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NM\elec\MPCbS\"/>
    </mc:Choice>
  </mc:AlternateContent>
  <xr:revisionPtr revIDLastSave="0" documentId="8_{F3CBE013-82FE-4BE5-855F-9F0EC987BB76}" xr6:coauthVersionLast="47" xr6:coauthVersionMax="47" xr10:uidLastSave="{00000000-0000-0000-0000-000000000000}"/>
  <bookViews>
    <workbookView xWindow="1800" yWindow="1800" windowWidth="14400" windowHeight="7455" firstSheet="10" activeTab="14" xr2:uid="{00000000-000D-0000-FFFF-FFFF00000000}"/>
  </bookViews>
  <sheets>
    <sheet name="About" sheetId="1" r:id="rId1"/>
    <sheet name="Table 6-4" sheetId="13" r:id="rId2"/>
    <sheet name="CCS capacity" sheetId="14" r:id="rId3"/>
    <sheet name="CCS Assumptions" sheetId="15" r:id="rId4"/>
    <sheet name="coal ban" sheetId="12" r:id="rId5"/>
    <sheet name="Population by state" sheetId="4" r:id="rId6"/>
    <sheet name="solar PV" sheetId="5" r:id="rId7"/>
    <sheet name="solar thermal" sheetId="6" r:id="rId8"/>
    <sheet name="offshore wind" sheetId="7" r:id="rId9"/>
    <sheet name="onshore wind" sheetId="8" r:id="rId10"/>
    <sheet name="bio" sheetId="9" r:id="rId11"/>
    <sheet name="geothermal" sheetId="10" r:id="rId12"/>
    <sheet name="hydro" sheetId="11" r:id="rId13"/>
    <sheet name="Data" sheetId="2" r:id="rId14"/>
    <sheet name="MPCbS" sheetId="3" r:id="rId15"/>
  </sheets>
  <externalReferences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</externalReferences>
  <definedNames>
    <definedName name="_1_2009_data">#REF!</definedName>
    <definedName name="_1_year">#REF!</definedName>
    <definedName name="_1_yr_after_compl_yr">#REF!</definedName>
    <definedName name="_1_yr_after_compl_yr0">#REF!</definedName>
    <definedName name="_1_yr_before_compl_yr">#REF!</definedName>
    <definedName name="_2_2010_Output_Pechan_Utility_Boiler">#REF!</definedName>
    <definedName name="_2_year">#REF!</definedName>
    <definedName name="_2_year_after_compl_yr">#REF!</definedName>
    <definedName name="_2_years">#REF!</definedName>
    <definedName name="_2_yrs_before_compl_yr">#REF!</definedName>
    <definedName name="_20_years">#REF!</definedName>
    <definedName name="_2003_to_2005_inflator">#REF!</definedName>
    <definedName name="_22_years">#REF!</definedName>
    <definedName name="_25_years">#REF!</definedName>
    <definedName name="_3_years">#REF!</definedName>
    <definedName name="_3_yrs_before_compl_yr">#REF!</definedName>
    <definedName name="_30_years">#REF!</definedName>
    <definedName name="_5_years">#REF!</definedName>
    <definedName name="_5_yrs_after_compl_yr">#REF!</definedName>
    <definedName name="_d2">'[1]County-to-Node'!$A$3:$C$2624</definedName>
    <definedName name="_xlnm._FilterDatabase" localSheetId="1" hidden="1">'Table 6-4'!$B$4:$H$4</definedName>
    <definedName name="Acadia" hidden="1">{"calspreads",#N/A,FALSE,"Sheet1";"curves",#N/A,FALSE,"Sheet1";"libor",#N/A,FALSE,"Sheet1"}</definedName>
    <definedName name="AEO2013ER_NEL">'[2]AEO 2017 without CPP M'!$A$5:$AR$27</definedName>
    <definedName name="AEOCosts">#REF!</definedName>
    <definedName name="afdasdfa" hidden="1">{"calspreads",#N/A,FALSE,"Sheet1";"curves",#N/A,FALSE,"Sheet1";"libor",#N/A,FALSE,"Sheet1"}</definedName>
    <definedName name="ALBA2007">'[3]Supply Data'!$B$2:$J$2300</definedName>
    <definedName name="Alberta">#REF!</definedName>
    <definedName name="ALLOWPRICE">#REF!</definedName>
    <definedName name="analysis_year">#REF!</definedName>
    <definedName name="annualavg">'[4]AnnualAvg 2003$ per MMBtu'!$A$2:$W$85</definedName>
    <definedName name="as" hidden="1">{"calspreads",#N/A,FALSE,"Sheet1";"curves",#N/A,FALSE,"Sheet1";"libor",#N/A,FALSE,"Sheet1"}</definedName>
    <definedName name="asdfasdf">#REF!</definedName>
    <definedName name="CAIR_Share">#REF!</definedName>
    <definedName name="CAIR_State">#REF!</definedName>
    <definedName name="CAN_DR">'[5]Regions-CCOST Scalar'!#REF!</definedName>
    <definedName name="CanadaWindProfile">'[6]Canada Wind Profile'!$A$1:$Z$133</definedName>
    <definedName name="Capacity">[7]Parameters!$C$3</definedName>
    <definedName name="Capacity2">[7]Parameters!$C$3</definedName>
    <definedName name="capital_20_for_ipm">#REF!</definedName>
    <definedName name="capital_22_for_ipm">#REF!</definedName>
    <definedName name="capital_25_for_ipm">#REF!</definedName>
    <definedName name="capital_30_for_ipm">#REF!</definedName>
    <definedName name="capital_ct_30_for_ipm">#REF!</definedName>
    <definedName name="CDR">[3]Key!$L$2:$M$194</definedName>
    <definedName name="ck_310_master2ToEPAv410_092710v410mact">#REF!</definedName>
    <definedName name="ck_310_Tm_master2">#REF!</definedName>
    <definedName name="ck_310_Tm_master2_ICF">#REF!</definedName>
    <definedName name="Clear10">#REF!</definedName>
    <definedName name="Clear9">#REF!</definedName>
    <definedName name="COALPRICE">#REF!</definedName>
    <definedName name="CoalRegion">#REF!</definedName>
    <definedName name="COALTYPE">'[8]Assumps-CoalTypes'!$A$7:$L$50</definedName>
    <definedName name="COALTYPES">'[9]Assumps-CoalTypes'!$A$6:$K$31</definedName>
    <definedName name="COALTYPESOLD">#REF!</definedName>
    <definedName name="ColumnOffset">'[2]Net Imports for Generation'!#REF!</definedName>
    <definedName name="compl_yr">#REF!</definedName>
    <definedName name="compl_yr_for_ipm">#REF!</definedName>
    <definedName name="compliance_year_1">#REF!</definedName>
    <definedName name="compliance_year_2">#REF!</definedName>
    <definedName name="compliance_year_3">#REF!</definedName>
    <definedName name="compliance_year_4">#REF!</definedName>
    <definedName name="compliance_year_5">#REF!</definedName>
    <definedName name="compliance_year_6">#REF!</definedName>
    <definedName name="compliance_year_7">#REF!</definedName>
    <definedName name="compliance_year_8">#REF!</definedName>
    <definedName name="compliance_year_9">#REF!</definedName>
    <definedName name="ContigRange">#REF!</definedName>
    <definedName name="ContingencyFactorTable">[10]ContingencyFactors!$A$2:$D$21</definedName>
    <definedName name="Country_Map">#REF!</definedName>
    <definedName name="CountryMap">#REF!</definedName>
    <definedName name="CPNMatching">#REF!</definedName>
    <definedName name="CSR">[3]Key!$I$2:$J$35</definedName>
    <definedName name="CSR_Total">[3]Key!$A$2:$B$86</definedName>
    <definedName name="ct_icr">#REF!</definedName>
    <definedName name="d" hidden="1">{"calspreads",#N/A,FALSE,"Sheet1";"curves",#N/A,FALSE,"Sheet1";"libor",#N/A,FALSE,"Sheet1"}</definedName>
    <definedName name="_xlnm.Database">#REF!</definedName>
    <definedName name="DeepBase">#REF!</definedName>
    <definedName name="DefaultCapacityFactorExistingUnits">#REF!</definedName>
    <definedName name="DepletedBlock">#REF!</definedName>
    <definedName name="discount_rate">#REF!</definedName>
    <definedName name="Dollar_Convert">#REF!</definedName>
    <definedName name="downtime_for_ipm">#REF!</definedName>
    <definedName name="dq_stq_facility_costs">[11]DQ_STQ_Facility_Level_Costs!$A:$IV</definedName>
    <definedName name="EORBlock">#REF!</definedName>
    <definedName name="ESCAL">'[8]Assumps-Escalation'!$J$49:$AD$91</definedName>
    <definedName name="ESP_lookup">'[12]2005 767 FGP'!$H$1:$AG$2305</definedName>
    <definedName name="ExtraPlants">#REF!</definedName>
    <definedName name="F860_COOLING_STATUS">#REF!</definedName>
    <definedName name="F860_NOXCONTROL">#REF!</definedName>
    <definedName name="fda">'[13]Valid Load Zones'!$A$1:$A$8</definedName>
    <definedName name="fds" hidden="1">{"calspreads",#N/A,FALSE,"Sheet1";"curves",#N/A,FALSE,"Sheet1";"libor",#N/A,FALSE,"Sheet1"}</definedName>
    <definedName name="FirstYear">'[14]Gas Price Basis Delivered'!$D$7</definedName>
    <definedName name="fom_for_ipm">#REF!</definedName>
    <definedName name="FOR">'[15]macro setup'!$F$12</definedName>
    <definedName name="FossilRange">#REF!</definedName>
    <definedName name="fuck">'[16]Data Validation List'!#REF!</definedName>
    <definedName name="FuelType">#REF!</definedName>
    <definedName name="gas">#REF!</definedName>
    <definedName name="GasSpots">[17]Matchings!$J$3:$J$73</definedName>
    <definedName name="HeatContent">#REF!</definedName>
    <definedName name="hfaskjd">#REF!</definedName>
    <definedName name="HTML_CodePage" hidden="1">437</definedName>
    <definedName name="HTML_Control" hidden="1">{"'Sheet1'!$C$6:$L$107"}</definedName>
    <definedName name="HTML_Description" hidden="1">""</definedName>
    <definedName name="HTML_Email" hidden="1">""</definedName>
    <definedName name="HTML_Header" hidden="1">"Sheet1"</definedName>
    <definedName name="HTML_LastUpdate" hidden="1">"7/18/00"</definedName>
    <definedName name="HTML_LineAfter" hidden="1">FALSE</definedName>
    <definedName name="HTML_LineBefore" hidden="1">FALSE</definedName>
    <definedName name="HTML_Name" hidden="1">"KWest"</definedName>
    <definedName name="HTML_OBDlg2" hidden="1">TRUE</definedName>
    <definedName name="HTML_OBDlg4" hidden="1">TRUE</definedName>
    <definedName name="HTML_OS" hidden="1">0</definedName>
    <definedName name="HTML_PathFile" hidden="1">"S:\Shared\Monthly Ld Report\DPL\JunePrelim.htm"</definedName>
    <definedName name="HTML_Title" hidden="1">"DPL_June_Prelim"</definedName>
    <definedName name="icr_costs">#REF!</definedName>
    <definedName name="InputUnitList">#REF!</definedName>
    <definedName name="InputUnitList2">#REF!</definedName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  <definedName name="list">'[18]Data Validation List'!#REF!</definedName>
    <definedName name="ListBottomType">#REF!</definedName>
    <definedName name="ListCommandControlPhaseID">#REF!</definedName>
    <definedName name="ListCommandControlTotal">#REF!</definedName>
    <definedName name="ListCommandControVaryingDegrees">'[19]Data Validation List'!#REF!</definedName>
    <definedName name="ListFiringType">#REF!</definedName>
    <definedName name="ListInstalledScrubber">#REF!</definedName>
    <definedName name="ListUnitType">#REF!</definedName>
    <definedName name="LoadZones">'[20]Valid Load Zones'!$A$1:$A$8</definedName>
    <definedName name="lookup">#REF!</definedName>
    <definedName name="MaxCapacityIndus">'[21]SubtractIndustrial (2)'!$O$2</definedName>
    <definedName name="MILLRATES">'[8]Assumps-TransportRates'!$A$71:$P$125</definedName>
    <definedName name="MinCost">#REF!</definedName>
    <definedName name="MinDistance">#REF!</definedName>
    <definedName name="MinMiles">#REF!</definedName>
    <definedName name="Model_Regions">#REF!</definedName>
    <definedName name="monitor_markup">[22]Assumptions!$H$4</definedName>
    <definedName name="ne_06">#REF!</definedName>
    <definedName name="NEEDS_For_Parsing">#REF!</definedName>
    <definedName name="NEEDS_v620_For_ICF">#REF!</definedName>
    <definedName name="NEEDS_v621_111_01_2023Tracker">#REF!</definedName>
    <definedName name="NEEDS617_Population">#REF!</definedName>
    <definedName name="NEMSmap">'[23]macro setup'!$W$3:$Y$50</definedName>
    <definedName name="NetEnergy4Load">#REF!</definedName>
    <definedName name="No_Coal_cblink">#REF!</definedName>
    <definedName name="nominal_disc_rate">#REF!</definedName>
    <definedName name="non_ct_icr">#REF!</definedName>
    <definedName name="OffSWindList">'[24]Offshore ShallowWater CapCosts'!$A$2:$A$409</definedName>
    <definedName name="ok" hidden="1">{"calspreads",#N/A,FALSE,"Sheet1";"curves",#N/A,FALSE,"Sheet1";"libor",#N/A,FALSE,"Sheet1"}</definedName>
    <definedName name="option">#REF!</definedName>
    <definedName name="option_vlookup">#REF!</definedName>
    <definedName name="P_III_2_CA">#REF!</definedName>
    <definedName name="P_IV_7">#REF!</definedName>
    <definedName name="penalty_for_ipm">#REF!</definedName>
    <definedName name="Plant_OperationalFY2019">#REF!</definedName>
    <definedName name="_xlnm.Print_Titles">#N/A</definedName>
    <definedName name="Profile">'[5]Construction Profiles'!$A$2:$J$27</definedName>
    <definedName name="ProfileTable">[10]Profiles!$A$1:$J$65536</definedName>
    <definedName name="promulgation_year">#REF!</definedName>
    <definedName name="ProvinceList">#REF!</definedName>
    <definedName name="PSGases">[17]Matchings!$L$3:$L$39</definedName>
    <definedName name="PSRegions">[17]Matchings!$B$3:$B$65</definedName>
    <definedName name="qr_MTEP_App_ABC_Projects">#REF!</definedName>
    <definedName name="qryUnitsModeledIdentity">#REF!</definedName>
    <definedName name="qryUnitsUniverse">#REF!</definedName>
    <definedName name="qryVOMIncrementalAdjustments">#REF!</definedName>
    <definedName name="Query4">#REF!</definedName>
    <definedName name="real_disc_rate">#REF!</definedName>
    <definedName name="reg_06">#REF!</definedName>
    <definedName name="Region">#REF!</definedName>
    <definedName name="RegionNames">#REF!</definedName>
    <definedName name="representative_coal_LAT">#REF!</definedName>
    <definedName name="representative_coal_LONG">#REF!</definedName>
    <definedName name="Run_Acronym">#REF!</definedName>
    <definedName name="run_page">#REF!</definedName>
    <definedName name="S">'[9]Assumps-TransportRates'!$A$9:A$50</definedName>
    <definedName name="sa">#REF!</definedName>
    <definedName name="SalineBlock">#REF!</definedName>
    <definedName name="ScheduleName">[25]Setup!$C$11</definedName>
    <definedName name="sd_06">#REF!</definedName>
    <definedName name="seasonalavg">#REF!</definedName>
    <definedName name="seasons">#REF!</definedName>
    <definedName name="ShallowBase">#REF!</definedName>
    <definedName name="SliceTable">#REF!</definedName>
    <definedName name="SO2EmissionCostChartData">#REF!</definedName>
    <definedName name="SO2EmissionsChartData">#REF!</definedName>
    <definedName name="sreg_06">#REF!</definedName>
    <definedName name="STARTINGRATES">'[8]Assumps-TransportRates'!$A$9:A$63</definedName>
    <definedName name="StateList">#REF!</definedName>
    <definedName name="Sum_Emiss">[26]Summary!#REF!</definedName>
    <definedName name="Sum_NatEmiss">[26]Summary!#REF!</definedName>
    <definedName name="Supply">'[3]Supply Data'!$B$2:$K$2300</definedName>
    <definedName name="Sys_Report">[26]Setup!$V$13</definedName>
    <definedName name="SystemOutput">#REF!,#REF!,#REF!,#REF!,#REF!</definedName>
    <definedName name="Table_1">#REF!</definedName>
    <definedName name="Table2">#REF!</definedName>
    <definedName name="Tbl_Cap">#REF!</definedName>
    <definedName name="tblBuildUnitRenewableGenerationProfiles">#REF!</definedName>
    <definedName name="tblWIPMRunResultsIFuelAssign">#REF!</definedName>
    <definedName name="tblWIPMRunResultsIOUnitCapacity">#REF!</definedName>
    <definedName name="tblWIPMRunResultsIUnitCapacity">#REF!</definedName>
    <definedName name="tblWIPMRunResultsIUnitCapacityForExistingUniverse">#REF!</definedName>
    <definedName name="tblWIPMRunResultsIUnits">#REF!</definedName>
    <definedName name="tech_costs">#REF!</definedName>
    <definedName name="temp">'[27]Supply Regions LIST'!#REF!</definedName>
    <definedName name="TitleChange">#REF!</definedName>
    <definedName name="Tm_310_master2">#REF!</definedName>
    <definedName name="Tm_616_Population">#REF!</definedName>
    <definedName name="Tm_616_Population_to_offline">#REF!</definedName>
    <definedName name="Tm_Master8">#REF!</definedName>
    <definedName name="TonneMile">#REF!</definedName>
    <definedName name="TransAreas">[17]Matchings!$E$3:$E$65</definedName>
    <definedName name="Turndown_Cap">[7]Parameters!$C$3 * [7]Parameters!$C$5</definedName>
    <definedName name="Turndown_cap2">[7]Parameters!$C$3 * [7]Parameters!$C$5</definedName>
    <definedName name="UnitPopulationInput">#REF!</definedName>
    <definedName name="UnitPopulationOutput">#REF!</definedName>
    <definedName name="UnitPopulationOutputPolicy">#REF!</definedName>
    <definedName name="UnitsModeledIdentity">#REF!</definedName>
    <definedName name="USA_DR">'[5]Regions-CCOST Scalar'!#REF!</definedName>
    <definedName name="UserInputList">#REF!</definedName>
    <definedName name="vlookup_base">#REF!</definedName>
    <definedName name="vom_for_ipm">#REF!</definedName>
    <definedName name="wd_06">#REF!</definedName>
    <definedName name="wrn.Output." hidden="1">{"calspreads",#N/A,FALSE,"Sheet1";"curves",#N/A,FALSE,"Sheet1";"libor",#N/A,FALSE,"Sheet1"}</definedName>
    <definedName name="wrn2.output" hidden="1">{"calspreads",#N/A,FALSE,"Sheet1";"curves",#N/A,FALSE,"Sheet1";"libor",#N/A,FALSE,"Sheet1"}</definedName>
    <definedName name="wrn3.output" hidden="1">{"calspreads",#N/A,FALSE,"Sheet1";"curves",#N/A,FALSE,"Sheet1";"libor",#N/A,FALSE,"Sheet1"}</definedName>
    <definedName name="Years">'[2]AEO 2017 without CPP M'!$5:$5</definedName>
    <definedName name="z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0" i="15" l="1"/>
  <c r="B9" i="15"/>
  <c r="B13" i="15"/>
  <c r="B6" i="15"/>
  <c r="B15" i="15"/>
  <c r="E1" i="14"/>
  <c r="E4" i="14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E33" i="14"/>
  <c r="E34" i="14"/>
  <c r="E35" i="14"/>
  <c r="E36" i="14"/>
  <c r="E37" i="14"/>
  <c r="E38" i="14"/>
  <c r="E39" i="14"/>
  <c r="E40" i="14"/>
  <c r="E41" i="14"/>
  <c r="E42" i="14"/>
  <c r="E43" i="14"/>
  <c r="E44" i="14"/>
  <c r="E45" i="14"/>
  <c r="E46" i="14"/>
  <c r="E47" i="14"/>
  <c r="E48" i="14"/>
  <c r="E49" i="14"/>
  <c r="E50" i="14"/>
  <c r="E51" i="14"/>
  <c r="E52" i="14"/>
  <c r="E3" i="14"/>
  <c r="D1" i="14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3" i="14"/>
  <c r="C5" i="13"/>
  <c r="C6" i="13" s="1"/>
  <c r="C7" i="13" s="1"/>
  <c r="C8" i="13" s="1"/>
  <c r="C9" i="13" s="1"/>
  <c r="C10" i="13" s="1"/>
  <c r="C11" i="13" s="1"/>
  <c r="C12" i="13" s="1"/>
  <c r="C13" i="13" s="1"/>
  <c r="C14" i="13" s="1"/>
  <c r="C15" i="13" s="1"/>
  <c r="C16" i="13" s="1"/>
  <c r="C17" i="13" s="1"/>
  <c r="C18" i="13" s="1"/>
  <c r="C19" i="13" s="1"/>
  <c r="C20" i="13" s="1"/>
  <c r="C21" i="13" s="1"/>
  <c r="C22" i="13" s="1"/>
  <c r="C23" i="13" s="1"/>
  <c r="C24" i="13" s="1"/>
  <c r="C25" i="13" s="1"/>
  <c r="C26" i="13" s="1"/>
  <c r="C27" i="13" s="1"/>
  <c r="C28" i="13" s="1"/>
  <c r="C29" i="13" s="1"/>
  <c r="C30" i="13" s="1"/>
  <c r="C31" i="13" s="1"/>
  <c r="C32" i="13" s="1"/>
  <c r="C33" i="13" s="1"/>
  <c r="C34" i="13" s="1"/>
  <c r="C35" i="13" s="1"/>
  <c r="C36" i="13" s="1"/>
  <c r="C37" i="13" s="1"/>
  <c r="C38" i="13" s="1"/>
  <c r="C39" i="13" s="1"/>
  <c r="C40" i="13" s="1"/>
  <c r="C41" i="13" s="1"/>
  <c r="C42" i="13" s="1"/>
  <c r="C43" i="13"/>
  <c r="C44" i="13"/>
  <c r="C45" i="13"/>
  <c r="C46" i="13"/>
  <c r="C47" i="13"/>
  <c r="C48" i="13"/>
  <c r="C49" i="13"/>
  <c r="C50" i="13"/>
  <c r="C51" i="13"/>
  <c r="C52" i="13"/>
  <c r="C53" i="13"/>
  <c r="C54" i="13"/>
  <c r="C55" i="13"/>
  <c r="C56" i="13"/>
  <c r="C57" i="13"/>
  <c r="C58" i="13"/>
  <c r="C59" i="13"/>
  <c r="C60" i="13"/>
  <c r="C61" i="13"/>
  <c r="C62" i="13"/>
  <c r="C63" i="13"/>
  <c r="C64" i="13"/>
  <c r="C65" i="13"/>
  <c r="C66" i="13"/>
  <c r="C67" i="13"/>
  <c r="C68" i="13"/>
  <c r="C69" i="13"/>
  <c r="C70" i="13"/>
  <c r="C71" i="13"/>
  <c r="C72" i="13"/>
  <c r="C73" i="13"/>
  <c r="C74" i="13"/>
  <c r="C75" i="13"/>
  <c r="C76" i="13"/>
  <c r="C77" i="13"/>
  <c r="C78" i="13"/>
  <c r="C79" i="13"/>
  <c r="C80" i="13"/>
  <c r="C81" i="13"/>
  <c r="C82" i="13"/>
  <c r="C83" i="13"/>
  <c r="C84" i="13"/>
  <c r="C85" i="13"/>
  <c r="C86" i="13"/>
  <c r="C87" i="13"/>
  <c r="C88" i="13"/>
  <c r="C89" i="13"/>
  <c r="C90" i="13"/>
  <c r="C91" i="13"/>
  <c r="C92" i="13"/>
  <c r="C93" i="13"/>
  <c r="C94" i="13"/>
  <c r="C95" i="13"/>
  <c r="C96" i="13"/>
  <c r="C97" i="13"/>
  <c r="C98" i="13"/>
  <c r="C99" i="13"/>
  <c r="C100" i="13"/>
  <c r="C101" i="13"/>
  <c r="C102" i="13"/>
  <c r="C103" i="13"/>
  <c r="C104" i="13"/>
  <c r="C105" i="13"/>
  <c r="C106" i="13"/>
  <c r="C107" i="13"/>
  <c r="C108" i="13"/>
  <c r="C109" i="13"/>
  <c r="C110" i="13"/>
  <c r="C111" i="13"/>
  <c r="C112" i="13"/>
  <c r="C113" i="13"/>
  <c r="C114" i="13"/>
  <c r="C115" i="13"/>
  <c r="C116" i="13"/>
  <c r="C117" i="13"/>
  <c r="C118" i="13"/>
  <c r="C119" i="13"/>
  <c r="C120" i="13"/>
  <c r="C121" i="13"/>
  <c r="C122" i="13"/>
  <c r="C123" i="13"/>
  <c r="C124" i="13"/>
  <c r="C125" i="13"/>
  <c r="C126" i="13"/>
  <c r="C127" i="13"/>
  <c r="C128" i="13"/>
  <c r="C129" i="13"/>
  <c r="C130" i="13"/>
  <c r="C131" i="13"/>
  <c r="C132" i="13"/>
  <c r="C133" i="13"/>
  <c r="C134" i="13"/>
  <c r="C135" i="13"/>
  <c r="C136" i="13"/>
  <c r="C137" i="13"/>
  <c r="C138" i="13"/>
  <c r="C139" i="13"/>
  <c r="C140" i="13"/>
  <c r="C141" i="13"/>
  <c r="C142" i="13"/>
  <c r="C143" i="13"/>
  <c r="C144" i="13"/>
  <c r="C145" i="13"/>
  <c r="C146" i="13"/>
  <c r="C147" i="13"/>
  <c r="C148" i="13"/>
  <c r="C149" i="13"/>
  <c r="C150" i="13"/>
  <c r="C151" i="13"/>
  <c r="C152" i="13"/>
  <c r="C153" i="13"/>
  <c r="C154" i="13"/>
  <c r="C155" i="13"/>
  <c r="C156" i="13"/>
  <c r="C157" i="13"/>
  <c r="C158" i="13"/>
  <c r="C159" i="13"/>
  <c r="C160" i="13"/>
  <c r="C161" i="13"/>
  <c r="C162" i="13"/>
  <c r="C163" i="13"/>
  <c r="C164" i="13"/>
  <c r="C165" i="13"/>
  <c r="C166" i="13"/>
  <c r="C167" i="13"/>
  <c r="C168" i="13"/>
  <c r="C169" i="13"/>
  <c r="C170" i="13"/>
  <c r="C171" i="13"/>
  <c r="C172" i="13"/>
  <c r="C173" i="13"/>
  <c r="C174" i="13"/>
  <c r="C175" i="13"/>
  <c r="C176" i="13"/>
  <c r="C177" i="13"/>
  <c r="C178" i="13"/>
  <c r="C179" i="13"/>
  <c r="C180" i="13"/>
  <c r="C181" i="13"/>
  <c r="C182" i="13"/>
  <c r="C183" i="13"/>
  <c r="C184" i="13"/>
  <c r="C185" i="13"/>
  <c r="C186" i="13"/>
  <c r="C187" i="13"/>
  <c r="C188" i="13"/>
  <c r="C189" i="13"/>
  <c r="C190" i="13"/>
  <c r="C191" i="13"/>
  <c r="C192" i="13"/>
  <c r="C193" i="13"/>
  <c r="C194" i="13"/>
  <c r="C195" i="13"/>
  <c r="C196" i="13"/>
  <c r="C197" i="13"/>
  <c r="C198" i="13"/>
  <c r="C199" i="13"/>
  <c r="C200" i="13"/>
  <c r="C201" i="13"/>
  <c r="C202" i="13"/>
  <c r="C203" i="13"/>
  <c r="C204" i="13"/>
  <c r="C205" i="13"/>
  <c r="C206" i="13"/>
  <c r="C207" i="13"/>
  <c r="C208" i="13"/>
  <c r="C209" i="13"/>
  <c r="C210" i="13"/>
  <c r="C211" i="13"/>
  <c r="C212" i="13"/>
  <c r="C213" i="13"/>
  <c r="C214" i="13"/>
  <c r="C215" i="13"/>
  <c r="C216" i="13"/>
  <c r="C217" i="13"/>
  <c r="C218" i="13"/>
  <c r="C219" i="13"/>
  <c r="C220" i="13"/>
  <c r="C221" i="13"/>
  <c r="C222" i="13"/>
  <c r="C223" i="13"/>
  <c r="C224" i="13"/>
  <c r="C225" i="13"/>
  <c r="C226" i="13"/>
  <c r="C227" i="13"/>
  <c r="C228" i="13"/>
  <c r="C229" i="13"/>
  <c r="C230" i="13"/>
  <c r="C231" i="13"/>
  <c r="C232" i="13"/>
  <c r="C233" i="13"/>
  <c r="C234" i="13"/>
  <c r="C235" i="13"/>
  <c r="C236" i="13"/>
  <c r="C237" i="13"/>
  <c r="C238" i="13"/>
  <c r="C239" i="13"/>
  <c r="C240" i="13"/>
  <c r="C241" i="13"/>
  <c r="C242" i="13"/>
  <c r="C243" i="13"/>
  <c r="C244" i="13"/>
  <c r="C245" i="13"/>
  <c r="C246" i="13"/>
  <c r="C247" i="13"/>
  <c r="C248" i="13"/>
  <c r="C249" i="13"/>
  <c r="C250" i="13"/>
  <c r="C251" i="13"/>
  <c r="C252" i="13"/>
  <c r="C253" i="13"/>
  <c r="C254" i="13"/>
  <c r="C255" i="13"/>
  <c r="C256" i="13"/>
  <c r="C257" i="13"/>
  <c r="C258" i="13"/>
  <c r="C259" i="13"/>
  <c r="C260" i="13"/>
  <c r="C261" i="13"/>
  <c r="C262" i="13"/>
  <c r="C263" i="13"/>
  <c r="C264" i="13"/>
  <c r="C265" i="13"/>
  <c r="C266" i="13"/>
  <c r="C267" i="13"/>
  <c r="C268" i="13"/>
  <c r="C269" i="13"/>
  <c r="C270" i="13"/>
  <c r="C271" i="13"/>
  <c r="C272" i="13"/>
  <c r="C273" i="13"/>
  <c r="C274" i="13"/>
  <c r="C275" i="13"/>
  <c r="C276" i="13"/>
  <c r="C277" i="13"/>
  <c r="C278" i="13"/>
  <c r="C279" i="13"/>
  <c r="C280" i="13"/>
  <c r="C281" i="13"/>
  <c r="C282" i="13"/>
  <c r="C283" i="13"/>
  <c r="C284" i="13"/>
  <c r="C285" i="13"/>
  <c r="C286" i="13"/>
  <c r="C287" i="13"/>
  <c r="C288" i="13"/>
  <c r="C289" i="13"/>
  <c r="C290" i="13"/>
  <c r="C291" i="13"/>
  <c r="C292" i="13"/>
  <c r="C293" i="13"/>
  <c r="C294" i="13"/>
  <c r="C295" i="13"/>
  <c r="C296" i="13"/>
  <c r="C297" i="13"/>
  <c r="C298" i="13"/>
  <c r="C299" i="13"/>
  <c r="C300" i="13"/>
  <c r="C301" i="13"/>
  <c r="C302" i="13"/>
  <c r="C303" i="13"/>
  <c r="C304" i="13"/>
  <c r="C305" i="13"/>
  <c r="C306" i="13"/>
  <c r="C307" i="13"/>
  <c r="C308" i="13"/>
  <c r="C309" i="13"/>
  <c r="C310" i="13"/>
  <c r="C311" i="13"/>
  <c r="C312" i="13"/>
  <c r="C313" i="13"/>
  <c r="C314" i="13"/>
  <c r="C315" i="13"/>
  <c r="C316" i="13"/>
  <c r="C317" i="13"/>
  <c r="C318" i="13"/>
  <c r="C319" i="13"/>
  <c r="C320" i="13"/>
  <c r="C321" i="13"/>
  <c r="C322" i="13"/>
  <c r="C323" i="13"/>
  <c r="C324" i="13"/>
  <c r="C325" i="13"/>
  <c r="C326" i="13"/>
  <c r="C327" i="13"/>
  <c r="C328" i="13"/>
  <c r="C329" i="13"/>
  <c r="C330" i="13"/>
  <c r="C331" i="13"/>
  <c r="C332" i="13"/>
  <c r="C333" i="13"/>
  <c r="C334" i="13"/>
  <c r="C335" i="13"/>
  <c r="C336" i="13"/>
  <c r="C337" i="13"/>
  <c r="C338" i="13"/>
  <c r="C339" i="13"/>
  <c r="C340" i="13"/>
  <c r="C341" i="13"/>
  <c r="C342" i="13"/>
  <c r="C343" i="13"/>
  <c r="C344" i="13"/>
  <c r="C345" i="13"/>
  <c r="C346" i="13"/>
  <c r="C347" i="13"/>
  <c r="C348" i="13"/>
  <c r="C349" i="13"/>
  <c r="C350" i="13"/>
  <c r="C351" i="13"/>
  <c r="C352" i="13"/>
  <c r="C353" i="13"/>
  <c r="C354" i="13"/>
  <c r="C355" i="13"/>
  <c r="C356" i="13"/>
  <c r="C357" i="13"/>
  <c r="C358" i="13"/>
  <c r="C359" i="13"/>
  <c r="C360" i="13"/>
  <c r="C361" i="13"/>
  <c r="C362" i="13"/>
  <c r="C363" i="13"/>
  <c r="C364" i="13"/>
  <c r="C365" i="13"/>
  <c r="C366" i="13"/>
  <c r="C367" i="13"/>
  <c r="C368" i="13"/>
  <c r="C369" i="13"/>
  <c r="C370" i="13"/>
  <c r="C371" i="13"/>
  <c r="C372" i="13"/>
  <c r="C373" i="13"/>
  <c r="C374" i="13"/>
  <c r="C375" i="13"/>
  <c r="C376" i="13"/>
  <c r="C377" i="13"/>
  <c r="C378" i="13"/>
  <c r="C379" i="13"/>
  <c r="C380" i="13"/>
  <c r="C381" i="13"/>
  <c r="C382" i="13"/>
  <c r="C383" i="13"/>
  <c r="C384" i="13"/>
  <c r="C385" i="13"/>
  <c r="C386" i="13"/>
  <c r="C387" i="13"/>
  <c r="C388" i="13"/>
  <c r="C389" i="13"/>
  <c r="C390" i="13"/>
  <c r="C391" i="13"/>
  <c r="C392" i="13"/>
  <c r="C393" i="13"/>
  <c r="C394" i="13"/>
  <c r="C395" i="13"/>
  <c r="C396" i="13"/>
  <c r="C397" i="13"/>
  <c r="C398" i="13"/>
  <c r="C399" i="13"/>
  <c r="C400" i="13"/>
  <c r="C401" i="13"/>
  <c r="C402" i="13"/>
  <c r="C403" i="13"/>
  <c r="C404" i="13"/>
  <c r="C405" i="13"/>
  <c r="C406" i="13"/>
  <c r="C407" i="13"/>
  <c r="C408" i="13"/>
  <c r="C409" i="13"/>
  <c r="C410" i="13"/>
  <c r="C411" i="13"/>
  <c r="C412" i="13"/>
  <c r="C413" i="13"/>
  <c r="C414" i="13"/>
  <c r="C415" i="13"/>
  <c r="C416" i="13"/>
  <c r="C417" i="13"/>
  <c r="C418" i="13"/>
  <c r="C419" i="13"/>
  <c r="C420" i="13"/>
  <c r="C421" i="13"/>
  <c r="C422" i="13"/>
  <c r="C423" i="13"/>
  <c r="C424" i="13"/>
  <c r="C425" i="13"/>
  <c r="C426" i="13"/>
  <c r="C427" i="13"/>
  <c r="C428" i="13"/>
  <c r="C429" i="13"/>
  <c r="C430" i="13"/>
  <c r="C431" i="13"/>
  <c r="C432" i="13"/>
  <c r="C433" i="13"/>
  <c r="C434" i="13"/>
  <c r="C435" i="13"/>
  <c r="C436" i="13"/>
  <c r="C437" i="13"/>
  <c r="C438" i="13"/>
  <c r="C439" i="13"/>
  <c r="C440" i="13"/>
  <c r="C441" i="13"/>
  <c r="C442" i="13"/>
  <c r="C443" i="13"/>
  <c r="C444" i="13"/>
  <c r="C445" i="13"/>
  <c r="C446" i="13"/>
  <c r="C447" i="13"/>
  <c r="C448" i="13"/>
  <c r="C449" i="13"/>
  <c r="C450" i="13"/>
  <c r="C451" i="13"/>
  <c r="C452" i="13"/>
  <c r="C453" i="13"/>
  <c r="C454" i="13"/>
  <c r="C455" i="13"/>
  <c r="C456" i="13"/>
  <c r="C457" i="13"/>
  <c r="C458" i="13"/>
  <c r="C459" i="13"/>
  <c r="C460" i="13"/>
  <c r="C461" i="13"/>
  <c r="C462" i="13"/>
  <c r="C463" i="13"/>
  <c r="C464" i="13"/>
  <c r="C465" i="13"/>
  <c r="C466" i="13"/>
  <c r="C467" i="13"/>
  <c r="C468" i="13"/>
  <c r="C469" i="13"/>
  <c r="C470" i="13"/>
  <c r="C471" i="13"/>
  <c r="C472" i="13"/>
  <c r="C473" i="13"/>
  <c r="C474" i="13"/>
  <c r="C475" i="13"/>
  <c r="C476" i="13"/>
  <c r="C477" i="13"/>
  <c r="C478" i="13"/>
  <c r="C479" i="13"/>
  <c r="C480" i="13"/>
  <c r="C481" i="13"/>
  <c r="C482" i="13"/>
  <c r="C483" i="13"/>
  <c r="C484" i="13"/>
  <c r="C485" i="13"/>
  <c r="C486" i="13"/>
  <c r="C487" i="13"/>
  <c r="C488" i="13"/>
  <c r="C489" i="13"/>
  <c r="C490" i="13"/>
  <c r="C491" i="13"/>
  <c r="C492" i="13"/>
  <c r="C493" i="13"/>
  <c r="C494" i="13"/>
  <c r="C495" i="13"/>
  <c r="C496" i="13"/>
  <c r="C497" i="13"/>
  <c r="C498" i="13"/>
  <c r="C499" i="13"/>
  <c r="C500" i="13"/>
  <c r="C501" i="13"/>
  <c r="C502" i="13"/>
  <c r="C503" i="13"/>
  <c r="C504" i="13"/>
  <c r="C505" i="13"/>
  <c r="C506" i="13"/>
  <c r="C507" i="13"/>
  <c r="C508" i="13"/>
  <c r="C509" i="13"/>
  <c r="C510" i="13"/>
  <c r="C511" i="13"/>
  <c r="C512" i="13"/>
  <c r="C513" i="13"/>
  <c r="C514" i="13"/>
  <c r="C515" i="13"/>
  <c r="C516" i="13"/>
  <c r="C517" i="13"/>
  <c r="C518" i="13"/>
  <c r="C519" i="13"/>
  <c r="C520" i="13"/>
  <c r="C521" i="13"/>
  <c r="C522" i="13"/>
  <c r="C523" i="13"/>
  <c r="C524" i="13"/>
  <c r="C525" i="13"/>
  <c r="C526" i="13"/>
  <c r="C527" i="13"/>
  <c r="C528" i="13"/>
  <c r="C529" i="13"/>
  <c r="C530" i="13"/>
  <c r="C531" i="13"/>
  <c r="C532" i="13"/>
  <c r="C533" i="13"/>
  <c r="C534" i="13"/>
  <c r="C535" i="13"/>
  <c r="C536" i="13"/>
  <c r="C537" i="13"/>
  <c r="C538" i="13"/>
  <c r="C539" i="13"/>
  <c r="C540" i="13"/>
  <c r="C541" i="13"/>
  <c r="C542" i="13"/>
  <c r="C543" i="13"/>
  <c r="C544" i="13"/>
  <c r="C545" i="13"/>
  <c r="C546" i="13"/>
  <c r="C547" i="13"/>
  <c r="C548" i="13"/>
  <c r="C549" i="13"/>
  <c r="C550" i="13"/>
  <c r="C551" i="13"/>
  <c r="C552" i="13"/>
  <c r="C553" i="13"/>
  <c r="C554" i="13"/>
  <c r="C555" i="13"/>
  <c r="C556" i="13"/>
  <c r="C557" i="13"/>
  <c r="C558" i="13"/>
  <c r="C559" i="13"/>
  <c r="C560" i="13"/>
  <c r="C561" i="13"/>
  <c r="C562" i="13"/>
  <c r="C563" i="13"/>
  <c r="C564" i="13"/>
  <c r="C565" i="13"/>
  <c r="C566" i="13"/>
  <c r="C567" i="13"/>
  <c r="C568" i="13"/>
  <c r="C569" i="13"/>
  <c r="C570" i="13"/>
  <c r="C571" i="13"/>
  <c r="C572" i="13"/>
  <c r="C573" i="13"/>
  <c r="C574" i="13"/>
  <c r="C575" i="13"/>
  <c r="C576" i="13"/>
  <c r="C577" i="13"/>
  <c r="C578" i="13"/>
  <c r="C579" i="13"/>
  <c r="C580" i="13"/>
  <c r="C581" i="13"/>
  <c r="C582" i="13"/>
  <c r="C583" i="13"/>
  <c r="C584" i="13"/>
  <c r="C585" i="13"/>
  <c r="C586" i="13"/>
  <c r="C587" i="13"/>
  <c r="C588" i="13"/>
  <c r="C589" i="13"/>
  <c r="C590" i="13"/>
  <c r="C591" i="13"/>
  <c r="C592" i="13"/>
  <c r="C593" i="13"/>
  <c r="C594" i="13"/>
  <c r="C595" i="13"/>
  <c r="C596" i="13"/>
  <c r="C597" i="13"/>
  <c r="C598" i="13"/>
  <c r="C599" i="13"/>
  <c r="C600" i="13"/>
  <c r="C601" i="13"/>
  <c r="C602" i="13"/>
  <c r="C603" i="13"/>
  <c r="C604" i="13"/>
  <c r="C605" i="13"/>
  <c r="C606" i="13"/>
  <c r="C607" i="13"/>
  <c r="C608" i="13"/>
  <c r="C609" i="13"/>
  <c r="C610" i="13"/>
  <c r="C611" i="13"/>
  <c r="C612" i="13"/>
  <c r="C613" i="13"/>
  <c r="C614" i="13"/>
  <c r="C615" i="13"/>
  <c r="C616" i="13"/>
  <c r="C617" i="13"/>
  <c r="C618" i="13"/>
  <c r="C619" i="13"/>
  <c r="C620" i="13"/>
  <c r="C621" i="13"/>
  <c r="C622" i="13"/>
  <c r="C623" i="13"/>
  <c r="C624" i="13"/>
  <c r="C625" i="13"/>
  <c r="C626" i="13"/>
  <c r="C627" i="13"/>
  <c r="C628" i="13"/>
  <c r="C629" i="13"/>
  <c r="C630" i="13"/>
  <c r="C631" i="13"/>
  <c r="C632" i="13"/>
  <c r="C633" i="13"/>
  <c r="C634" i="13"/>
  <c r="C635" i="13"/>
  <c r="C636" i="13"/>
  <c r="C637" i="13"/>
  <c r="C638" i="13"/>
  <c r="C639" i="13"/>
  <c r="C640" i="13"/>
  <c r="C641" i="13"/>
  <c r="C642" i="13"/>
  <c r="C643" i="13"/>
  <c r="C644" i="13"/>
  <c r="C645" i="13"/>
  <c r="C646" i="13"/>
  <c r="C647" i="13"/>
  <c r="C648" i="13"/>
  <c r="C649" i="13"/>
  <c r="C650" i="13"/>
  <c r="C651" i="13"/>
  <c r="C652" i="13"/>
  <c r="C653" i="13"/>
  <c r="C654" i="13"/>
  <c r="C655" i="13"/>
  <c r="C656" i="13"/>
  <c r="C657" i="13"/>
  <c r="C658" i="13"/>
  <c r="C659" i="13"/>
  <c r="C660" i="13"/>
  <c r="C661" i="13"/>
  <c r="C662" i="13"/>
  <c r="C663" i="13"/>
  <c r="C664" i="13"/>
  <c r="C665" i="13"/>
  <c r="C666" i="13"/>
  <c r="C667" i="13"/>
  <c r="C668" i="13"/>
  <c r="C669" i="13"/>
  <c r="C670" i="13"/>
  <c r="C671" i="13"/>
  <c r="C672" i="13"/>
  <c r="C673" i="13"/>
  <c r="C674" i="13"/>
  <c r="C675" i="13"/>
  <c r="C676" i="13"/>
  <c r="C677" i="13"/>
  <c r="C678" i="13"/>
  <c r="C679" i="13"/>
  <c r="C680" i="13"/>
  <c r="C681" i="13"/>
  <c r="C682" i="13"/>
  <c r="C683" i="13"/>
  <c r="C684" i="13"/>
  <c r="C685" i="13"/>
  <c r="C686" i="13"/>
  <c r="C687" i="13"/>
  <c r="C688" i="13"/>
  <c r="C689" i="13"/>
  <c r="C690" i="13"/>
  <c r="C691" i="13"/>
  <c r="C692" i="13"/>
  <c r="C693" i="13"/>
  <c r="C694" i="13"/>
  <c r="C695" i="13"/>
  <c r="C696" i="13"/>
  <c r="C697" i="13"/>
  <c r="C698" i="13"/>
  <c r="C699" i="13"/>
  <c r="C700" i="13"/>
  <c r="C701" i="13"/>
  <c r="C702" i="13"/>
  <c r="C703" i="13"/>
  <c r="C704" i="13"/>
  <c r="C705" i="13"/>
  <c r="C706" i="13"/>
  <c r="C707" i="13"/>
  <c r="C708" i="13"/>
  <c r="C709" i="13"/>
  <c r="C710" i="13"/>
  <c r="C711" i="13"/>
  <c r="C712" i="13"/>
  <c r="C713" i="13"/>
  <c r="C714" i="13"/>
  <c r="C715" i="13"/>
  <c r="C716" i="13"/>
  <c r="C717" i="13"/>
  <c r="C718" i="13"/>
  <c r="C719" i="13"/>
  <c r="C720" i="13"/>
  <c r="C721" i="13"/>
  <c r="C722" i="13"/>
  <c r="C723" i="13"/>
  <c r="C724" i="13"/>
  <c r="C725" i="13"/>
  <c r="C726" i="13"/>
  <c r="C727" i="13"/>
  <c r="C728" i="13"/>
  <c r="C729" i="13"/>
  <c r="C730" i="13"/>
  <c r="C731" i="13"/>
  <c r="C732" i="13"/>
  <c r="C733" i="13"/>
  <c r="C734" i="13"/>
  <c r="C735" i="13"/>
  <c r="C736" i="13"/>
  <c r="C737" i="13"/>
  <c r="C738" i="13"/>
  <c r="C739" i="13"/>
  <c r="C740" i="13"/>
  <c r="C741" i="13"/>
  <c r="C742" i="13"/>
  <c r="C743" i="13"/>
  <c r="C744" i="13"/>
  <c r="C745" i="13"/>
  <c r="C746" i="13"/>
  <c r="C747" i="13"/>
  <c r="C748" i="13"/>
  <c r="C749" i="13"/>
  <c r="C750" i="13"/>
  <c r="C751" i="13"/>
  <c r="C752" i="13"/>
  <c r="C753" i="13"/>
  <c r="C754" i="13"/>
  <c r="C755" i="13"/>
  <c r="C756" i="13"/>
  <c r="C757" i="13"/>
  <c r="C758" i="13"/>
  <c r="C759" i="13"/>
  <c r="C760" i="13"/>
  <c r="C761" i="13"/>
  <c r="C762" i="13"/>
  <c r="C763" i="13"/>
  <c r="C764" i="13"/>
  <c r="C765" i="13"/>
  <c r="C766" i="13"/>
  <c r="C767" i="13"/>
  <c r="C768" i="13"/>
  <c r="C769" i="13"/>
  <c r="C770" i="13"/>
  <c r="C771" i="13"/>
  <c r="C772" i="13"/>
  <c r="C773" i="13"/>
  <c r="C774" i="13"/>
  <c r="C775" i="13"/>
  <c r="C776" i="13"/>
  <c r="C777" i="13"/>
  <c r="C778" i="13"/>
  <c r="C779" i="13"/>
  <c r="C780" i="13"/>
  <c r="C781" i="13"/>
  <c r="C782" i="13"/>
  <c r="C783" i="13"/>
  <c r="C784" i="13"/>
  <c r="C785" i="13"/>
  <c r="C786" i="13"/>
  <c r="C787" i="13"/>
  <c r="C788" i="13"/>
  <c r="C789" i="13"/>
  <c r="C790" i="13"/>
  <c r="C791" i="13"/>
  <c r="C792" i="13"/>
  <c r="C793" i="13"/>
  <c r="C794" i="13"/>
  <c r="C795" i="13"/>
  <c r="C796" i="13"/>
  <c r="C797" i="13"/>
  <c r="C798" i="13"/>
  <c r="C799" i="13"/>
  <c r="C800" i="13"/>
  <c r="C801" i="13"/>
  <c r="C802" i="13"/>
  <c r="C803" i="13"/>
  <c r="C804" i="13"/>
  <c r="C805" i="13"/>
  <c r="C806" i="13"/>
  <c r="C807" i="13"/>
  <c r="C808" i="13"/>
  <c r="C809" i="13"/>
  <c r="C810" i="13"/>
  <c r="C811" i="13"/>
  <c r="C812" i="13"/>
  <c r="C813" i="13"/>
  <c r="C814" i="13"/>
  <c r="C815" i="13"/>
  <c r="C816" i="13"/>
  <c r="C817" i="13"/>
  <c r="C818" i="13"/>
  <c r="C819" i="13"/>
  <c r="C820" i="13"/>
  <c r="C821" i="13"/>
  <c r="C822" i="13"/>
  <c r="C823" i="13"/>
  <c r="C824" i="13"/>
  <c r="C825" i="13"/>
  <c r="C826" i="13"/>
  <c r="C827" i="13"/>
  <c r="C828" i="13"/>
  <c r="C829" i="13"/>
  <c r="C830" i="13"/>
  <c r="C831" i="13"/>
  <c r="C832" i="13"/>
  <c r="C833" i="13"/>
  <c r="C834" i="13"/>
  <c r="C835" i="13"/>
  <c r="C836" i="13"/>
  <c r="C837" i="13"/>
  <c r="C838" i="13"/>
  <c r="C839" i="13"/>
  <c r="C840" i="13"/>
  <c r="C841" i="13"/>
  <c r="C842" i="13"/>
  <c r="C843" i="13"/>
  <c r="C844" i="13"/>
  <c r="C845" i="13"/>
  <c r="C846" i="13"/>
  <c r="C847" i="13"/>
  <c r="C848" i="13"/>
  <c r="C849" i="13"/>
  <c r="C850" i="13"/>
  <c r="C851" i="13"/>
  <c r="C852" i="13"/>
  <c r="C853" i="13"/>
  <c r="C854" i="13"/>
  <c r="C855" i="13"/>
  <c r="C856" i="13"/>
  <c r="C857" i="13"/>
  <c r="C858" i="13"/>
  <c r="C859" i="13"/>
  <c r="C860" i="13"/>
  <c r="C861" i="13"/>
  <c r="C862" i="13"/>
  <c r="C863" i="13"/>
  <c r="C864" i="13"/>
  <c r="C865" i="13"/>
  <c r="C866" i="13"/>
  <c r="C867" i="13"/>
  <c r="C868" i="13"/>
  <c r="C869" i="13"/>
  <c r="C870" i="13"/>
  <c r="C871" i="13"/>
  <c r="C872" i="13"/>
  <c r="C873" i="13"/>
  <c r="C874" i="13"/>
  <c r="C875" i="13"/>
  <c r="C876" i="13"/>
  <c r="C877" i="13"/>
  <c r="C878" i="13"/>
  <c r="C879" i="13"/>
  <c r="C880" i="13"/>
  <c r="C881" i="13"/>
  <c r="C882" i="13"/>
  <c r="C883" i="13"/>
  <c r="C884" i="13"/>
  <c r="C885" i="13"/>
  <c r="C886" i="13"/>
  <c r="C887" i="13"/>
  <c r="C888" i="13"/>
  <c r="C889" i="13"/>
  <c r="C890" i="13"/>
  <c r="C891" i="13"/>
  <c r="C892" i="13"/>
  <c r="C893" i="13"/>
  <c r="C894" i="13"/>
  <c r="C895" i="13"/>
  <c r="C896" i="13"/>
  <c r="C897" i="13"/>
  <c r="C898" i="13"/>
  <c r="C899" i="13"/>
  <c r="C900" i="13"/>
  <c r="C901" i="13"/>
  <c r="C902" i="13"/>
  <c r="C903" i="13"/>
  <c r="C904" i="13"/>
  <c r="C905" i="13"/>
  <c r="C906" i="13"/>
  <c r="C907" i="13"/>
  <c r="C908" i="13"/>
  <c r="C909" i="13"/>
  <c r="C910" i="13"/>
  <c r="C911" i="13"/>
  <c r="C912" i="13"/>
  <c r="C913" i="13"/>
  <c r="C914" i="13"/>
  <c r="C915" i="13"/>
  <c r="C916" i="13"/>
  <c r="C917" i="13"/>
  <c r="C918" i="13"/>
  <c r="C919" i="13"/>
  <c r="C920" i="13"/>
  <c r="C921" i="13"/>
  <c r="C922" i="13"/>
  <c r="C923" i="13"/>
  <c r="C924" i="13"/>
  <c r="C925" i="13"/>
  <c r="C926" i="13"/>
  <c r="C927" i="13"/>
  <c r="C928" i="13"/>
  <c r="C929" i="13"/>
  <c r="C930" i="13"/>
  <c r="C931" i="13"/>
  <c r="C932" i="13"/>
  <c r="C933" i="13"/>
  <c r="C934" i="13"/>
  <c r="C935" i="13"/>
  <c r="C936" i="13"/>
  <c r="C937" i="13"/>
  <c r="C938" i="13"/>
  <c r="C939" i="13"/>
  <c r="C940" i="13"/>
  <c r="C941" i="13"/>
  <c r="C942" i="13"/>
  <c r="C943" i="13"/>
  <c r="C944" i="13"/>
  <c r="C945" i="13"/>
  <c r="C946" i="13"/>
  <c r="C947" i="13"/>
  <c r="C948" i="13"/>
  <c r="C949" i="13"/>
  <c r="C950" i="13"/>
  <c r="C951" i="13"/>
  <c r="C952" i="13"/>
  <c r="C953" i="13"/>
  <c r="C954" i="13"/>
  <c r="C955" i="13"/>
  <c r="C956" i="13"/>
  <c r="C957" i="13"/>
  <c r="C958" i="13"/>
  <c r="C959" i="13"/>
  <c r="C960" i="13"/>
  <c r="C961" i="13"/>
  <c r="C962" i="13"/>
  <c r="C963" i="13"/>
  <c r="C964" i="13"/>
  <c r="C965" i="13"/>
  <c r="C966" i="13"/>
  <c r="C967" i="13"/>
  <c r="C968" i="13"/>
  <c r="C969" i="13"/>
  <c r="C970" i="13"/>
  <c r="C971" i="13"/>
  <c r="C972" i="13"/>
  <c r="C973" i="13"/>
  <c r="C974" i="13"/>
  <c r="C975" i="13"/>
  <c r="C976" i="13"/>
  <c r="C977" i="13"/>
  <c r="C978" i="13"/>
  <c r="C979" i="13"/>
  <c r="C980" i="13"/>
  <c r="C981" i="13"/>
  <c r="C982" i="13"/>
  <c r="C983" i="13"/>
  <c r="C984" i="13"/>
  <c r="C985" i="13"/>
  <c r="C986" i="13"/>
  <c r="C987" i="13"/>
  <c r="C988" i="13"/>
  <c r="C989" i="13"/>
  <c r="C990" i="13"/>
  <c r="C991" i="13"/>
  <c r="C992" i="13"/>
  <c r="C993" i="13"/>
  <c r="C994" i="13"/>
  <c r="C995" i="13"/>
  <c r="C996" i="13"/>
  <c r="C997" i="13"/>
  <c r="C998" i="13"/>
  <c r="C999" i="13"/>
  <c r="C1000" i="13"/>
  <c r="C1001" i="13"/>
  <c r="C1002" i="13"/>
  <c r="C1003" i="13"/>
  <c r="C1004" i="13"/>
  <c r="C1005" i="13"/>
  <c r="C1006" i="13"/>
  <c r="C1007" i="13"/>
  <c r="C1008" i="13"/>
  <c r="C1009" i="13"/>
  <c r="C1010" i="13"/>
  <c r="C1011" i="13"/>
  <c r="C1012" i="13"/>
  <c r="C1013" i="13"/>
  <c r="C1014" i="13"/>
  <c r="C1015" i="13"/>
  <c r="C1016" i="13"/>
  <c r="C1017" i="13"/>
  <c r="C1018" i="13"/>
  <c r="C1019" i="13"/>
  <c r="C1020" i="13"/>
  <c r="C1021" i="13"/>
  <c r="C1022" i="13"/>
  <c r="C1023" i="13"/>
  <c r="C1024" i="13"/>
  <c r="C1025" i="13"/>
  <c r="C1026" i="13"/>
  <c r="C1027" i="13"/>
  <c r="C1028" i="13"/>
  <c r="C1029" i="13"/>
  <c r="C1030" i="13"/>
  <c r="C1031" i="13"/>
  <c r="C1032" i="13"/>
  <c r="C1033" i="13"/>
  <c r="C1034" i="13"/>
  <c r="C1035" i="13"/>
  <c r="C1036" i="13"/>
  <c r="C1037" i="13"/>
  <c r="C1038" i="13"/>
  <c r="C1039" i="13"/>
  <c r="C1040" i="13"/>
  <c r="C1041" i="13"/>
  <c r="C1042" i="13"/>
  <c r="C1043" i="13"/>
  <c r="C1044" i="13"/>
  <c r="C1045" i="13"/>
  <c r="C1046" i="13"/>
  <c r="C1047" i="13"/>
  <c r="C1048" i="13"/>
  <c r="C1049" i="13"/>
  <c r="C1050" i="13"/>
  <c r="C1051" i="13"/>
  <c r="C1052" i="13"/>
  <c r="C1053" i="13"/>
  <c r="C1054" i="13"/>
  <c r="C1055" i="13"/>
  <c r="C1056" i="13"/>
  <c r="C1057" i="13"/>
  <c r="C1058" i="13"/>
  <c r="C1059" i="13"/>
  <c r="C1060" i="13"/>
  <c r="C1061" i="13"/>
  <c r="C1062" i="13"/>
  <c r="C1063" i="13"/>
  <c r="C1064" i="13"/>
  <c r="C1065" i="13"/>
  <c r="C1066" i="13"/>
  <c r="C1067" i="13"/>
  <c r="C1068" i="13"/>
  <c r="C1069" i="13"/>
  <c r="C1070" i="13"/>
  <c r="C1071" i="13"/>
  <c r="C1072" i="13"/>
  <c r="C1073" i="13"/>
  <c r="C1074" i="13"/>
  <c r="C1075" i="13"/>
  <c r="C1076" i="13"/>
  <c r="C1077" i="13"/>
  <c r="C1078" i="13"/>
  <c r="C1079" i="13"/>
  <c r="C1080" i="13"/>
  <c r="C1081" i="13"/>
  <c r="C1082" i="13"/>
  <c r="C1083" i="13"/>
  <c r="C1084" i="13"/>
  <c r="C1085" i="13"/>
  <c r="C1086" i="13"/>
  <c r="C1087" i="13"/>
  <c r="C1088" i="13"/>
  <c r="C1089" i="13"/>
  <c r="C1090" i="13"/>
  <c r="C1091" i="13"/>
  <c r="C1092" i="13"/>
  <c r="C1093" i="13"/>
  <c r="C1094" i="13"/>
  <c r="C1095" i="13"/>
  <c r="C1096" i="13"/>
  <c r="C1097" i="13"/>
  <c r="C1098" i="13"/>
  <c r="C1099" i="13"/>
  <c r="C1100" i="13"/>
  <c r="C1101" i="13"/>
  <c r="C1102" i="13"/>
  <c r="C1103" i="13"/>
  <c r="C1104" i="13"/>
  <c r="C1105" i="13"/>
  <c r="C1106" i="13"/>
  <c r="C1107" i="13"/>
  <c r="C1108" i="13"/>
  <c r="C1109" i="13"/>
  <c r="C1110" i="13"/>
  <c r="C1111" i="13"/>
  <c r="C1112" i="13"/>
  <c r="C1113" i="13"/>
  <c r="C1114" i="13"/>
  <c r="C1115" i="13"/>
  <c r="C1116" i="13"/>
  <c r="C1117" i="13"/>
  <c r="C1118" i="13"/>
  <c r="C1119" i="13"/>
  <c r="C1120" i="13"/>
  <c r="C1121" i="13"/>
  <c r="C1122" i="13"/>
  <c r="C1123" i="13"/>
  <c r="C1124" i="13"/>
  <c r="C1125" i="13"/>
  <c r="C1126" i="13"/>
  <c r="C1127" i="13"/>
  <c r="C1128" i="13"/>
  <c r="C1129" i="13"/>
  <c r="C1130" i="13"/>
  <c r="C1131" i="13"/>
  <c r="C1132" i="13"/>
  <c r="C1133" i="13"/>
  <c r="C1134" i="13"/>
  <c r="C1135" i="13"/>
  <c r="C1136" i="13"/>
  <c r="C1137" i="13"/>
  <c r="C1138" i="13"/>
  <c r="C1139" i="13"/>
  <c r="C1140" i="13"/>
  <c r="C1141" i="13"/>
  <c r="C1142" i="13"/>
  <c r="C1143" i="13"/>
  <c r="C1144" i="13"/>
  <c r="C1145" i="13"/>
  <c r="C1146" i="13"/>
  <c r="C1147" i="13"/>
  <c r="C1148" i="13"/>
  <c r="C1149" i="13"/>
  <c r="C1150" i="13"/>
  <c r="C1151" i="13"/>
  <c r="C1152" i="13"/>
  <c r="C1153" i="13"/>
  <c r="C1154" i="13"/>
  <c r="C1155" i="13"/>
  <c r="C1156" i="13"/>
  <c r="C1157" i="13"/>
  <c r="C1158" i="13"/>
  <c r="C1159" i="13"/>
  <c r="C1160" i="13"/>
  <c r="C1161" i="13"/>
  <c r="C1162" i="13"/>
  <c r="C1163" i="13"/>
  <c r="C1164" i="13"/>
  <c r="C1165" i="13"/>
  <c r="C1166" i="13"/>
  <c r="C1167" i="13"/>
  <c r="C1168" i="13"/>
  <c r="C1169" i="13"/>
  <c r="C1170" i="13"/>
  <c r="C1171" i="13"/>
  <c r="C1172" i="13"/>
  <c r="C1173" i="13"/>
  <c r="C1174" i="13"/>
  <c r="C1175" i="13"/>
  <c r="C1176" i="13"/>
  <c r="C1177" i="13"/>
  <c r="C1178" i="13"/>
  <c r="C1179" i="13"/>
  <c r="C1180" i="13"/>
  <c r="C1181" i="13"/>
  <c r="C1182" i="13"/>
  <c r="C1183" i="13"/>
  <c r="C1184" i="13"/>
  <c r="C1185" i="13"/>
  <c r="C1186" i="13"/>
  <c r="C1187" i="13"/>
  <c r="C1188" i="13"/>
  <c r="C1189" i="13"/>
  <c r="C1190" i="13"/>
  <c r="C1191" i="13"/>
  <c r="C1192" i="13"/>
  <c r="C1193" i="13"/>
  <c r="C1194" i="13"/>
  <c r="C1195" i="13"/>
  <c r="C1196" i="13"/>
  <c r="C1197" i="13"/>
  <c r="C1198" i="13"/>
  <c r="C1199" i="13"/>
  <c r="C1200" i="13"/>
  <c r="C1201" i="13"/>
  <c r="C1202" i="13"/>
  <c r="C1203" i="13"/>
  <c r="C1204" i="13"/>
  <c r="C1205" i="13"/>
  <c r="C1206" i="13"/>
  <c r="C1207" i="13"/>
  <c r="C1208" i="13"/>
  <c r="C1209" i="13"/>
  <c r="C1210" i="13"/>
  <c r="C1211" i="13"/>
  <c r="C1212" i="13"/>
  <c r="C1213" i="13"/>
  <c r="C1214" i="13"/>
  <c r="C1215" i="13"/>
  <c r="C1216" i="13"/>
  <c r="C1217" i="13"/>
  <c r="C1218" i="13"/>
  <c r="C1219" i="13"/>
  <c r="C1220" i="13"/>
  <c r="C1221" i="13"/>
  <c r="C1222" i="13"/>
  <c r="C1223" i="13"/>
  <c r="C1224" i="13"/>
  <c r="C1225" i="13"/>
  <c r="C1226" i="13"/>
  <c r="C1227" i="13"/>
  <c r="C1228" i="13"/>
  <c r="C1229" i="13"/>
  <c r="C1230" i="13"/>
  <c r="C1231" i="13"/>
  <c r="C1232" i="13"/>
  <c r="C1233" i="13"/>
  <c r="C1234" i="13"/>
  <c r="C1235" i="13"/>
  <c r="C1236" i="13"/>
  <c r="C1237" i="13"/>
  <c r="C1238" i="13"/>
  <c r="C1239" i="13"/>
  <c r="C1240" i="13"/>
  <c r="C1241" i="13"/>
  <c r="C1242" i="13"/>
  <c r="C1243" i="13"/>
  <c r="C1244" i="13"/>
  <c r="C1245" i="13"/>
  <c r="C1246" i="13"/>
  <c r="C1247" i="13"/>
  <c r="C1248" i="13"/>
  <c r="C1249" i="13"/>
  <c r="C1250" i="13"/>
  <c r="C1251" i="13"/>
  <c r="C1252" i="13"/>
  <c r="C1253" i="13"/>
  <c r="C1254" i="13"/>
  <c r="C1255" i="13"/>
  <c r="C1256" i="13"/>
  <c r="C1257" i="13"/>
  <c r="C1258" i="13"/>
  <c r="C1259" i="13"/>
  <c r="C1260" i="13"/>
  <c r="C1261" i="13"/>
  <c r="C1262" i="13"/>
  <c r="C1263" i="13"/>
  <c r="C1264" i="13"/>
  <c r="C1265" i="13"/>
  <c r="C1266" i="13"/>
  <c r="C1267" i="13"/>
  <c r="C1268" i="13"/>
  <c r="C1269" i="13"/>
  <c r="C1270" i="13"/>
  <c r="C1271" i="13"/>
  <c r="C1272" i="13"/>
  <c r="C1273" i="13"/>
  <c r="C1274" i="13"/>
  <c r="C1275" i="13"/>
  <c r="C1276" i="13"/>
  <c r="C1277" i="13"/>
  <c r="C1278" i="13"/>
  <c r="C1279" i="13"/>
  <c r="C1280" i="13"/>
  <c r="C1281" i="13"/>
  <c r="C1282" i="13"/>
  <c r="C1283" i="13"/>
  <c r="C1284" i="13"/>
  <c r="C1285" i="13"/>
  <c r="C1286" i="13"/>
  <c r="C1287" i="13"/>
  <c r="C1288" i="13"/>
  <c r="C1289" i="13"/>
  <c r="C1290" i="13"/>
  <c r="C1291" i="13"/>
  <c r="C1292" i="13"/>
  <c r="C1293" i="13"/>
  <c r="C1294" i="13"/>
  <c r="C1295" i="13"/>
  <c r="C1296" i="13"/>
  <c r="C1297" i="13"/>
  <c r="C1298" i="13"/>
  <c r="C1299" i="13"/>
  <c r="C1300" i="13"/>
  <c r="C1301" i="13"/>
  <c r="C1302" i="13"/>
  <c r="C1303" i="13"/>
  <c r="C1304" i="13"/>
  <c r="C1305" i="13"/>
  <c r="C1306" i="13"/>
  <c r="C1307" i="13"/>
  <c r="C1308" i="13"/>
  <c r="C1309" i="13"/>
  <c r="C1310" i="13"/>
  <c r="C1311" i="13"/>
  <c r="C1312" i="13"/>
  <c r="C1313" i="13"/>
  <c r="C1314" i="13"/>
  <c r="C1315" i="13"/>
  <c r="C1316" i="13"/>
  <c r="C1317" i="13"/>
  <c r="C1318" i="13"/>
  <c r="C1319" i="13"/>
  <c r="C1320" i="13"/>
  <c r="C1321" i="13"/>
  <c r="C1322" i="13"/>
  <c r="C1323" i="13"/>
  <c r="C1324" i="13"/>
  <c r="C1325" i="13"/>
  <c r="C1326" i="13"/>
  <c r="C1327" i="13"/>
  <c r="C1328" i="13"/>
  <c r="C1329" i="13"/>
  <c r="C1330" i="13"/>
  <c r="C1331" i="13"/>
  <c r="C1332" i="13"/>
  <c r="C1333" i="13"/>
  <c r="C1334" i="13"/>
  <c r="C1335" i="13"/>
  <c r="C1336" i="13"/>
  <c r="C1337" i="13"/>
  <c r="C1338" i="13"/>
  <c r="C1339" i="13"/>
  <c r="C1340" i="13"/>
  <c r="C1341" i="13"/>
  <c r="C1342" i="13"/>
  <c r="C1343" i="13"/>
  <c r="C1344" i="13"/>
  <c r="C1345" i="13"/>
  <c r="C1346" i="13"/>
  <c r="C1347" i="13"/>
  <c r="C1348" i="13"/>
  <c r="C1349" i="13"/>
  <c r="C1350" i="13"/>
  <c r="C1351" i="13"/>
  <c r="C1352" i="13"/>
  <c r="C1353" i="13"/>
  <c r="C1354" i="13"/>
  <c r="C1355" i="13"/>
  <c r="C1356" i="13"/>
  <c r="C1357" i="13"/>
  <c r="C1358" i="13"/>
  <c r="C1359" i="13"/>
  <c r="C1360" i="13"/>
  <c r="C1361" i="13"/>
  <c r="C1362" i="13"/>
  <c r="C1363" i="13"/>
  <c r="C1364" i="13"/>
  <c r="C1365" i="13"/>
  <c r="C1366" i="13"/>
  <c r="C1367" i="13"/>
  <c r="C1368" i="13"/>
  <c r="C1369" i="13"/>
  <c r="C1370" i="13"/>
  <c r="C1371" i="13"/>
  <c r="C1372" i="13"/>
  <c r="C1373" i="13"/>
  <c r="C1374" i="13"/>
  <c r="C1375" i="13"/>
  <c r="C1376" i="13"/>
  <c r="C1377" i="13"/>
  <c r="C1378" i="13"/>
  <c r="C1379" i="13"/>
  <c r="C1380" i="13"/>
  <c r="C1381" i="13"/>
  <c r="C1382" i="13"/>
  <c r="C1383" i="13"/>
  <c r="C1384" i="13"/>
  <c r="C1385" i="13"/>
  <c r="C1386" i="13"/>
  <c r="C1387" i="13"/>
  <c r="C1388" i="13"/>
  <c r="C1389" i="13"/>
  <c r="C1390" i="13"/>
  <c r="C1391" i="13"/>
  <c r="C1392" i="13"/>
  <c r="C1393" i="13"/>
  <c r="C1394" i="13"/>
  <c r="C1395" i="13"/>
  <c r="C1396" i="13"/>
  <c r="C1397" i="13"/>
  <c r="C1398" i="13"/>
  <c r="C1399" i="13"/>
  <c r="C1400" i="13"/>
  <c r="C1401" i="13"/>
  <c r="C1402" i="13"/>
  <c r="C1403" i="13"/>
  <c r="C1404" i="13"/>
  <c r="C1405" i="13"/>
  <c r="C1406" i="13"/>
  <c r="C1407" i="13"/>
  <c r="C1408" i="13"/>
  <c r="C1409" i="13"/>
  <c r="C1410" i="13"/>
  <c r="C1411" i="13"/>
  <c r="C1412" i="13"/>
  <c r="C1413" i="13"/>
  <c r="C1414" i="13"/>
  <c r="C1415" i="13"/>
  <c r="C1416" i="13"/>
  <c r="C1417" i="13"/>
  <c r="C1418" i="13"/>
  <c r="C1419" i="13"/>
  <c r="C1420" i="13"/>
  <c r="C1421" i="13"/>
  <c r="C1422" i="13"/>
  <c r="C1423" i="13"/>
  <c r="C1424" i="13"/>
  <c r="C1425" i="13"/>
  <c r="C1426" i="13"/>
  <c r="C1427" i="13"/>
  <c r="C1428" i="13"/>
  <c r="C1429" i="13"/>
  <c r="C1430" i="13"/>
  <c r="C1431" i="13"/>
  <c r="C1432" i="13"/>
  <c r="C1433" i="13"/>
  <c r="C1434" i="13"/>
  <c r="C1435" i="13"/>
  <c r="C1436" i="13"/>
  <c r="C1437" i="13"/>
  <c r="C1438" i="13"/>
  <c r="C1439" i="13"/>
  <c r="C1440" i="13"/>
  <c r="C1441" i="13"/>
  <c r="C1442" i="13"/>
  <c r="C1443" i="13"/>
  <c r="C1444" i="13"/>
  <c r="C1445" i="13"/>
  <c r="C1446" i="13"/>
  <c r="C1447" i="13"/>
  <c r="C1448" i="13"/>
  <c r="C1449" i="13"/>
  <c r="C1450" i="13"/>
  <c r="C1451" i="13"/>
  <c r="C1452" i="13"/>
  <c r="C1453" i="13"/>
  <c r="C1454" i="13"/>
  <c r="C1455" i="13"/>
  <c r="C1456" i="13"/>
  <c r="C1457" i="13"/>
  <c r="C1458" i="13"/>
  <c r="C1459" i="13"/>
  <c r="C1460" i="13"/>
  <c r="C1461" i="13"/>
  <c r="C1462" i="13"/>
  <c r="C1463" i="13"/>
  <c r="C1464" i="13"/>
  <c r="C1465" i="13"/>
  <c r="C1466" i="13"/>
  <c r="C1467" i="13"/>
  <c r="C1468" i="13"/>
  <c r="C1469" i="13"/>
  <c r="C1470" i="13"/>
  <c r="C1471" i="13"/>
  <c r="C1472" i="13"/>
  <c r="C1473" i="13"/>
  <c r="C1474" i="13"/>
  <c r="C1475" i="13"/>
  <c r="C1476" i="13"/>
  <c r="C1477" i="13"/>
  <c r="C1478" i="13"/>
  <c r="C1479" i="13"/>
  <c r="C1480" i="13"/>
  <c r="C1481" i="13"/>
  <c r="C1482" i="13"/>
  <c r="C1483" i="13"/>
  <c r="C1484" i="13"/>
  <c r="C1485" i="13"/>
  <c r="C1486" i="13"/>
  <c r="C1487" i="13"/>
  <c r="C1488" i="13"/>
  <c r="C1489" i="13"/>
  <c r="C1490" i="13"/>
  <c r="C1491" i="13"/>
  <c r="C1492" i="13"/>
  <c r="C1493" i="13"/>
  <c r="C1494" i="13"/>
  <c r="C1495" i="13"/>
  <c r="C1496" i="13"/>
  <c r="C1497" i="13"/>
  <c r="C1498" i="13"/>
  <c r="C1499" i="13"/>
  <c r="C1500" i="13"/>
  <c r="C1501" i="13"/>
  <c r="C1502" i="13"/>
  <c r="C1503" i="13"/>
  <c r="C1504" i="13"/>
  <c r="C1505" i="13"/>
  <c r="C1506" i="13"/>
  <c r="C1507" i="13"/>
  <c r="C1508" i="13"/>
  <c r="C1509" i="13"/>
  <c r="C1510" i="13"/>
  <c r="C1511" i="13"/>
  <c r="C1512" i="13"/>
  <c r="C1513" i="13"/>
  <c r="C1514" i="13"/>
  <c r="C1515" i="13"/>
  <c r="C1516" i="13"/>
  <c r="C1517" i="13"/>
  <c r="C1518" i="13"/>
  <c r="C1519" i="13"/>
  <c r="C1520" i="13"/>
  <c r="C1521" i="13"/>
  <c r="C1522" i="13"/>
  <c r="C1523" i="13"/>
  <c r="C1524" i="13"/>
  <c r="C1525" i="13"/>
  <c r="C1526" i="13"/>
  <c r="C1527" i="13"/>
  <c r="C1528" i="13"/>
  <c r="C1529" i="13"/>
  <c r="C1530" i="13"/>
  <c r="C1531" i="13"/>
  <c r="C1532" i="13"/>
  <c r="C1533" i="13"/>
  <c r="C1534" i="13"/>
  <c r="C1535" i="13"/>
  <c r="C1536" i="13"/>
  <c r="C1537" i="13"/>
  <c r="C1538" i="13"/>
  <c r="C1539" i="13"/>
  <c r="C1540" i="13"/>
  <c r="C1541" i="13"/>
  <c r="C1542" i="13"/>
  <c r="C1543" i="13"/>
  <c r="C1544" i="13"/>
  <c r="C1545" i="13"/>
  <c r="C1546" i="13"/>
  <c r="C1547" i="13"/>
  <c r="C1548" i="13"/>
  <c r="C1549" i="13"/>
  <c r="C1550" i="13"/>
  <c r="C1551" i="13"/>
  <c r="C1552" i="13"/>
  <c r="C1553" i="13"/>
  <c r="C1554" i="13"/>
  <c r="C1555" i="13"/>
  <c r="C1556" i="13"/>
  <c r="C1557" i="13"/>
  <c r="C1558" i="13"/>
  <c r="C1559" i="13"/>
  <c r="C1560" i="13"/>
  <c r="C1561" i="13"/>
  <c r="C1562" i="13"/>
  <c r="C1563" i="13"/>
  <c r="C1564" i="13"/>
  <c r="C1565" i="13"/>
  <c r="C1566" i="13"/>
  <c r="C1567" i="13"/>
  <c r="C1568" i="13"/>
  <c r="C1569" i="13"/>
  <c r="C1570" i="13"/>
  <c r="C1571" i="13"/>
  <c r="C1572" i="13"/>
  <c r="C1573" i="13"/>
  <c r="C1574" i="13"/>
  <c r="C1575" i="13"/>
  <c r="C1576" i="13"/>
  <c r="C1577" i="13"/>
  <c r="C1578" i="13"/>
  <c r="C1579" i="13"/>
  <c r="C1580" i="13"/>
  <c r="C1581" i="13"/>
  <c r="C1582" i="13"/>
  <c r="C1583" i="13"/>
  <c r="C1584" i="13"/>
  <c r="C1585" i="13"/>
  <c r="C1586" i="13"/>
  <c r="C1587" i="13"/>
  <c r="C1588" i="13"/>
  <c r="C1589" i="13"/>
  <c r="C1590" i="13"/>
  <c r="C1591" i="13"/>
  <c r="C1592" i="13"/>
  <c r="C1593" i="13"/>
  <c r="C1594" i="13"/>
  <c r="C1595" i="13"/>
  <c r="C1596" i="13"/>
  <c r="C1597" i="13"/>
  <c r="C1598" i="13"/>
  <c r="C1599" i="13"/>
  <c r="C1600" i="13"/>
  <c r="C1601" i="13"/>
  <c r="C1602" i="13"/>
  <c r="C1603" i="13"/>
  <c r="C1604" i="13"/>
  <c r="C1605" i="13"/>
  <c r="C1606" i="13"/>
  <c r="C1607" i="13"/>
  <c r="C1608" i="13"/>
  <c r="C1609" i="13"/>
  <c r="C1610" i="13"/>
  <c r="C1611" i="13"/>
  <c r="C1612" i="13"/>
  <c r="C1613" i="13"/>
  <c r="C1614" i="13"/>
  <c r="C1615" i="13"/>
  <c r="C1616" i="13"/>
  <c r="C1617" i="13"/>
  <c r="C1618" i="13"/>
  <c r="C1619" i="13"/>
  <c r="C1620" i="13"/>
  <c r="C1621" i="13"/>
  <c r="C1622" i="13"/>
  <c r="C1623" i="13"/>
  <c r="C1624" i="13"/>
  <c r="C1625" i="13"/>
  <c r="C1626" i="13"/>
  <c r="C1627" i="13"/>
  <c r="C1628" i="13"/>
  <c r="C1629" i="13"/>
  <c r="C1630" i="13"/>
  <c r="C1631" i="13"/>
  <c r="C1632" i="13"/>
  <c r="C1633" i="13"/>
  <c r="C1634" i="13"/>
  <c r="C1635" i="13"/>
  <c r="C1636" i="13"/>
  <c r="C1637" i="13"/>
  <c r="C1638" i="13"/>
  <c r="C1639" i="13"/>
  <c r="C1640" i="13"/>
  <c r="C1641" i="13"/>
  <c r="C1642" i="13"/>
  <c r="C1643" i="13"/>
  <c r="C1644" i="13"/>
  <c r="C1645" i="13"/>
  <c r="C1646" i="13"/>
  <c r="C1647" i="13"/>
  <c r="C1648" i="13"/>
  <c r="C1649" i="13"/>
  <c r="C1650" i="13"/>
  <c r="C1651" i="13"/>
  <c r="C1652" i="13"/>
  <c r="C1653" i="13"/>
  <c r="C1654" i="13"/>
  <c r="C1655" i="13"/>
  <c r="C1656" i="13"/>
  <c r="C1657" i="13"/>
  <c r="C1658" i="13"/>
  <c r="C1659" i="13"/>
  <c r="C1660" i="13"/>
  <c r="C1661" i="13"/>
  <c r="C1662" i="13"/>
  <c r="C1663" i="13"/>
  <c r="C1664" i="13"/>
  <c r="C1665" i="13"/>
  <c r="C1666" i="13"/>
  <c r="C1667" i="13"/>
  <c r="C1668" i="13"/>
  <c r="C1669" i="13"/>
  <c r="C1670" i="13"/>
  <c r="C1671" i="13"/>
  <c r="C1672" i="13"/>
  <c r="C1673" i="13"/>
  <c r="C1674" i="13"/>
  <c r="C1675" i="13"/>
  <c r="C1676" i="13"/>
  <c r="C1677" i="13"/>
  <c r="C1678" i="13"/>
  <c r="C1679" i="13"/>
  <c r="C1680" i="13"/>
  <c r="C1681" i="13"/>
  <c r="C1682" i="13"/>
  <c r="C1683" i="13"/>
  <c r="C1684" i="13"/>
  <c r="C1685" i="13"/>
  <c r="C1686" i="13"/>
  <c r="C1687" i="13"/>
  <c r="C1688" i="13"/>
  <c r="C1689" i="13"/>
  <c r="C1690" i="13"/>
  <c r="C1691" i="13"/>
  <c r="C1692" i="13"/>
  <c r="C1693" i="13"/>
  <c r="C1694" i="13"/>
  <c r="C1695" i="13"/>
  <c r="C1696" i="13"/>
  <c r="C1697" i="13"/>
  <c r="C1698" i="13"/>
  <c r="C1699" i="13"/>
  <c r="C1700" i="13"/>
  <c r="C1701" i="13"/>
  <c r="C1702" i="13"/>
  <c r="C1703" i="13"/>
  <c r="C1704" i="13"/>
  <c r="C1705" i="13"/>
  <c r="C1706" i="13"/>
  <c r="C1707" i="13"/>
  <c r="C1708" i="13"/>
  <c r="C1709" i="13"/>
  <c r="C1710" i="13"/>
  <c r="C1711" i="13"/>
  <c r="C1712" i="13"/>
  <c r="C1713" i="13"/>
  <c r="C1714" i="13"/>
  <c r="C1715" i="13"/>
  <c r="C1716" i="13"/>
  <c r="C1717" i="13"/>
  <c r="C1718" i="13"/>
  <c r="C1719" i="13"/>
  <c r="C1720" i="13"/>
  <c r="C1721" i="13"/>
  <c r="C1722" i="13"/>
  <c r="C1723" i="13"/>
  <c r="C1724" i="13"/>
  <c r="C1725" i="13"/>
  <c r="C1726" i="13"/>
  <c r="C1727" i="13"/>
  <c r="C1728" i="13"/>
  <c r="C1729" i="13"/>
  <c r="C1730" i="13"/>
  <c r="C1731" i="13"/>
  <c r="C1732" i="13"/>
  <c r="C1733" i="13"/>
  <c r="C1734" i="13"/>
  <c r="C1735" i="13"/>
  <c r="C1736" i="13"/>
  <c r="C1737" i="13"/>
  <c r="C1738" i="13"/>
  <c r="C1739" i="13"/>
  <c r="C1740" i="13"/>
  <c r="C1741" i="13"/>
  <c r="C1742" i="13"/>
  <c r="C1743" i="13"/>
  <c r="C1744" i="13"/>
  <c r="C1745" i="13"/>
  <c r="C1746" i="13"/>
  <c r="C1747" i="13"/>
  <c r="C1748" i="13"/>
  <c r="C1749" i="13"/>
  <c r="C1750" i="13"/>
  <c r="C1751" i="13"/>
  <c r="C1752" i="13"/>
  <c r="C1753" i="13"/>
  <c r="C1754" i="13"/>
  <c r="C1755" i="13"/>
  <c r="C1756" i="13"/>
  <c r="C1757" i="13"/>
  <c r="C1758" i="13"/>
  <c r="C1759" i="13"/>
  <c r="C1760" i="13"/>
  <c r="C1761" i="13"/>
  <c r="C1762" i="13"/>
  <c r="C1763" i="13"/>
  <c r="C1764" i="13"/>
  <c r="C1765" i="13"/>
  <c r="C1766" i="13"/>
  <c r="C1767" i="13"/>
  <c r="C1768" i="13"/>
  <c r="C1769" i="13"/>
  <c r="C1770" i="13"/>
  <c r="C1771" i="13"/>
  <c r="C1772" i="13"/>
  <c r="C1773" i="13"/>
  <c r="C1774" i="13"/>
  <c r="C1775" i="13"/>
  <c r="C1776" i="13"/>
  <c r="C1777" i="13"/>
  <c r="C1778" i="13"/>
  <c r="C1779" i="13"/>
  <c r="C1780" i="13"/>
  <c r="C1781" i="13"/>
  <c r="C1782" i="13"/>
  <c r="C1783" i="13"/>
  <c r="C1784" i="13"/>
  <c r="C1785" i="13"/>
  <c r="C1786" i="13"/>
  <c r="C1787" i="13"/>
  <c r="C1788" i="13"/>
  <c r="C1789" i="13"/>
  <c r="C1790" i="13"/>
  <c r="C1791" i="13"/>
  <c r="C1792" i="13"/>
  <c r="C1793" i="13"/>
  <c r="C1794" i="13"/>
  <c r="C1795" i="13"/>
  <c r="C1796" i="13"/>
  <c r="C1797" i="13"/>
  <c r="C1798" i="13"/>
  <c r="C1799" i="13"/>
  <c r="C1800" i="13"/>
  <c r="C1801" i="13"/>
  <c r="C1802" i="13"/>
  <c r="C1803" i="13"/>
  <c r="C1804" i="13"/>
  <c r="C1805" i="13"/>
  <c r="C1806" i="13"/>
  <c r="C1807" i="13"/>
  <c r="C1808" i="13"/>
  <c r="C1809" i="13"/>
  <c r="C1810" i="13"/>
  <c r="C1811" i="13"/>
  <c r="C1812" i="13"/>
  <c r="C1813" i="13"/>
  <c r="C1814" i="13"/>
  <c r="C1815" i="13"/>
  <c r="C1816" i="13"/>
  <c r="C1817" i="13"/>
  <c r="C1818" i="13"/>
  <c r="C1819" i="13"/>
  <c r="C1820" i="13"/>
  <c r="C1821" i="13"/>
  <c r="C1822" i="13"/>
  <c r="C1823" i="13"/>
  <c r="C1824" i="13"/>
  <c r="C1825" i="13"/>
  <c r="C1826" i="13"/>
  <c r="C1827" i="13"/>
  <c r="C1828" i="13"/>
  <c r="C1829" i="13"/>
  <c r="C1830" i="13"/>
  <c r="C1831" i="13"/>
  <c r="C1832" i="13"/>
  <c r="C1833" i="13"/>
  <c r="C1834" i="13"/>
  <c r="C1835" i="13"/>
  <c r="C1836" i="13"/>
  <c r="C1837" i="13"/>
  <c r="C1838" i="13"/>
  <c r="C1839" i="13"/>
  <c r="C1840" i="13"/>
  <c r="C1841" i="13"/>
  <c r="C1842" i="13"/>
  <c r="C1843" i="13"/>
  <c r="C1844" i="13"/>
  <c r="C1845" i="13"/>
  <c r="C1846" i="13"/>
  <c r="C1847" i="13"/>
  <c r="C1848" i="13"/>
  <c r="C1849" i="13"/>
  <c r="C1850" i="13"/>
  <c r="C1851" i="13"/>
  <c r="C1852" i="13"/>
  <c r="C1853" i="13"/>
  <c r="C1854" i="13"/>
  <c r="C1855" i="13"/>
  <c r="C1856" i="13"/>
  <c r="C1857" i="13"/>
  <c r="C1858" i="13"/>
  <c r="C1859" i="13"/>
  <c r="C1860" i="13"/>
  <c r="C1861" i="13"/>
  <c r="C1862" i="13"/>
  <c r="C1863" i="13"/>
  <c r="C1864" i="13"/>
  <c r="C1865" i="13"/>
  <c r="C1866" i="13"/>
  <c r="C1867" i="13"/>
  <c r="C1868" i="13"/>
  <c r="C1869" i="13"/>
  <c r="C1870" i="13"/>
  <c r="C1871" i="13"/>
  <c r="C1872" i="13"/>
  <c r="C1873" i="13"/>
  <c r="C1874" i="13"/>
  <c r="C1875" i="13"/>
  <c r="C1876" i="13"/>
  <c r="C1877" i="13"/>
  <c r="C1878" i="13"/>
  <c r="C1879" i="13"/>
  <c r="C1880" i="13"/>
  <c r="C1881" i="13"/>
  <c r="C1882" i="13"/>
  <c r="C1883" i="13"/>
  <c r="C1884" i="13"/>
  <c r="C1885" i="13"/>
  <c r="C1886" i="13"/>
  <c r="C1887" i="13"/>
  <c r="C1888" i="13"/>
  <c r="C1889" i="13"/>
  <c r="C1890" i="13"/>
  <c r="C1891" i="13"/>
  <c r="C1892" i="13"/>
  <c r="C1893" i="13"/>
  <c r="C1894" i="13"/>
  <c r="C1895" i="13"/>
  <c r="C1896" i="13"/>
  <c r="C1897" i="13"/>
  <c r="C1898" i="13"/>
  <c r="C1899" i="13"/>
  <c r="C1900" i="13"/>
  <c r="C1901" i="13"/>
  <c r="C1902" i="13"/>
  <c r="C1903" i="13"/>
  <c r="C1904" i="13"/>
  <c r="C1905" i="13"/>
  <c r="C1906" i="13"/>
  <c r="C1907" i="13"/>
  <c r="C1908" i="13"/>
  <c r="C1909" i="13"/>
  <c r="C1910" i="13"/>
  <c r="C1911" i="13"/>
  <c r="C1912" i="13"/>
  <c r="C1913" i="13"/>
  <c r="C1914" i="13"/>
  <c r="C1915" i="13"/>
  <c r="C1916" i="13"/>
  <c r="C1917" i="13"/>
  <c r="C1918" i="13"/>
  <c r="C1919" i="13"/>
  <c r="C1920" i="13"/>
  <c r="C1921" i="13"/>
  <c r="C1922" i="13"/>
  <c r="C1923" i="13"/>
  <c r="C1924" i="13"/>
  <c r="C1925" i="13"/>
  <c r="C1926" i="13"/>
  <c r="C1927" i="13"/>
  <c r="C1928" i="13"/>
  <c r="C1929" i="13"/>
  <c r="C1930" i="13"/>
  <c r="C1931" i="13"/>
  <c r="C1932" i="13"/>
  <c r="C1933" i="13"/>
  <c r="C1934" i="13"/>
  <c r="C1935" i="13"/>
  <c r="C1936" i="13"/>
  <c r="C1937" i="13"/>
  <c r="C1938" i="13"/>
  <c r="C1939" i="13"/>
  <c r="C1940" i="13"/>
  <c r="C1941" i="13"/>
  <c r="C1942" i="13"/>
  <c r="C1943" i="13"/>
  <c r="C1944" i="13"/>
  <c r="C1945" i="13"/>
  <c r="C1946" i="13"/>
  <c r="C1947" i="13"/>
  <c r="C1948" i="13"/>
  <c r="C1949" i="13"/>
  <c r="C1950" i="13"/>
  <c r="C1951" i="13"/>
  <c r="C1952" i="13"/>
  <c r="C1953" i="13"/>
  <c r="C1954" i="13"/>
  <c r="C1955" i="13"/>
  <c r="C1956" i="13"/>
  <c r="C1957" i="13"/>
  <c r="C1958" i="13"/>
  <c r="C1959" i="13"/>
  <c r="C1960" i="13"/>
  <c r="C1961" i="13"/>
  <c r="C1962" i="13"/>
  <c r="C1963" i="13"/>
  <c r="C1964" i="13"/>
  <c r="C1965" i="13"/>
  <c r="C1966" i="13"/>
  <c r="C1967" i="13"/>
  <c r="C1968" i="13"/>
  <c r="C1969" i="13"/>
  <c r="C1970" i="13"/>
  <c r="C1971" i="13"/>
  <c r="C1972" i="13"/>
  <c r="C1973" i="13"/>
  <c r="C1974" i="13"/>
  <c r="C1975" i="13"/>
  <c r="C1976" i="13"/>
  <c r="C1977" i="13"/>
  <c r="C1978" i="13"/>
  <c r="C1979" i="13"/>
  <c r="C1980" i="13"/>
  <c r="C1981" i="13"/>
  <c r="C1982" i="13"/>
  <c r="C1983" i="13"/>
  <c r="C1984" i="13"/>
  <c r="C1985" i="13"/>
  <c r="C1986" i="13"/>
  <c r="C1987" i="13"/>
  <c r="C1988" i="13"/>
  <c r="C1989" i="13"/>
  <c r="C1990" i="13"/>
  <c r="C1991" i="13"/>
  <c r="C1992" i="13"/>
  <c r="C1993" i="13"/>
  <c r="C1994" i="13"/>
  <c r="C1995" i="13"/>
  <c r="C1996" i="13"/>
  <c r="C1997" i="13"/>
  <c r="C1998" i="13"/>
  <c r="C1999" i="13"/>
  <c r="C2000" i="13"/>
  <c r="C2001" i="13"/>
  <c r="C2002" i="13"/>
  <c r="C2003" i="13"/>
  <c r="C2004" i="13"/>
  <c r="C2005" i="13"/>
  <c r="C2006" i="13"/>
  <c r="C2007" i="13"/>
  <c r="C2008" i="13"/>
  <c r="C2009" i="13"/>
  <c r="C2010" i="13"/>
  <c r="C2011" i="13"/>
  <c r="C2012" i="13"/>
  <c r="C2013" i="13"/>
  <c r="C2014" i="13"/>
  <c r="C2015" i="13"/>
  <c r="C2016" i="13"/>
  <c r="C2017" i="13"/>
  <c r="C2018" i="13"/>
  <c r="C2019" i="13"/>
  <c r="C2020" i="13"/>
  <c r="C2021" i="13"/>
  <c r="C2022" i="13"/>
  <c r="C2023" i="13"/>
  <c r="C2024" i="13"/>
  <c r="C2025" i="13"/>
  <c r="C2026" i="13"/>
  <c r="C2027" i="13"/>
  <c r="C2028" i="13"/>
  <c r="C2029" i="13"/>
  <c r="C2030" i="13"/>
  <c r="C2031" i="13"/>
  <c r="C2032" i="13"/>
  <c r="C2033" i="13"/>
  <c r="C2034" i="13"/>
  <c r="C2035" i="13"/>
  <c r="C2036" i="13"/>
  <c r="C2037" i="13"/>
  <c r="C2038" i="13"/>
  <c r="C2039" i="13"/>
  <c r="C2040" i="13"/>
  <c r="C2041" i="13"/>
  <c r="C2042" i="13"/>
  <c r="C2043" i="13"/>
  <c r="C2044" i="13"/>
  <c r="C2045" i="13"/>
  <c r="C2046" i="13"/>
  <c r="C2047" i="13"/>
  <c r="C2048" i="13"/>
  <c r="C2049" i="13"/>
  <c r="C2050" i="13"/>
  <c r="C2051" i="13"/>
  <c r="C2052" i="13"/>
  <c r="C2053" i="13"/>
  <c r="C2054" i="13"/>
  <c r="C2055" i="13"/>
  <c r="C2056" i="13"/>
  <c r="C2057" i="13"/>
  <c r="C2058" i="13"/>
  <c r="C2059" i="13"/>
  <c r="C2060" i="13"/>
  <c r="C2061" i="13"/>
  <c r="C2062" i="13"/>
  <c r="C2063" i="13"/>
  <c r="C2064" i="13"/>
  <c r="C2065" i="13"/>
  <c r="C2066" i="13"/>
  <c r="C2067" i="13"/>
  <c r="C2068" i="13"/>
  <c r="C2069" i="13"/>
  <c r="C2070" i="13"/>
  <c r="C2071" i="13"/>
  <c r="C2072" i="13"/>
  <c r="C2073" i="13"/>
  <c r="C2074" i="13"/>
  <c r="C2075" i="13"/>
  <c r="C2076" i="13"/>
  <c r="C2077" i="13"/>
  <c r="C2078" i="13"/>
  <c r="C2079" i="13"/>
  <c r="C2080" i="13"/>
  <c r="C2081" i="13"/>
  <c r="C2082" i="13"/>
  <c r="C2083" i="13"/>
  <c r="C2084" i="13"/>
  <c r="C2085" i="13"/>
  <c r="C2086" i="13"/>
  <c r="C2087" i="13"/>
  <c r="C2088" i="13"/>
  <c r="C2089" i="13"/>
  <c r="C2090" i="13"/>
  <c r="C2091" i="13"/>
  <c r="C2092" i="13"/>
  <c r="C2093" i="13"/>
  <c r="C2094" i="13"/>
  <c r="C2095" i="13"/>
  <c r="C2096" i="13"/>
  <c r="C2097" i="13"/>
  <c r="C2098" i="13"/>
  <c r="C2099" i="13"/>
  <c r="C2100" i="13"/>
  <c r="C2101" i="13"/>
  <c r="C2102" i="13"/>
  <c r="C2103" i="13"/>
  <c r="C2104" i="13"/>
  <c r="C2105" i="13"/>
  <c r="C2106" i="13"/>
  <c r="C2107" i="13"/>
  <c r="C2108" i="13"/>
  <c r="C2109" i="13"/>
  <c r="C2110" i="13"/>
  <c r="C2111" i="13"/>
  <c r="C2112" i="13"/>
  <c r="C2113" i="13"/>
  <c r="C2114" i="13"/>
  <c r="C2115" i="13"/>
  <c r="C2116" i="13"/>
  <c r="C2117" i="13"/>
  <c r="C2118" i="13"/>
  <c r="C2119" i="13"/>
  <c r="C2120" i="13"/>
  <c r="C2121" i="13"/>
  <c r="C2122" i="13"/>
  <c r="C2123" i="13"/>
  <c r="C2124" i="13"/>
  <c r="C2125" i="13"/>
  <c r="C2126" i="13"/>
  <c r="C2127" i="13"/>
  <c r="C2128" i="13"/>
  <c r="C2129" i="13"/>
  <c r="C2130" i="13"/>
  <c r="C2131" i="13"/>
  <c r="C2132" i="13"/>
  <c r="C2133" i="13"/>
  <c r="C2134" i="13"/>
  <c r="C2135" i="13"/>
  <c r="C2136" i="13"/>
  <c r="C2137" i="13"/>
  <c r="C2138" i="13"/>
  <c r="C2139" i="13"/>
  <c r="C2140" i="13"/>
  <c r="C2141" i="13"/>
  <c r="C2142" i="13"/>
  <c r="C2143" i="13"/>
  <c r="C2144" i="13"/>
  <c r="C2145" i="13"/>
  <c r="C2146" i="13"/>
  <c r="C2147" i="13"/>
  <c r="C2148" i="13"/>
  <c r="C2149" i="13"/>
  <c r="C2150" i="13"/>
  <c r="C2151" i="13"/>
  <c r="C2152" i="13"/>
  <c r="C2153" i="13"/>
  <c r="C2154" i="13"/>
  <c r="C2155" i="13"/>
  <c r="C2156" i="13"/>
  <c r="C2157" i="13"/>
  <c r="C2158" i="13"/>
  <c r="C2159" i="13"/>
  <c r="C2160" i="13"/>
  <c r="C2161" i="13"/>
  <c r="C2162" i="13"/>
  <c r="C2163" i="13"/>
  <c r="C2164" i="13"/>
  <c r="C2165" i="13"/>
  <c r="C2166" i="13"/>
  <c r="C2167" i="13"/>
  <c r="C2168" i="13"/>
  <c r="C2169" i="13"/>
  <c r="C2170" i="13"/>
  <c r="C2171" i="13"/>
  <c r="C2172" i="13"/>
  <c r="C2173" i="13"/>
  <c r="C2174" i="13"/>
  <c r="C2175" i="13"/>
  <c r="C2176" i="13"/>
  <c r="C2177" i="13"/>
  <c r="C2178" i="13"/>
  <c r="C2179" i="13"/>
  <c r="C2180" i="13"/>
  <c r="C2181" i="13"/>
  <c r="C2182" i="13"/>
  <c r="C2183" i="13"/>
  <c r="C2184" i="13"/>
  <c r="C2185" i="13"/>
  <c r="C2186" i="13"/>
  <c r="C2187" i="13"/>
  <c r="C2188" i="13"/>
  <c r="C2189" i="13"/>
  <c r="C2190" i="13"/>
  <c r="C2191" i="13"/>
  <c r="C2192" i="13"/>
  <c r="C2193" i="13"/>
  <c r="C2194" i="13"/>
  <c r="C2195" i="13"/>
  <c r="C2196" i="13"/>
  <c r="C2197" i="13"/>
  <c r="C2198" i="13"/>
  <c r="C2199" i="13"/>
  <c r="C2200" i="13"/>
  <c r="C2201" i="13"/>
  <c r="C2202" i="13"/>
  <c r="C2203" i="13"/>
  <c r="C2204" i="13"/>
  <c r="C2205" i="13"/>
  <c r="C2206" i="13"/>
  <c r="C2207" i="13"/>
  <c r="C2208" i="13"/>
  <c r="C2209" i="13"/>
  <c r="C2210" i="13"/>
  <c r="C2211" i="13"/>
  <c r="C2212" i="13"/>
  <c r="C2213" i="13"/>
  <c r="C2214" i="13"/>
  <c r="C2215" i="13"/>
  <c r="C2216" i="13"/>
  <c r="C2217" i="13"/>
  <c r="C2218" i="13"/>
  <c r="C2219" i="13"/>
  <c r="C2220" i="13"/>
  <c r="C2221" i="13"/>
  <c r="C2222" i="13"/>
  <c r="C2223" i="13"/>
  <c r="C2224" i="13"/>
  <c r="C2225" i="13"/>
  <c r="C2226" i="13"/>
  <c r="C2227" i="13"/>
  <c r="C2228" i="13"/>
  <c r="C2229" i="13"/>
  <c r="C2230" i="13"/>
  <c r="C2231" i="13"/>
  <c r="C2232" i="13"/>
  <c r="C2233" i="13"/>
  <c r="C2234" i="13"/>
  <c r="C2235" i="13"/>
  <c r="C2236" i="13"/>
  <c r="C2237" i="13"/>
  <c r="C2238" i="13"/>
  <c r="C2239" i="13"/>
  <c r="C2240" i="13"/>
  <c r="C2241" i="13"/>
  <c r="C2242" i="13"/>
  <c r="C2243" i="13"/>
  <c r="C2244" i="13"/>
  <c r="C2245" i="13"/>
  <c r="C2246" i="13"/>
  <c r="C2247" i="13"/>
  <c r="C2248" i="13"/>
  <c r="C2249" i="13"/>
  <c r="C2250" i="13"/>
  <c r="C2251" i="13"/>
  <c r="C2252" i="13"/>
  <c r="C2253" i="13"/>
  <c r="C2254" i="13"/>
  <c r="C2255" i="13"/>
  <c r="C2256" i="13"/>
  <c r="C2257" i="13"/>
  <c r="C2258" i="13"/>
  <c r="C2259" i="13"/>
  <c r="C2260" i="13"/>
  <c r="C2261" i="13"/>
  <c r="C2262" i="13"/>
  <c r="C2263" i="13"/>
  <c r="C2264" i="13"/>
  <c r="C2265" i="13"/>
  <c r="C2266" i="13"/>
  <c r="C2267" i="13"/>
  <c r="C2268" i="13"/>
  <c r="C2269" i="13"/>
  <c r="C2270" i="13"/>
  <c r="C2271" i="13"/>
  <c r="C2272" i="13"/>
  <c r="C2273" i="13"/>
  <c r="C2274" i="13"/>
  <c r="C2275" i="13"/>
  <c r="C2276" i="13"/>
  <c r="C2277" i="13"/>
  <c r="C2278" i="13"/>
  <c r="C2279" i="13"/>
  <c r="C2280" i="13"/>
  <c r="C2281" i="13"/>
  <c r="C2282" i="13"/>
  <c r="C2283" i="13"/>
  <c r="C2284" i="13"/>
  <c r="C2285" i="13"/>
  <c r="C2286" i="13"/>
  <c r="C2287" i="13"/>
  <c r="C2288" i="13"/>
  <c r="C2289" i="13"/>
  <c r="C2290" i="13"/>
  <c r="C2291" i="13"/>
  <c r="C2292" i="13"/>
  <c r="C2293" i="13"/>
  <c r="C2294" i="13"/>
  <c r="C2295" i="13"/>
  <c r="C2296" i="13"/>
  <c r="C2297" i="13"/>
  <c r="C2298" i="13"/>
  <c r="C2299" i="13"/>
  <c r="C2300" i="13"/>
  <c r="C2301" i="13"/>
  <c r="C2302" i="13"/>
  <c r="C2303" i="13"/>
  <c r="C2304" i="13"/>
  <c r="C2305" i="13"/>
  <c r="C2306" i="13"/>
  <c r="C2307" i="13"/>
  <c r="C2308" i="13"/>
  <c r="C2309" i="13"/>
  <c r="C2310" i="13"/>
  <c r="C2311" i="13"/>
  <c r="C2312" i="13"/>
  <c r="C2313" i="13"/>
  <c r="C2314" i="13"/>
  <c r="C2315" i="13"/>
  <c r="C2316" i="13"/>
  <c r="C2317" i="13"/>
  <c r="C2318" i="13"/>
  <c r="C2319" i="13"/>
  <c r="C2320" i="13"/>
  <c r="C2321" i="13"/>
  <c r="C2322" i="13"/>
  <c r="C2323" i="13"/>
  <c r="C2324" i="13"/>
  <c r="C2325" i="13"/>
  <c r="C2326" i="13"/>
  <c r="C2327" i="13"/>
  <c r="C2328" i="13"/>
  <c r="C2329" i="13"/>
  <c r="C2330" i="13"/>
  <c r="C2331" i="13"/>
  <c r="C2332" i="13"/>
  <c r="C2333" i="13"/>
  <c r="C2334" i="13"/>
  <c r="C2335" i="13"/>
  <c r="C2336" i="13"/>
  <c r="C2337" i="13"/>
  <c r="C2338" i="13"/>
  <c r="C2339" i="13"/>
  <c r="C2340" i="13"/>
  <c r="C2341" i="13"/>
  <c r="C2342" i="13"/>
  <c r="C2343" i="13"/>
  <c r="C2344" i="13"/>
  <c r="C2345" i="13"/>
  <c r="C2346" i="13"/>
  <c r="C2347" i="13"/>
  <c r="C2348" i="13"/>
  <c r="C2349" i="13"/>
  <c r="C2350" i="13"/>
  <c r="C2351" i="13"/>
  <c r="C2352" i="13"/>
  <c r="C2353" i="13"/>
  <c r="C2354" i="13"/>
  <c r="C2355" i="13"/>
  <c r="C2356" i="13"/>
  <c r="C2357" i="13"/>
  <c r="C2358" i="13"/>
  <c r="C2359" i="13"/>
  <c r="C2360" i="13"/>
  <c r="C2361" i="13"/>
  <c r="C2362" i="13"/>
  <c r="C2363" i="13"/>
  <c r="C2364" i="13"/>
  <c r="C2365" i="13"/>
  <c r="C2366" i="13"/>
  <c r="C2367" i="13"/>
  <c r="C2368" i="13"/>
  <c r="C2369" i="13"/>
  <c r="C2370" i="13"/>
  <c r="C2371" i="13"/>
  <c r="C2372" i="13"/>
  <c r="C2373" i="13"/>
  <c r="C2374" i="13"/>
  <c r="C2375" i="13"/>
  <c r="C2376" i="13"/>
  <c r="C2377" i="13"/>
  <c r="C2378" i="13"/>
  <c r="C2379" i="13"/>
  <c r="C2380" i="13"/>
  <c r="C2381" i="13"/>
  <c r="C2382" i="13"/>
  <c r="C2383" i="13"/>
  <c r="C2384" i="13"/>
  <c r="C2385" i="13"/>
  <c r="C2386" i="13"/>
  <c r="C2387" i="13"/>
  <c r="C2388" i="13"/>
  <c r="C2389" i="13"/>
  <c r="C2390" i="13"/>
  <c r="C2391" i="13"/>
  <c r="C2392" i="13"/>
  <c r="C2393" i="13"/>
  <c r="C2394" i="13"/>
  <c r="C2395" i="13"/>
  <c r="C2396" i="13"/>
  <c r="C2397" i="13"/>
  <c r="C2398" i="13"/>
  <c r="C2399" i="13"/>
  <c r="C2400" i="13"/>
  <c r="C2401" i="13"/>
  <c r="C2402" i="13"/>
  <c r="C2403" i="13"/>
  <c r="C2404" i="13"/>
  <c r="C2405" i="13"/>
  <c r="C2406" i="13"/>
  <c r="C2407" i="13"/>
  <c r="C2408" i="13"/>
  <c r="C2409" i="13"/>
  <c r="C2410" i="13"/>
  <c r="C2411" i="13"/>
  <c r="C2412" i="13"/>
  <c r="C2413" i="13"/>
  <c r="C2414" i="13"/>
  <c r="C2415" i="13"/>
  <c r="C2416" i="13"/>
  <c r="C2417" i="13"/>
  <c r="C2418" i="13"/>
  <c r="C2419" i="13"/>
  <c r="C2420" i="13"/>
  <c r="C2421" i="13"/>
  <c r="C2422" i="13"/>
  <c r="C2423" i="13"/>
  <c r="C2424" i="13"/>
  <c r="C2425" i="13"/>
  <c r="C2426" i="13"/>
  <c r="C2427" i="13"/>
  <c r="C2428" i="13"/>
  <c r="C2429" i="13"/>
  <c r="C2430" i="13"/>
  <c r="C2431" i="13"/>
  <c r="C2432" i="13"/>
  <c r="C2433" i="13"/>
  <c r="C2434" i="13"/>
  <c r="C2435" i="13"/>
  <c r="C2436" i="13"/>
  <c r="C2437" i="13"/>
  <c r="C2438" i="13"/>
  <c r="C2439" i="13"/>
  <c r="C2440" i="13"/>
  <c r="C2441" i="13"/>
  <c r="C2442" i="13"/>
  <c r="C2443" i="13"/>
  <c r="C2444" i="13"/>
  <c r="C2445" i="13"/>
  <c r="C2446" i="13"/>
  <c r="C2447" i="13"/>
  <c r="C2448" i="13"/>
  <c r="C2449" i="13"/>
  <c r="C2450" i="13"/>
  <c r="C2451" i="13"/>
  <c r="C2452" i="13"/>
  <c r="C2453" i="13"/>
  <c r="C2454" i="13"/>
  <c r="C2455" i="13"/>
  <c r="C2456" i="13"/>
  <c r="C2457" i="13"/>
  <c r="C2458" i="13"/>
  <c r="C2459" i="13"/>
  <c r="C2460" i="13"/>
  <c r="C2461" i="13"/>
  <c r="C2462" i="13"/>
  <c r="C2463" i="13"/>
  <c r="C2464" i="13"/>
  <c r="C2465" i="13"/>
  <c r="C2466" i="13"/>
  <c r="C2467" i="13"/>
  <c r="C2468" i="13"/>
  <c r="C2469" i="13"/>
  <c r="C2470" i="13"/>
  <c r="C2471" i="13"/>
  <c r="C2472" i="13"/>
  <c r="C2473" i="13"/>
  <c r="C2474" i="13"/>
  <c r="C2475" i="13"/>
  <c r="C2476" i="13"/>
  <c r="C2477" i="13"/>
  <c r="C2478" i="13"/>
  <c r="C2479" i="13"/>
  <c r="C2480" i="13"/>
  <c r="C2481" i="13"/>
  <c r="C2482" i="13"/>
  <c r="C2483" i="13"/>
  <c r="C2484" i="13"/>
  <c r="C2485" i="13"/>
  <c r="C2486" i="13"/>
  <c r="C2487" i="13"/>
  <c r="C2488" i="13"/>
  <c r="C2489" i="13"/>
  <c r="C2490" i="13"/>
  <c r="C2491" i="13"/>
  <c r="C2492" i="13"/>
  <c r="C2493" i="13"/>
  <c r="C2494" i="13"/>
  <c r="C2495" i="13"/>
  <c r="C2496" i="13"/>
  <c r="C2497" i="13"/>
  <c r="C2498" i="13"/>
  <c r="C2499" i="13"/>
  <c r="C2500" i="13"/>
  <c r="C2501" i="13"/>
  <c r="C2502" i="13"/>
  <c r="C2503" i="13"/>
  <c r="C2504" i="13"/>
  <c r="C2505" i="13"/>
  <c r="C2506" i="13"/>
  <c r="C2507" i="13"/>
  <c r="C2508" i="13"/>
  <c r="C2509" i="13"/>
  <c r="C2510" i="13"/>
  <c r="C2511" i="13"/>
  <c r="C2512" i="13"/>
  <c r="C2513" i="13"/>
  <c r="C2514" i="13"/>
  <c r="C2515" i="13"/>
  <c r="C2516" i="13"/>
  <c r="C2517" i="13"/>
  <c r="C2518" i="13"/>
  <c r="C2519" i="13"/>
  <c r="C2520" i="13"/>
  <c r="C2521" i="13"/>
  <c r="C2522" i="13"/>
  <c r="C2523" i="13"/>
  <c r="C2524" i="13"/>
  <c r="C2525" i="13"/>
  <c r="C2526" i="13"/>
  <c r="C2527" i="13"/>
  <c r="C2528" i="13"/>
  <c r="C2529" i="13"/>
  <c r="C2530" i="13"/>
  <c r="C2531" i="13"/>
  <c r="C2532" i="13"/>
  <c r="C2533" i="13"/>
  <c r="C2534" i="13"/>
  <c r="C2535" i="13"/>
  <c r="C2536" i="13"/>
  <c r="C2537" i="13"/>
  <c r="C2538" i="13"/>
  <c r="C2539" i="13"/>
  <c r="C2540" i="13"/>
  <c r="C2541" i="13"/>
  <c r="C2542" i="13"/>
  <c r="C2543" i="13"/>
  <c r="C2544" i="13"/>
  <c r="C2545" i="13"/>
  <c r="C2546" i="13"/>
  <c r="C2547" i="13"/>
  <c r="C2548" i="13"/>
  <c r="C2549" i="13"/>
  <c r="C2550" i="13"/>
  <c r="C2551" i="13"/>
  <c r="C2552" i="13"/>
  <c r="C2553" i="13"/>
  <c r="C2554" i="13"/>
  <c r="C2555" i="13"/>
  <c r="C2556" i="13"/>
  <c r="C2557" i="13"/>
  <c r="C2558" i="13"/>
  <c r="C2559" i="13"/>
  <c r="C2560" i="13"/>
  <c r="C2561" i="13"/>
  <c r="C2562" i="13"/>
  <c r="C2563" i="13"/>
  <c r="C2564" i="13"/>
  <c r="C2565" i="13"/>
  <c r="C2566" i="13"/>
  <c r="C2567" i="13"/>
  <c r="C2568" i="13"/>
  <c r="C2569" i="13"/>
  <c r="C2570" i="13"/>
  <c r="C2571" i="13"/>
  <c r="C2572" i="13"/>
  <c r="C2573" i="13"/>
  <c r="C2574" i="13"/>
  <c r="C2575" i="13"/>
  <c r="C2576" i="13"/>
  <c r="C2577" i="13"/>
  <c r="C2578" i="13"/>
  <c r="C2579" i="13"/>
  <c r="C2580" i="13"/>
  <c r="C2581" i="13"/>
  <c r="C2582" i="13"/>
  <c r="C2583" i="13"/>
  <c r="C2584" i="13"/>
  <c r="C2585" i="13"/>
  <c r="C2586" i="13"/>
  <c r="C2587" i="13"/>
  <c r="C2588" i="13"/>
  <c r="C2589" i="13"/>
  <c r="C2590" i="13"/>
  <c r="C2591" i="13"/>
  <c r="C2592" i="13"/>
  <c r="C2593" i="13"/>
  <c r="C2594" i="13"/>
  <c r="C2595" i="13"/>
  <c r="C2596" i="13"/>
  <c r="C2597" i="13"/>
  <c r="C2598" i="13"/>
  <c r="C2599" i="13"/>
  <c r="C2600" i="13"/>
  <c r="C2601" i="13"/>
  <c r="C2602" i="13"/>
  <c r="C2603" i="13"/>
  <c r="C2604" i="13"/>
  <c r="C2605" i="13"/>
  <c r="C2606" i="13"/>
  <c r="C2607" i="13"/>
  <c r="C2608" i="13"/>
  <c r="C2609" i="13"/>
  <c r="C2610" i="13"/>
  <c r="C2611" i="13"/>
  <c r="C2612" i="13"/>
  <c r="C2613" i="13"/>
  <c r="C2614" i="13"/>
  <c r="C2615" i="13"/>
  <c r="C2616" i="13"/>
  <c r="C2617" i="13"/>
  <c r="C2618" i="13"/>
  <c r="C2619" i="13"/>
  <c r="C2620" i="13"/>
  <c r="C2621" i="13"/>
  <c r="C2622" i="13"/>
  <c r="C2623" i="13"/>
  <c r="C2624" i="13"/>
  <c r="C2625" i="13"/>
  <c r="C2626" i="13"/>
  <c r="C2627" i="13"/>
  <c r="C2628" i="13"/>
  <c r="C2629" i="13"/>
  <c r="C2630" i="13"/>
  <c r="C2631" i="13"/>
  <c r="C2632" i="13"/>
  <c r="C2633" i="13"/>
  <c r="C2634" i="13"/>
  <c r="C2635" i="13"/>
  <c r="C2636" i="13"/>
  <c r="C2637" i="13"/>
  <c r="C2638" i="13"/>
  <c r="C2639" i="13"/>
  <c r="C2640" i="13"/>
  <c r="C2641" i="13"/>
  <c r="C2642" i="13"/>
  <c r="C2643" i="13"/>
  <c r="C2644" i="13"/>
  <c r="C2645" i="13"/>
  <c r="C2646" i="13"/>
  <c r="C2647" i="13"/>
  <c r="C2648" i="13"/>
  <c r="C2649" i="13"/>
  <c r="C2650" i="13"/>
  <c r="C2651" i="13"/>
  <c r="C2652" i="13"/>
  <c r="C2653" i="13"/>
  <c r="C2654" i="13"/>
  <c r="C2655" i="13"/>
  <c r="C2656" i="13"/>
  <c r="C2657" i="13"/>
  <c r="C2658" i="13"/>
  <c r="C2659" i="13"/>
  <c r="C2660" i="13"/>
  <c r="C2661" i="13"/>
  <c r="C2662" i="13"/>
  <c r="C2663" i="13"/>
  <c r="C2664" i="13"/>
  <c r="C2665" i="13"/>
  <c r="C2666" i="13"/>
  <c r="C2667" i="13"/>
  <c r="C2668" i="13"/>
  <c r="C2669" i="13"/>
  <c r="C2670" i="13"/>
  <c r="C2671" i="13"/>
  <c r="C2672" i="13"/>
  <c r="C2673" i="13"/>
  <c r="C2674" i="13"/>
  <c r="C2675" i="13"/>
  <c r="C2676" i="13"/>
  <c r="C2677" i="13"/>
  <c r="C2678" i="13"/>
  <c r="C2679" i="13"/>
  <c r="C2680" i="13"/>
  <c r="C2681" i="13"/>
  <c r="C2682" i="13"/>
  <c r="C2683" i="13"/>
  <c r="C2684" i="13"/>
  <c r="C2685" i="13"/>
  <c r="C2686" i="13"/>
  <c r="C2687" i="13"/>
  <c r="C2688" i="13"/>
  <c r="C2689" i="13"/>
  <c r="C2690" i="13"/>
  <c r="C2691" i="13"/>
  <c r="C2692" i="13"/>
  <c r="C2693" i="13"/>
  <c r="C2694" i="13"/>
  <c r="C2695" i="13"/>
  <c r="C2696" i="13"/>
  <c r="C2697" i="13"/>
  <c r="C2698" i="13"/>
  <c r="C2699" i="13"/>
  <c r="C2700" i="13"/>
  <c r="C2701" i="13"/>
  <c r="C2702" i="13"/>
  <c r="C2703" i="13"/>
  <c r="C2704" i="13"/>
  <c r="C2705" i="13"/>
  <c r="C2706" i="13"/>
  <c r="C2707" i="13"/>
  <c r="C2708" i="13"/>
  <c r="C2709" i="13"/>
  <c r="C2710" i="13"/>
  <c r="C2711" i="13"/>
  <c r="C2712" i="13"/>
  <c r="C2713" i="13"/>
  <c r="C2714" i="13"/>
  <c r="C2715" i="13"/>
  <c r="C2716" i="13"/>
  <c r="C2717" i="13"/>
  <c r="C2718" i="13"/>
  <c r="C2719" i="13"/>
  <c r="C2720" i="13"/>
  <c r="C2721" i="13"/>
  <c r="C2722" i="13"/>
  <c r="C2723" i="13"/>
  <c r="C2724" i="13"/>
  <c r="C2725" i="13"/>
  <c r="C2726" i="13"/>
  <c r="C2727" i="13"/>
  <c r="C2728" i="13"/>
  <c r="C2729" i="13"/>
  <c r="C2730" i="13"/>
  <c r="C2731" i="13"/>
  <c r="C2732" i="13"/>
  <c r="C2733" i="13"/>
  <c r="C2734" i="13"/>
  <c r="C2735" i="13"/>
  <c r="C2736" i="13"/>
  <c r="C2737" i="13"/>
  <c r="C2738" i="13"/>
  <c r="C2739" i="13"/>
  <c r="C2740" i="13"/>
  <c r="C2741" i="13"/>
  <c r="C2742" i="13"/>
  <c r="C2743" i="13"/>
  <c r="C2744" i="13"/>
  <c r="C2745" i="13"/>
  <c r="C2746" i="13"/>
  <c r="C2747" i="13"/>
  <c r="C2748" i="13"/>
  <c r="C2749" i="13"/>
  <c r="C2750" i="13"/>
  <c r="C2751" i="13"/>
  <c r="C2752" i="13"/>
  <c r="C2753" i="13"/>
  <c r="C2754" i="13"/>
  <c r="C2755" i="13"/>
  <c r="C2756" i="13"/>
  <c r="C2757" i="13"/>
  <c r="C2758" i="13"/>
  <c r="C2759" i="13"/>
  <c r="C2760" i="13"/>
  <c r="C2761" i="13"/>
  <c r="C2762" i="13"/>
  <c r="C2763" i="13"/>
  <c r="C2764" i="13"/>
  <c r="C2765" i="13"/>
  <c r="C2766" i="13"/>
  <c r="C2767" i="13"/>
  <c r="C2768" i="13"/>
  <c r="C2769" i="13"/>
  <c r="C2770" i="13"/>
  <c r="C2771" i="13"/>
  <c r="C2772" i="13"/>
  <c r="C2773" i="13"/>
  <c r="C2774" i="13"/>
  <c r="C2775" i="13"/>
  <c r="C2776" i="13"/>
  <c r="C2777" i="13"/>
  <c r="C2778" i="13"/>
  <c r="C2779" i="13"/>
  <c r="C2780" i="13"/>
  <c r="C2781" i="13"/>
  <c r="C2782" i="13"/>
  <c r="C2783" i="13"/>
  <c r="C2784" i="13"/>
  <c r="C2785" i="13"/>
  <c r="C2786" i="13"/>
  <c r="C2787" i="13"/>
  <c r="C2788" i="13"/>
  <c r="C2789" i="13"/>
  <c r="C2790" i="13"/>
  <c r="C2791" i="13"/>
  <c r="C2792" i="13"/>
  <c r="C2793" i="13"/>
  <c r="C2794" i="13"/>
  <c r="C2795" i="13"/>
  <c r="C2796" i="13"/>
  <c r="C2797" i="13"/>
  <c r="C2798" i="13"/>
  <c r="C2799" i="13"/>
  <c r="C2800" i="13"/>
  <c r="C2801" i="13"/>
  <c r="C2802" i="13"/>
  <c r="C2803" i="13"/>
  <c r="C2804" i="13"/>
  <c r="C2805" i="13"/>
  <c r="C2806" i="13"/>
  <c r="C2807" i="13"/>
  <c r="C2808" i="13"/>
  <c r="C2809" i="13"/>
  <c r="C2810" i="13"/>
  <c r="C2811" i="13"/>
  <c r="C2812" i="13"/>
  <c r="C2813" i="13"/>
  <c r="C2814" i="13"/>
  <c r="C2815" i="13"/>
  <c r="C2816" i="13"/>
  <c r="C2817" i="13"/>
  <c r="C2818" i="13"/>
  <c r="C2819" i="13"/>
  <c r="C2820" i="13"/>
  <c r="C2821" i="13"/>
  <c r="C2822" i="13"/>
  <c r="C2823" i="13"/>
  <c r="C2824" i="13"/>
  <c r="C2825" i="13"/>
  <c r="C2826" i="13"/>
  <c r="C2827" i="13"/>
  <c r="C2828" i="13"/>
  <c r="C2829" i="13"/>
  <c r="C2830" i="13"/>
  <c r="C2831" i="13"/>
  <c r="C2832" i="13"/>
  <c r="C2833" i="13"/>
  <c r="C2834" i="13"/>
  <c r="C2835" i="13"/>
  <c r="C2836" i="13"/>
  <c r="C2837" i="13"/>
  <c r="C2838" i="13"/>
  <c r="C2839" i="13"/>
  <c r="C2840" i="13"/>
  <c r="C2841" i="13"/>
  <c r="C2842" i="13"/>
  <c r="C2843" i="13"/>
  <c r="C2844" i="13"/>
  <c r="C2845" i="13"/>
  <c r="C2846" i="13"/>
  <c r="C2847" i="13"/>
  <c r="C2848" i="13"/>
  <c r="C2849" i="13"/>
  <c r="C2850" i="13"/>
  <c r="C2851" i="13"/>
  <c r="C2852" i="13"/>
  <c r="C2853" i="13"/>
  <c r="C2854" i="13"/>
  <c r="C2855" i="13"/>
  <c r="C2856" i="13"/>
  <c r="C2857" i="13"/>
  <c r="C2858" i="13"/>
  <c r="C2859" i="13"/>
  <c r="C2860" i="13"/>
  <c r="C2861" i="13"/>
  <c r="C2862" i="13"/>
  <c r="C2863" i="13"/>
  <c r="C2864" i="13"/>
  <c r="C2865" i="13"/>
  <c r="C2866" i="13"/>
  <c r="C2867" i="13"/>
  <c r="C2868" i="13"/>
  <c r="C2869" i="13"/>
  <c r="C2870" i="13"/>
  <c r="C2871" i="13"/>
  <c r="C2872" i="13"/>
  <c r="C2873" i="13"/>
  <c r="C2874" i="13"/>
  <c r="C2875" i="13"/>
  <c r="C2876" i="13"/>
  <c r="C2877" i="13"/>
  <c r="C2878" i="13"/>
  <c r="C2879" i="13"/>
  <c r="C2880" i="13"/>
  <c r="C2881" i="13"/>
  <c r="C2882" i="13"/>
  <c r="C2883" i="13"/>
  <c r="C2884" i="13"/>
  <c r="C2885" i="13"/>
  <c r="C2886" i="13"/>
  <c r="C2887" i="13"/>
  <c r="C2888" i="13"/>
  <c r="C2889" i="13"/>
  <c r="C2890" i="13"/>
  <c r="C2891" i="13"/>
  <c r="C2892" i="13"/>
  <c r="C2893" i="13"/>
  <c r="C2894" i="13"/>
  <c r="C2895" i="13"/>
  <c r="C2896" i="13"/>
  <c r="C2897" i="13"/>
  <c r="C2898" i="13"/>
  <c r="C2899" i="13"/>
  <c r="C2900" i="13"/>
  <c r="C2901" i="13"/>
  <c r="C2902" i="13"/>
  <c r="C2903" i="13"/>
  <c r="C2904" i="13"/>
  <c r="C2905" i="13"/>
  <c r="C2906" i="13"/>
  <c r="C2907" i="13"/>
  <c r="C2908" i="13"/>
  <c r="C2909" i="13"/>
  <c r="C2910" i="13"/>
  <c r="C2911" i="13"/>
  <c r="C2912" i="13"/>
  <c r="C2913" i="13"/>
  <c r="C2914" i="13"/>
  <c r="C2915" i="13"/>
  <c r="C2916" i="13"/>
  <c r="C2917" i="13"/>
  <c r="C2918" i="13"/>
  <c r="C2919" i="13"/>
  <c r="C2920" i="13"/>
  <c r="C2921" i="13"/>
  <c r="C2922" i="13"/>
  <c r="C2923" i="13"/>
  <c r="C2924" i="13"/>
  <c r="C2925" i="13"/>
  <c r="C2926" i="13"/>
  <c r="C2927" i="13"/>
  <c r="C2928" i="13"/>
  <c r="C2929" i="13"/>
  <c r="C2930" i="13"/>
  <c r="C2931" i="13"/>
  <c r="C2932" i="13"/>
  <c r="C2933" i="13"/>
  <c r="C2934" i="13"/>
  <c r="C2935" i="13"/>
  <c r="C2936" i="13"/>
  <c r="C2937" i="13"/>
  <c r="C2938" i="13"/>
  <c r="C2939" i="13"/>
  <c r="C2940" i="13"/>
  <c r="C2941" i="13"/>
  <c r="C2942" i="13"/>
  <c r="C2943" i="13"/>
  <c r="C2944" i="13"/>
  <c r="C2945" i="13"/>
  <c r="C2946" i="13"/>
  <c r="C2947" i="13"/>
  <c r="C2948" i="13"/>
  <c r="C2949" i="13"/>
  <c r="C2950" i="13"/>
  <c r="C2951" i="13"/>
  <c r="C2952" i="13"/>
  <c r="C2953" i="13"/>
  <c r="C2954" i="13"/>
  <c r="C2955" i="13"/>
  <c r="C2956" i="13"/>
  <c r="C2957" i="13"/>
  <c r="C2958" i="13"/>
  <c r="C2959" i="13"/>
  <c r="C2960" i="13"/>
  <c r="C2961" i="13"/>
  <c r="C2962" i="13"/>
  <c r="C2963" i="13"/>
  <c r="C2964" i="13"/>
  <c r="C2965" i="13"/>
  <c r="C2966" i="13"/>
  <c r="C2967" i="13"/>
  <c r="C2968" i="13"/>
  <c r="C2969" i="13"/>
  <c r="C2970" i="13"/>
  <c r="C2971" i="13"/>
  <c r="C2972" i="13"/>
  <c r="C2973" i="13"/>
  <c r="C2974" i="13"/>
  <c r="C2975" i="13"/>
  <c r="C2976" i="13"/>
  <c r="C2977" i="13"/>
  <c r="C2978" i="13"/>
  <c r="C2979" i="13"/>
  <c r="C2980" i="13"/>
  <c r="C2981" i="13"/>
  <c r="C2982" i="13"/>
  <c r="C2983" i="13"/>
  <c r="C2984" i="13"/>
  <c r="C2985" i="13"/>
  <c r="C2986" i="13"/>
  <c r="C2987" i="13"/>
  <c r="C2988" i="13"/>
  <c r="C2989" i="13"/>
  <c r="C2990" i="13"/>
  <c r="C2991" i="13"/>
  <c r="C2992" i="13"/>
  <c r="C2993" i="13"/>
  <c r="C2994" i="13"/>
  <c r="C2995" i="13"/>
  <c r="C2996" i="13"/>
  <c r="C2997" i="13"/>
  <c r="C2998" i="13"/>
  <c r="C2999" i="13"/>
  <c r="C3000" i="13"/>
  <c r="C3001" i="13"/>
  <c r="C3002" i="13"/>
  <c r="C3003" i="13"/>
  <c r="C3004" i="13"/>
  <c r="C3005" i="13"/>
  <c r="C3006" i="13"/>
  <c r="C3007" i="13"/>
  <c r="C3008" i="13"/>
  <c r="C3009" i="13"/>
  <c r="C3010" i="13"/>
  <c r="C3011" i="13"/>
  <c r="C3012" i="13"/>
  <c r="C3013" i="13"/>
  <c r="C3014" i="13"/>
  <c r="C3015" i="13"/>
  <c r="C3016" i="13"/>
  <c r="C3017" i="13"/>
  <c r="C3018" i="13"/>
  <c r="C3019" i="13"/>
  <c r="C3020" i="13"/>
  <c r="C3021" i="13"/>
  <c r="C3022" i="13"/>
  <c r="C3023" i="13"/>
  <c r="C3024" i="13"/>
  <c r="C3025" i="13"/>
  <c r="C3026" i="13"/>
  <c r="C3027" i="13"/>
  <c r="C3028" i="13"/>
  <c r="C3029" i="13"/>
  <c r="C3030" i="13"/>
  <c r="C3031" i="13"/>
  <c r="C3032" i="13"/>
  <c r="C3033" i="13"/>
  <c r="C3034" i="13"/>
  <c r="C3035" i="13"/>
  <c r="C3036" i="13"/>
  <c r="C3037" i="13"/>
  <c r="C3038" i="13"/>
  <c r="C3039" i="13"/>
  <c r="C3040" i="13"/>
  <c r="C3041" i="13"/>
  <c r="C3042" i="13"/>
  <c r="C3043" i="13"/>
  <c r="C3044" i="13"/>
  <c r="C3045" i="13"/>
  <c r="C3046" i="13"/>
  <c r="C3047" i="13"/>
  <c r="C3048" i="13"/>
  <c r="C3049" i="13"/>
  <c r="C3050" i="13"/>
  <c r="C3051" i="13"/>
  <c r="C3052" i="13"/>
  <c r="C3053" i="13"/>
  <c r="C3054" i="13"/>
  <c r="C3055" i="13"/>
  <c r="C3056" i="13"/>
  <c r="C3057" i="13"/>
  <c r="C3058" i="13"/>
  <c r="C3059" i="13"/>
  <c r="C3060" i="13"/>
  <c r="C3061" i="13"/>
  <c r="C3062" i="13"/>
  <c r="C3063" i="13"/>
  <c r="C3064" i="13"/>
  <c r="C3065" i="13"/>
  <c r="C3066" i="13"/>
  <c r="C3067" i="13"/>
  <c r="C3068" i="13"/>
  <c r="C3069" i="13"/>
  <c r="C3070" i="13"/>
  <c r="C3071" i="13"/>
  <c r="C3072" i="13"/>
  <c r="C3073" i="13"/>
  <c r="C3074" i="13"/>
  <c r="C3075" i="13"/>
  <c r="C3076" i="13"/>
  <c r="C3077" i="13"/>
  <c r="C3078" i="13"/>
  <c r="C3079" i="13"/>
  <c r="C3080" i="13"/>
  <c r="C3081" i="13"/>
  <c r="C3082" i="13"/>
  <c r="C3083" i="13"/>
  <c r="C3084" i="13"/>
  <c r="C3085" i="13"/>
  <c r="C3086" i="13"/>
  <c r="C3087" i="13"/>
  <c r="C3088" i="13"/>
  <c r="C3089" i="13"/>
  <c r="C3090" i="13"/>
  <c r="C3091" i="13"/>
  <c r="C3092" i="13"/>
  <c r="C3093" i="13"/>
  <c r="C3094" i="13"/>
  <c r="C3095" i="13"/>
  <c r="C3096" i="13"/>
  <c r="C3097" i="13"/>
  <c r="C3098" i="13"/>
  <c r="C3099" i="13"/>
  <c r="C3100" i="13"/>
  <c r="C3101" i="13"/>
  <c r="C3102" i="13"/>
  <c r="C3103" i="13"/>
  <c r="C3104" i="13"/>
  <c r="C3105" i="13"/>
  <c r="C3106" i="13"/>
  <c r="C3107" i="13"/>
  <c r="C3108" i="13"/>
  <c r="C3109" i="13"/>
  <c r="C3110" i="13"/>
  <c r="C3111" i="13"/>
  <c r="C3112" i="13"/>
  <c r="C3113" i="13"/>
  <c r="C3114" i="13"/>
  <c r="C3115" i="13"/>
  <c r="C3116" i="13"/>
  <c r="C3117" i="13"/>
  <c r="C3118" i="13"/>
  <c r="C3119" i="13"/>
  <c r="C3120" i="13"/>
  <c r="C3121" i="13"/>
  <c r="C3122" i="13"/>
  <c r="C3123" i="13"/>
  <c r="C3124" i="13"/>
  <c r="C3125" i="13"/>
  <c r="C3126" i="13"/>
  <c r="C3127" i="13"/>
  <c r="C3128" i="13"/>
  <c r="C3129" i="13"/>
  <c r="C3130" i="13"/>
  <c r="C3131" i="13"/>
  <c r="C3132" i="13"/>
  <c r="C3133" i="13"/>
  <c r="C3134" i="13"/>
  <c r="C3135" i="13"/>
  <c r="C3136" i="13"/>
  <c r="C3137" i="13"/>
  <c r="C3138" i="13"/>
  <c r="C3139" i="13"/>
  <c r="C3140" i="13"/>
  <c r="C3141" i="13"/>
  <c r="C3142" i="13"/>
  <c r="C3143" i="13"/>
  <c r="C3144" i="13"/>
  <c r="C3145" i="13"/>
  <c r="C3146" i="13"/>
  <c r="C3147" i="13"/>
  <c r="C3148" i="13"/>
  <c r="C3149" i="13"/>
  <c r="C3150" i="13"/>
  <c r="C3151" i="13"/>
  <c r="C3152" i="13"/>
  <c r="C3153" i="13"/>
  <c r="C3154" i="13"/>
  <c r="C3155" i="13"/>
  <c r="C3156" i="13"/>
  <c r="C3157" i="13"/>
  <c r="C3158" i="13"/>
  <c r="C3159" i="13"/>
  <c r="C3160" i="13"/>
  <c r="C3161" i="13"/>
  <c r="C3162" i="13"/>
  <c r="C3163" i="13"/>
  <c r="C3164" i="13"/>
  <c r="C3165" i="13"/>
  <c r="C3166" i="13"/>
  <c r="C3167" i="13"/>
  <c r="C3168" i="13"/>
  <c r="C3169" i="13"/>
  <c r="C3170" i="13"/>
  <c r="C3171" i="13"/>
  <c r="C3172" i="13"/>
  <c r="C3173" i="13"/>
  <c r="C3174" i="13"/>
  <c r="C3175" i="13"/>
  <c r="C3176" i="13"/>
  <c r="C3177" i="13"/>
  <c r="C3178" i="13"/>
  <c r="C3179" i="13"/>
  <c r="C3180" i="13"/>
  <c r="C3181" i="13"/>
  <c r="C3182" i="13"/>
  <c r="C3183" i="13"/>
  <c r="C3184" i="13"/>
  <c r="C3185" i="13"/>
  <c r="C3186" i="13"/>
  <c r="C3187" i="13"/>
  <c r="C3188" i="13"/>
  <c r="C3189" i="13"/>
  <c r="C3190" i="13"/>
  <c r="C3191" i="13"/>
  <c r="C3192" i="13"/>
  <c r="C3193" i="13"/>
  <c r="C3194" i="13"/>
  <c r="C3195" i="13"/>
  <c r="C3196" i="13"/>
  <c r="C3197" i="13"/>
  <c r="C3198" i="13"/>
  <c r="C3199" i="13"/>
  <c r="C3200" i="13"/>
  <c r="C3201" i="13"/>
  <c r="C3202" i="13"/>
  <c r="C3203" i="13"/>
  <c r="C3204" i="13"/>
  <c r="C3205" i="13"/>
  <c r="C3206" i="13"/>
  <c r="C3207" i="13"/>
  <c r="C3208" i="13"/>
  <c r="C3209" i="13"/>
  <c r="C3210" i="13"/>
  <c r="C3211" i="13"/>
  <c r="C3212" i="13"/>
  <c r="C3213" i="13"/>
  <c r="C3214" i="13"/>
  <c r="C3215" i="13"/>
  <c r="C3216" i="13"/>
  <c r="C3217" i="13"/>
  <c r="C3218" i="13"/>
  <c r="C3219" i="13"/>
  <c r="C3220" i="13"/>
  <c r="C3221" i="13"/>
  <c r="C3222" i="13"/>
  <c r="C3223" i="13"/>
  <c r="C3224" i="13"/>
  <c r="C3225" i="13"/>
  <c r="C3226" i="13"/>
  <c r="C3227" i="13"/>
  <c r="C3228" i="13"/>
  <c r="C3229" i="13"/>
  <c r="C3230" i="13"/>
  <c r="C3231" i="13"/>
  <c r="C3232" i="13"/>
  <c r="C3233" i="13"/>
  <c r="C3234" i="13"/>
  <c r="C3235" i="13"/>
  <c r="C3236" i="13"/>
  <c r="C3237" i="13"/>
  <c r="C3238" i="13"/>
  <c r="C3239" i="13"/>
  <c r="C3240" i="13"/>
  <c r="C3241" i="13"/>
  <c r="C3242" i="13"/>
  <c r="C3243" i="13"/>
  <c r="C3244" i="13"/>
  <c r="C3245" i="13"/>
  <c r="C3246" i="13"/>
  <c r="C3247" i="13"/>
  <c r="C3248" i="13"/>
  <c r="C3249" i="13"/>
  <c r="C3250" i="13"/>
  <c r="C3251" i="13"/>
  <c r="C3252" i="13"/>
  <c r="C3253" i="13"/>
  <c r="C3254" i="13"/>
  <c r="C3255" i="13"/>
  <c r="C3256" i="13"/>
  <c r="C3257" i="13"/>
  <c r="C3258" i="13"/>
  <c r="C3259" i="13"/>
  <c r="C3260" i="13"/>
  <c r="C3261" i="13"/>
  <c r="C3262" i="13"/>
  <c r="C3263" i="13"/>
  <c r="C3264" i="13"/>
  <c r="C3265" i="13"/>
  <c r="C3266" i="13"/>
  <c r="C3267" i="13"/>
  <c r="C3268" i="13"/>
  <c r="C3269" i="13"/>
  <c r="C3270" i="13"/>
  <c r="C3271" i="13"/>
  <c r="C3272" i="13"/>
  <c r="C3273" i="13"/>
  <c r="C3274" i="13"/>
  <c r="C3275" i="13"/>
  <c r="C3276" i="13"/>
  <c r="C3277" i="13"/>
  <c r="C3278" i="13"/>
  <c r="C3279" i="13"/>
  <c r="C3280" i="13"/>
  <c r="C3281" i="13"/>
  <c r="C3282" i="13"/>
  <c r="C3283" i="13"/>
  <c r="C3284" i="13"/>
  <c r="C3285" i="13"/>
  <c r="C3286" i="13"/>
  <c r="C3287" i="13"/>
  <c r="C3288" i="13"/>
  <c r="C3289" i="13"/>
  <c r="C3290" i="13"/>
  <c r="C3291" i="13"/>
  <c r="C3292" i="13"/>
  <c r="C3293" i="13"/>
  <c r="C3294" i="13"/>
  <c r="C3295" i="13"/>
  <c r="C3296" i="13"/>
  <c r="C3297" i="13"/>
  <c r="C3298" i="13"/>
  <c r="C3299" i="13"/>
  <c r="C3300" i="13"/>
  <c r="C3301" i="13"/>
  <c r="C3302" i="13"/>
  <c r="C3303" i="13"/>
  <c r="C3304" i="13"/>
  <c r="C3305" i="13"/>
  <c r="C3306" i="13"/>
  <c r="C3307" i="13"/>
  <c r="C3308" i="13"/>
  <c r="C3309" i="13"/>
  <c r="C3310" i="13"/>
  <c r="C3311" i="13"/>
  <c r="C3312" i="13"/>
  <c r="C3313" i="13"/>
  <c r="C3314" i="13"/>
  <c r="C3315" i="13"/>
  <c r="C3316" i="13"/>
  <c r="C3317" i="13"/>
  <c r="C3318" i="13"/>
  <c r="C3319" i="13"/>
  <c r="C3320" i="13"/>
  <c r="C3321" i="13"/>
  <c r="C3322" i="13"/>
  <c r="C3323" i="13"/>
  <c r="C3324" i="13"/>
  <c r="C3325" i="13"/>
  <c r="C3326" i="13"/>
  <c r="C3327" i="13"/>
  <c r="C3328" i="13"/>
  <c r="C3329" i="13"/>
  <c r="C3330" i="13"/>
  <c r="C3331" i="13"/>
  <c r="C3332" i="13"/>
  <c r="C3333" i="13"/>
  <c r="C3334" i="13"/>
  <c r="C3335" i="13"/>
  <c r="C3336" i="13"/>
  <c r="C3337" i="13"/>
  <c r="C3338" i="13"/>
  <c r="C3339" i="13"/>
  <c r="C3340" i="13"/>
  <c r="C3341" i="13"/>
  <c r="C3342" i="13"/>
  <c r="C3343" i="13"/>
  <c r="C3344" i="13"/>
  <c r="C3345" i="13"/>
  <c r="C3346" i="13"/>
  <c r="C3347" i="13"/>
  <c r="C3348" i="13"/>
  <c r="C3349" i="13"/>
  <c r="C3350" i="13"/>
  <c r="C3351" i="13"/>
  <c r="C3352" i="13"/>
  <c r="C3353" i="13"/>
  <c r="C3354" i="13"/>
  <c r="C3355" i="13"/>
  <c r="C3356" i="13"/>
  <c r="C3357" i="13"/>
  <c r="C3358" i="13"/>
  <c r="C3359" i="13"/>
  <c r="C3360" i="13"/>
  <c r="C3361" i="13"/>
  <c r="C3362" i="13"/>
  <c r="C3363" i="13"/>
  <c r="C3364" i="13"/>
  <c r="C3365" i="13"/>
  <c r="C3366" i="13"/>
  <c r="C3367" i="13"/>
  <c r="C3368" i="13"/>
  <c r="C3369" i="13"/>
  <c r="C3370" i="13"/>
  <c r="C3371" i="13"/>
  <c r="C3372" i="13"/>
  <c r="C3373" i="13"/>
  <c r="C3374" i="13"/>
  <c r="C3375" i="13"/>
  <c r="C3376" i="13"/>
  <c r="C3377" i="13"/>
  <c r="C3378" i="13"/>
  <c r="C3379" i="13"/>
  <c r="C3380" i="13"/>
  <c r="C3381" i="13"/>
  <c r="C3382" i="13"/>
  <c r="C3383" i="13"/>
  <c r="C3384" i="13"/>
  <c r="C3385" i="13"/>
  <c r="C3386" i="13"/>
  <c r="C3387" i="13"/>
  <c r="C3388" i="13"/>
  <c r="C3389" i="13"/>
  <c r="C3390" i="13"/>
  <c r="C3391" i="13"/>
  <c r="C3392" i="13"/>
  <c r="C3393" i="13"/>
  <c r="C3394" i="13"/>
  <c r="C3395" i="13"/>
  <c r="C3396" i="13"/>
  <c r="C3397" i="13"/>
  <c r="C3398" i="13"/>
  <c r="C3399" i="13"/>
  <c r="C3400" i="13"/>
  <c r="C3401" i="13"/>
  <c r="C3402" i="13"/>
  <c r="C3403" i="13"/>
  <c r="C3404" i="13"/>
  <c r="C3405" i="13"/>
  <c r="C3406" i="13"/>
  <c r="C3407" i="13"/>
  <c r="C3408" i="13"/>
  <c r="C3409" i="13"/>
  <c r="C3410" i="13"/>
  <c r="C3411" i="13"/>
  <c r="C3412" i="13"/>
  <c r="C3413" i="13"/>
  <c r="C3414" i="13"/>
  <c r="C3415" i="13"/>
  <c r="C3416" i="13"/>
  <c r="C3417" i="13"/>
  <c r="C3418" i="13"/>
  <c r="C3419" i="13"/>
  <c r="C3420" i="13"/>
  <c r="C3421" i="13"/>
  <c r="C3422" i="13"/>
  <c r="C3423" i="13"/>
  <c r="C3424" i="13"/>
  <c r="C3425" i="13"/>
  <c r="C3426" i="13"/>
  <c r="C3427" i="13"/>
  <c r="C3428" i="13"/>
  <c r="C3429" i="13"/>
  <c r="C3430" i="13"/>
  <c r="C3431" i="13"/>
  <c r="C3432" i="13"/>
  <c r="C3433" i="13"/>
  <c r="C3434" i="13"/>
  <c r="C3435" i="13"/>
  <c r="C3436" i="13"/>
  <c r="C3437" i="13"/>
  <c r="C3438" i="13"/>
  <c r="C3439" i="13"/>
  <c r="C3440" i="13"/>
  <c r="C3441" i="13"/>
  <c r="C3442" i="13"/>
  <c r="C3443" i="13"/>
  <c r="C3444" i="13"/>
  <c r="C3445" i="13"/>
  <c r="C3446" i="13"/>
  <c r="C3447" i="13"/>
  <c r="C3448" i="13"/>
  <c r="C3449" i="13"/>
  <c r="C3450" i="13"/>
  <c r="C3451" i="13"/>
  <c r="C3452" i="13"/>
  <c r="C3453" i="13"/>
  <c r="C3454" i="13"/>
  <c r="C3455" i="13"/>
  <c r="C3456" i="13"/>
  <c r="C3457" i="13"/>
  <c r="C3458" i="13"/>
  <c r="C3459" i="13"/>
  <c r="C3460" i="13"/>
  <c r="C3461" i="13"/>
  <c r="C3462" i="13"/>
  <c r="C3463" i="13"/>
  <c r="C3464" i="13"/>
  <c r="C3465" i="13"/>
  <c r="C3466" i="13"/>
  <c r="C3467" i="13"/>
  <c r="C3468" i="13"/>
  <c r="C3469" i="13"/>
  <c r="C3470" i="13"/>
  <c r="C3471" i="13"/>
  <c r="C3472" i="13"/>
  <c r="C3473" i="13"/>
  <c r="C3474" i="13"/>
  <c r="C3475" i="13"/>
  <c r="C3476" i="13"/>
  <c r="C3477" i="13"/>
  <c r="C3478" i="13"/>
  <c r="C3479" i="13"/>
  <c r="C3480" i="13"/>
  <c r="C3481" i="13"/>
  <c r="C3482" i="13"/>
  <c r="C3483" i="13"/>
  <c r="C3484" i="13"/>
  <c r="C3485" i="13"/>
  <c r="C3486" i="13"/>
  <c r="C3487" i="13"/>
  <c r="C3488" i="13"/>
  <c r="C3489" i="13"/>
  <c r="C3490" i="13"/>
  <c r="C3491" i="13"/>
  <c r="C3492" i="13"/>
  <c r="C3493" i="13"/>
  <c r="C3494" i="13"/>
  <c r="C3495" i="13"/>
  <c r="C3496" i="13"/>
  <c r="C3497" i="13"/>
  <c r="C3498" i="13"/>
  <c r="C3499" i="13"/>
  <c r="C3500" i="13"/>
  <c r="C3501" i="13"/>
  <c r="C3502" i="13"/>
  <c r="C3503" i="13"/>
  <c r="C3504" i="13"/>
  <c r="C3505" i="13"/>
  <c r="C3506" i="13"/>
  <c r="C3507" i="13"/>
  <c r="C3508" i="13"/>
  <c r="C3509" i="13"/>
  <c r="C3510" i="13"/>
  <c r="C3511" i="13"/>
  <c r="C3512" i="13"/>
  <c r="C3513" i="13"/>
  <c r="C3514" i="13"/>
  <c r="C3515" i="13"/>
  <c r="C3516" i="13"/>
  <c r="C3517" i="13"/>
  <c r="C3518" i="13"/>
  <c r="C3519" i="13"/>
  <c r="C3520" i="13"/>
  <c r="C3521" i="13"/>
  <c r="C3522" i="13"/>
  <c r="C3523" i="13"/>
  <c r="C3524" i="13"/>
  <c r="C3525" i="13"/>
  <c r="C3526" i="13"/>
  <c r="C3527" i="13"/>
  <c r="C3528" i="13"/>
  <c r="C3529" i="13"/>
  <c r="C3530" i="13"/>
  <c r="C3531" i="13"/>
  <c r="C3532" i="13"/>
  <c r="C3533" i="13"/>
  <c r="C3534" i="13"/>
  <c r="C3535" i="13"/>
  <c r="C3536" i="13"/>
  <c r="C3537" i="13"/>
  <c r="C3538" i="13"/>
  <c r="C3539" i="13"/>
  <c r="C3540" i="13"/>
  <c r="C3541" i="13"/>
  <c r="C3542" i="13"/>
  <c r="C3543" i="13"/>
  <c r="C3544" i="13"/>
  <c r="C3545" i="13"/>
  <c r="C3546" i="13"/>
  <c r="C3547" i="13"/>
  <c r="C3548" i="13"/>
  <c r="C3549" i="13"/>
  <c r="C3550" i="13"/>
  <c r="C3551" i="13"/>
  <c r="C3552" i="13"/>
  <c r="C3553" i="13"/>
  <c r="C3554" i="13"/>
  <c r="C3555" i="13"/>
  <c r="C3556" i="13"/>
  <c r="C3557" i="13"/>
  <c r="C3558" i="13"/>
  <c r="C3559" i="13"/>
  <c r="C3560" i="13"/>
  <c r="C3561" i="13"/>
  <c r="C3562" i="13"/>
  <c r="C3563" i="13"/>
  <c r="C3564" i="13"/>
  <c r="C3565" i="13"/>
  <c r="C3566" i="13"/>
  <c r="C3567" i="13"/>
  <c r="C3568" i="13"/>
  <c r="C3569" i="13"/>
  <c r="C3570" i="13"/>
  <c r="C3571" i="13"/>
  <c r="C3572" i="13"/>
  <c r="C3573" i="13"/>
  <c r="C3574" i="13"/>
  <c r="C3575" i="13"/>
  <c r="C3576" i="13"/>
  <c r="C3577" i="13"/>
  <c r="C3578" i="13"/>
  <c r="C3579" i="13"/>
  <c r="C3580" i="13"/>
  <c r="C3581" i="13"/>
  <c r="C3582" i="13"/>
  <c r="C3583" i="13"/>
  <c r="C3584" i="13"/>
  <c r="C3585" i="13"/>
  <c r="C3586" i="13"/>
  <c r="C3587" i="13"/>
  <c r="C3588" i="13"/>
  <c r="C3589" i="13"/>
  <c r="C3590" i="13"/>
  <c r="C3591" i="13"/>
  <c r="C3592" i="13"/>
  <c r="C3593" i="13"/>
  <c r="C3594" i="13"/>
  <c r="C3595" i="13"/>
  <c r="C3596" i="13"/>
  <c r="C3597" i="13"/>
  <c r="C3598" i="13"/>
  <c r="C3599" i="13"/>
  <c r="C3600" i="13"/>
  <c r="C3601" i="13"/>
  <c r="C3602" i="13"/>
  <c r="C3603" i="13"/>
  <c r="C3604" i="13"/>
  <c r="C3605" i="13"/>
  <c r="C3606" i="13"/>
  <c r="C3607" i="13"/>
  <c r="C3608" i="13"/>
  <c r="C3609" i="13"/>
  <c r="C3610" i="13"/>
  <c r="C3611" i="13"/>
  <c r="C3612" i="13"/>
  <c r="C3613" i="13"/>
  <c r="C3614" i="13"/>
  <c r="C3615" i="13"/>
  <c r="C3616" i="13"/>
  <c r="C3617" i="13"/>
  <c r="C3618" i="13"/>
  <c r="C3619" i="13"/>
  <c r="C3620" i="13"/>
  <c r="C3621" i="13"/>
  <c r="C3622" i="13"/>
  <c r="C3623" i="13"/>
  <c r="C3624" i="13"/>
  <c r="C3625" i="13"/>
  <c r="C3626" i="13"/>
  <c r="C3627" i="13"/>
  <c r="C3628" i="13"/>
  <c r="C3629" i="13"/>
  <c r="C3630" i="13"/>
  <c r="C3631" i="13"/>
  <c r="C3632" i="13"/>
  <c r="C3633" i="13"/>
  <c r="C3634" i="13"/>
  <c r="C3635" i="13"/>
  <c r="C3636" i="13"/>
  <c r="C3637" i="13"/>
  <c r="C3638" i="13"/>
  <c r="C3639" i="13"/>
  <c r="C3640" i="13"/>
  <c r="C3641" i="13"/>
  <c r="C3642" i="13"/>
  <c r="C3643" i="13"/>
  <c r="C3644" i="13"/>
  <c r="C3645" i="13"/>
  <c r="C3646" i="13"/>
  <c r="C3647" i="13"/>
  <c r="C3648" i="13"/>
  <c r="C3649" i="13"/>
  <c r="C3650" i="13"/>
  <c r="C3651" i="13"/>
  <c r="C3652" i="13"/>
  <c r="C3653" i="13"/>
  <c r="C3654" i="13"/>
  <c r="C3655" i="13"/>
  <c r="C3656" i="13"/>
  <c r="C3657" i="13"/>
  <c r="C3658" i="13"/>
  <c r="C3659" i="13"/>
  <c r="C3660" i="13"/>
  <c r="C3661" i="13"/>
  <c r="C3662" i="13"/>
  <c r="C3663" i="13"/>
  <c r="C3664" i="13"/>
  <c r="C3665" i="13"/>
  <c r="C3666" i="13"/>
  <c r="C3667" i="13"/>
  <c r="C3668" i="13"/>
  <c r="C3669" i="13"/>
  <c r="C3670" i="13"/>
  <c r="C3671" i="13"/>
  <c r="C3672" i="13"/>
  <c r="C3673" i="13"/>
  <c r="C3674" i="13"/>
  <c r="C3675" i="13"/>
  <c r="C3676" i="13"/>
  <c r="C3677" i="13"/>
  <c r="C3678" i="13"/>
  <c r="C3679" i="13"/>
  <c r="C3680" i="13"/>
  <c r="C3681" i="13"/>
  <c r="C3682" i="13"/>
  <c r="C3683" i="13"/>
  <c r="C3684" i="13"/>
  <c r="C3685" i="13"/>
  <c r="C3686" i="13"/>
  <c r="C3687" i="13"/>
  <c r="C3688" i="13"/>
  <c r="C3689" i="13"/>
  <c r="C3690" i="13"/>
  <c r="C3691" i="13"/>
  <c r="C3692" i="13"/>
  <c r="C3693" i="13"/>
  <c r="C3694" i="13"/>
  <c r="C3695" i="13"/>
  <c r="C3696" i="13"/>
  <c r="C3697" i="13"/>
  <c r="C3698" i="13"/>
  <c r="C3699" i="13"/>
  <c r="C3700" i="13"/>
  <c r="C3701" i="13"/>
  <c r="C3702" i="13"/>
  <c r="C3703" i="13"/>
  <c r="C3704" i="13"/>
  <c r="C3705" i="13"/>
  <c r="C3706" i="13"/>
  <c r="C3707" i="13"/>
  <c r="C3708" i="13"/>
  <c r="C3709" i="13"/>
  <c r="C3710" i="13"/>
  <c r="C3711" i="13"/>
  <c r="C3712" i="13"/>
  <c r="C3713" i="13"/>
  <c r="C3714" i="13"/>
  <c r="C3715" i="13"/>
  <c r="C3716" i="13"/>
  <c r="C3717" i="13"/>
  <c r="C3718" i="13"/>
  <c r="C3719" i="13"/>
  <c r="C3720" i="13"/>
  <c r="C3721" i="13"/>
  <c r="C3722" i="13"/>
  <c r="C3723" i="13"/>
  <c r="C3724" i="13"/>
  <c r="C3725" i="13"/>
  <c r="C3726" i="13"/>
  <c r="C3727" i="13"/>
  <c r="C3728" i="13"/>
  <c r="C3729" i="13"/>
  <c r="C3730" i="13"/>
  <c r="C3731" i="13"/>
  <c r="C3732" i="13"/>
  <c r="C3733" i="13"/>
  <c r="C3734" i="13"/>
  <c r="C3735" i="13"/>
  <c r="C3736" i="13"/>
  <c r="C3737" i="13"/>
  <c r="C3738" i="13"/>
  <c r="C3739" i="13"/>
  <c r="C3740" i="13"/>
  <c r="C3741" i="13"/>
  <c r="C3742" i="13"/>
  <c r="C3743" i="13"/>
  <c r="C3744" i="13"/>
  <c r="C3745" i="13"/>
  <c r="C3746" i="13"/>
  <c r="C3747" i="13"/>
  <c r="C3748" i="13"/>
  <c r="C3749" i="13"/>
  <c r="C3750" i="13"/>
  <c r="C3751" i="13"/>
  <c r="C3752" i="13"/>
  <c r="C3753" i="13"/>
  <c r="C3754" i="13"/>
  <c r="C3755" i="13"/>
  <c r="C3756" i="13"/>
  <c r="C3757" i="13"/>
  <c r="C3758" i="13"/>
  <c r="C3759" i="13"/>
  <c r="C3760" i="13"/>
  <c r="C3761" i="13"/>
  <c r="C3762" i="13"/>
  <c r="C3763" i="13"/>
  <c r="C3764" i="13"/>
  <c r="C3765" i="13"/>
  <c r="C3766" i="13"/>
  <c r="C3767" i="13"/>
  <c r="C3768" i="13"/>
  <c r="C3769" i="13"/>
  <c r="C3770" i="13"/>
  <c r="C3771" i="13"/>
  <c r="C3772" i="13"/>
  <c r="C3773" i="13"/>
  <c r="C3774" i="13"/>
  <c r="C3775" i="13"/>
  <c r="C3776" i="13"/>
  <c r="C3777" i="13"/>
  <c r="C3778" i="13"/>
  <c r="C3779" i="13"/>
  <c r="C3780" i="13"/>
  <c r="C3781" i="13"/>
  <c r="C3782" i="13"/>
  <c r="C3783" i="13"/>
  <c r="C3784" i="13"/>
  <c r="C3785" i="13"/>
  <c r="C3786" i="13"/>
  <c r="C3787" i="13"/>
  <c r="C3788" i="13"/>
  <c r="C3789" i="13"/>
  <c r="C3790" i="13"/>
  <c r="C3791" i="13"/>
  <c r="C3792" i="13"/>
  <c r="C3793" i="13"/>
  <c r="C3794" i="13"/>
  <c r="C3795" i="13"/>
  <c r="C3796" i="13"/>
  <c r="C3797" i="13"/>
  <c r="C3798" i="13"/>
  <c r="C3799" i="13"/>
  <c r="C3800" i="13"/>
  <c r="C3801" i="13"/>
  <c r="C3802" i="13"/>
  <c r="C3803" i="13"/>
  <c r="C3804" i="13"/>
  <c r="C3805" i="13"/>
  <c r="C3806" i="13"/>
  <c r="C3807" i="13"/>
  <c r="C3808" i="13"/>
  <c r="C3809" i="13"/>
  <c r="C3810" i="13"/>
  <c r="C3811" i="13"/>
  <c r="C3812" i="13"/>
  <c r="C3813" i="13"/>
  <c r="C3814" i="13"/>
  <c r="C3815" i="13"/>
  <c r="C3816" i="13"/>
  <c r="C3817" i="13"/>
  <c r="C3818" i="13"/>
  <c r="C3819" i="13"/>
  <c r="C3820" i="13"/>
  <c r="C3821" i="13"/>
  <c r="C3822" i="13"/>
  <c r="C3823" i="13"/>
  <c r="C3824" i="13"/>
  <c r="C3825" i="13"/>
  <c r="C3826" i="13"/>
  <c r="C3827" i="13"/>
  <c r="C3828" i="13"/>
  <c r="C3829" i="13"/>
  <c r="C3830" i="13"/>
  <c r="C3831" i="13"/>
  <c r="C3832" i="13"/>
  <c r="C3833" i="13"/>
  <c r="C3834" i="13"/>
  <c r="C3835" i="13"/>
  <c r="C3836" i="13"/>
  <c r="C3837" i="13"/>
  <c r="C3838" i="13"/>
  <c r="C3839" i="13"/>
  <c r="C3840" i="13"/>
  <c r="C3841" i="13"/>
  <c r="C3842" i="13"/>
  <c r="C3843" i="13"/>
  <c r="C3844" i="13"/>
  <c r="C3845" i="13"/>
  <c r="C3846" i="13"/>
  <c r="C3847" i="13"/>
  <c r="C3848" i="13"/>
  <c r="C3849" i="13"/>
  <c r="C3850" i="13"/>
  <c r="C3851" i="13"/>
  <c r="C3852" i="13"/>
  <c r="C3853" i="13"/>
  <c r="C3854" i="13"/>
  <c r="C3855" i="13"/>
  <c r="C3856" i="13"/>
  <c r="C3857" i="13"/>
  <c r="C3858" i="13"/>
  <c r="C3859" i="13"/>
  <c r="C3860" i="13"/>
  <c r="C3861" i="13"/>
  <c r="C3862" i="13"/>
  <c r="C3863" i="13"/>
  <c r="C3864" i="13"/>
  <c r="C3865" i="13"/>
  <c r="C3866" i="13"/>
  <c r="C3867" i="13"/>
  <c r="C3868" i="13"/>
  <c r="C3869" i="13"/>
  <c r="C3870" i="13"/>
  <c r="C3871" i="13"/>
  <c r="C3872" i="13"/>
  <c r="C3873" i="13"/>
  <c r="C3874" i="13"/>
  <c r="C3875" i="13"/>
  <c r="C3876" i="13"/>
  <c r="C3877" i="13"/>
  <c r="C3878" i="13"/>
  <c r="C3879" i="13"/>
  <c r="C3880" i="13"/>
  <c r="C3881" i="13"/>
  <c r="C3882" i="13"/>
  <c r="C3883" i="13"/>
  <c r="C3884" i="13"/>
  <c r="C3885" i="13"/>
  <c r="C3886" i="13"/>
  <c r="C3887" i="13"/>
  <c r="C3888" i="13"/>
  <c r="C3889" i="13"/>
  <c r="C3890" i="13"/>
  <c r="C3891" i="13"/>
  <c r="C3892" i="13"/>
  <c r="C3893" i="13"/>
  <c r="C3894" i="13"/>
  <c r="C3895" i="13"/>
  <c r="C3896" i="13"/>
  <c r="C3897" i="13"/>
  <c r="C3898" i="13"/>
  <c r="C3899" i="13"/>
  <c r="C3900" i="13"/>
  <c r="C3901" i="13"/>
  <c r="C3902" i="13"/>
  <c r="C3903" i="13"/>
  <c r="C3904" i="13"/>
  <c r="C3905" i="13"/>
  <c r="C3906" i="13"/>
  <c r="C3907" i="13"/>
  <c r="C3908" i="13"/>
  <c r="C3909" i="13"/>
  <c r="C3910" i="13"/>
  <c r="C3911" i="13"/>
  <c r="C3912" i="13"/>
  <c r="C3913" i="13"/>
  <c r="C3914" i="13"/>
  <c r="C3915" i="13"/>
  <c r="C3916" i="13"/>
  <c r="C3917" i="13"/>
  <c r="C3918" i="13"/>
  <c r="C3919" i="13"/>
  <c r="C3920" i="13"/>
  <c r="C3921" i="13"/>
  <c r="C3922" i="13"/>
  <c r="C3923" i="13"/>
  <c r="C3924" i="13"/>
  <c r="C3925" i="13"/>
  <c r="C3926" i="13"/>
  <c r="C3927" i="13"/>
  <c r="C3928" i="13"/>
  <c r="C3929" i="13"/>
  <c r="C3930" i="13"/>
  <c r="C3931" i="13"/>
  <c r="C3932" i="13"/>
  <c r="C3933" i="13"/>
  <c r="C3934" i="13"/>
  <c r="C3935" i="13"/>
  <c r="C3936" i="13"/>
  <c r="C3937" i="13"/>
  <c r="C3938" i="13"/>
  <c r="C3939" i="13"/>
  <c r="C3940" i="13"/>
  <c r="C3941" i="13"/>
  <c r="C3942" i="13"/>
  <c r="C3943" i="13"/>
  <c r="C3944" i="13"/>
  <c r="C3945" i="13"/>
  <c r="C3946" i="13"/>
  <c r="C3947" i="13"/>
  <c r="C3948" i="13"/>
  <c r="C3949" i="13"/>
  <c r="C3950" i="13"/>
  <c r="C3951" i="13"/>
  <c r="C3952" i="13"/>
  <c r="C3953" i="13"/>
  <c r="C3954" i="13"/>
  <c r="C3955" i="13"/>
  <c r="C3956" i="13"/>
  <c r="C3957" i="13"/>
  <c r="C3958" i="13"/>
  <c r="C3959" i="13"/>
  <c r="C3960" i="13"/>
  <c r="C3961" i="13"/>
  <c r="C3962" i="13"/>
  <c r="C3963" i="13"/>
  <c r="C3964" i="13"/>
  <c r="C3965" i="13"/>
  <c r="C3966" i="13"/>
  <c r="C3967" i="13"/>
  <c r="C3968" i="13"/>
  <c r="C3969" i="13"/>
  <c r="C3970" i="13"/>
  <c r="C3971" i="13"/>
  <c r="C3972" i="13"/>
  <c r="C3973" i="13"/>
  <c r="C3974" i="13"/>
  <c r="C3975" i="13"/>
  <c r="C3976" i="13"/>
  <c r="C3977" i="13"/>
  <c r="C3978" i="13"/>
  <c r="C3979" i="13"/>
  <c r="C3980" i="13"/>
  <c r="C3981" i="13"/>
  <c r="C3982" i="13"/>
  <c r="C3983" i="13"/>
  <c r="C3984" i="13"/>
  <c r="C3985" i="13"/>
  <c r="C3986" i="13"/>
  <c r="C3987" i="13"/>
  <c r="C3988" i="13"/>
  <c r="C3989" i="13"/>
  <c r="C3990" i="13"/>
  <c r="C3991" i="13"/>
  <c r="C3992" i="13"/>
  <c r="C3993" i="13"/>
  <c r="C3994" i="13"/>
  <c r="C3995" i="13"/>
  <c r="C3996" i="13"/>
  <c r="C3997" i="13"/>
  <c r="C3998" i="13"/>
  <c r="C3999" i="13"/>
  <c r="C4000" i="13"/>
  <c r="C4001" i="13"/>
  <c r="C4002" i="13"/>
  <c r="C4003" i="13"/>
  <c r="C4004" i="13"/>
  <c r="C4005" i="13"/>
  <c r="C4006" i="13"/>
  <c r="C4007" i="13"/>
  <c r="C4008" i="13"/>
  <c r="C4009" i="13"/>
  <c r="C4010" i="13"/>
  <c r="C4011" i="13"/>
  <c r="C4012" i="13"/>
  <c r="C4013" i="13"/>
  <c r="C4014" i="13"/>
  <c r="C4015" i="13"/>
  <c r="C4016" i="13"/>
  <c r="C4017" i="13"/>
  <c r="C4018" i="13"/>
  <c r="C4019" i="13"/>
  <c r="C4020" i="13"/>
  <c r="C4021" i="13"/>
  <c r="C4022" i="13"/>
  <c r="C4023" i="13"/>
  <c r="C4024" i="13"/>
  <c r="C4025" i="13"/>
  <c r="C4026" i="13"/>
  <c r="C4027" i="13"/>
  <c r="C4028" i="13"/>
  <c r="C4029" i="13"/>
  <c r="C4030" i="13"/>
  <c r="C4031" i="13"/>
  <c r="C4032" i="13"/>
  <c r="C4033" i="13"/>
  <c r="C4034" i="13"/>
  <c r="C4035" i="13"/>
  <c r="C4036" i="13"/>
  <c r="C4037" i="13"/>
  <c r="C4038" i="13"/>
  <c r="C4039" i="13"/>
  <c r="C4040" i="13"/>
  <c r="C4041" i="13"/>
  <c r="C4042" i="13"/>
  <c r="C4043" i="13"/>
  <c r="C4044" i="13"/>
  <c r="C4045" i="13"/>
  <c r="C4046" i="13"/>
  <c r="C4047" i="13"/>
  <c r="C4048" i="13"/>
  <c r="C4049" i="13"/>
  <c r="C4050" i="13"/>
  <c r="C4051" i="13"/>
  <c r="C4052" i="13"/>
  <c r="C4053" i="13"/>
  <c r="C4054" i="13"/>
  <c r="C4055" i="13"/>
  <c r="C4056" i="13"/>
  <c r="C4057" i="13"/>
  <c r="C4058" i="13"/>
  <c r="C4059" i="13"/>
  <c r="C4060" i="13"/>
  <c r="C4061" i="13"/>
  <c r="C4062" i="13"/>
  <c r="C4063" i="13"/>
  <c r="C4064" i="13"/>
  <c r="C4065" i="13"/>
  <c r="C4066" i="13"/>
  <c r="C4067" i="13"/>
  <c r="C4068" i="13"/>
  <c r="C4069" i="13"/>
  <c r="C4070" i="13"/>
  <c r="C4071" i="13"/>
  <c r="C4072" i="13"/>
  <c r="C4073" i="13"/>
  <c r="C4074" i="13"/>
  <c r="C4075" i="13"/>
  <c r="C4076" i="13"/>
  <c r="C4077" i="13"/>
  <c r="C4078" i="13"/>
  <c r="C4079" i="13"/>
  <c r="C4080" i="13"/>
  <c r="C4081" i="13"/>
  <c r="C4082" i="13"/>
  <c r="C4083" i="13"/>
  <c r="C4084" i="13"/>
  <c r="C4085" i="13"/>
  <c r="C4086" i="13"/>
  <c r="C4087" i="13"/>
  <c r="C4088" i="13"/>
  <c r="C4089" i="13"/>
  <c r="C4090" i="13"/>
  <c r="C4091" i="13"/>
  <c r="C4092" i="13"/>
  <c r="C4093" i="13"/>
  <c r="C4094" i="13"/>
  <c r="C4095" i="13"/>
  <c r="C4096" i="13"/>
  <c r="C4097" i="13"/>
  <c r="C4098" i="13"/>
  <c r="C4099" i="13"/>
  <c r="C4100" i="13"/>
  <c r="C4101" i="13"/>
  <c r="C4102" i="13"/>
  <c r="C4103" i="13"/>
  <c r="C4104" i="13"/>
  <c r="C4105" i="13"/>
  <c r="C4106" i="13"/>
  <c r="C4107" i="13"/>
  <c r="C4108" i="13"/>
  <c r="C4109" i="13"/>
  <c r="C4110" i="13"/>
  <c r="C4111" i="13"/>
  <c r="C4112" i="13"/>
  <c r="C4113" i="13"/>
  <c r="C4114" i="13"/>
  <c r="C4115" i="13"/>
  <c r="C4116" i="13"/>
  <c r="C4117" i="13"/>
  <c r="C4118" i="13"/>
  <c r="C4119" i="13"/>
  <c r="C4120" i="13"/>
  <c r="C4121" i="13"/>
  <c r="C4122" i="13"/>
  <c r="C4123" i="13"/>
  <c r="C4124" i="13"/>
  <c r="C4125" i="13"/>
  <c r="C4126" i="13"/>
  <c r="C4127" i="13"/>
  <c r="C4128" i="13"/>
  <c r="C4129" i="13"/>
  <c r="C4130" i="13"/>
  <c r="C4131" i="13"/>
  <c r="C4132" i="13"/>
  <c r="C4133" i="13"/>
  <c r="C4134" i="13"/>
  <c r="C4135" i="13"/>
  <c r="C4136" i="13"/>
  <c r="C4137" i="13"/>
  <c r="C4138" i="13"/>
  <c r="C4139" i="13"/>
  <c r="C4140" i="13"/>
  <c r="C4141" i="13"/>
  <c r="C4142" i="13"/>
  <c r="C4143" i="13"/>
  <c r="C4144" i="13"/>
  <c r="C4145" i="13"/>
  <c r="C4146" i="13"/>
  <c r="C4147" i="13"/>
  <c r="C4148" i="13"/>
  <c r="C4149" i="13"/>
  <c r="C4150" i="13"/>
  <c r="C4151" i="13"/>
  <c r="C4152" i="13"/>
  <c r="C4153" i="13"/>
  <c r="C4154" i="13"/>
  <c r="C4155" i="13"/>
  <c r="C4156" i="13"/>
  <c r="C4157" i="13"/>
  <c r="C4158" i="13"/>
  <c r="C4159" i="13"/>
  <c r="C4160" i="13"/>
  <c r="C4161" i="13"/>
  <c r="C4162" i="13"/>
  <c r="C4163" i="13"/>
  <c r="C4164" i="13"/>
  <c r="C4165" i="13"/>
  <c r="C4166" i="13"/>
  <c r="C4167" i="13"/>
  <c r="C4168" i="13"/>
  <c r="C4169" i="13"/>
  <c r="C4170" i="13"/>
  <c r="C4171" i="13"/>
  <c r="C4172" i="13"/>
  <c r="C4173" i="13"/>
  <c r="C4174" i="13"/>
  <c r="C4175" i="13"/>
  <c r="C4176" i="13"/>
  <c r="C4177" i="13"/>
  <c r="C4178" i="13"/>
  <c r="C4179" i="13"/>
  <c r="C4180" i="13"/>
  <c r="C4181" i="13"/>
  <c r="C4182" i="13"/>
  <c r="C4183" i="13"/>
  <c r="C4184" i="13"/>
  <c r="C4185" i="13"/>
  <c r="C4186" i="13"/>
  <c r="C4187" i="13"/>
  <c r="C4188" i="13"/>
  <c r="C4189" i="13"/>
  <c r="C4190" i="13"/>
  <c r="C4191" i="13"/>
  <c r="C4192" i="13"/>
  <c r="C4193" i="13"/>
  <c r="C4194" i="13"/>
  <c r="C4195" i="13"/>
  <c r="C4196" i="13"/>
  <c r="C4197" i="13"/>
  <c r="C4198" i="13"/>
  <c r="C4199" i="13"/>
  <c r="C4200" i="13"/>
  <c r="C4201" i="13"/>
  <c r="C4202" i="13"/>
  <c r="C4203" i="13"/>
  <c r="C4204" i="13"/>
  <c r="C4205" i="13"/>
  <c r="C4206" i="13"/>
  <c r="C4207" i="13"/>
  <c r="C4208" i="13"/>
  <c r="C4209" i="13"/>
  <c r="C4210" i="13"/>
  <c r="C4211" i="13"/>
  <c r="C4212" i="13"/>
  <c r="C4213" i="13"/>
  <c r="C4214" i="13"/>
  <c r="C4215" i="13"/>
  <c r="C4216" i="13"/>
  <c r="C4217" i="13"/>
  <c r="C4218" i="13"/>
  <c r="C4219" i="13"/>
  <c r="C4220" i="13"/>
  <c r="C4221" i="13"/>
  <c r="C4222" i="13"/>
  <c r="C4223" i="13"/>
  <c r="C4224" i="13"/>
  <c r="C4225" i="13"/>
  <c r="C4226" i="13"/>
  <c r="C4227" i="13"/>
  <c r="C4228" i="13"/>
  <c r="C4229" i="13"/>
  <c r="C4230" i="13"/>
  <c r="C4231" i="13"/>
  <c r="C4232" i="13"/>
  <c r="C4233" i="13"/>
  <c r="C4234" i="13"/>
  <c r="C4235" i="13"/>
  <c r="C4236" i="13"/>
  <c r="C4237" i="13"/>
  <c r="C4238" i="13"/>
  <c r="C4239" i="13"/>
  <c r="C4240" i="13"/>
  <c r="C4241" i="13"/>
  <c r="C4242" i="13"/>
  <c r="C4243" i="13"/>
  <c r="C4244" i="13"/>
  <c r="C4245" i="13"/>
  <c r="C4246" i="13"/>
  <c r="C4247" i="13"/>
  <c r="C4248" i="13"/>
  <c r="C4249" i="13"/>
  <c r="C4250" i="13"/>
  <c r="C4251" i="13"/>
  <c r="C4252" i="13"/>
  <c r="C4253" i="13"/>
  <c r="C4254" i="13"/>
  <c r="C4255" i="13"/>
  <c r="C4256" i="13"/>
  <c r="C4257" i="13"/>
  <c r="C4258" i="13"/>
  <c r="C4259" i="13"/>
  <c r="C4260" i="13"/>
  <c r="C4261" i="13"/>
  <c r="C4262" i="13"/>
  <c r="C4263" i="13"/>
  <c r="C4264" i="13"/>
  <c r="C4265" i="13"/>
  <c r="C4266" i="13"/>
  <c r="C4267" i="13"/>
  <c r="C4268" i="13"/>
  <c r="C4269" i="13"/>
  <c r="C4270" i="13"/>
  <c r="C4271" i="13"/>
  <c r="C4272" i="13"/>
  <c r="C4273" i="13"/>
  <c r="C4274" i="13"/>
  <c r="C4275" i="13"/>
  <c r="C4276" i="13"/>
  <c r="C4277" i="13"/>
  <c r="C4278" i="13"/>
  <c r="C4279" i="13"/>
  <c r="C4280" i="13"/>
  <c r="C4281" i="13"/>
  <c r="C4282" i="13"/>
  <c r="C4283" i="13"/>
  <c r="C4284" i="13"/>
  <c r="C4285" i="13"/>
  <c r="C4286" i="13"/>
  <c r="C4287" i="13"/>
  <c r="C4288" i="13"/>
  <c r="C4289" i="13"/>
  <c r="C4290" i="13"/>
  <c r="C4291" i="13"/>
  <c r="C4292" i="13"/>
  <c r="C4293" i="13"/>
  <c r="C4294" i="13"/>
  <c r="C4295" i="13"/>
  <c r="C4296" i="13"/>
  <c r="C4297" i="13"/>
  <c r="C4298" i="13"/>
  <c r="C4299" i="13"/>
  <c r="C4300" i="13"/>
  <c r="C4301" i="13"/>
  <c r="C4302" i="13"/>
  <c r="C4303" i="13"/>
  <c r="C4304" i="13"/>
  <c r="C4305" i="13"/>
  <c r="C4306" i="13"/>
  <c r="C4307" i="13"/>
  <c r="C4308" i="13"/>
  <c r="C4309" i="13"/>
  <c r="C4310" i="13"/>
  <c r="C4311" i="13"/>
  <c r="C4312" i="13"/>
  <c r="C4313" i="13"/>
  <c r="C4314" i="13"/>
  <c r="C4315" i="13"/>
  <c r="C4316" i="13"/>
  <c r="C4317" i="13"/>
  <c r="C4318" i="13"/>
  <c r="C4319" i="13"/>
  <c r="C4320" i="13"/>
  <c r="C4321" i="13"/>
  <c r="C4322" i="13"/>
  <c r="C4323" i="13"/>
  <c r="C4324" i="13"/>
  <c r="C4325" i="13"/>
  <c r="C4326" i="13"/>
  <c r="C4327" i="13"/>
  <c r="C4328" i="13"/>
  <c r="C4329" i="13"/>
  <c r="C4330" i="13"/>
  <c r="C4331" i="13"/>
  <c r="C4332" i="13"/>
  <c r="C4333" i="13"/>
  <c r="C4334" i="13"/>
  <c r="C4335" i="13"/>
  <c r="C4336" i="13"/>
  <c r="C4337" i="13"/>
  <c r="C4338" i="13"/>
  <c r="C4339" i="13"/>
  <c r="C4340" i="13"/>
  <c r="C4341" i="13"/>
  <c r="C4342" i="13"/>
  <c r="C4343" i="13"/>
  <c r="C4344" i="13"/>
  <c r="C4345" i="13"/>
  <c r="C4346" i="13"/>
  <c r="C4347" i="13"/>
  <c r="C4348" i="13"/>
  <c r="C4349" i="13"/>
  <c r="C4350" i="13"/>
  <c r="C4351" i="13"/>
  <c r="C4352" i="13"/>
  <c r="C4353" i="13"/>
  <c r="C4354" i="13"/>
  <c r="C4355" i="13"/>
  <c r="C4356" i="13"/>
  <c r="C4357" i="13"/>
  <c r="C4358" i="13"/>
  <c r="C4359" i="13"/>
  <c r="C4360" i="13"/>
  <c r="C4361" i="13"/>
  <c r="C4362" i="13"/>
  <c r="C4363" i="13"/>
  <c r="C4364" i="13"/>
  <c r="C4365" i="13"/>
  <c r="C4366" i="13"/>
  <c r="C4367" i="13"/>
  <c r="C4368" i="13"/>
  <c r="C4369" i="13"/>
  <c r="C4370" i="13"/>
  <c r="C4371" i="13"/>
  <c r="C4372" i="13"/>
  <c r="C4373" i="13"/>
  <c r="C4374" i="13"/>
  <c r="C4375" i="13"/>
  <c r="C4376" i="13"/>
  <c r="C4377" i="13"/>
  <c r="C4378" i="13"/>
  <c r="C4379" i="13"/>
  <c r="C4380" i="13"/>
  <c r="C4381" i="13"/>
  <c r="C4382" i="13"/>
  <c r="C4383" i="13"/>
  <c r="C4384" i="13"/>
  <c r="C4385" i="13"/>
  <c r="C4386" i="13"/>
  <c r="C4387" i="13"/>
  <c r="C4388" i="13"/>
  <c r="C4389" i="13"/>
  <c r="C4390" i="13"/>
  <c r="C4391" i="13"/>
  <c r="C4392" i="13"/>
  <c r="C4393" i="13"/>
  <c r="C4394" i="13"/>
  <c r="C4395" i="13"/>
  <c r="C4396" i="13"/>
  <c r="C4397" i="13"/>
  <c r="C4398" i="13"/>
  <c r="C4399" i="13"/>
  <c r="C4400" i="13"/>
  <c r="C4401" i="13"/>
  <c r="C4402" i="13"/>
  <c r="C4403" i="13"/>
  <c r="C4404" i="13"/>
  <c r="C4405" i="13"/>
  <c r="C4406" i="13"/>
  <c r="C4407" i="13"/>
  <c r="C4408" i="13"/>
  <c r="C4409" i="13"/>
  <c r="C4410" i="13"/>
  <c r="C4411" i="13"/>
  <c r="C4412" i="13"/>
  <c r="C4413" i="13"/>
  <c r="C4414" i="13"/>
  <c r="C4415" i="13"/>
  <c r="C4416" i="13"/>
  <c r="C4417" i="13"/>
  <c r="C4418" i="13"/>
  <c r="C4419" i="13"/>
  <c r="C4420" i="13"/>
  <c r="C4421" i="13"/>
  <c r="C4422" i="13"/>
  <c r="C4423" i="13"/>
  <c r="C4424" i="13"/>
  <c r="C4425" i="13"/>
  <c r="C4426" i="13"/>
  <c r="C4427" i="13"/>
  <c r="C4428" i="13"/>
  <c r="C4429" i="13"/>
  <c r="C4430" i="13"/>
  <c r="C4431" i="13"/>
  <c r="C4432" i="13"/>
  <c r="C4433" i="13"/>
  <c r="C4434" i="13"/>
  <c r="C4435" i="13"/>
  <c r="C4436" i="13"/>
  <c r="C4437" i="13"/>
  <c r="C4438" i="13"/>
  <c r="C4439" i="13"/>
  <c r="C4440" i="13"/>
  <c r="C4441" i="13"/>
  <c r="C4442" i="13"/>
  <c r="C4443" i="13"/>
  <c r="C4444" i="13"/>
  <c r="C4445" i="13"/>
  <c r="C4446" i="13"/>
  <c r="C4447" i="13"/>
  <c r="C4448" i="13"/>
  <c r="C4449" i="13"/>
  <c r="C4450" i="13"/>
  <c r="C4451" i="13"/>
  <c r="C4452" i="13"/>
  <c r="C4453" i="13"/>
  <c r="C4454" i="13"/>
  <c r="C4455" i="13"/>
  <c r="C4456" i="13"/>
  <c r="C4457" i="13"/>
  <c r="C4458" i="13"/>
  <c r="C4459" i="13"/>
  <c r="C4460" i="13"/>
  <c r="C4461" i="13"/>
  <c r="C4462" i="13"/>
  <c r="C4463" i="13"/>
  <c r="C4464" i="13"/>
  <c r="C4465" i="13"/>
  <c r="C4466" i="13"/>
  <c r="C4467" i="13"/>
  <c r="C4468" i="13"/>
  <c r="C4469" i="13"/>
  <c r="C4470" i="13"/>
  <c r="C4471" i="13"/>
  <c r="C4472" i="13"/>
  <c r="C4473" i="13"/>
  <c r="C4474" i="13"/>
  <c r="C4475" i="13"/>
  <c r="C4476" i="13"/>
  <c r="C4477" i="13"/>
  <c r="C4478" i="13"/>
  <c r="C4479" i="13"/>
  <c r="C4480" i="13"/>
  <c r="C4481" i="13"/>
  <c r="C4482" i="13"/>
  <c r="C4483" i="13"/>
  <c r="C4484" i="13"/>
  <c r="C4485" i="13"/>
  <c r="C4486" i="13"/>
  <c r="C4487" i="13"/>
  <c r="C4488" i="13"/>
  <c r="C4489" i="13"/>
  <c r="C4490" i="13"/>
  <c r="C4491" i="13"/>
  <c r="C4492" i="13"/>
  <c r="C4493" i="13"/>
  <c r="C4494" i="13"/>
  <c r="C4495" i="13"/>
  <c r="C4496" i="13"/>
  <c r="C4497" i="13"/>
  <c r="C4498" i="13"/>
  <c r="C4499" i="13"/>
  <c r="C4500" i="13"/>
  <c r="C4501" i="13"/>
  <c r="C4502" i="13"/>
  <c r="C4503" i="13"/>
  <c r="C4504" i="13"/>
  <c r="C4505" i="13"/>
  <c r="C4506" i="13"/>
  <c r="C4507" i="13"/>
  <c r="C4508" i="13"/>
  <c r="C4509" i="13"/>
  <c r="C4510" i="13"/>
  <c r="C4511" i="13"/>
  <c r="C4512" i="13"/>
  <c r="C4513" i="13"/>
  <c r="C4514" i="13"/>
  <c r="C4515" i="13"/>
  <c r="C4516" i="13"/>
  <c r="C4517" i="13"/>
  <c r="C4518" i="13"/>
  <c r="C4519" i="13"/>
  <c r="C4520" i="13"/>
  <c r="C4521" i="13"/>
  <c r="C4522" i="13"/>
  <c r="C4523" i="13"/>
  <c r="C4524" i="13"/>
  <c r="C4525" i="13"/>
  <c r="C4526" i="13"/>
  <c r="C4527" i="13"/>
  <c r="C4528" i="13"/>
  <c r="C4529" i="13"/>
  <c r="C4530" i="13"/>
  <c r="C4531" i="13"/>
  <c r="C4532" i="13"/>
  <c r="C4533" i="13"/>
  <c r="C4534" i="13"/>
  <c r="C4535" i="13"/>
  <c r="C4536" i="13"/>
  <c r="C4537" i="13"/>
  <c r="C4538" i="13"/>
  <c r="C4539" i="13"/>
  <c r="C4540" i="13"/>
  <c r="C4541" i="13"/>
  <c r="C4542" i="13"/>
  <c r="C4543" i="13"/>
  <c r="C4544" i="13"/>
  <c r="C4545" i="13"/>
  <c r="C4546" i="13"/>
  <c r="C4547" i="13"/>
  <c r="C4548" i="13"/>
  <c r="C4549" i="13"/>
  <c r="C4550" i="13"/>
  <c r="C4551" i="13"/>
  <c r="C4552" i="13"/>
  <c r="C4553" i="13"/>
  <c r="C4554" i="13"/>
  <c r="C4555" i="13"/>
  <c r="C4556" i="13"/>
  <c r="C4557" i="13"/>
  <c r="C4558" i="13"/>
  <c r="C4559" i="13"/>
  <c r="C4560" i="13"/>
  <c r="C4561" i="13"/>
  <c r="C4562" i="13"/>
  <c r="C4563" i="13"/>
  <c r="C4564" i="13"/>
  <c r="C4565" i="13"/>
  <c r="C4566" i="13"/>
  <c r="C4567" i="13"/>
  <c r="C4568" i="13"/>
  <c r="C4569" i="13"/>
  <c r="C4570" i="13"/>
  <c r="C4571" i="13"/>
  <c r="C4572" i="13"/>
  <c r="C4573" i="13"/>
  <c r="C4574" i="13"/>
  <c r="C4575" i="13"/>
  <c r="C4576" i="13"/>
  <c r="C4577" i="13"/>
  <c r="C4578" i="13"/>
  <c r="C4579" i="13"/>
  <c r="C4580" i="13"/>
  <c r="C4581" i="13"/>
  <c r="C4582" i="13"/>
  <c r="C4583" i="13"/>
  <c r="C4584" i="13"/>
  <c r="C4585" i="13"/>
  <c r="C4586" i="13"/>
  <c r="C4587" i="13"/>
  <c r="C4588" i="13"/>
  <c r="C4589" i="13"/>
  <c r="C4590" i="13"/>
  <c r="C4591" i="13"/>
  <c r="C4592" i="13"/>
  <c r="C4593" i="13"/>
  <c r="C4594" i="13"/>
  <c r="C4595" i="13"/>
  <c r="C4596" i="13"/>
  <c r="C4597" i="13"/>
  <c r="C4598" i="13"/>
  <c r="C4599" i="13"/>
  <c r="C4600" i="13"/>
  <c r="C4601" i="13"/>
  <c r="C4602" i="13"/>
  <c r="C4603" i="13"/>
  <c r="C4604" i="13"/>
  <c r="C4605" i="13"/>
  <c r="C4606" i="13"/>
  <c r="C4607" i="13"/>
  <c r="C4608" i="13"/>
  <c r="C4609" i="13"/>
  <c r="C4610" i="13"/>
  <c r="C4611" i="13"/>
  <c r="C4612" i="13"/>
  <c r="C4613" i="13"/>
  <c r="C4614" i="13"/>
  <c r="C4615" i="13"/>
  <c r="C4616" i="13"/>
  <c r="C4617" i="13"/>
  <c r="C4618" i="13"/>
  <c r="C4619" i="13"/>
  <c r="C4620" i="13"/>
  <c r="C4621" i="13"/>
  <c r="C4622" i="13"/>
  <c r="C4623" i="13"/>
  <c r="C4624" i="13"/>
  <c r="C4625" i="13"/>
  <c r="C4626" i="13"/>
  <c r="C4627" i="13"/>
  <c r="C4628" i="13"/>
  <c r="C4629" i="13"/>
  <c r="C4630" i="13"/>
  <c r="C4631" i="13"/>
  <c r="C4632" i="13"/>
  <c r="C4633" i="13"/>
  <c r="C4634" i="13"/>
  <c r="C4635" i="13"/>
  <c r="C4636" i="13"/>
  <c r="C4637" i="13"/>
  <c r="C4638" i="13"/>
  <c r="C4639" i="13"/>
  <c r="C4640" i="13"/>
  <c r="C4641" i="13"/>
  <c r="C4642" i="13"/>
  <c r="C4643" i="13"/>
  <c r="C4644" i="13"/>
  <c r="C4645" i="13"/>
  <c r="C4646" i="13"/>
  <c r="C4647" i="13"/>
  <c r="C4648" i="13"/>
  <c r="C4649" i="13"/>
  <c r="C4650" i="13"/>
  <c r="C4651" i="13"/>
  <c r="C4652" i="13"/>
  <c r="C4653" i="13"/>
  <c r="C4654" i="13"/>
  <c r="C4655" i="13"/>
  <c r="C4656" i="13"/>
  <c r="C4657" i="13"/>
  <c r="C4658" i="13"/>
  <c r="C4659" i="13"/>
  <c r="C4660" i="13"/>
  <c r="C4661" i="13"/>
  <c r="C4662" i="13"/>
  <c r="C4663" i="13"/>
  <c r="C4664" i="13"/>
  <c r="C4665" i="13"/>
  <c r="C4666" i="13"/>
  <c r="C4667" i="13"/>
  <c r="C4668" i="13"/>
  <c r="C4669" i="13"/>
  <c r="C4670" i="13"/>
  <c r="C4671" i="13"/>
  <c r="C4672" i="13"/>
  <c r="C4673" i="13"/>
  <c r="C4674" i="13"/>
  <c r="C4675" i="13"/>
  <c r="C4676" i="13"/>
  <c r="C4677" i="13"/>
  <c r="C4678" i="13"/>
  <c r="C4679" i="13"/>
  <c r="C4680" i="13"/>
  <c r="C4681" i="13"/>
  <c r="C4682" i="13"/>
  <c r="C4683" i="13"/>
  <c r="C4684" i="13"/>
  <c r="C4685" i="13"/>
  <c r="C4686" i="13"/>
  <c r="C4687" i="13"/>
  <c r="C4688" i="13"/>
  <c r="C4689" i="13"/>
  <c r="C4690" i="13"/>
  <c r="C4691" i="13"/>
  <c r="C4692" i="13"/>
  <c r="C4693" i="13"/>
  <c r="C4694" i="13"/>
  <c r="C4695" i="13"/>
  <c r="C4696" i="13"/>
  <c r="C4697" i="13"/>
  <c r="C4698" i="13"/>
  <c r="C4699" i="13"/>
  <c r="C4700" i="13"/>
  <c r="C4701" i="13"/>
  <c r="C4702" i="13"/>
  <c r="C4703" i="13"/>
  <c r="C4704" i="13"/>
  <c r="C4705" i="13"/>
  <c r="C4706" i="13"/>
  <c r="C4707" i="13"/>
  <c r="C4708" i="13"/>
  <c r="C4709" i="13"/>
  <c r="C4710" i="13"/>
  <c r="C4711" i="13"/>
  <c r="C4712" i="13"/>
  <c r="C4713" i="13"/>
  <c r="C4714" i="13"/>
  <c r="C4715" i="13"/>
  <c r="C4716" i="13"/>
  <c r="C4717" i="13"/>
  <c r="C4718" i="13"/>
  <c r="C4719" i="13"/>
  <c r="C4720" i="13"/>
  <c r="C4721" i="13"/>
  <c r="C4722" i="13"/>
  <c r="C4723" i="13"/>
  <c r="C4724" i="13"/>
  <c r="C4725" i="13"/>
  <c r="C4726" i="13"/>
  <c r="C4727" i="13"/>
  <c r="C4728" i="13"/>
  <c r="C4729" i="13"/>
  <c r="C4730" i="13"/>
  <c r="C4731" i="13"/>
  <c r="C4732" i="13"/>
  <c r="C4733" i="13"/>
  <c r="C4734" i="13"/>
  <c r="C4735" i="13"/>
  <c r="C4736" i="13"/>
  <c r="C4737" i="13"/>
  <c r="C4738" i="13"/>
  <c r="C4739" i="13"/>
  <c r="C4740" i="13"/>
  <c r="C4741" i="13"/>
  <c r="C4742" i="13"/>
  <c r="C4743" i="13"/>
  <c r="C4744" i="13"/>
  <c r="C4745" i="13"/>
  <c r="C4746" i="13"/>
  <c r="C4747" i="13"/>
  <c r="C4748" i="13"/>
  <c r="C4749" i="13"/>
  <c r="C4750" i="13"/>
  <c r="C4751" i="13"/>
  <c r="C4752" i="13"/>
  <c r="C4753" i="13"/>
  <c r="C4754" i="13"/>
  <c r="C4755" i="13"/>
  <c r="C4756" i="13"/>
  <c r="C4757" i="13"/>
  <c r="C4758" i="13"/>
  <c r="C4759" i="13"/>
  <c r="C4760" i="13"/>
  <c r="C4761" i="13"/>
  <c r="C4762" i="13"/>
  <c r="C4763" i="13"/>
  <c r="C4764" i="13"/>
  <c r="C4765" i="13"/>
  <c r="C4766" i="13"/>
  <c r="C4767" i="13"/>
  <c r="C4768" i="13"/>
  <c r="C4769" i="13"/>
  <c r="C4770" i="13"/>
  <c r="C4771" i="13"/>
  <c r="C4772" i="13"/>
  <c r="C4773" i="13"/>
  <c r="C4774" i="13"/>
  <c r="C4775" i="13"/>
  <c r="C4776" i="13"/>
  <c r="C4777" i="13"/>
  <c r="C4778" i="13"/>
  <c r="C4779" i="13"/>
  <c r="C4780" i="13"/>
  <c r="C4781" i="13"/>
  <c r="C4782" i="13"/>
  <c r="C4783" i="13"/>
  <c r="C4784" i="13"/>
  <c r="C4785" i="13"/>
  <c r="C4786" i="13"/>
  <c r="C4787" i="13"/>
  <c r="C4788" i="13"/>
  <c r="C4789" i="13"/>
  <c r="C4790" i="13"/>
  <c r="C4791" i="13"/>
  <c r="C4792" i="13"/>
  <c r="C4793" i="13"/>
  <c r="C4794" i="13"/>
  <c r="C4795" i="13"/>
  <c r="C4796" i="13"/>
  <c r="C4797" i="13"/>
  <c r="C4798" i="13"/>
  <c r="C4799" i="13"/>
  <c r="C4800" i="13"/>
  <c r="C4801" i="13"/>
  <c r="C4802" i="13"/>
  <c r="C4803" i="13"/>
  <c r="C4804" i="13"/>
  <c r="C4805" i="13"/>
  <c r="C4806" i="13"/>
  <c r="C4807" i="13"/>
  <c r="C4808" i="13"/>
  <c r="C4809" i="13"/>
  <c r="C4810" i="13"/>
  <c r="C4811" i="13"/>
  <c r="C4812" i="13"/>
  <c r="C4813" i="13"/>
  <c r="C4814" i="13"/>
  <c r="C4815" i="13"/>
  <c r="C4816" i="13"/>
  <c r="C4817" i="13"/>
  <c r="C4818" i="13"/>
  <c r="C4819" i="13"/>
  <c r="C4820" i="13"/>
  <c r="C4821" i="13"/>
  <c r="C4822" i="13"/>
  <c r="C4823" i="13"/>
  <c r="C4824" i="13"/>
  <c r="C4825" i="13"/>
  <c r="C4826" i="13"/>
  <c r="C4827" i="13"/>
  <c r="C4828" i="13"/>
  <c r="C4829" i="13"/>
  <c r="C4830" i="13"/>
  <c r="C4831" i="13"/>
  <c r="C4832" i="13"/>
  <c r="C4833" i="13"/>
  <c r="C4834" i="13"/>
  <c r="C4835" i="13"/>
  <c r="C4836" i="13"/>
  <c r="C4837" i="13"/>
  <c r="C4838" i="13"/>
  <c r="C4839" i="13"/>
  <c r="C4840" i="13"/>
  <c r="C4841" i="13"/>
  <c r="C4842" i="13"/>
  <c r="C4843" i="13"/>
  <c r="C4844" i="13"/>
  <c r="C4845" i="13"/>
  <c r="C4846" i="13"/>
  <c r="C4847" i="13"/>
  <c r="C4848" i="13"/>
  <c r="C4849" i="13"/>
  <c r="C4850" i="13"/>
  <c r="C4851" i="13"/>
  <c r="C4852" i="13"/>
  <c r="C4853" i="13"/>
  <c r="C4854" i="13"/>
  <c r="C4855" i="13"/>
  <c r="C4856" i="13"/>
  <c r="C4857" i="13"/>
  <c r="C4858" i="13"/>
  <c r="C4859" i="13"/>
  <c r="C4860" i="13"/>
  <c r="C4861" i="13"/>
  <c r="C4862" i="13"/>
  <c r="C4863" i="13"/>
  <c r="C4864" i="13"/>
  <c r="C4865" i="13"/>
  <c r="C4866" i="13"/>
  <c r="C4867" i="13"/>
  <c r="C4868" i="13"/>
  <c r="C4869" i="13"/>
  <c r="C4870" i="13"/>
  <c r="C4871" i="13"/>
  <c r="C4872" i="13"/>
  <c r="C4873" i="13"/>
  <c r="C4874" i="13"/>
  <c r="C4875" i="13"/>
  <c r="C4876" i="13"/>
  <c r="C4877" i="13"/>
  <c r="C4878" i="13"/>
  <c r="C4879" i="13"/>
  <c r="C4880" i="13"/>
  <c r="C4881" i="13"/>
  <c r="C4882" i="13"/>
  <c r="C4883" i="13"/>
  <c r="C4884" i="13"/>
  <c r="C4885" i="13"/>
  <c r="C4886" i="13"/>
  <c r="C4887" i="13"/>
  <c r="C4888" i="13"/>
  <c r="C4889" i="13"/>
  <c r="C4890" i="13"/>
  <c r="C4891" i="13"/>
  <c r="C4892" i="13"/>
  <c r="C4893" i="13"/>
  <c r="C4894" i="13"/>
  <c r="C4895" i="13"/>
  <c r="C4896" i="13"/>
  <c r="C4897" i="13"/>
  <c r="C4898" i="13"/>
  <c r="C4899" i="13"/>
  <c r="C4900" i="13"/>
  <c r="C4901" i="13"/>
  <c r="C4902" i="13"/>
  <c r="C4903" i="13"/>
  <c r="C4904" i="13"/>
  <c r="C4905" i="13"/>
  <c r="C4906" i="13"/>
  <c r="C4907" i="13"/>
  <c r="C4908" i="13"/>
  <c r="C4909" i="13"/>
  <c r="C4910" i="13"/>
  <c r="C4911" i="13"/>
  <c r="C4912" i="13"/>
  <c r="C4913" i="13"/>
  <c r="C4914" i="13"/>
  <c r="C4915" i="13"/>
  <c r="C4916" i="13"/>
  <c r="C4917" i="13"/>
  <c r="C4918" i="13"/>
  <c r="C4919" i="13"/>
  <c r="C4920" i="13"/>
  <c r="C4921" i="13"/>
  <c r="C4922" i="13"/>
  <c r="C4923" i="13"/>
  <c r="C4924" i="13"/>
  <c r="C4925" i="13"/>
  <c r="C4926" i="13"/>
  <c r="C4927" i="13"/>
  <c r="C4928" i="13"/>
  <c r="C4929" i="13"/>
  <c r="C4930" i="13"/>
  <c r="C4931" i="13"/>
  <c r="C4932" i="13"/>
  <c r="C4933" i="13"/>
  <c r="C4934" i="13"/>
  <c r="C4935" i="13"/>
  <c r="C4936" i="13"/>
  <c r="C4937" i="13"/>
  <c r="C4938" i="13"/>
  <c r="C4939" i="13"/>
  <c r="C4940" i="13"/>
  <c r="C4941" i="13"/>
  <c r="C4942" i="13"/>
  <c r="C4943" i="13"/>
  <c r="C4944" i="13"/>
  <c r="C4945" i="13"/>
  <c r="C4946" i="13"/>
  <c r="C4947" i="13"/>
  <c r="C4948" i="13"/>
  <c r="C4949" i="13"/>
  <c r="C4950" i="13"/>
  <c r="C4951" i="13"/>
  <c r="C4952" i="13"/>
  <c r="C4953" i="13"/>
  <c r="C4954" i="13"/>
  <c r="C4955" i="13"/>
  <c r="C4956" i="13"/>
  <c r="C4957" i="13"/>
  <c r="C4958" i="13"/>
  <c r="C4959" i="13"/>
  <c r="C4960" i="13"/>
  <c r="C4961" i="13"/>
  <c r="C4962" i="13"/>
  <c r="C4963" i="13"/>
  <c r="C4964" i="13"/>
  <c r="C4965" i="13"/>
  <c r="C4966" i="13"/>
  <c r="C4967" i="13"/>
  <c r="C4968" i="13"/>
  <c r="C4969" i="13"/>
  <c r="C4970" i="13"/>
  <c r="C4971" i="13"/>
  <c r="C4972" i="13"/>
  <c r="C4973" i="13"/>
  <c r="C4974" i="13"/>
  <c r="C4975" i="13"/>
  <c r="C4976" i="13"/>
  <c r="C4977" i="13"/>
  <c r="C4978" i="13"/>
  <c r="C4979" i="13"/>
  <c r="C4980" i="13"/>
  <c r="C4981" i="13"/>
  <c r="C4982" i="13"/>
  <c r="C4983" i="13"/>
  <c r="C4984" i="13"/>
  <c r="C4985" i="13"/>
  <c r="C4986" i="13"/>
  <c r="C4987" i="13"/>
  <c r="C4988" i="13"/>
  <c r="C4989" i="13"/>
  <c r="C4990" i="13"/>
  <c r="C4991" i="13"/>
  <c r="C4992" i="13"/>
  <c r="C4993" i="13"/>
  <c r="C4994" i="13"/>
  <c r="C4995" i="13"/>
  <c r="C4996" i="13"/>
  <c r="C4997" i="13"/>
  <c r="C4998" i="13"/>
  <c r="C4999" i="13"/>
  <c r="C5000" i="13"/>
  <c r="C5001" i="13"/>
  <c r="C5002" i="13"/>
  <c r="C5003" i="13"/>
  <c r="C5004" i="13"/>
  <c r="C5005" i="13"/>
  <c r="C5006" i="13"/>
  <c r="C5007" i="13"/>
  <c r="C5008" i="13"/>
  <c r="C5009" i="13"/>
  <c r="C5010" i="13"/>
  <c r="C5011" i="13"/>
  <c r="C5012" i="13"/>
  <c r="C5013" i="13"/>
  <c r="C5014" i="13"/>
  <c r="C5015" i="13"/>
  <c r="C5016" i="13"/>
  <c r="C5017" i="13"/>
  <c r="C5018" i="13"/>
  <c r="C5019" i="13"/>
  <c r="C5020" i="13"/>
  <c r="C5021" i="13"/>
  <c r="C5022" i="13"/>
  <c r="C5023" i="13"/>
  <c r="C5024" i="13"/>
  <c r="C5025" i="13"/>
  <c r="C5026" i="13"/>
  <c r="C5027" i="13"/>
  <c r="C5028" i="13"/>
  <c r="C5029" i="13"/>
  <c r="C5030" i="13"/>
  <c r="C5031" i="13"/>
  <c r="C5032" i="13"/>
  <c r="C5033" i="13"/>
  <c r="C5034" i="13"/>
  <c r="C5035" i="13"/>
  <c r="C5036" i="13"/>
  <c r="C5037" i="13"/>
  <c r="C5038" i="13"/>
  <c r="C5039" i="13"/>
  <c r="C5040" i="13"/>
  <c r="C5041" i="13"/>
  <c r="C5042" i="13"/>
  <c r="C5043" i="13"/>
  <c r="C5044" i="13"/>
  <c r="C5045" i="13"/>
  <c r="C5046" i="13"/>
  <c r="C5047" i="13"/>
  <c r="C5048" i="13"/>
  <c r="C5049" i="13"/>
  <c r="C5050" i="13"/>
  <c r="C5051" i="13"/>
  <c r="C5052" i="13"/>
  <c r="C5053" i="13"/>
  <c r="C5054" i="13"/>
  <c r="C5055" i="13"/>
  <c r="C5056" i="13"/>
  <c r="C5057" i="13"/>
  <c r="C5058" i="13"/>
  <c r="C5059" i="13"/>
  <c r="C5060" i="13"/>
  <c r="C5061" i="13"/>
  <c r="C5062" i="13"/>
  <c r="C5063" i="13"/>
  <c r="C5064" i="13"/>
  <c r="C5065" i="13"/>
  <c r="C5066" i="13"/>
  <c r="C5067" i="13"/>
  <c r="C5068" i="13"/>
  <c r="C5069" i="13"/>
  <c r="C5070" i="13"/>
  <c r="C5071" i="13"/>
  <c r="C5072" i="13"/>
  <c r="C5073" i="13"/>
  <c r="C5074" i="13"/>
  <c r="C5075" i="13"/>
  <c r="C5076" i="13"/>
  <c r="C5077" i="13"/>
  <c r="C5078" i="13"/>
  <c r="C5079" i="13"/>
  <c r="C5080" i="13"/>
  <c r="C5081" i="13"/>
  <c r="C5082" i="13"/>
  <c r="C5083" i="13"/>
  <c r="C5084" i="13"/>
  <c r="C5085" i="13"/>
  <c r="C5086" i="13"/>
  <c r="C5087" i="13"/>
  <c r="C5088" i="13"/>
  <c r="C5089" i="13"/>
  <c r="C5090" i="13"/>
  <c r="C5091" i="13"/>
  <c r="C5092" i="13"/>
  <c r="C5093" i="13"/>
  <c r="C5094" i="13"/>
  <c r="C5095" i="13"/>
  <c r="C5096" i="13"/>
  <c r="C5097" i="13"/>
  <c r="C5098" i="13"/>
  <c r="C5099" i="13"/>
  <c r="C5100" i="13"/>
  <c r="C5101" i="13"/>
  <c r="C5102" i="13"/>
  <c r="C5103" i="13"/>
  <c r="C5104" i="13"/>
  <c r="C5105" i="13"/>
  <c r="C5106" i="13"/>
  <c r="C5107" i="13"/>
  <c r="C5108" i="13"/>
  <c r="C5109" i="13"/>
  <c r="C5110" i="13"/>
  <c r="C5111" i="13"/>
  <c r="C5112" i="13"/>
  <c r="C5113" i="13"/>
  <c r="C5114" i="13"/>
  <c r="C5115" i="13"/>
  <c r="C5116" i="13"/>
  <c r="C5117" i="13"/>
  <c r="C5118" i="13"/>
  <c r="C5119" i="13"/>
  <c r="C5120" i="13"/>
  <c r="C5121" i="13"/>
  <c r="C5122" i="13"/>
  <c r="C5123" i="13"/>
  <c r="C5124" i="13"/>
  <c r="C5125" i="13"/>
  <c r="C5126" i="13"/>
  <c r="C5127" i="13"/>
  <c r="C5128" i="13"/>
  <c r="C5129" i="13"/>
  <c r="C5130" i="13"/>
  <c r="C5131" i="13"/>
  <c r="C5132" i="13"/>
  <c r="C5133" i="13"/>
  <c r="C5134" i="13"/>
  <c r="C5135" i="13"/>
  <c r="C5136" i="13"/>
  <c r="C5137" i="13"/>
  <c r="C5138" i="13"/>
  <c r="C5139" i="13"/>
  <c r="C5140" i="13"/>
  <c r="C5141" i="13"/>
  <c r="C5142" i="13"/>
  <c r="C5143" i="13"/>
  <c r="C5144" i="13"/>
  <c r="C5145" i="13"/>
  <c r="C5146" i="13"/>
  <c r="C5147" i="13"/>
  <c r="C5148" i="13"/>
  <c r="C5149" i="13"/>
  <c r="C5150" i="13"/>
  <c r="C5151" i="13"/>
  <c r="C5152" i="13"/>
  <c r="C5153" i="13"/>
  <c r="C5154" i="13"/>
  <c r="C5155" i="13"/>
  <c r="C5156" i="13"/>
  <c r="C5157" i="13"/>
  <c r="C5158" i="13"/>
  <c r="C5159" i="13"/>
  <c r="C5160" i="13"/>
  <c r="C5161" i="13"/>
  <c r="C5162" i="13"/>
  <c r="C5163" i="13"/>
  <c r="C5164" i="13"/>
  <c r="C5165" i="13"/>
  <c r="C5166" i="13"/>
  <c r="C5167" i="13"/>
  <c r="C5168" i="13"/>
  <c r="C5169" i="13"/>
  <c r="C5170" i="13"/>
  <c r="C5171" i="13"/>
  <c r="C5172" i="13"/>
  <c r="C5173" i="13"/>
  <c r="C5174" i="13"/>
  <c r="C5175" i="13"/>
  <c r="C5176" i="13"/>
  <c r="C5177" i="13"/>
  <c r="C5178" i="13"/>
  <c r="C5179" i="13"/>
  <c r="C5180" i="13"/>
  <c r="C5181" i="13"/>
  <c r="C5182" i="13"/>
  <c r="C5183" i="13"/>
  <c r="C5184" i="13"/>
  <c r="C5185" i="13"/>
  <c r="C5186" i="13"/>
  <c r="C5187" i="13"/>
  <c r="C5188" i="13"/>
  <c r="C5189" i="13"/>
  <c r="C5190" i="13"/>
  <c r="C5191" i="13"/>
  <c r="C5192" i="13"/>
  <c r="C5193" i="13"/>
  <c r="C5194" i="13"/>
  <c r="C5195" i="13"/>
  <c r="C5196" i="13"/>
  <c r="C5197" i="13"/>
  <c r="C5198" i="13"/>
  <c r="C5199" i="13"/>
  <c r="C5200" i="13"/>
  <c r="C5201" i="13"/>
  <c r="C5202" i="13"/>
  <c r="C5203" i="13"/>
  <c r="C5204" i="13"/>
  <c r="C5205" i="13"/>
  <c r="C5206" i="13"/>
  <c r="C5207" i="13"/>
  <c r="C5208" i="13"/>
  <c r="C5209" i="13"/>
  <c r="C5210" i="13"/>
  <c r="C5211" i="13"/>
  <c r="C5212" i="13"/>
  <c r="C5213" i="13"/>
  <c r="C5214" i="13"/>
  <c r="C5215" i="13"/>
  <c r="C5216" i="13"/>
  <c r="C5217" i="13"/>
  <c r="C5218" i="13"/>
  <c r="C5219" i="13"/>
  <c r="C5220" i="13"/>
  <c r="C5221" i="13"/>
  <c r="C5222" i="13"/>
  <c r="C5223" i="13"/>
  <c r="C5224" i="13"/>
  <c r="C5225" i="13"/>
  <c r="C5226" i="13"/>
  <c r="C5227" i="13"/>
  <c r="C5228" i="13"/>
  <c r="C5229" i="13"/>
  <c r="C5230" i="13"/>
  <c r="C5231" i="13"/>
  <c r="C5232" i="13"/>
  <c r="C5233" i="13"/>
  <c r="C5234" i="13"/>
  <c r="C5235" i="13"/>
  <c r="C5236" i="13"/>
  <c r="C5237" i="13"/>
  <c r="C5238" i="13"/>
  <c r="C5239" i="13"/>
  <c r="C5240" i="13"/>
  <c r="C5241" i="13"/>
  <c r="C5242" i="13"/>
  <c r="C5243" i="13"/>
  <c r="C5244" i="13"/>
  <c r="C5245" i="13"/>
  <c r="C5246" i="13"/>
  <c r="C5247" i="13"/>
  <c r="C5248" i="13"/>
  <c r="C5249" i="13"/>
  <c r="C5250" i="13"/>
  <c r="C5251" i="13"/>
  <c r="C5252" i="13"/>
  <c r="C5253" i="13"/>
  <c r="C5254" i="13"/>
  <c r="C5255" i="13"/>
  <c r="C5256" i="13"/>
  <c r="C5257" i="13"/>
  <c r="C5258" i="13"/>
  <c r="C5259" i="13"/>
  <c r="C5260" i="13"/>
  <c r="C5261" i="13"/>
  <c r="C5262" i="13"/>
  <c r="C5263" i="13"/>
  <c r="C5264" i="13"/>
  <c r="C5265" i="13"/>
  <c r="C5266" i="13"/>
  <c r="C5267" i="13"/>
  <c r="C5268" i="13"/>
  <c r="C5269" i="13"/>
  <c r="C5270" i="13"/>
  <c r="C5271" i="13"/>
  <c r="C5272" i="13"/>
  <c r="C5273" i="13"/>
  <c r="C5274" i="13"/>
  <c r="C5275" i="13"/>
  <c r="C5276" i="13"/>
  <c r="C5277" i="13"/>
  <c r="C5278" i="13"/>
  <c r="C5279" i="13"/>
  <c r="C5280" i="13"/>
  <c r="C5281" i="13"/>
  <c r="C5282" i="13"/>
  <c r="C5283" i="13"/>
  <c r="C5284" i="13"/>
  <c r="C5285" i="13"/>
  <c r="C5286" i="13"/>
  <c r="C5287" i="13"/>
  <c r="C5288" i="13"/>
  <c r="C5289" i="13"/>
  <c r="C5290" i="13"/>
  <c r="C5291" i="13"/>
  <c r="C5292" i="13"/>
  <c r="C5293" i="13"/>
  <c r="C5294" i="13"/>
  <c r="C5295" i="13"/>
  <c r="C5296" i="13"/>
  <c r="C5297" i="13"/>
  <c r="C5298" i="13"/>
  <c r="C5299" i="13"/>
  <c r="C5300" i="13"/>
  <c r="C5301" i="13"/>
  <c r="C5302" i="13"/>
  <c r="C5303" i="13"/>
  <c r="C5304" i="13"/>
  <c r="C5305" i="13"/>
  <c r="C5306" i="13"/>
  <c r="C5307" i="13"/>
  <c r="C5308" i="13"/>
  <c r="C5309" i="13"/>
  <c r="C5310" i="13"/>
  <c r="C5311" i="13"/>
  <c r="C5312" i="13"/>
  <c r="C5313" i="13"/>
  <c r="C5314" i="13"/>
  <c r="C5315" i="13"/>
  <c r="C5316" i="13"/>
  <c r="C5317" i="13"/>
  <c r="C5318" i="13"/>
  <c r="C5319" i="13"/>
  <c r="C5320" i="13"/>
  <c r="C5321" i="13"/>
  <c r="C5322" i="13"/>
  <c r="C5323" i="13"/>
  <c r="C5324" i="13"/>
  <c r="C5325" i="13"/>
  <c r="C5326" i="13"/>
  <c r="C5327" i="13"/>
  <c r="C5328" i="13"/>
  <c r="C5329" i="13"/>
  <c r="C5330" i="13"/>
  <c r="C5331" i="13"/>
  <c r="C5332" i="13"/>
  <c r="C5333" i="13"/>
  <c r="C5334" i="13"/>
  <c r="C5335" i="13"/>
  <c r="C5336" i="13"/>
  <c r="C5337" i="13"/>
  <c r="C5338" i="13"/>
  <c r="C5339" i="13"/>
  <c r="C5340" i="13"/>
  <c r="C5341" i="13"/>
  <c r="C5342" i="13"/>
  <c r="C5343" i="13"/>
  <c r="C5344" i="13"/>
  <c r="C5345" i="13"/>
  <c r="C5346" i="13"/>
  <c r="C5347" i="13"/>
  <c r="C5348" i="13"/>
  <c r="C5349" i="13"/>
  <c r="C5350" i="13"/>
  <c r="C5351" i="13"/>
  <c r="C5352" i="13"/>
  <c r="C5353" i="13"/>
  <c r="C5354" i="13"/>
  <c r="C5355" i="13"/>
  <c r="C5356" i="13"/>
  <c r="C5357" i="13"/>
  <c r="C5358" i="13"/>
  <c r="C5359" i="13"/>
  <c r="C5360" i="13"/>
  <c r="C5361" i="13"/>
  <c r="C5362" i="13"/>
  <c r="C5363" i="13"/>
  <c r="C5364" i="13"/>
  <c r="C5365" i="13"/>
  <c r="C5366" i="13"/>
  <c r="C5367" i="13"/>
  <c r="C5368" i="13"/>
  <c r="C5369" i="13"/>
  <c r="C5370" i="13"/>
  <c r="C5371" i="13"/>
  <c r="C5372" i="13"/>
  <c r="C5373" i="13"/>
  <c r="C5374" i="13"/>
  <c r="C5375" i="13"/>
  <c r="C5376" i="13"/>
  <c r="C5377" i="13"/>
  <c r="C5378" i="13"/>
  <c r="C5379" i="13"/>
  <c r="C5380" i="13"/>
  <c r="C5381" i="13"/>
  <c r="C5382" i="13"/>
  <c r="C5383" i="13"/>
  <c r="C5384" i="13"/>
  <c r="C5385" i="13"/>
  <c r="C5386" i="13"/>
  <c r="C5387" i="13"/>
  <c r="C5388" i="13"/>
  <c r="C5389" i="13"/>
  <c r="C5390" i="13"/>
  <c r="C5391" i="13"/>
  <c r="C5392" i="13"/>
  <c r="C5393" i="13"/>
  <c r="C5394" i="13"/>
  <c r="C5395" i="13"/>
  <c r="C5396" i="13"/>
  <c r="C5397" i="13"/>
  <c r="C5398" i="13"/>
  <c r="C5399" i="13"/>
  <c r="C5400" i="13"/>
  <c r="C5401" i="13"/>
  <c r="C5402" i="13"/>
  <c r="C5403" i="13"/>
  <c r="C5404" i="13"/>
  <c r="C5405" i="13"/>
  <c r="C5406" i="13"/>
  <c r="C5407" i="13"/>
  <c r="C5408" i="13"/>
  <c r="C5409" i="13"/>
  <c r="C5410" i="13"/>
  <c r="C5411" i="13"/>
  <c r="C5412" i="13"/>
  <c r="C5413" i="13"/>
  <c r="C5414" i="13"/>
  <c r="C5415" i="13"/>
  <c r="C5416" i="13"/>
  <c r="C5417" i="13"/>
  <c r="C5418" i="13"/>
  <c r="C5419" i="13"/>
  <c r="C5420" i="13"/>
  <c r="C5421" i="13"/>
  <c r="C5422" i="13"/>
  <c r="C5423" i="13"/>
  <c r="C5424" i="13"/>
  <c r="C5425" i="13"/>
  <c r="C5426" i="13"/>
  <c r="C5427" i="13"/>
  <c r="C5428" i="13"/>
  <c r="C5429" i="13"/>
  <c r="C5430" i="13"/>
  <c r="C5431" i="13"/>
  <c r="C5432" i="13"/>
  <c r="C5433" i="13"/>
  <c r="C5434" i="13"/>
  <c r="C5435" i="13"/>
  <c r="C5436" i="13"/>
  <c r="C5437" i="13"/>
  <c r="C5438" i="13"/>
  <c r="C5439" i="13"/>
  <c r="C5440" i="13"/>
  <c r="C5441" i="13"/>
  <c r="C5442" i="13"/>
  <c r="C5443" i="13"/>
  <c r="C5444" i="13"/>
  <c r="C5445" i="13"/>
  <c r="C5446" i="13"/>
  <c r="C5447" i="13"/>
  <c r="C5448" i="13"/>
  <c r="C5449" i="13"/>
  <c r="C5450" i="13"/>
  <c r="C5451" i="13"/>
  <c r="C5452" i="13"/>
  <c r="C5453" i="13"/>
  <c r="C5454" i="13"/>
  <c r="C5455" i="13"/>
  <c r="C5456" i="13"/>
  <c r="C5457" i="13"/>
  <c r="C5458" i="13"/>
  <c r="C5459" i="13"/>
  <c r="C5460" i="13"/>
  <c r="C5461" i="13"/>
  <c r="C5462" i="13"/>
  <c r="C5463" i="13"/>
  <c r="C5464" i="13"/>
  <c r="C5465" i="13"/>
  <c r="C5466" i="13"/>
  <c r="C5467" i="13"/>
  <c r="C5468" i="13"/>
  <c r="C5469" i="13"/>
  <c r="C5470" i="13"/>
  <c r="C5471" i="13"/>
  <c r="C5472" i="13"/>
  <c r="C5473" i="13"/>
  <c r="C5474" i="13"/>
  <c r="C5475" i="13"/>
  <c r="C5476" i="13"/>
  <c r="C5477" i="13"/>
  <c r="C5478" i="13"/>
  <c r="C5479" i="13"/>
  <c r="C5480" i="13"/>
  <c r="C5481" i="13"/>
  <c r="C5482" i="13"/>
  <c r="C5483" i="13"/>
  <c r="C5484" i="13"/>
  <c r="C5485" i="13"/>
  <c r="C5486" i="13"/>
  <c r="C5487" i="13"/>
  <c r="C5488" i="13"/>
  <c r="C5489" i="13"/>
  <c r="C5490" i="13"/>
  <c r="C5491" i="13"/>
  <c r="C5492" i="13"/>
  <c r="C5493" i="13"/>
  <c r="C5494" i="13"/>
  <c r="C5495" i="13"/>
  <c r="C5496" i="13"/>
  <c r="C5497" i="13"/>
  <c r="C5498" i="13"/>
  <c r="C5499" i="13"/>
  <c r="C5500" i="13"/>
  <c r="C5501" i="13"/>
  <c r="C5502" i="13"/>
  <c r="C5503" i="13"/>
  <c r="C5504" i="13"/>
  <c r="C5505" i="13"/>
  <c r="C5506" i="13"/>
  <c r="C5507" i="13"/>
  <c r="C5508" i="13"/>
  <c r="C5509" i="13"/>
  <c r="C5510" i="13"/>
  <c r="C5511" i="13"/>
  <c r="C5512" i="13"/>
  <c r="C5513" i="13"/>
  <c r="C5514" i="13"/>
  <c r="C5515" i="13"/>
  <c r="C5516" i="13"/>
  <c r="C5517" i="13"/>
  <c r="C5518" i="13"/>
  <c r="C5519" i="13"/>
  <c r="C5520" i="13"/>
  <c r="C5521" i="13"/>
  <c r="C5522" i="13"/>
  <c r="C5523" i="13"/>
  <c r="C5524" i="13"/>
  <c r="C5525" i="13"/>
  <c r="C5526" i="13"/>
  <c r="C5527" i="13"/>
  <c r="C5528" i="13"/>
  <c r="C5529" i="13"/>
  <c r="C5530" i="13"/>
  <c r="C5531" i="13"/>
  <c r="C5532" i="13"/>
  <c r="C5533" i="13"/>
  <c r="C5534" i="13"/>
  <c r="C5535" i="13"/>
  <c r="C5536" i="13"/>
  <c r="C5537" i="13"/>
  <c r="C5538" i="13"/>
  <c r="C5539" i="13"/>
  <c r="C5540" i="13"/>
  <c r="C5541" i="13"/>
  <c r="C5542" i="13"/>
  <c r="C5543" i="13"/>
  <c r="C5544" i="13"/>
  <c r="C5545" i="13"/>
  <c r="C5546" i="13"/>
  <c r="C5547" i="13"/>
  <c r="C5548" i="13"/>
  <c r="C5549" i="13"/>
  <c r="C5550" i="13"/>
  <c r="C5551" i="13"/>
  <c r="C5552" i="13"/>
  <c r="C5553" i="13"/>
  <c r="C5554" i="13"/>
  <c r="C5555" i="13"/>
  <c r="C5556" i="13"/>
  <c r="C5557" i="13"/>
  <c r="C5558" i="13"/>
  <c r="C5559" i="13"/>
  <c r="C5560" i="13"/>
  <c r="C5561" i="13"/>
  <c r="C5562" i="13"/>
  <c r="C5563" i="13"/>
  <c r="C5564" i="13"/>
  <c r="C5565" i="13"/>
  <c r="C5566" i="13"/>
  <c r="C5567" i="13"/>
  <c r="C5568" i="13"/>
  <c r="C5569" i="13"/>
  <c r="C5570" i="13"/>
  <c r="C5571" i="13"/>
  <c r="C5572" i="13"/>
  <c r="C5573" i="13"/>
  <c r="C5574" i="13"/>
  <c r="C5575" i="13"/>
  <c r="C5576" i="13"/>
  <c r="C5577" i="13"/>
  <c r="C5578" i="13"/>
  <c r="C5579" i="13"/>
  <c r="C5580" i="13"/>
  <c r="C5581" i="13"/>
  <c r="C5582" i="13"/>
  <c r="C5583" i="13"/>
  <c r="C5584" i="13"/>
  <c r="C5585" i="13"/>
  <c r="C5586" i="13"/>
  <c r="C5587" i="13"/>
  <c r="C5588" i="13"/>
  <c r="C5589" i="13"/>
  <c r="C5590" i="13"/>
  <c r="C5591" i="13"/>
  <c r="C5592" i="13"/>
  <c r="C5593" i="13"/>
  <c r="C5594" i="13"/>
  <c r="C5595" i="13"/>
  <c r="C5596" i="13"/>
  <c r="C5597" i="13"/>
  <c r="C5598" i="13"/>
  <c r="C5599" i="13"/>
  <c r="C5600" i="13"/>
  <c r="C5601" i="13"/>
  <c r="C5602" i="13"/>
  <c r="C5603" i="13"/>
  <c r="C5604" i="13"/>
  <c r="C5605" i="13"/>
  <c r="C5606" i="13"/>
  <c r="C5607" i="13"/>
  <c r="C5608" i="13"/>
  <c r="C5609" i="13"/>
  <c r="C5610" i="13"/>
  <c r="C5611" i="13"/>
  <c r="C5612" i="13"/>
  <c r="C5613" i="13"/>
  <c r="C5614" i="13"/>
  <c r="C5615" i="13"/>
  <c r="C5616" i="13"/>
  <c r="C5617" i="13"/>
  <c r="C5618" i="13"/>
  <c r="C5619" i="13"/>
  <c r="C5620" i="13"/>
  <c r="C5621" i="13"/>
  <c r="C5622" i="13"/>
  <c r="C5623" i="13"/>
  <c r="C5624" i="13"/>
  <c r="C5625" i="13"/>
  <c r="C5626" i="13"/>
  <c r="C5627" i="13"/>
  <c r="C5628" i="13"/>
  <c r="C5629" i="13"/>
  <c r="C5630" i="13"/>
  <c r="C5631" i="13"/>
  <c r="C5632" i="13"/>
  <c r="C5633" i="13"/>
  <c r="C5634" i="13"/>
  <c r="C5635" i="13"/>
  <c r="C5636" i="13"/>
  <c r="C5637" i="13"/>
  <c r="C5638" i="13"/>
  <c r="C5639" i="13"/>
  <c r="C5640" i="13"/>
  <c r="C5641" i="13"/>
  <c r="C5642" i="13"/>
  <c r="C5643" i="13"/>
  <c r="C5644" i="13"/>
  <c r="C5645" i="13"/>
  <c r="C5646" i="13"/>
  <c r="C5647" i="13"/>
  <c r="C5648" i="13"/>
  <c r="C5649" i="13"/>
  <c r="C5650" i="13"/>
  <c r="C5651" i="13"/>
  <c r="C5652" i="13"/>
  <c r="C5653" i="13"/>
  <c r="C5654" i="13"/>
  <c r="C5655" i="13"/>
  <c r="C5656" i="13"/>
  <c r="C5657" i="13"/>
  <c r="C5658" i="13"/>
  <c r="C5659" i="13"/>
  <c r="C5660" i="13"/>
  <c r="C5661" i="13"/>
  <c r="C5662" i="13"/>
  <c r="C5663" i="13"/>
  <c r="C5664" i="13"/>
  <c r="C5665" i="13"/>
  <c r="C5666" i="13"/>
  <c r="C5667" i="13"/>
  <c r="C5668" i="13"/>
  <c r="C5669" i="13"/>
  <c r="C5670" i="13"/>
  <c r="C5671" i="13"/>
  <c r="C5672" i="13"/>
  <c r="C5673" i="13"/>
  <c r="C5674" i="13"/>
  <c r="C5675" i="13"/>
  <c r="C5676" i="13"/>
  <c r="C5677" i="13"/>
  <c r="C5678" i="13"/>
  <c r="C5679" i="13"/>
  <c r="C5680" i="13"/>
  <c r="C5681" i="13"/>
  <c r="C5682" i="13"/>
  <c r="C5683" i="13"/>
  <c r="C5684" i="13"/>
  <c r="C5685" i="13"/>
  <c r="C5686" i="13"/>
  <c r="C5687" i="13"/>
  <c r="C5688" i="13"/>
  <c r="C5689" i="13"/>
  <c r="C5690" i="13"/>
  <c r="C5691" i="13"/>
  <c r="C5692" i="13"/>
  <c r="C5693" i="13"/>
  <c r="C5694" i="13"/>
  <c r="C5695" i="13"/>
  <c r="C5696" i="13"/>
  <c r="C5697" i="13"/>
  <c r="C5698" i="13"/>
  <c r="C5699" i="13"/>
  <c r="C5700" i="13"/>
  <c r="C5701" i="13"/>
  <c r="C5702" i="13"/>
  <c r="C5703" i="13"/>
  <c r="C5704" i="13"/>
  <c r="C5705" i="13"/>
  <c r="C5706" i="13"/>
  <c r="C5707" i="13"/>
  <c r="C5708" i="13"/>
  <c r="C5709" i="13"/>
  <c r="C5710" i="13"/>
  <c r="C5711" i="13"/>
  <c r="C5712" i="13"/>
  <c r="C5713" i="13"/>
  <c r="C5714" i="13"/>
  <c r="C5715" i="13"/>
  <c r="C5716" i="13"/>
  <c r="C5717" i="13"/>
  <c r="C5718" i="13"/>
  <c r="C5719" i="13"/>
  <c r="C5720" i="13"/>
  <c r="C5721" i="13"/>
  <c r="C5722" i="13"/>
  <c r="C5723" i="13"/>
  <c r="C5724" i="13"/>
  <c r="C5725" i="13"/>
  <c r="C5726" i="13"/>
  <c r="C5727" i="13"/>
  <c r="C5728" i="13"/>
  <c r="C5729" i="13"/>
  <c r="C5730" i="13"/>
  <c r="C5731" i="13"/>
  <c r="C5732" i="13"/>
  <c r="C5733" i="13"/>
  <c r="C5734" i="13"/>
  <c r="C5735" i="13"/>
  <c r="C5736" i="13"/>
  <c r="C5737" i="13"/>
  <c r="C5738" i="13"/>
  <c r="C5739" i="13"/>
  <c r="C5740" i="13"/>
  <c r="C5741" i="13"/>
  <c r="C5742" i="13"/>
  <c r="C5743" i="13"/>
  <c r="C5744" i="13"/>
  <c r="C5745" i="13"/>
  <c r="C5746" i="13"/>
  <c r="C5747" i="13"/>
  <c r="C5748" i="13"/>
  <c r="C5749" i="13"/>
  <c r="C5750" i="13"/>
  <c r="C5751" i="13"/>
  <c r="C5752" i="13"/>
  <c r="C5753" i="13"/>
  <c r="C5754" i="13"/>
  <c r="C5755" i="13"/>
  <c r="C5756" i="13"/>
  <c r="C5757" i="13"/>
  <c r="C5758" i="13"/>
  <c r="C5759" i="13"/>
  <c r="C5760" i="13"/>
  <c r="C5761" i="13"/>
  <c r="C5762" i="13"/>
  <c r="C5763" i="13"/>
  <c r="C5764" i="13"/>
  <c r="C5765" i="13"/>
  <c r="C5766" i="13"/>
  <c r="C5767" i="13"/>
  <c r="C5768" i="13"/>
  <c r="C5769" i="13"/>
  <c r="C5770" i="13"/>
  <c r="C5771" i="13"/>
  <c r="C5772" i="13"/>
  <c r="C5773" i="13"/>
  <c r="C5774" i="13"/>
  <c r="C5775" i="13"/>
  <c r="C5776" i="13"/>
  <c r="C5777" i="13"/>
  <c r="C5778" i="13"/>
  <c r="C5779" i="13"/>
  <c r="C5780" i="13"/>
  <c r="C5781" i="13"/>
  <c r="C5782" i="13"/>
  <c r="C5783" i="13"/>
  <c r="C5784" i="13"/>
  <c r="C5785" i="13"/>
  <c r="C5786" i="13"/>
  <c r="C5787" i="13"/>
  <c r="C5788" i="13"/>
  <c r="C5789" i="13"/>
  <c r="C5790" i="13"/>
  <c r="C5791" i="13"/>
  <c r="C5792" i="13"/>
  <c r="C5793" i="13"/>
  <c r="C5794" i="13"/>
  <c r="C5795" i="13"/>
  <c r="C5796" i="13"/>
  <c r="C5797" i="13"/>
  <c r="C5798" i="13"/>
  <c r="C5799" i="13"/>
  <c r="C5800" i="13"/>
  <c r="C5801" i="13"/>
  <c r="C5802" i="13"/>
  <c r="C5803" i="13"/>
  <c r="C5804" i="13"/>
  <c r="C5805" i="13"/>
  <c r="C5806" i="13"/>
  <c r="C5807" i="13"/>
  <c r="C5808" i="13"/>
  <c r="C5809" i="13"/>
  <c r="C5810" i="13"/>
  <c r="C5811" i="13"/>
  <c r="C5812" i="13"/>
  <c r="C5813" i="13"/>
  <c r="C5814" i="13"/>
  <c r="C5815" i="13"/>
  <c r="C5816" i="13"/>
  <c r="C5817" i="13"/>
  <c r="C5818" i="13"/>
  <c r="C5819" i="13"/>
  <c r="C5820" i="13"/>
  <c r="C5821" i="13"/>
  <c r="C5822" i="13"/>
  <c r="C5823" i="13"/>
  <c r="C5824" i="13"/>
  <c r="C5825" i="13"/>
  <c r="C5826" i="13"/>
  <c r="C5827" i="13"/>
  <c r="C5828" i="13"/>
  <c r="C5829" i="13"/>
  <c r="C5830" i="13"/>
  <c r="C5831" i="13"/>
  <c r="C5832" i="13"/>
  <c r="C5833" i="13"/>
  <c r="C5834" i="13"/>
  <c r="C5835" i="13"/>
  <c r="C5836" i="13"/>
  <c r="C5837" i="13"/>
  <c r="C5838" i="13"/>
  <c r="C5839" i="13"/>
  <c r="C5840" i="13"/>
  <c r="C5841" i="13"/>
  <c r="C5842" i="13"/>
  <c r="C5843" i="13"/>
  <c r="C5844" i="13"/>
  <c r="C5845" i="13"/>
  <c r="C5846" i="13"/>
  <c r="C5847" i="13"/>
  <c r="C5848" i="13"/>
  <c r="C5849" i="13"/>
  <c r="C5850" i="13"/>
  <c r="C5851" i="13"/>
  <c r="C5852" i="13"/>
  <c r="C5853" i="13"/>
  <c r="C5854" i="13"/>
  <c r="C5855" i="13"/>
  <c r="C5856" i="13"/>
  <c r="C5857" i="13"/>
  <c r="C5858" i="13"/>
  <c r="C5859" i="13"/>
  <c r="C5860" i="13"/>
  <c r="C5861" i="13"/>
  <c r="C5862" i="13"/>
  <c r="C5863" i="13"/>
  <c r="C5864" i="13"/>
  <c r="C5865" i="13"/>
  <c r="C5866" i="13"/>
  <c r="C5867" i="13"/>
  <c r="C5868" i="13"/>
  <c r="C5869" i="13"/>
  <c r="C5870" i="13"/>
  <c r="C5871" i="13"/>
  <c r="C5872" i="13"/>
  <c r="C5873" i="13"/>
  <c r="C5874" i="13"/>
  <c r="C5875" i="13"/>
  <c r="C5876" i="13"/>
  <c r="C5877" i="13"/>
  <c r="C5878" i="13"/>
  <c r="C5879" i="13"/>
  <c r="C5880" i="13"/>
  <c r="C5881" i="13"/>
  <c r="C5882" i="13"/>
  <c r="C5883" i="13"/>
  <c r="C5884" i="13"/>
  <c r="C5885" i="13"/>
  <c r="C5886" i="13"/>
  <c r="C5887" i="13"/>
  <c r="C5888" i="13"/>
  <c r="C5889" i="13"/>
  <c r="C5890" i="13"/>
  <c r="C5891" i="13"/>
  <c r="C5892" i="13"/>
  <c r="C5893" i="13"/>
  <c r="C5894" i="13"/>
  <c r="C5895" i="13"/>
  <c r="C5896" i="13"/>
  <c r="C5897" i="13"/>
  <c r="C5898" i="13"/>
  <c r="C5899" i="13"/>
  <c r="C5900" i="13"/>
  <c r="C5901" i="13"/>
  <c r="C5902" i="13"/>
  <c r="C5903" i="13"/>
  <c r="C5904" i="13"/>
  <c r="C5905" i="13"/>
  <c r="C5906" i="13"/>
  <c r="C5907" i="13"/>
  <c r="C5908" i="13"/>
  <c r="C5909" i="13"/>
  <c r="C5910" i="13"/>
  <c r="C5911" i="13"/>
  <c r="C5912" i="13"/>
  <c r="C5913" i="13"/>
  <c r="C5914" i="13"/>
  <c r="C5915" i="13"/>
  <c r="C5916" i="13"/>
  <c r="C5917" i="13"/>
  <c r="C5918" i="13"/>
  <c r="C5919" i="13"/>
  <c r="C5920" i="13"/>
  <c r="C5921" i="13"/>
  <c r="C5922" i="13"/>
  <c r="C5923" i="13"/>
  <c r="C5924" i="13"/>
  <c r="C5925" i="13"/>
  <c r="C5926" i="13"/>
  <c r="C5927" i="13"/>
  <c r="C5928" i="13"/>
  <c r="C5929" i="13"/>
  <c r="C5930" i="13"/>
  <c r="C5931" i="13"/>
  <c r="C5932" i="13"/>
  <c r="C5933" i="13"/>
  <c r="C5934" i="13"/>
  <c r="C5935" i="13"/>
  <c r="C5936" i="13"/>
  <c r="C5937" i="13"/>
  <c r="C5938" i="13"/>
  <c r="C5939" i="13"/>
  <c r="C5940" i="13"/>
  <c r="C5941" i="13"/>
  <c r="C5942" i="13"/>
  <c r="C5943" i="13"/>
  <c r="C5944" i="13"/>
  <c r="C5945" i="13"/>
  <c r="C5946" i="13"/>
  <c r="C5947" i="13"/>
  <c r="C5948" i="13"/>
  <c r="C5949" i="13"/>
  <c r="C5950" i="13"/>
  <c r="C5951" i="13"/>
  <c r="C5952" i="13"/>
  <c r="C5953" i="13"/>
  <c r="C5954" i="13"/>
  <c r="C5955" i="13"/>
  <c r="C5956" i="13"/>
  <c r="C5957" i="13"/>
  <c r="C5958" i="13"/>
  <c r="C5959" i="13"/>
  <c r="C5960" i="13"/>
  <c r="C5961" i="13"/>
  <c r="C5962" i="13"/>
  <c r="C5963" i="13"/>
  <c r="C5964" i="13"/>
  <c r="C5965" i="13"/>
  <c r="C5966" i="13"/>
  <c r="C5967" i="13"/>
  <c r="C5968" i="13"/>
  <c r="C5969" i="13"/>
  <c r="C5970" i="13"/>
  <c r="C5971" i="13"/>
  <c r="C5972" i="13"/>
  <c r="C5973" i="13"/>
  <c r="C5974" i="13"/>
  <c r="C5975" i="13"/>
  <c r="C5976" i="13"/>
  <c r="C5977" i="13"/>
  <c r="C5978" i="13"/>
  <c r="C5979" i="13"/>
  <c r="C5980" i="13"/>
  <c r="C5981" i="13"/>
  <c r="C5982" i="13"/>
  <c r="C5983" i="13"/>
  <c r="C5984" i="13"/>
  <c r="C5985" i="13"/>
  <c r="C5986" i="13"/>
  <c r="C5987" i="13"/>
  <c r="C5988" i="13"/>
  <c r="C5989" i="13"/>
  <c r="C5990" i="13"/>
  <c r="C5991" i="13"/>
  <c r="C5992" i="13"/>
  <c r="C5993" i="13"/>
  <c r="C5994" i="13"/>
  <c r="C5995" i="13"/>
  <c r="C5996" i="13"/>
  <c r="C5997" i="13"/>
  <c r="C5998" i="13"/>
  <c r="C5999" i="13"/>
  <c r="C6000" i="13"/>
  <c r="C6001" i="13"/>
  <c r="C6002" i="13"/>
  <c r="C6003" i="13"/>
  <c r="C6004" i="13"/>
  <c r="C6005" i="13"/>
  <c r="C6006" i="13"/>
  <c r="C6007" i="13"/>
  <c r="C6008" i="13"/>
  <c r="C6009" i="13"/>
  <c r="C6010" i="13"/>
  <c r="C6011" i="13"/>
  <c r="C6012" i="13"/>
  <c r="C6013" i="13"/>
  <c r="C6014" i="13"/>
  <c r="C6015" i="13"/>
  <c r="C6016" i="13"/>
  <c r="C6017" i="13"/>
  <c r="C6018" i="13"/>
  <c r="C6019" i="13"/>
  <c r="C6020" i="13"/>
  <c r="C6021" i="13"/>
  <c r="C6022" i="13"/>
  <c r="C6023" i="13"/>
  <c r="C6024" i="13"/>
  <c r="C6025" i="13"/>
  <c r="C6026" i="13"/>
  <c r="C6027" i="13"/>
  <c r="C6028" i="13"/>
  <c r="C6029" i="13"/>
  <c r="C6030" i="13"/>
  <c r="C6031" i="13"/>
  <c r="C6032" i="13"/>
  <c r="C6033" i="13"/>
  <c r="C6034" i="13"/>
  <c r="C6035" i="13"/>
  <c r="C6036" i="13"/>
  <c r="C6037" i="13"/>
  <c r="C6038" i="13"/>
  <c r="C6039" i="13"/>
  <c r="C6040" i="13"/>
  <c r="C6041" i="13"/>
  <c r="C6042" i="13"/>
  <c r="C6043" i="13"/>
  <c r="C6044" i="13"/>
  <c r="C6045" i="13"/>
  <c r="C6046" i="13"/>
  <c r="C6047" i="13"/>
  <c r="C6048" i="13"/>
  <c r="C6049" i="13"/>
  <c r="C6050" i="13"/>
  <c r="C6051" i="13"/>
  <c r="C6052" i="13"/>
  <c r="C6053" i="13"/>
  <c r="C6054" i="13"/>
  <c r="C6055" i="13"/>
  <c r="C6056" i="13"/>
  <c r="C6057" i="13"/>
  <c r="C6058" i="13"/>
  <c r="C6059" i="13"/>
  <c r="C6060" i="13"/>
  <c r="C6061" i="13"/>
  <c r="C6062" i="13"/>
  <c r="C6063" i="13"/>
  <c r="C6064" i="13"/>
  <c r="C6065" i="13"/>
  <c r="C6066" i="13"/>
  <c r="C6067" i="13"/>
  <c r="C6068" i="13"/>
  <c r="C6069" i="13"/>
  <c r="C6070" i="13"/>
  <c r="C6071" i="13"/>
  <c r="C6072" i="13"/>
  <c r="C6073" i="13"/>
  <c r="C6074" i="13"/>
  <c r="C6075" i="13"/>
  <c r="C6076" i="13"/>
  <c r="C6077" i="13"/>
  <c r="C6078" i="13"/>
  <c r="C6079" i="13"/>
  <c r="C6080" i="13"/>
  <c r="C6081" i="13"/>
  <c r="C6082" i="13"/>
  <c r="C6083" i="13"/>
  <c r="C6084" i="13"/>
  <c r="C6085" i="13"/>
  <c r="C6086" i="13"/>
  <c r="C6087" i="13"/>
  <c r="C6088" i="13"/>
  <c r="C6089" i="13"/>
  <c r="C6090" i="13"/>
  <c r="C6091" i="13"/>
  <c r="C6092" i="13"/>
  <c r="C6093" i="13"/>
  <c r="C6094" i="13"/>
  <c r="C6095" i="13"/>
  <c r="C6096" i="13"/>
  <c r="C6097" i="13"/>
  <c r="C6098" i="13"/>
  <c r="C6099" i="13"/>
  <c r="C6100" i="13"/>
  <c r="C6101" i="13"/>
  <c r="C6102" i="13"/>
  <c r="C6103" i="13"/>
  <c r="C6104" i="13"/>
  <c r="C6105" i="13"/>
  <c r="C6106" i="13"/>
  <c r="C6107" i="13"/>
  <c r="C6108" i="13"/>
  <c r="C6109" i="13"/>
  <c r="C6110" i="13"/>
  <c r="C6111" i="13"/>
  <c r="C6112" i="13"/>
  <c r="C6113" i="13"/>
  <c r="C6114" i="13"/>
  <c r="C6115" i="13"/>
  <c r="C6116" i="13"/>
  <c r="C6117" i="13"/>
  <c r="C6118" i="13"/>
  <c r="C6119" i="13"/>
  <c r="C6120" i="13"/>
  <c r="C6121" i="13"/>
  <c r="C6122" i="13"/>
  <c r="C6123" i="13"/>
  <c r="C6124" i="13"/>
  <c r="C6125" i="13"/>
  <c r="C6126" i="13"/>
  <c r="C6127" i="13"/>
  <c r="C6128" i="13"/>
  <c r="C6129" i="13"/>
  <c r="C6130" i="13"/>
  <c r="C6131" i="13"/>
  <c r="C6132" i="13"/>
  <c r="C6133" i="13"/>
  <c r="C6134" i="13"/>
  <c r="C6135" i="13"/>
  <c r="C6136" i="13"/>
  <c r="C6137" i="13"/>
  <c r="C6138" i="13"/>
  <c r="C6139" i="13"/>
  <c r="C6140" i="13"/>
  <c r="C6141" i="13"/>
  <c r="C6142" i="13"/>
  <c r="C6143" i="13"/>
  <c r="C6144" i="13"/>
  <c r="C6145" i="13"/>
  <c r="C6146" i="13"/>
  <c r="C6147" i="13"/>
  <c r="C6148" i="13"/>
  <c r="C6149" i="13"/>
  <c r="C6150" i="13"/>
  <c r="C6151" i="13"/>
  <c r="C6152" i="13"/>
  <c r="C6153" i="13"/>
  <c r="C6154" i="13"/>
  <c r="C6155" i="13"/>
  <c r="C6156" i="13"/>
  <c r="C6157" i="13"/>
  <c r="C6158" i="13"/>
  <c r="C6159" i="13"/>
  <c r="C6160" i="13"/>
  <c r="B3" i="3"/>
  <c r="A1" i="8"/>
  <c r="B1" i="8" s="1"/>
  <c r="C1" i="8" s="1"/>
  <c r="B7" i="3" s="1"/>
  <c r="B18" i="3"/>
  <c r="H112" i="11"/>
  <c r="H98" i="11"/>
  <c r="F83" i="11"/>
  <c r="F82" i="11"/>
  <c r="F81" i="11"/>
  <c r="B81" i="11"/>
  <c r="F80" i="11"/>
  <c r="H100" i="11" s="1"/>
  <c r="B80" i="11"/>
  <c r="B79" i="11"/>
  <c r="F79" i="11" s="1"/>
  <c r="B78" i="11"/>
  <c r="F78" i="11" s="1"/>
  <c r="F77" i="11"/>
  <c r="B77" i="11"/>
  <c r="H76" i="11"/>
  <c r="F76" i="11"/>
  <c r="B76" i="11"/>
  <c r="F75" i="11"/>
  <c r="H106" i="11" s="1"/>
  <c r="B75" i="11"/>
  <c r="B74" i="11"/>
  <c r="F74" i="11" s="1"/>
  <c r="B73" i="11"/>
  <c r="F73" i="11" s="1"/>
  <c r="H86" i="11" s="1"/>
  <c r="H72" i="11"/>
  <c r="B72" i="11"/>
  <c r="F72" i="11" s="1"/>
  <c r="F71" i="11"/>
  <c r="F70" i="11"/>
  <c r="F69" i="11"/>
  <c r="F68" i="11"/>
  <c r="H85" i="11" s="1"/>
  <c r="C68" i="11"/>
  <c r="B68" i="11"/>
  <c r="C67" i="11"/>
  <c r="B67" i="11"/>
  <c r="F67" i="11" s="1"/>
  <c r="H96" i="11" s="1"/>
  <c r="C66" i="11"/>
  <c r="B66" i="11"/>
  <c r="F66" i="11" s="1"/>
  <c r="C65" i="11"/>
  <c r="B65" i="11"/>
  <c r="F65" i="11" s="1"/>
  <c r="H82" i="11" s="1"/>
  <c r="F4" i="11"/>
  <c r="C51" i="11" s="1"/>
  <c r="D51" i="11" s="1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2" i="10"/>
  <c r="C11" i="10"/>
  <c r="C10" i="10"/>
  <c r="C9" i="10"/>
  <c r="C8" i="10"/>
  <c r="C7" i="10"/>
  <c r="C6" i="10"/>
  <c r="C5" i="10"/>
  <c r="C4" i="10"/>
  <c r="C3" i="10"/>
  <c r="C50" i="9"/>
  <c r="D50" i="9" s="1"/>
  <c r="C46" i="9"/>
  <c r="D46" i="9" s="1"/>
  <c r="C42" i="9"/>
  <c r="D42" i="9" s="1"/>
  <c r="C38" i="9"/>
  <c r="D38" i="9" s="1"/>
  <c r="C34" i="9"/>
  <c r="D34" i="9" s="1"/>
  <c r="C30" i="9"/>
  <c r="D30" i="9" s="1"/>
  <c r="C26" i="9"/>
  <c r="D26" i="9" s="1"/>
  <c r="C22" i="9"/>
  <c r="D22" i="9" s="1"/>
  <c r="C18" i="9"/>
  <c r="D18" i="9" s="1"/>
  <c r="C14" i="9"/>
  <c r="D14" i="9" s="1"/>
  <c r="C10" i="9"/>
  <c r="D10" i="9" s="1"/>
  <c r="C6" i="9"/>
  <c r="D6" i="9" s="1"/>
  <c r="G4" i="9"/>
  <c r="C53" i="9" s="1"/>
  <c r="D53" i="9" s="1"/>
  <c r="L52" i="8"/>
  <c r="L51" i="8"/>
  <c r="L50" i="8"/>
  <c r="L49" i="8"/>
  <c r="L48" i="8"/>
  <c r="L47" i="8"/>
  <c r="L46" i="8"/>
  <c r="L45" i="8"/>
  <c r="L44" i="8"/>
  <c r="L43" i="8"/>
  <c r="L42" i="8"/>
  <c r="L41" i="8"/>
  <c r="L40" i="8"/>
  <c r="L39" i="8"/>
  <c r="L38" i="8"/>
  <c r="L37" i="8"/>
  <c r="L36" i="8"/>
  <c r="L35" i="8"/>
  <c r="L34" i="8"/>
  <c r="L33" i="8"/>
  <c r="L32" i="8"/>
  <c r="L31" i="8"/>
  <c r="L30" i="8"/>
  <c r="L29" i="8"/>
  <c r="L28" i="8"/>
  <c r="L27" i="8"/>
  <c r="L26" i="8"/>
  <c r="L25" i="8"/>
  <c r="L24" i="8"/>
  <c r="L23" i="8"/>
  <c r="L22" i="8"/>
  <c r="L21" i="8"/>
  <c r="L20" i="8"/>
  <c r="L19" i="8"/>
  <c r="L18" i="8"/>
  <c r="L17" i="8"/>
  <c r="L16" i="8"/>
  <c r="L15" i="8"/>
  <c r="L14" i="8"/>
  <c r="L13" i="8"/>
  <c r="L12" i="8"/>
  <c r="L11" i="8"/>
  <c r="L10" i="8"/>
  <c r="L9" i="8"/>
  <c r="L8" i="8"/>
  <c r="L7" i="8"/>
  <c r="L6" i="8"/>
  <c r="L5" i="8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D53" i="5"/>
  <c r="C53" i="5"/>
  <c r="B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53" i="5" s="1"/>
  <c r="D56" i="4"/>
  <c r="E56" i="4" s="1"/>
  <c r="D55" i="4"/>
  <c r="E55" i="4" s="1"/>
  <c r="D54" i="4"/>
  <c r="E54" i="4" s="1"/>
  <c r="D53" i="4"/>
  <c r="E53" i="4" s="1"/>
  <c r="D52" i="4"/>
  <c r="E52" i="4" s="1"/>
  <c r="D51" i="4"/>
  <c r="E51" i="4" s="1"/>
  <c r="D50" i="4"/>
  <c r="E50" i="4" s="1"/>
  <c r="D49" i="4"/>
  <c r="E49" i="4" s="1"/>
  <c r="D48" i="4"/>
  <c r="E48" i="4" s="1"/>
  <c r="D47" i="4"/>
  <c r="E47" i="4" s="1"/>
  <c r="D46" i="4"/>
  <c r="E46" i="4" s="1"/>
  <c r="D45" i="4"/>
  <c r="E45" i="4" s="1"/>
  <c r="D44" i="4"/>
  <c r="E44" i="4" s="1"/>
  <c r="D43" i="4"/>
  <c r="E43" i="4" s="1"/>
  <c r="D42" i="4"/>
  <c r="E42" i="4" s="1"/>
  <c r="D41" i="4"/>
  <c r="E41" i="4" s="1"/>
  <c r="D40" i="4"/>
  <c r="E40" i="4" s="1"/>
  <c r="D39" i="4"/>
  <c r="E39" i="4" s="1"/>
  <c r="D38" i="4"/>
  <c r="E38" i="4" s="1"/>
  <c r="D37" i="4"/>
  <c r="E37" i="4" s="1"/>
  <c r="D36" i="4"/>
  <c r="E36" i="4" s="1"/>
  <c r="D35" i="4"/>
  <c r="E35" i="4" s="1"/>
  <c r="D34" i="4"/>
  <c r="E34" i="4" s="1"/>
  <c r="D33" i="4"/>
  <c r="E33" i="4" s="1"/>
  <c r="D32" i="4"/>
  <c r="E32" i="4" s="1"/>
  <c r="D31" i="4"/>
  <c r="E31" i="4" s="1"/>
  <c r="D30" i="4"/>
  <c r="E30" i="4" s="1"/>
  <c r="D29" i="4"/>
  <c r="E29" i="4" s="1"/>
  <c r="D28" i="4"/>
  <c r="E28" i="4" s="1"/>
  <c r="D27" i="4"/>
  <c r="E27" i="4" s="1"/>
  <c r="D26" i="4"/>
  <c r="E26" i="4" s="1"/>
  <c r="D25" i="4"/>
  <c r="E25" i="4" s="1"/>
  <c r="D24" i="4"/>
  <c r="E24" i="4" s="1"/>
  <c r="D23" i="4"/>
  <c r="E23" i="4" s="1"/>
  <c r="D22" i="4"/>
  <c r="E22" i="4" s="1"/>
  <c r="D21" i="4"/>
  <c r="E21" i="4" s="1"/>
  <c r="D20" i="4"/>
  <c r="E20" i="4" s="1"/>
  <c r="D19" i="4"/>
  <c r="E19" i="4" s="1"/>
  <c r="D18" i="4"/>
  <c r="E18" i="4" s="1"/>
  <c r="D17" i="4"/>
  <c r="E17" i="4" s="1"/>
  <c r="D16" i="4"/>
  <c r="E16" i="4" s="1"/>
  <c r="D15" i="4"/>
  <c r="E15" i="4" s="1"/>
  <c r="D14" i="4"/>
  <c r="E14" i="4" s="1"/>
  <c r="D13" i="4"/>
  <c r="E13" i="4" s="1"/>
  <c r="D12" i="4"/>
  <c r="E12" i="4" s="1"/>
  <c r="D11" i="4"/>
  <c r="E11" i="4" s="1"/>
  <c r="D10" i="4"/>
  <c r="E10" i="4" s="1"/>
  <c r="D9" i="4"/>
  <c r="E9" i="4" s="1"/>
  <c r="D8" i="4"/>
  <c r="E8" i="4" s="1"/>
  <c r="D7" i="4"/>
  <c r="E7" i="4" s="1"/>
  <c r="D6" i="4"/>
  <c r="E6" i="4" s="1"/>
  <c r="B2" i="1"/>
  <c r="A1" i="11" s="1"/>
  <c r="B25" i="3"/>
  <c r="B24" i="3"/>
  <c r="B23" i="3"/>
  <c r="B4" i="3"/>
  <c r="E36" i="2"/>
  <c r="E37" i="2" s="1"/>
  <c r="A17" i="15" l="1"/>
  <c r="B17" i="15"/>
  <c r="B14" i="15"/>
  <c r="B2" i="3"/>
  <c r="B14" i="3" s="1"/>
  <c r="A1" i="5"/>
  <c r="B1" i="5" s="1"/>
  <c r="B8" i="3" s="1"/>
  <c r="A1" i="6"/>
  <c r="B1" i="6" s="1"/>
  <c r="B9" i="3" s="1"/>
  <c r="A1" i="7"/>
  <c r="B1" i="7" s="1"/>
  <c r="B15" i="3" s="1"/>
  <c r="A1" i="9"/>
  <c r="B1" i="9" s="1"/>
  <c r="B10" i="3" s="1"/>
  <c r="B21" i="3" s="1"/>
  <c r="A1" i="10"/>
  <c r="H91" i="11"/>
  <c r="H69" i="11"/>
  <c r="H66" i="11"/>
  <c r="H94" i="11"/>
  <c r="H93" i="11"/>
  <c r="H70" i="11"/>
  <c r="H109" i="11"/>
  <c r="H101" i="11"/>
  <c r="H83" i="11"/>
  <c r="H71" i="11"/>
  <c r="B1" i="11"/>
  <c r="B6" i="3" s="1"/>
  <c r="C8" i="11"/>
  <c r="D8" i="11" s="1"/>
  <c r="C12" i="11"/>
  <c r="D12" i="11" s="1"/>
  <c r="C16" i="11"/>
  <c r="D16" i="11" s="1"/>
  <c r="C20" i="11"/>
  <c r="D20" i="11" s="1"/>
  <c r="C24" i="11"/>
  <c r="D24" i="11" s="1"/>
  <c r="C28" i="11"/>
  <c r="D28" i="11" s="1"/>
  <c r="C32" i="11"/>
  <c r="D32" i="11" s="1"/>
  <c r="C36" i="11"/>
  <c r="D36" i="11" s="1"/>
  <c r="C40" i="11"/>
  <c r="D40" i="11" s="1"/>
  <c r="C44" i="11"/>
  <c r="D44" i="11" s="1"/>
  <c r="C48" i="11"/>
  <c r="D48" i="11" s="1"/>
  <c r="C52" i="11"/>
  <c r="D52" i="11" s="1"/>
  <c r="C5" i="11"/>
  <c r="D5" i="11" s="1"/>
  <c r="C9" i="11"/>
  <c r="D9" i="11" s="1"/>
  <c r="C13" i="11"/>
  <c r="D13" i="11" s="1"/>
  <c r="C17" i="11"/>
  <c r="D17" i="11" s="1"/>
  <c r="C21" i="11"/>
  <c r="D21" i="11" s="1"/>
  <c r="C25" i="11"/>
  <c r="D25" i="11" s="1"/>
  <c r="C29" i="11"/>
  <c r="D29" i="11" s="1"/>
  <c r="C33" i="11"/>
  <c r="D33" i="11" s="1"/>
  <c r="C37" i="11"/>
  <c r="D37" i="11" s="1"/>
  <c r="C41" i="11"/>
  <c r="D41" i="11" s="1"/>
  <c r="C45" i="11"/>
  <c r="D45" i="11" s="1"/>
  <c r="C49" i="11"/>
  <c r="D49" i="11" s="1"/>
  <c r="C53" i="11"/>
  <c r="D53" i="11" s="1"/>
  <c r="C6" i="11"/>
  <c r="D6" i="11" s="1"/>
  <c r="C10" i="11"/>
  <c r="D10" i="11" s="1"/>
  <c r="C14" i="11"/>
  <c r="D14" i="11" s="1"/>
  <c r="C18" i="11"/>
  <c r="D18" i="11" s="1"/>
  <c r="C22" i="11"/>
  <c r="D22" i="11" s="1"/>
  <c r="C26" i="11"/>
  <c r="D26" i="11" s="1"/>
  <c r="C30" i="11"/>
  <c r="D30" i="11" s="1"/>
  <c r="C34" i="11"/>
  <c r="D34" i="11" s="1"/>
  <c r="C38" i="11"/>
  <c r="D38" i="11" s="1"/>
  <c r="C42" i="11"/>
  <c r="D42" i="11" s="1"/>
  <c r="C46" i="11"/>
  <c r="D46" i="11" s="1"/>
  <c r="C50" i="11"/>
  <c r="D50" i="11" s="1"/>
  <c r="C54" i="11"/>
  <c r="D54" i="11" s="1"/>
  <c r="C7" i="11"/>
  <c r="D7" i="11" s="1"/>
  <c r="C11" i="11"/>
  <c r="D11" i="11" s="1"/>
  <c r="C15" i="11"/>
  <c r="D15" i="11" s="1"/>
  <c r="C19" i="11"/>
  <c r="D19" i="11" s="1"/>
  <c r="C23" i="11"/>
  <c r="D23" i="11" s="1"/>
  <c r="C27" i="11"/>
  <c r="D27" i="11" s="1"/>
  <c r="C31" i="11"/>
  <c r="D31" i="11" s="1"/>
  <c r="C35" i="11"/>
  <c r="D35" i="11" s="1"/>
  <c r="C39" i="11"/>
  <c r="D39" i="11" s="1"/>
  <c r="C43" i="11"/>
  <c r="D43" i="11" s="1"/>
  <c r="C47" i="11"/>
  <c r="D47" i="11" s="1"/>
  <c r="C7" i="9"/>
  <c r="D7" i="9" s="1"/>
  <c r="C11" i="9"/>
  <c r="D11" i="9" s="1"/>
  <c r="C15" i="9"/>
  <c r="D15" i="9" s="1"/>
  <c r="C19" i="9"/>
  <c r="D19" i="9" s="1"/>
  <c r="C23" i="9"/>
  <c r="D23" i="9" s="1"/>
  <c r="C27" i="9"/>
  <c r="D27" i="9" s="1"/>
  <c r="C31" i="9"/>
  <c r="D31" i="9" s="1"/>
  <c r="C35" i="9"/>
  <c r="D35" i="9" s="1"/>
  <c r="C39" i="9"/>
  <c r="D39" i="9" s="1"/>
  <c r="C43" i="9"/>
  <c r="D43" i="9" s="1"/>
  <c r="C47" i="9"/>
  <c r="D47" i="9" s="1"/>
  <c r="C51" i="9"/>
  <c r="D51" i="9" s="1"/>
  <c r="C4" i="9"/>
  <c r="D4" i="9" s="1"/>
  <c r="C8" i="9"/>
  <c r="D8" i="9" s="1"/>
  <c r="C12" i="9"/>
  <c r="D12" i="9" s="1"/>
  <c r="C16" i="9"/>
  <c r="D16" i="9" s="1"/>
  <c r="C20" i="9"/>
  <c r="D20" i="9" s="1"/>
  <c r="C24" i="9"/>
  <c r="D24" i="9" s="1"/>
  <c r="C28" i="9"/>
  <c r="D28" i="9" s="1"/>
  <c r="C32" i="9"/>
  <c r="D32" i="9" s="1"/>
  <c r="C36" i="9"/>
  <c r="D36" i="9" s="1"/>
  <c r="C40" i="9"/>
  <c r="D40" i="9" s="1"/>
  <c r="C44" i="9"/>
  <c r="D44" i="9" s="1"/>
  <c r="C48" i="9"/>
  <c r="D48" i="9" s="1"/>
  <c r="C52" i="9"/>
  <c r="D52" i="9" s="1"/>
  <c r="C5" i="9"/>
  <c r="D5" i="9" s="1"/>
  <c r="C9" i="9"/>
  <c r="D9" i="9" s="1"/>
  <c r="C13" i="9"/>
  <c r="D13" i="9" s="1"/>
  <c r="C17" i="9"/>
  <c r="D17" i="9" s="1"/>
  <c r="C21" i="9"/>
  <c r="D21" i="9" s="1"/>
  <c r="C25" i="9"/>
  <c r="D25" i="9" s="1"/>
  <c r="C29" i="9"/>
  <c r="D29" i="9" s="1"/>
  <c r="C33" i="9"/>
  <c r="D33" i="9" s="1"/>
  <c r="C37" i="9"/>
  <c r="D37" i="9" s="1"/>
  <c r="C41" i="9"/>
  <c r="D41" i="9" s="1"/>
  <c r="C45" i="9"/>
  <c r="D45" i="9" s="1"/>
  <c r="C49" i="9"/>
  <c r="D49" i="9" s="1"/>
  <c r="B23" i="2"/>
  <c r="B19" i="15" l="1"/>
  <c r="B20" i="3" s="1"/>
  <c r="B18" i="15"/>
  <c r="B19" i="3" s="1"/>
  <c r="B1" i="10"/>
  <c r="B11" i="3" s="1"/>
  <c r="E9" i="2"/>
  <c r="B22" i="2"/>
  <c r="B13" i="3"/>
  <c r="B12" i="3"/>
  <c r="B20" i="2"/>
  <c r="B21" i="2"/>
  <c r="B19" i="2"/>
  <c r="B18" i="2"/>
  <c r="B17" i="2"/>
  <c r="B17" i="3" l="1"/>
</calcChain>
</file>

<file path=xl/sharedStrings.xml><?xml version="1.0" encoding="utf-8"?>
<sst xmlns="http://schemas.openxmlformats.org/spreadsheetml/2006/main" count="19216" uniqueCount="510">
  <si>
    <t>Source:</t>
  </si>
  <si>
    <t>Solar, Wind, Biomass</t>
  </si>
  <si>
    <t>Hydropower</t>
  </si>
  <si>
    <t>National Renewable Energy Laboratory</t>
  </si>
  <si>
    <t>U.S. Renewable Energy Technical Potentials: A GIS-Based Analysis</t>
  </si>
  <si>
    <t>http://www.nrel.gov/docs/fy12osti/51946.pdf</t>
  </si>
  <si>
    <t>Page iv, Table ES-1</t>
  </si>
  <si>
    <t>Technology</t>
  </si>
  <si>
    <t>Potential Capacity (GW)</t>
  </si>
  <si>
    <t>Urban utility-scale PV</t>
  </si>
  <si>
    <t>Rural utility-scale PV</t>
  </si>
  <si>
    <t>Concentrating Solar</t>
  </si>
  <si>
    <t>Onshore wind</t>
  </si>
  <si>
    <t>Offshore wind</t>
  </si>
  <si>
    <t>Biopower</t>
  </si>
  <si>
    <t>Hydrothermal power systems</t>
  </si>
  <si>
    <t>Enhanced geothermal systems</t>
  </si>
  <si>
    <t>Rooftop PV</t>
  </si>
  <si>
    <t>The max potential hydropower estimate here is substantially lower than</t>
  </si>
  <si>
    <t>the actual deployed hydropower in the model's start year.  It is likely that</t>
  </si>
  <si>
    <t>this hydropower statistics is wrong, or is referring to a subset of total</t>
  </si>
  <si>
    <t>hydropower.  Accordingly, we use a different, better source for</t>
  </si>
  <si>
    <t>Hydro</t>
  </si>
  <si>
    <t>Total Potential</t>
  </si>
  <si>
    <t>Capacity (GW)</t>
  </si>
  <si>
    <t>Source</t>
  </si>
  <si>
    <t>Electricity Source (model subscript)</t>
  </si>
  <si>
    <t>Potential Capacity (MW)</t>
  </si>
  <si>
    <t>hydro</t>
  </si>
  <si>
    <t>biomass</t>
  </si>
  <si>
    <t>hydropower potential (above).</t>
  </si>
  <si>
    <t>Table ES-1 from NREL</t>
  </si>
  <si>
    <t>Red = not used in model</t>
  </si>
  <si>
    <t>solar PV</t>
  </si>
  <si>
    <t>solar thermal</t>
  </si>
  <si>
    <t>MPCbS Max Potential Capacity by Source</t>
  </si>
  <si>
    <t>nuclear</t>
  </si>
  <si>
    <t>Electricity Source</t>
  </si>
  <si>
    <t>Max Potential Capacity (MW)</t>
  </si>
  <si>
    <t>geothermal</t>
  </si>
  <si>
    <t>petroleum</t>
  </si>
  <si>
    <t>natural gas peaker</t>
  </si>
  <si>
    <t>Existing Fleet</t>
  </si>
  <si>
    <t>Modeled Potential - Upgrades and optimization of Existing Hydropower Plants</t>
  </si>
  <si>
    <t>Technical Potential - Powering of Non-Powered Dams</t>
  </si>
  <si>
    <t>Technical Potential - Powering Existing Canals and Conduits</t>
  </si>
  <si>
    <t>Technical Potential - New Stream-Reach Development</t>
  </si>
  <si>
    <t>See Table O3-3</t>
  </si>
  <si>
    <t>See Figure O3-8</t>
  </si>
  <si>
    <t>Figures O3-3 and O3-8</t>
  </si>
  <si>
    <t>https://energy.gov/sites/prod/files/2016/10/f33/Hydropower-Vision-Chapter-3-10212016.pdf</t>
  </si>
  <si>
    <t>US Department of Energy</t>
  </si>
  <si>
    <t>Chapter 3: Assessment of National Hydropower Potential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</si>
  <si>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</si>
  <si>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</si>
  <si>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</si>
  <si>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</si>
  <si>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</si>
  <si>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</si>
  <si>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</si>
  <si>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Municipal Solid Waste</t>
  </si>
  <si>
    <t>Maximums for coal, natural gas, and nuclear are not imposed,</t>
  </si>
  <si>
    <t>as these power types are unlikely to be</t>
  </si>
  <si>
    <t>geographically resource-constrained.</t>
  </si>
  <si>
    <t>(An arbitrarily high limit number is used on the next tab.)</t>
  </si>
  <si>
    <t>see elec/SYC</t>
  </si>
  <si>
    <t>MSW Tonnage Data for Year 2015</t>
  </si>
  <si>
    <t>U.S. MSW generated (million tons)</t>
  </si>
  <si>
    <t>U.S. MSW burned with energy recovery (million tons)</t>
  </si>
  <si>
    <t>U.S. MSW recycled (million tons)</t>
  </si>
  <si>
    <t>U.S. MSW composted (million tons)</t>
  </si>
  <si>
    <t>U.S. MSW landfilled (million tons)</t>
  </si>
  <si>
    <t>Combustible share of landfilled MSW</t>
  </si>
  <si>
    <t>Assumes metals, glass, and "other" waste types are not combustible.</t>
  </si>
  <si>
    <t>We assume burning materials that are today being recycled or composted is environmentally</t>
  </si>
  <si>
    <t>counter-productive and also un-economic, so we assume all potential increase in MSW combustion</t>
  </si>
  <si>
    <t>must come from the landfilled share of wastes.</t>
  </si>
  <si>
    <t>MSW Combustion growth potential (% increase)</t>
  </si>
  <si>
    <t>Start Year Capacity (MW)</t>
  </si>
  <si>
    <t>Max MSW Potential Capacity (MW)</t>
  </si>
  <si>
    <t>U.S. Environmental Protection Agency</t>
  </si>
  <si>
    <t>National Overview: Facts and Figures on Materials, Wastes and Recycling</t>
  </si>
  <si>
    <t>https://www.epa.gov/facts-and-figures-about-materials-waste-and-recycling/national-overview-facts-and-figures-materials</t>
  </si>
  <si>
    <t>U.S. EPA</t>
  </si>
  <si>
    <t>We also use start year MSW capacity from elec/SYC</t>
  </si>
  <si>
    <t>Notes:</t>
  </si>
  <si>
    <t>These maximums reflect the available resource potential for hydro, wind, solar, and biomass power.</t>
  </si>
  <si>
    <t>be geographically resource-constrained. (An arbitrarily high number is chosen here, to ensure</t>
  </si>
  <si>
    <t>natural gas steam turbine</t>
  </si>
  <si>
    <t>natural gas combined cycle</t>
  </si>
  <si>
    <t>Maximums for fossil fuels and nuclear are not imposed, as these power types are unlikely to</t>
  </si>
  <si>
    <t>this limit doesn't come into play for these electricity sources.)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</si>
  <si>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</si>
  <si>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</si>
  <si>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</si>
  <si>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</si>
  <si>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</si>
  <si>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</si>
  <si>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</si>
  <si>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Minnesota</t>
  </si>
  <si>
    <t>State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</si>
  <si>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</si>
  <si>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</si>
  <si>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</si>
  <si>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</si>
  <si>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</si>
  <si>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</si>
  <si>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</si>
  <si>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</si>
  <si>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</si>
  <si>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</si>
  <si>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</si>
  <si>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</si>
  <si>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</si>
  <si>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</si>
  <si>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</si>
  <si>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</si>
  <si>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</si>
  <si>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</si>
  <si>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</si>
  <si>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</si>
  <si>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</si>
  <si>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</si>
  <si>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</si>
  <si>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</si>
  <si>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</si>
  <si>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</si>
  <si>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</si>
  <si>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</si>
  <si>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</si>
  <si>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</si>
  <si>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</si>
  <si>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</si>
  <si>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</si>
  <si>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</si>
  <si>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</si>
  <si>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</si>
  <si>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</si>
  <si>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</si>
  <si>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</si>
  <si>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</si>
  <si>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</si>
  <si>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</si>
  <si>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</si>
  <si>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</si>
  <si>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</si>
  <si>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</si>
  <si>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</si>
  <si>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</si>
  <si>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</si>
  <si>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</si>
  <si>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</si>
  <si>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</si>
  <si>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</si>
  <si>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</si>
  <si>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</si>
  <si>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</si>
  <si>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</si>
  <si>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</si>
  <si>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</si>
  <si>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</si>
  <si>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</si>
  <si>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</si>
  <si>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</si>
  <si>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</si>
  <si>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</si>
  <si>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</si>
  <si>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</si>
  <si>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</si>
  <si>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</si>
  <si>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</si>
  <si>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</si>
  <si>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</si>
  <si>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</si>
  <si>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</si>
  <si>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</si>
  <si>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</si>
  <si>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</si>
  <si>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</si>
  <si>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</si>
  <si>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</si>
  <si>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</si>
  <si>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</si>
  <si>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</si>
  <si>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</si>
  <si>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</si>
  <si>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</si>
  <si>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</si>
  <si>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</si>
  <si>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</si>
  <si>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</si>
  <si>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</si>
  <si>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</si>
  <si>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</si>
  <si>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</si>
  <si>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</si>
  <si>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</si>
  <si>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</si>
  <si>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</si>
  <si>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</si>
  <si>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Observed and Total Population for the U.S. and the States, 2010-2040</t>
  </si>
  <si>
    <t>Updated on Dec 2018 by the Weldon Cooper Center for Public Service, Demographics Research Group, www.demographics.coopercenter.org</t>
  </si>
  <si>
    <t>FIPS</t>
  </si>
  <si>
    <t>Geography Name</t>
  </si>
  <si>
    <t>Total Population</t>
  </si>
  <si>
    <t>Fraction</t>
  </si>
  <si>
    <t>United States</t>
  </si>
  <si>
    <t>Municipal Solid Waste (National</t>
  </si>
  <si>
    <t>Start Year Capacity National (MW)</t>
  </si>
  <si>
    <t>District of Columbia</t>
  </si>
  <si>
    <t>Subgroups may not sum to total due to rounding</t>
  </si>
  <si>
    <t>roof PV</t>
  </si>
  <si>
    <t>urban utility scale</t>
  </si>
  <si>
    <t>rural utility scale</t>
  </si>
  <si>
    <t>Total (MW)</t>
  </si>
  <si>
    <t>Total</t>
  </si>
  <si>
    <t>GW Conc Solar Capacity</t>
  </si>
  <si>
    <t>MW</t>
  </si>
  <si>
    <t>GW</t>
  </si>
  <si>
    <t>Capacity by Wind TRG Class (MW)</t>
  </si>
  <si>
    <t>https://windexchange.energy.gov/maps-data/321</t>
  </si>
  <si>
    <t>Biopower(GWh)</t>
  </si>
  <si>
    <t>Assumed Capacity: 70%</t>
  </si>
  <si>
    <t>Geothermal (GW)</t>
  </si>
  <si>
    <t>NA</t>
  </si>
  <si>
    <t>https://energy.hawaii.gov/wp-content/uploads/2016/12/2016-ERC.pdf</t>
  </si>
  <si>
    <t>NREL 2012 Study Data</t>
  </si>
  <si>
    <t>Because much of this data is &lt;1 GW, I use a 60% capacity</t>
  </si>
  <si>
    <t>60% Capacity</t>
  </si>
  <si>
    <t>(Low estimate)</t>
  </si>
  <si>
    <t>GWh</t>
  </si>
  <si>
    <t>GWh/GW</t>
  </si>
  <si>
    <t>NREL</t>
  </si>
  <si>
    <t>https://hydrosource.ornl.gov/hydropower-potential/new-stream-reach-development-resource-assessment</t>
  </si>
  <si>
    <t>Brief overview of hydropower potential by region</t>
  </si>
  <si>
    <t>additional capacity available</t>
  </si>
  <si>
    <t>Watershed region</t>
  </si>
  <si>
    <t>Watershed Region</t>
  </si>
  <si>
    <t>Potential Capacity</t>
  </si>
  <si>
    <t>Potentail Annual Generation</t>
  </si>
  <si>
    <t>Cap Factor</t>
  </si>
  <si>
    <t>States</t>
  </si>
  <si>
    <t>Even Split</t>
  </si>
  <si>
    <t>New England</t>
  </si>
  <si>
    <t>RI, NH, MA, ME, CT</t>
  </si>
  <si>
    <t>Mid Atlantic Region</t>
  </si>
  <si>
    <t>VT, NY, NJ, PA, MD, DE, VA</t>
  </si>
  <si>
    <t>Upper Colorado, Lower Colorado</t>
  </si>
  <si>
    <t>South Atlantic-Gulf</t>
  </si>
  <si>
    <t>MS,AL,GA,SC,NC,FL</t>
  </si>
  <si>
    <t>Great Lakes</t>
  </si>
  <si>
    <t>NY, OH, WI, MI</t>
  </si>
  <si>
    <t>OH, WV, PA, IN,KY, VA</t>
  </si>
  <si>
    <t>Lower Colorado</t>
  </si>
  <si>
    <t>TN, NC</t>
  </si>
  <si>
    <t>Upper Mississippi</t>
  </si>
  <si>
    <t>WI, MN, IL, IA, MO</t>
  </si>
  <si>
    <t>Lower Mississippi</t>
  </si>
  <si>
    <t xml:space="preserve">LA, MS, AR, </t>
  </si>
  <si>
    <t>Souris-Red-Rainy</t>
  </si>
  <si>
    <t>Half MN, Half ND</t>
  </si>
  <si>
    <t>MT,WY, ND, SD, NE,KS, MO, IA</t>
  </si>
  <si>
    <t>Texas-Gulf</t>
  </si>
  <si>
    <t>Rio Grande</t>
  </si>
  <si>
    <t>TX, NM</t>
  </si>
  <si>
    <t>Upper Colorado</t>
  </si>
  <si>
    <t>CO, WY, UT, AZ, NM</t>
  </si>
  <si>
    <t>AZ, NV, CA</t>
  </si>
  <si>
    <t>Great Basin</t>
  </si>
  <si>
    <t>NV,ID,UT</t>
  </si>
  <si>
    <t>Pacific Northwest</t>
  </si>
  <si>
    <t>WA,OR,ID,MT</t>
  </si>
  <si>
    <t>Souris, Upper Mississippi</t>
  </si>
  <si>
    <t>Lower Colorado, Great Basin</t>
  </si>
  <si>
    <t>South Atlantic-Gulf, Tennessee</t>
  </si>
  <si>
    <t>Great Lakes, Ohio</t>
  </si>
  <si>
    <t>Mid Atlantic Region, Ohio</t>
  </si>
  <si>
    <t>Rio Grande, Texas-Gulf</t>
  </si>
  <si>
    <t>Great Lakes, Upper Mississippi</t>
  </si>
  <si>
    <t>yes</t>
  </si>
  <si>
    <t>ban on new coal?</t>
  </si>
  <si>
    <t>no</t>
  </si>
  <si>
    <t>STEP38</t>
  </si>
  <si>
    <t>South Atlantic Coast Offshore</t>
  </si>
  <si>
    <t>STEP37</t>
  </si>
  <si>
    <t>STEP36</t>
  </si>
  <si>
    <t>STEP35</t>
  </si>
  <si>
    <t>STEP34</t>
  </si>
  <si>
    <t>STEP33</t>
  </si>
  <si>
    <t>STEP32</t>
  </si>
  <si>
    <t>STEP31</t>
  </si>
  <si>
    <t>STEP30</t>
  </si>
  <si>
    <t>STEP29</t>
  </si>
  <si>
    <t>STEP28</t>
  </si>
  <si>
    <t>STEP27</t>
  </si>
  <si>
    <t>STEP26</t>
  </si>
  <si>
    <t>STEP25</t>
  </si>
  <si>
    <t>STEP24</t>
  </si>
  <si>
    <t>STEP23</t>
  </si>
  <si>
    <t>STEP22</t>
  </si>
  <si>
    <t>STEP21</t>
  </si>
  <si>
    <t>STEP20</t>
  </si>
  <si>
    <t>STEP19</t>
  </si>
  <si>
    <t>STEP18</t>
  </si>
  <si>
    <t>STEP17</t>
  </si>
  <si>
    <t>STEP16</t>
  </si>
  <si>
    <t>STEP15</t>
  </si>
  <si>
    <t>STEP14</t>
  </si>
  <si>
    <t>STEP13</t>
  </si>
  <si>
    <t>STEP12</t>
  </si>
  <si>
    <t>STEP11</t>
  </si>
  <si>
    <t>STEP10</t>
  </si>
  <si>
    <t>STEP9</t>
  </si>
  <si>
    <t>STEP8</t>
  </si>
  <si>
    <t>STEP7</t>
  </si>
  <si>
    <t>STEP6</t>
  </si>
  <si>
    <t>STEP5</t>
  </si>
  <si>
    <t>STEP4</t>
  </si>
  <si>
    <t>STEP3</t>
  </si>
  <si>
    <t>STEP2</t>
  </si>
  <si>
    <t>STEP1</t>
  </si>
  <si>
    <t>Mid Atlantic Coast Offshore</t>
  </si>
  <si>
    <t>North Atlantic Coast Offshore</t>
  </si>
  <si>
    <t>Georgia Offshore S.GA Sedimentary Prov</t>
  </si>
  <si>
    <t>South Carolina Offshore Atlantic Coast Basin</t>
  </si>
  <si>
    <t>North Carolina Offshore Atlantic Coast Basin</t>
  </si>
  <si>
    <t>Virginia Offshore Atlantic Coast Basin</t>
  </si>
  <si>
    <t>EGM Deep</t>
  </si>
  <si>
    <t>EGM Shallow</t>
  </si>
  <si>
    <t>CGM Deep</t>
  </si>
  <si>
    <t>CGM Shallow</t>
  </si>
  <si>
    <t>WGM Deep</t>
  </si>
  <si>
    <t>WGM Shallow</t>
  </si>
  <si>
    <t>Florida Offshore Florida Platform</t>
  </si>
  <si>
    <t>Florida Offshore Mid-Gulf Coast Basin</t>
  </si>
  <si>
    <t>Alabama Offshore Mid-Gulf Coast Basin</t>
  </si>
  <si>
    <t>Mississippi Offshore Mid-Gulf Coast Basin</t>
  </si>
  <si>
    <t>Louisiana Offshore Gulf Coast Basin (LA, TX)</t>
  </si>
  <si>
    <t>Texas Offshore Gulf Coast Basin (LA, TX)</t>
  </si>
  <si>
    <t>N. CA Fed Pacific Coast Offshore</t>
  </si>
  <si>
    <t>WA/OR Fed Pacific Coast Offshore</t>
  </si>
  <si>
    <t>California Offshore Los Angeles Basin</t>
  </si>
  <si>
    <t>California Offshore Santa Maria Basin</t>
  </si>
  <si>
    <t>Oregon Offshore Western Columbia Basin</t>
  </si>
  <si>
    <t>Washington Offshore Puget Sound Province</t>
  </si>
  <si>
    <t>Washington Offshore Western Columbia Basin</t>
  </si>
  <si>
    <t>Wyoming Wind River Basin</t>
  </si>
  <si>
    <t>Wyoming Uinta Basin</t>
  </si>
  <si>
    <t>Wyoming Powder River Basin</t>
  </si>
  <si>
    <t>Wyoming Green River Basin</t>
  </si>
  <si>
    <t>Wyoming Denver Basin</t>
  </si>
  <si>
    <t>Wyoming Central Western Overthrust</t>
  </si>
  <si>
    <t>Wyoming Big Horn Basin</t>
  </si>
  <si>
    <t>West Virginia Appalachian Basin (Eastern Overthrust Area)</t>
  </si>
  <si>
    <t>West Virginia Appalachian Basin</t>
  </si>
  <si>
    <t>Washington Western Columbia Basin</t>
  </si>
  <si>
    <t>Washington Puget Sound Province</t>
  </si>
  <si>
    <t>Virginia Atlantic Coast Basin</t>
  </si>
  <si>
    <t>Virginia Appalachian Basin (Eastern Overthrust Area)</t>
  </si>
  <si>
    <t>Utah Uinta Basin</t>
  </si>
  <si>
    <t>Utah Plateau Sedimentary Prov</t>
  </si>
  <si>
    <t>Utah Piceance Basin</t>
  </si>
  <si>
    <t>Utah Paradox Basin</t>
  </si>
  <si>
    <t>Utah Overthrust&amp;Wasatch Uplift</t>
  </si>
  <si>
    <t>Utah Green River Basin</t>
  </si>
  <si>
    <t>Utah Central Western Overthrust</t>
  </si>
  <si>
    <t>Utah Black Mesa Basin</t>
  </si>
  <si>
    <t>Texas South Oklahoma Folded Belt</t>
  </si>
  <si>
    <t>Texas Permian Basin</t>
  </si>
  <si>
    <t>Texas Palo Duro Basin</t>
  </si>
  <si>
    <t>Texas Ouachita Folded Belt</t>
  </si>
  <si>
    <t>Texas Orogrande Basin</t>
  </si>
  <si>
    <t>Texas Gulf Coast Basin (LA, TX)</t>
  </si>
  <si>
    <t>Texas East Texas Basin</t>
  </si>
  <si>
    <t>Texas Bend Arch</t>
  </si>
  <si>
    <t>Texas Anadarko Basin</t>
  </si>
  <si>
    <t>Tennessee Cincinnati Arch</t>
  </si>
  <si>
    <t>Tennessee Appalachian Basin (Eastern Overthrust Area)</t>
  </si>
  <si>
    <t>Tennessee Appalachian Basin</t>
  </si>
  <si>
    <t>South Dakota Williston Basin</t>
  </si>
  <si>
    <t>South Dakota Powder River Basin</t>
  </si>
  <si>
    <t>South Carolina S.GA Sedimentary Prov</t>
  </si>
  <si>
    <t>South Carolina Atlantic Coast Basin</t>
  </si>
  <si>
    <t>Pennsylvania Appalachian Basin (Eastern Overthrust Area)</t>
  </si>
  <si>
    <t>Oregon Western Columbia Basin</t>
  </si>
  <si>
    <t>Oregon Klamath Mountains Province</t>
  </si>
  <si>
    <t>Oklahoma South Oklahoma Folded Belt</t>
  </si>
  <si>
    <t>Oklahoma Sedgwick Basin</t>
  </si>
  <si>
    <t>Oklahoma Palo Duro Basin</t>
  </si>
  <si>
    <t>Oklahoma Ouachita Folded Belt</t>
  </si>
  <si>
    <t>Oklahoma Nemeha Anticline</t>
  </si>
  <si>
    <t>Oklahoma Cherokee Basin</t>
  </si>
  <si>
    <t>Oklahoma Chautauqua Platform</t>
  </si>
  <si>
    <t>Oklahoma Arkoma Basin</t>
  </si>
  <si>
    <t>Oklahoma Anadarko Basin</t>
  </si>
  <si>
    <t>Ohio Cincinnati Arch</t>
  </si>
  <si>
    <t>Ohio Appalachian Basin (Eastern Overthrust Area)</t>
  </si>
  <si>
    <t>Ohio Appalachian Basin</t>
  </si>
  <si>
    <t>North Dakota Williston Basin</t>
  </si>
  <si>
    <t>North Carolina Atlantic Coast Basin</t>
  </si>
  <si>
    <t>New York Appalachian Basin (Eastern Overthrust Area)</t>
  </si>
  <si>
    <t>New York Appalachian Basin</t>
  </si>
  <si>
    <t>New Mexico Sierra Grande Uplift</t>
  </si>
  <si>
    <t>New Mexico San Juan Basin</t>
  </si>
  <si>
    <t>New Mexico Permian Basin</t>
  </si>
  <si>
    <t>New Mexico Paradox Basin</t>
  </si>
  <si>
    <t>New Mexico Palo Duro Basin</t>
  </si>
  <si>
    <t>New Mexico Orogrande Basin</t>
  </si>
  <si>
    <t>New Mexico Las Vegas-Raton Basin</t>
  </si>
  <si>
    <t>New Mexico Basin-And-Range Province</t>
  </si>
  <si>
    <t>Nebraska Denver Basin</t>
  </si>
  <si>
    <t>Nebraska Chadron Arch</t>
  </si>
  <si>
    <t>Montana Williston Basin</t>
  </si>
  <si>
    <t>Montana Sweetgrass Arch</t>
  </si>
  <si>
    <t>Montana Powder River Basin</t>
  </si>
  <si>
    <t>Montana North Western Overthrust</t>
  </si>
  <si>
    <t>Montana Montana Folded Belt</t>
  </si>
  <si>
    <t>Montana Central Montana Uplift</t>
  </si>
  <si>
    <t>Montana Big Horn Basin</t>
  </si>
  <si>
    <t>Mississippi Upper Mississippi Embaymnt</t>
  </si>
  <si>
    <t>Mississippi Mid-Gulf Coast Basin</t>
  </si>
  <si>
    <t>Mississippi Gulf Coast Basin (LA, TX)</t>
  </si>
  <si>
    <t>Mississippi Desha Basin</t>
  </si>
  <si>
    <t>Mississippi Black Warrior Basin</t>
  </si>
  <si>
    <t>Mississippi Arkla Basin</t>
  </si>
  <si>
    <t>Michigan Michigan Basin</t>
  </si>
  <si>
    <t>Maryland Atlantic Coast Basin</t>
  </si>
  <si>
    <t>Maryland Appalachian Basin (Eastern Overthrust Area)</t>
  </si>
  <si>
    <t>Louisiana Mid-Gulf Coast Basin</t>
  </si>
  <si>
    <t>Louisiana Gulf Coast Basin (LA, TX)</t>
  </si>
  <si>
    <t>Louisiana East Texas Basin</t>
  </si>
  <si>
    <t>Louisiana Arkla Basin</t>
  </si>
  <si>
    <t>Kentucky Upper Mississippi Embaymnt</t>
  </si>
  <si>
    <t>Kentucky Illinois Basin</t>
  </si>
  <si>
    <t>Kentucky Cincinnati Arch</t>
  </si>
  <si>
    <t>Kentucky Appalachian Basin</t>
  </si>
  <si>
    <t>Kansas Sedgwick Basin</t>
  </si>
  <si>
    <t>Kansas Salina Basin</t>
  </si>
  <si>
    <t>Kansas Nemeha Anticline</t>
  </si>
  <si>
    <t>Kansas Las Animas Arch</t>
  </si>
  <si>
    <t>Kansas Cherokee Basin</t>
  </si>
  <si>
    <t>Kansas Central Kansas Uplift</t>
  </si>
  <si>
    <t>Kansas Anadarko Basin</t>
  </si>
  <si>
    <t>Indiana Wisconsin Arch</t>
  </si>
  <si>
    <t>Indiana Michigan Basin</t>
  </si>
  <si>
    <t>Indiana Illinois Basin</t>
  </si>
  <si>
    <t>Indiana Cincinnati Arch</t>
  </si>
  <si>
    <t>Illinois Wisconsin Arch</t>
  </si>
  <si>
    <t>Illinois Illinois Basin</t>
  </si>
  <si>
    <t>Idaho Central Western Overthrust</t>
  </si>
  <si>
    <t>Georgia S.GA Sedimentary Prov</t>
  </si>
  <si>
    <t>Georgia Florida Platform</t>
  </si>
  <si>
    <t>Florida S.GA Sedimentary Prov</t>
  </si>
  <si>
    <t>Florida Mid-Gulf Coast Basin</t>
  </si>
  <si>
    <t>Florida Florida Platform</t>
  </si>
  <si>
    <t>Colorado Uinta Basin</t>
  </si>
  <si>
    <t>Colorado San Juan Basin</t>
  </si>
  <si>
    <t>Colorado Piceance Basin</t>
  </si>
  <si>
    <t>Colorado Paradox Basin</t>
  </si>
  <si>
    <t>Colorado North Park Basin</t>
  </si>
  <si>
    <t>Colorado Las Vegas-Raton Basin</t>
  </si>
  <si>
    <t>Colorado Las Animas Arch</t>
  </si>
  <si>
    <t>Colorado Green River Basin</t>
  </si>
  <si>
    <t>Colorado Denver Basin</t>
  </si>
  <si>
    <t>Colorado Anadarko Basin</t>
  </si>
  <si>
    <t>California Santa Maria Basin</t>
  </si>
  <si>
    <t>California Santa Cruz Basin</t>
  </si>
  <si>
    <t>California San Joaquin Basin</t>
  </si>
  <si>
    <t>California Sacramento Basin</t>
  </si>
  <si>
    <t>California Los Angeles Basin</t>
  </si>
  <si>
    <t>California Klamath Mountains Province</t>
  </si>
  <si>
    <t>California Eel River Basin</t>
  </si>
  <si>
    <t>California Coastal Basins</t>
  </si>
  <si>
    <t>California Capistrano Basin</t>
  </si>
  <si>
    <t>Arkansas Upper Mississippi Embaymnt</t>
  </si>
  <si>
    <t>Arkansas Ouachita Folded Belt</t>
  </si>
  <si>
    <t>Arkansas Desha Basin</t>
  </si>
  <si>
    <t>Arkansas Arkla Basin</t>
  </si>
  <si>
    <t>Arizona Black Mesa Basin</t>
  </si>
  <si>
    <t>Alabama S.GA Sedimentary Prov</t>
  </si>
  <si>
    <t>Alabama Mid-Gulf Coast Basin</t>
  </si>
  <si>
    <t>Alabama Black Warrior Basin</t>
  </si>
  <si>
    <t>Total Storage Capacity
(MMTons)</t>
  </si>
  <si>
    <t>Annual Step Bound
(MMTons)</t>
  </si>
  <si>
    <r>
      <t>CO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Storage Step Cost
(2022$/Ton)</t>
    </r>
  </si>
  <si>
    <t>Step Name</t>
  </si>
  <si>
    <r>
      <t>CO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Storage Region</t>
    </r>
  </si>
  <si>
    <t>co2 storage region</t>
  </si>
  <si>
    <t>state</t>
  </si>
  <si>
    <r>
      <t>Table 6-4 CO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Storage Cost Curves in EPA 2023 Reference Case</t>
    </r>
  </si>
  <si>
    <t>CCS capacity</t>
  </si>
  <si>
    <t>EPA's Power Sector Modeling Platform 2023 Using IPM</t>
  </si>
  <si>
    <t>EPA</t>
  </si>
  <si>
    <t>https://www.epa.gov/power-sector-modeling/documentation-2023-reference-case</t>
  </si>
  <si>
    <t>tons</t>
  </si>
  <si>
    <t>Time (Year)</t>
  </si>
  <si>
    <t>Metric Tons CO2 Stored per MWh[hard coal w CCS es] : test</t>
  </si>
  <si>
    <t>Metric Tons CO2 Stored per MWh[natural gas combined cycle w CCS es] : test</t>
  </si>
  <si>
    <t>coal ccs</t>
  </si>
  <si>
    <t>gas ccs</t>
  </si>
  <si>
    <t>metric tons</t>
  </si>
  <si>
    <t>Estimated hours per year (80% cap factor)</t>
  </si>
  <si>
    <t>estimated annual storage per mw</t>
  </si>
  <si>
    <t>assume plants run for 15 years</t>
  </si>
  <si>
    <t>average ccs</t>
  </si>
  <si>
    <t>tons/MW</t>
  </si>
  <si>
    <t>max MWs</t>
  </si>
  <si>
    <t>max total MWs if all coal</t>
  </si>
  <si>
    <t>max total MWs if all gas</t>
  </si>
  <si>
    <t>total statewide storage capacity in tons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</si>
</sst>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0.0"/>
    <numFmt numFmtId="165" formatCode="0.00000%"/>
    <numFmt numFmtId="166" formatCode="#,##0.0000"/>
    <numFmt numFmtId="167" formatCode="0E+00"/>
    <numFmt numFmtId="168" formatCode="_(* #,##0_);_(* \(#,##0\);_(* &quot;-&quot;??_);_(@_)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Arial"/>
      <family val="2"/>
    </font>
    <font>
      <sz val="11"/>
      <color theme="1"/>
      <name val="Calibri"/>
      <family val="2"/>
    </font>
    <font>
      <b/>
      <sz val="11"/>
      <color rgb="FF403F41"/>
      <name val="Calibri"/>
      <family val="2"/>
    </font>
    <font>
      <sz val="11"/>
      <color rgb="FF403F41"/>
      <name val="Calibri"/>
      <family val="2"/>
    </font>
    <font>
      <sz val="11"/>
      <color theme="1"/>
      <name val="Arial"/>
      <family val="2"/>
    </font>
    <font>
      <b/>
      <sz val="14"/>
      <color rgb="FF1F497D"/>
      <name val="Calibri"/>
      <family val="2"/>
    </font>
    <font>
      <sz val="11"/>
      <color rgb="FF595959"/>
      <name val="Calibri"/>
      <family val="2"/>
    </font>
    <font>
      <b/>
      <sz val="11"/>
      <color theme="1"/>
      <name val="Calibri"/>
      <family val="2"/>
    </font>
    <font>
      <i/>
      <sz val="11"/>
      <color theme="1"/>
      <name val="Calibri"/>
      <family val="2"/>
    </font>
    <font>
      <sz val="12"/>
      <color theme="1"/>
      <name val="Calibri"/>
      <family val="2"/>
    </font>
    <font>
      <b/>
      <sz val="16"/>
      <color rgb="FF403F41"/>
      <name val="Calibri"/>
      <family val="2"/>
    </font>
    <font>
      <sz val="16"/>
      <color rgb="FF403F41"/>
      <name val="Calibri"/>
      <family val="2"/>
    </font>
    <font>
      <b/>
      <sz val="12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u/>
      <sz val="11"/>
      <color theme="10"/>
      <name val="Arial"/>
      <family val="2"/>
    </font>
    <font>
      <sz val="10"/>
      <color rgb="FF000000"/>
      <name val="Arial"/>
      <family val="2"/>
    </font>
    <font>
      <sz val="11"/>
      <color rgb="FF444444"/>
      <name val="Arial"/>
      <family val="2"/>
    </font>
    <font>
      <sz val="12"/>
      <color rgb="FF000000"/>
      <name val="Calibri"/>
      <family val="2"/>
    </font>
    <font>
      <b/>
      <sz val="16"/>
      <color rgb="FF6B6B6B"/>
      <name val="Arial"/>
      <family val="2"/>
    </font>
    <font>
      <u/>
      <sz val="11"/>
      <color theme="10"/>
      <name val="Calibri"/>
      <family val="2"/>
    </font>
    <font>
      <sz val="16"/>
      <color rgb="FF6B6B6B"/>
      <name val="Arial"/>
      <family val="2"/>
    </font>
    <font>
      <sz val="12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vertAlign val="subscript"/>
      <sz val="10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DCE6F1"/>
        <bgColor rgb="FFDCE6F1"/>
      </patternFill>
    </fill>
    <fill>
      <patternFill patternType="solid">
        <fgColor rgb="FFD9D9D9"/>
        <bgColor rgb="FFD9D9D9"/>
      </patternFill>
    </fill>
    <fill>
      <patternFill patternType="solid">
        <fgColor rgb="FFB7B7B7"/>
        <bgColor rgb="FFB7B7B7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11" fillId="0" borderId="0"/>
    <xf numFmtId="43" fontId="1" fillId="0" borderId="0" applyFont="0" applyFill="0" applyBorder="0" applyAlignment="0" applyProtection="0"/>
  </cellStyleXfs>
  <cellXfs count="108">
    <xf numFmtId="0" fontId="0" fillId="0" borderId="0" xfId="0"/>
    <xf numFmtId="0" fontId="2" fillId="0" borderId="0" xfId="0" applyFont="1"/>
    <xf numFmtId="0" fontId="2" fillId="2" borderId="0" xfId="0" applyFont="1" applyFill="1"/>
    <xf numFmtId="0" fontId="3" fillId="2" borderId="0" xfId="0" applyFont="1" applyFill="1"/>
    <xf numFmtId="0" fontId="0" fillId="0" borderId="0" xfId="0" applyAlignment="1">
      <alignment horizontal="left"/>
    </xf>
    <xf numFmtId="0" fontId="4" fillId="0" borderId="0" xfId="2"/>
    <xf numFmtId="3" fontId="0" fillId="0" borderId="0" xfId="0" applyNumberFormat="1"/>
    <xf numFmtId="0" fontId="2" fillId="2" borderId="0" xfId="0" applyFont="1" applyFill="1" applyAlignment="1">
      <alignment horizontal="right"/>
    </xf>
    <xf numFmtId="164" fontId="0" fillId="0" borderId="0" xfId="0" applyNumberFormat="1"/>
    <xf numFmtId="164" fontId="2" fillId="0" borderId="0" xfId="0" applyNumberFormat="1" applyFont="1"/>
    <xf numFmtId="0" fontId="0" fillId="3" borderId="0" xfId="0" applyFill="1"/>
    <xf numFmtId="0" fontId="0" fillId="4" borderId="0" xfId="0" applyFill="1"/>
    <xf numFmtId="1" fontId="0" fillId="0" borderId="0" xfId="0" applyNumberFormat="1" applyAlignment="1">
      <alignment horizontal="left"/>
    </xf>
    <xf numFmtId="165" fontId="0" fillId="0" borderId="0" xfId="1" applyNumberFormat="1" applyFont="1"/>
    <xf numFmtId="1" fontId="0" fillId="0" borderId="0" xfId="0" applyNumberFormat="1"/>
    <xf numFmtId="1" fontId="0" fillId="2" borderId="0" xfId="0" applyNumberFormat="1" applyFill="1" applyAlignment="1">
      <alignment horizontal="left"/>
    </xf>
    <xf numFmtId="2" fontId="0" fillId="0" borderId="0" xfId="0" applyNumberFormat="1"/>
    <xf numFmtId="165" fontId="5" fillId="0" borderId="0" xfId="1" applyNumberFormat="1" applyFont="1"/>
    <xf numFmtId="10" fontId="0" fillId="0" borderId="0" xfId="0" applyNumberFormat="1"/>
    <xf numFmtId="0" fontId="5" fillId="0" borderId="0" xfId="0" applyFont="1"/>
    <xf numFmtId="9" fontId="0" fillId="0" borderId="0" xfId="1" applyFont="1"/>
    <xf numFmtId="1" fontId="0" fillId="4" borderId="0" xfId="0" applyNumberFormat="1" applyFill="1"/>
    <xf numFmtId="0" fontId="6" fillId="0" borderId="0" xfId="0" applyFont="1" applyAlignment="1">
      <alignment vertical="center"/>
    </xf>
    <xf numFmtId="0" fontId="7" fillId="0" borderId="0" xfId="0" applyFont="1"/>
    <xf numFmtId="14" fontId="8" fillId="0" borderId="0" xfId="0" applyNumberFormat="1" applyFont="1"/>
    <xf numFmtId="0" fontId="9" fillId="0" borderId="0" xfId="0" applyFont="1" applyAlignment="1">
      <alignment vertical="center"/>
    </xf>
    <xf numFmtId="0" fontId="8" fillId="0" borderId="0" xfId="0" applyFont="1"/>
    <xf numFmtId="0" fontId="10" fillId="0" borderId="0" xfId="0" applyFont="1"/>
    <xf numFmtId="0" fontId="11" fillId="0" borderId="0" xfId="3"/>
    <xf numFmtId="0" fontId="8" fillId="5" borderId="0" xfId="3" applyFont="1" applyFill="1"/>
    <xf numFmtId="0" fontId="8" fillId="5" borderId="0" xfId="3" applyFont="1" applyFill="1" applyAlignment="1">
      <alignment horizontal="center"/>
    </xf>
    <xf numFmtId="0" fontId="8" fillId="0" borderId="0" xfId="3" applyFont="1" applyAlignment="1">
      <alignment horizontal="center"/>
    </xf>
    <xf numFmtId="0" fontId="8" fillId="0" borderId="0" xfId="3" applyFont="1"/>
    <xf numFmtId="0" fontId="8" fillId="7" borderId="0" xfId="3" applyFont="1" applyFill="1"/>
    <xf numFmtId="0" fontId="14" fillId="7" borderId="0" xfId="3" applyFont="1" applyFill="1"/>
    <xf numFmtId="3" fontId="14" fillId="7" borderId="0" xfId="3" applyNumberFormat="1" applyFont="1" applyFill="1" applyAlignment="1">
      <alignment horizontal="right"/>
    </xf>
    <xf numFmtId="3" fontId="14" fillId="0" borderId="0" xfId="3" applyNumberFormat="1" applyFont="1" applyAlignment="1">
      <alignment horizontal="right"/>
    </xf>
    <xf numFmtId="0" fontId="8" fillId="8" borderId="0" xfId="3" applyFont="1" applyFill="1"/>
    <xf numFmtId="3" fontId="8" fillId="5" borderId="0" xfId="3" applyNumberFormat="1" applyFont="1" applyFill="1" applyAlignment="1">
      <alignment horizontal="right"/>
    </xf>
    <xf numFmtId="166" fontId="8" fillId="0" borderId="0" xfId="3" applyNumberFormat="1" applyFont="1" applyAlignment="1">
      <alignment horizontal="right"/>
    </xf>
    <xf numFmtId="3" fontId="8" fillId="0" borderId="0" xfId="3" applyNumberFormat="1" applyFont="1" applyAlignment="1">
      <alignment horizontal="right"/>
    </xf>
    <xf numFmtId="0" fontId="8" fillId="7" borderId="0" xfId="3" applyFont="1" applyFill="1" applyAlignment="1">
      <alignment horizontal="center"/>
    </xf>
    <xf numFmtId="3" fontId="8" fillId="7" borderId="0" xfId="3" applyNumberFormat="1" applyFont="1" applyFill="1" applyAlignment="1">
      <alignment horizontal="right"/>
    </xf>
    <xf numFmtId="10" fontId="8" fillId="5" borderId="0" xfId="3" applyNumberFormat="1" applyFont="1" applyFill="1"/>
    <xf numFmtId="9" fontId="8" fillId="5" borderId="0" xfId="3" applyNumberFormat="1" applyFont="1" applyFill="1"/>
    <xf numFmtId="0" fontId="16" fillId="0" borderId="0" xfId="3" applyFont="1"/>
    <xf numFmtId="0" fontId="17" fillId="0" borderId="0" xfId="3" applyFont="1"/>
    <xf numFmtId="167" fontId="8" fillId="0" borderId="0" xfId="3" applyNumberFormat="1" applyFont="1"/>
    <xf numFmtId="0" fontId="18" fillId="0" borderId="0" xfId="3" applyFont="1"/>
    <xf numFmtId="1" fontId="8" fillId="0" borderId="0" xfId="3" applyNumberFormat="1" applyFont="1"/>
    <xf numFmtId="0" fontId="19" fillId="0" borderId="0" xfId="3" applyFont="1"/>
    <xf numFmtId="0" fontId="14" fillId="0" borderId="0" xfId="3" applyFont="1"/>
    <xf numFmtId="167" fontId="14" fillId="0" borderId="0" xfId="3" applyNumberFormat="1" applyFont="1"/>
    <xf numFmtId="0" fontId="20" fillId="0" borderId="1" xfId="3" applyFont="1" applyBorder="1" applyAlignment="1">
      <alignment horizontal="center" vertical="center"/>
    </xf>
    <xf numFmtId="0" fontId="20" fillId="0" borderId="5" xfId="3" applyFont="1" applyBorder="1" applyAlignment="1">
      <alignment vertical="center"/>
    </xf>
    <xf numFmtId="0" fontId="20" fillId="0" borderId="6" xfId="3" applyFont="1" applyBorder="1" applyAlignment="1">
      <alignment horizontal="center" vertical="center"/>
    </xf>
    <xf numFmtId="0" fontId="21" fillId="0" borderId="5" xfId="3" applyFont="1" applyBorder="1" applyAlignment="1">
      <alignment horizontal="center" vertical="center"/>
    </xf>
    <xf numFmtId="1" fontId="21" fillId="0" borderId="6" xfId="3" applyNumberFormat="1" applyFont="1" applyBorder="1" applyAlignment="1">
      <alignment horizontal="center" vertical="center"/>
    </xf>
    <xf numFmtId="0" fontId="22" fillId="0" borderId="0" xfId="3" applyFont="1"/>
    <xf numFmtId="3" fontId="23" fillId="0" borderId="0" xfId="3" applyNumberFormat="1" applyFont="1"/>
    <xf numFmtId="0" fontId="8" fillId="0" borderId="7" xfId="3" applyFont="1" applyBorder="1"/>
    <xf numFmtId="0" fontId="14" fillId="0" borderId="0" xfId="3" applyFont="1" applyAlignment="1">
      <alignment wrapText="1"/>
    </xf>
    <xf numFmtId="0" fontId="24" fillId="0" borderId="0" xfId="3" applyFont="1"/>
    <xf numFmtId="0" fontId="25" fillId="0" borderId="0" xfId="3" applyFont="1"/>
    <xf numFmtId="3" fontId="8" fillId="0" borderId="0" xfId="3" applyNumberFormat="1" applyFont="1"/>
    <xf numFmtId="0" fontId="26" fillId="0" borderId="0" xfId="3" applyFont="1"/>
    <xf numFmtId="0" fontId="27" fillId="0" borderId="0" xfId="3" applyFont="1"/>
    <xf numFmtId="0" fontId="28" fillId="0" borderId="0" xfId="3" applyFont="1"/>
    <xf numFmtId="3" fontId="28" fillId="0" borderId="0" xfId="3" applyNumberFormat="1" applyFont="1"/>
    <xf numFmtId="9" fontId="28" fillId="0" borderId="0" xfId="3" applyNumberFormat="1" applyFont="1"/>
    <xf numFmtId="9" fontId="16" fillId="0" borderId="0" xfId="3" applyNumberFormat="1" applyFont="1"/>
    <xf numFmtId="0" fontId="8" fillId="9" borderId="0" xfId="3" applyFont="1" applyFill="1"/>
    <xf numFmtId="0" fontId="29" fillId="0" borderId="0" xfId="3" applyFont="1"/>
    <xf numFmtId="0" fontId="8" fillId="0" borderId="0" xfId="3" applyFont="1" applyAlignment="1">
      <alignment wrapText="1"/>
    </xf>
    <xf numFmtId="0" fontId="30" fillId="0" borderId="0" xfId="0" applyFont="1"/>
    <xf numFmtId="0" fontId="30" fillId="10" borderId="0" xfId="0" applyFont="1" applyFill="1"/>
    <xf numFmtId="3" fontId="30" fillId="10" borderId="8" xfId="0" applyNumberFormat="1" applyFont="1" applyFill="1" applyBorder="1" applyAlignment="1">
      <alignment horizontal="center" vertical="center"/>
    </xf>
    <xf numFmtId="3" fontId="30" fillId="10" borderId="9" xfId="0" applyNumberFormat="1" applyFont="1" applyFill="1" applyBorder="1" applyAlignment="1">
      <alignment horizontal="center" vertical="center"/>
    </xf>
    <xf numFmtId="2" fontId="30" fillId="10" borderId="9" xfId="0" applyNumberFormat="1" applyFont="1" applyFill="1" applyBorder="1" applyAlignment="1">
      <alignment horizontal="center" vertical="center"/>
    </xf>
    <xf numFmtId="0" fontId="30" fillId="10" borderId="9" xfId="0" applyFont="1" applyFill="1" applyBorder="1" applyAlignment="1">
      <alignment horizontal="center" vertical="center"/>
    </xf>
    <xf numFmtId="3" fontId="30" fillId="10" borderId="11" xfId="0" applyNumberFormat="1" applyFont="1" applyFill="1" applyBorder="1" applyAlignment="1">
      <alignment horizontal="center" vertical="center"/>
    </xf>
    <xf numFmtId="3" fontId="30" fillId="10" borderId="0" xfId="0" applyNumberFormat="1" applyFont="1" applyFill="1" applyAlignment="1">
      <alignment horizontal="center" vertical="center"/>
    </xf>
    <xf numFmtId="2" fontId="30" fillId="10" borderId="0" xfId="0" applyNumberFormat="1" applyFont="1" applyFill="1" applyAlignment="1">
      <alignment horizontal="center" vertical="center"/>
    </xf>
    <xf numFmtId="0" fontId="30" fillId="10" borderId="0" xfId="0" applyFont="1" applyFill="1" applyAlignment="1">
      <alignment horizontal="center" vertical="center"/>
    </xf>
    <xf numFmtId="3" fontId="30" fillId="10" borderId="13" xfId="0" applyNumberFormat="1" applyFont="1" applyFill="1" applyBorder="1" applyAlignment="1">
      <alignment horizontal="center" vertical="center"/>
    </xf>
    <xf numFmtId="3" fontId="30" fillId="10" borderId="14" xfId="0" applyNumberFormat="1" applyFont="1" applyFill="1" applyBorder="1" applyAlignment="1">
      <alignment horizontal="center" vertical="center"/>
    </xf>
    <xf numFmtId="2" fontId="30" fillId="10" borderId="14" xfId="0" applyNumberFormat="1" applyFont="1" applyFill="1" applyBorder="1" applyAlignment="1">
      <alignment horizontal="center" vertical="center"/>
    </xf>
    <xf numFmtId="0" fontId="30" fillId="10" borderId="14" xfId="0" applyFont="1" applyFill="1" applyBorder="1" applyAlignment="1">
      <alignment horizontal="center" vertical="center"/>
    </xf>
    <xf numFmtId="0" fontId="31" fillId="10" borderId="16" xfId="0" applyFont="1" applyFill="1" applyBorder="1" applyAlignment="1">
      <alignment horizontal="center" vertical="center" wrapText="1"/>
    </xf>
    <xf numFmtId="0" fontId="31" fillId="10" borderId="17" xfId="0" applyFont="1" applyFill="1" applyBorder="1" applyAlignment="1">
      <alignment horizontal="center" vertical="center" wrapText="1"/>
    </xf>
    <xf numFmtId="0" fontId="31" fillId="10" borderId="18" xfId="0" applyFont="1" applyFill="1" applyBorder="1" applyAlignment="1">
      <alignment horizontal="center" vertical="center"/>
    </xf>
    <xf numFmtId="0" fontId="31" fillId="10" borderId="0" xfId="0" applyFont="1" applyFill="1"/>
    <xf numFmtId="168" fontId="0" fillId="0" borderId="0" xfId="4" applyNumberFormat="1" applyFont="1"/>
    <xf numFmtId="168" fontId="0" fillId="0" borderId="0" xfId="0" applyNumberFormat="1"/>
    <xf numFmtId="43" fontId="0" fillId="0" borderId="0" xfId="0" applyNumberFormat="1"/>
    <xf numFmtId="168" fontId="2" fillId="0" borderId="0" xfId="0" applyNumberFormat="1" applyFont="1"/>
    <xf numFmtId="0" fontId="30" fillId="10" borderId="15" xfId="0" applyFont="1" applyFill="1" applyBorder="1" applyAlignment="1">
      <alignment horizontal="center" vertical="center"/>
    </xf>
    <xf numFmtId="0" fontId="30" fillId="10" borderId="12" xfId="0" applyFont="1" applyFill="1" applyBorder="1" applyAlignment="1">
      <alignment horizontal="center" vertical="center"/>
    </xf>
    <xf numFmtId="0" fontId="30" fillId="10" borderId="10" xfId="0" applyFont="1" applyFill="1" applyBorder="1" applyAlignment="1">
      <alignment horizontal="center" vertical="center"/>
    </xf>
    <xf numFmtId="0" fontId="15" fillId="5" borderId="0" xfId="3" applyFont="1" applyFill="1"/>
    <xf numFmtId="0" fontId="11" fillId="0" borderId="0" xfId="3"/>
    <xf numFmtId="0" fontId="12" fillId="5" borderId="0" xfId="3" applyFont="1" applyFill="1"/>
    <xf numFmtId="0" fontId="13" fillId="5" borderId="0" xfId="3" applyFont="1" applyFill="1" applyAlignment="1">
      <alignment horizontal="center"/>
    </xf>
    <xf numFmtId="0" fontId="14" fillId="5" borderId="0" xfId="3" applyFont="1" applyFill="1" applyAlignment="1">
      <alignment horizontal="center"/>
    </xf>
    <xf numFmtId="0" fontId="14" fillId="6" borderId="0" xfId="3" applyFont="1" applyFill="1" applyAlignment="1">
      <alignment horizontal="center"/>
    </xf>
    <xf numFmtId="0" fontId="20" fillId="0" borderId="2" xfId="3" applyFont="1" applyBorder="1" applyAlignment="1">
      <alignment horizontal="center" vertical="center"/>
    </xf>
    <xf numFmtId="0" fontId="7" fillId="0" borderId="3" xfId="3" applyFont="1" applyBorder="1"/>
    <xf numFmtId="0" fontId="7" fillId="0" borderId="4" xfId="3" applyFont="1" applyBorder="1"/>
  </cellXfs>
  <cellStyles count="5">
    <cellStyle name="Comma" xfId="4" builtinId="3"/>
    <cellStyle name="Hyperlink" xfId="2" builtinId="8"/>
    <cellStyle name="Normal" xfId="0" builtinId="0"/>
    <cellStyle name="Normal 2" xfId="3" xr:uid="{F9E88143-1DE0-4009-9D0D-597BF38EF2DE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3.xml"/><Relationship Id="rId26" Type="http://schemas.openxmlformats.org/officeDocument/2006/relationships/externalLink" Target="externalLinks/externalLink11.xml"/><Relationship Id="rId39" Type="http://schemas.openxmlformats.org/officeDocument/2006/relationships/externalLink" Target="externalLinks/externalLink24.xml"/><Relationship Id="rId21" Type="http://schemas.openxmlformats.org/officeDocument/2006/relationships/externalLink" Target="externalLinks/externalLink6.xml"/><Relationship Id="rId34" Type="http://schemas.openxmlformats.org/officeDocument/2006/relationships/externalLink" Target="externalLinks/externalLink19.xml"/><Relationship Id="rId42" Type="http://schemas.openxmlformats.org/officeDocument/2006/relationships/externalLink" Target="externalLinks/externalLink27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9" Type="http://schemas.openxmlformats.org/officeDocument/2006/relationships/externalLink" Target="externalLinks/externalLink1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9.xml"/><Relationship Id="rId32" Type="http://schemas.openxmlformats.org/officeDocument/2006/relationships/externalLink" Target="externalLinks/externalLink17.xml"/><Relationship Id="rId37" Type="http://schemas.openxmlformats.org/officeDocument/2006/relationships/externalLink" Target="externalLinks/externalLink22.xml"/><Relationship Id="rId40" Type="http://schemas.openxmlformats.org/officeDocument/2006/relationships/externalLink" Target="externalLinks/externalLink25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8.xml"/><Relationship Id="rId28" Type="http://schemas.openxmlformats.org/officeDocument/2006/relationships/externalLink" Target="externalLinks/externalLink13.xml"/><Relationship Id="rId36" Type="http://schemas.openxmlformats.org/officeDocument/2006/relationships/externalLink" Target="externalLinks/externalLink21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4.xml"/><Relationship Id="rId31" Type="http://schemas.openxmlformats.org/officeDocument/2006/relationships/externalLink" Target="externalLinks/externalLink16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7.xml"/><Relationship Id="rId27" Type="http://schemas.openxmlformats.org/officeDocument/2006/relationships/externalLink" Target="externalLinks/externalLink12.xml"/><Relationship Id="rId30" Type="http://schemas.openxmlformats.org/officeDocument/2006/relationships/externalLink" Target="externalLinks/externalLink15.xml"/><Relationship Id="rId35" Type="http://schemas.openxmlformats.org/officeDocument/2006/relationships/externalLink" Target="externalLinks/externalLink20.xml"/><Relationship Id="rId43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5" Type="http://schemas.openxmlformats.org/officeDocument/2006/relationships/externalLink" Target="externalLinks/externalLink10.xml"/><Relationship Id="rId33" Type="http://schemas.openxmlformats.org/officeDocument/2006/relationships/externalLink" Target="externalLinks/externalLink18.xml"/><Relationship Id="rId38" Type="http://schemas.openxmlformats.org/officeDocument/2006/relationships/externalLink" Target="externalLinks/externalLink23.xml"/><Relationship Id="rId46" Type="http://schemas.openxmlformats.org/officeDocument/2006/relationships/calcChain" Target="calcChain.xml"/><Relationship Id="rId20" Type="http://schemas.openxmlformats.org/officeDocument/2006/relationships/externalLink" Target="externalLinks/externalLink5.xml"/><Relationship Id="rId41" Type="http://schemas.openxmlformats.org/officeDocument/2006/relationships/externalLink" Target="externalLinks/externalLink26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stmodel\CodeD902\Reference902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17937/My%20Documents/17937-Soo/01292008/Copy%20of%20Master%20Potential%20EPA31%20012208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ERD\TYCHE%20Contract\Assignments\WA%200-05%20(316(b))\Ph4_Supporting_Analyses\Data_Supporting_All_Analyses\EPA\PhIV_Compliance_Costs_by_Option\P4%20I&amp;E%20All%20S2%20Compliance%20Costs_7-31-08_Adj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Users\27077\Documents\Current%20projects\Parsing%205.13\orl\Kiet_Check_BC_235_ESP%20Upgrades_EPA513v3_PF_09-09-2013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NonPriceRetirements_PermanentDeLists\NPR_Tracking_WorkingDocument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Projects\Wholesale%20Power\2011-%20ARCLIGHT-FRC\Market%20Assumptions\Wholesale-GMM0711a_rundate08.10.11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Projects\EPAV4.0%20AEO%202009\Potential%20Units\Renewables\Wind\AEO%202008\Wind%20RM%20AEO2008%20061008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Users\10183\AT%20HOME\EPA%20v5.12%20Design\Retrofits\Retrofit%20Cost%20Check\V412_RetrofitCostCheck_v8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exchange.icfconsulting.com/Documents%20and%20Settings/BOLKW/Local%20Settings/Temp/CPN%20-%20Comparison%20of%20CPN%20June30%20Fwds%20to%20PROSYM%20Results%20v6%201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Users\16043\AppData\Local\Microsoft\Windows\Temporary%20Internet%20Files\Content.Outlook\TEQOK3RU\Retrofit%20Cost%20Check\V412_RetrofitCostCheck_v8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:\EPA%205.12\Retrofit%20checks\ReferenceKey_v512_PF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10183/AT%20HOME/EPA%20v6.17%20Design/Electricity%20Demand/Energy%20Forecast%20AEO2017%20without%20CPP%20-%20AEO%20Regional%20Approach%20v6.17_01-27-17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FCM\Internal%20Documentation\NonPriceRetirements_PermanentDeLists\NPR_Tracking_WorkingDocument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Jay\From%20BNV\CO2%20Storage%20Cost%20Curves\EPA%20v723%20CO2%20Storage%20and%20Transport%20Analysis%2010-05-23%20v8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ERD\TYCHE%20Contract\Assignments\WA%200-05%20(316(b))\Ph4_Supporting_Analyses\All_Ph_IV_Analyses\Cost_Analyses_Using_PhIV_IPM_Baseline\Cost_Analysis\Private_Costs_Assessment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Projects\EPAV4.0%20AEO%202009\Potential%20Units\Renewables\Solar\Solar%20RM%20040808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Projects\EPAV5.12\Potential%20Units\Master%20Potential%20EPA5.12%2012-18-12%20(Wind).xlsm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Shared\NehaS\2017\EPAV6.17\Potential%20Units\Jordan's%20Implementation%20Check\Final_To%20FE\ECO%20Master%20Potential%20EPA6.17%20(Non%20Renewable)_03-28-17_JH_10-31-17_NS_II.xlsm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a01epas2013t\Shared\shared\SSR\EPA412_BC_33b\output\SSR_1-2_EPA412(10-10-12)%20EXCEL2010_EPA412_BC_32-2.xlsm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Projects\EPAV3.1\Fuel%20Demand%20Region\Reference10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cuments%20and%20Settings\14843\My%20Documents\Multiclient\2007\Coal%20Results%20Internat%20New%20CDR%204P%20M3%20Shanyn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cuments%20and%20Settings\16369\Local%20Settings\Temporary%20Internet%20Files\OLK77\Sebastian\Entegra%20Power%20Group\EEA1007_SeasonalPriceDifferentials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Users\10183\AT%20HOME\EPA%20v5.16%20Design\Renewables%20Checking\NREL%20Cost%20Analysis%2003-31-15%2008-16-16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NehaS\_Projects\EPAV6.20\Potential%20Units\FE_Implementation\New%20Solar%20PV\Template\From%20Potential%20Template%208-11-17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GERHARDT\Capstone%20MachGen%20II\Globals%20and%20Calibration\Starts%20Macro\Suez-Machgen%204.0%2032408\Millenium%20-%20Starts%20Macro%20(based%20on%204.0)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Projects\EPAV5.12\Coal%20Assumption%20Update\coaltransport-EPA-May2012ver11c2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Projects\EPAV5.12\Coal%20Assumption%20Update\OLDcoaltransport-NERA-Nov2011ver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ADME"/>
      <sheetName val="FileList"/>
      <sheetName val="NetworkMap"/>
      <sheetName val="L48 Demand Nodes"/>
      <sheetName val="County-to-Node"/>
      <sheetName val="Node Names"/>
      <sheetName val="Supply Regions"/>
      <sheetName val="SupplyRegion Map"/>
      <sheetName val="PlotDiscountCurves"/>
      <sheetName val="DC_Calc"/>
      <sheetName val="Network Link Names"/>
      <sheetName val="Output Variables"/>
      <sheetName val="Aggregate Regions"/>
      <sheetName val="Census Regions"/>
      <sheetName val="Demand Regions"/>
      <sheetName val="NERC Regions"/>
      <sheetName val="GD Locations"/>
      <sheetName val="Storage Regions"/>
    </sheetNames>
    <sheetDataSet>
      <sheetData sheetId="0"/>
      <sheetData sheetId="1"/>
      <sheetData sheetId="2" refreshError="1"/>
      <sheetData sheetId="3" refreshError="1"/>
      <sheetData sheetId="4">
        <row r="3">
          <cell r="A3" t="str">
            <v>STATE</v>
          </cell>
          <cell r="B3" t="str">
            <v>COUNTY</v>
          </cell>
          <cell r="C3" t="str">
            <v>NODE</v>
          </cell>
        </row>
        <row r="4">
          <cell r="A4" t="str">
            <v>AL</v>
          </cell>
          <cell r="B4" t="str">
            <v>Autauga</v>
          </cell>
          <cell r="C4">
            <v>54</v>
          </cell>
        </row>
        <row r="5">
          <cell r="A5" t="str">
            <v>AL</v>
          </cell>
          <cell r="B5" t="str">
            <v>Baldwin</v>
          </cell>
          <cell r="C5">
            <v>56</v>
          </cell>
        </row>
        <row r="6">
          <cell r="A6" t="str">
            <v>AL</v>
          </cell>
          <cell r="B6" t="str">
            <v>Barbour</v>
          </cell>
          <cell r="C6">
            <v>56</v>
          </cell>
        </row>
        <row r="7">
          <cell r="A7" t="str">
            <v>AL</v>
          </cell>
          <cell r="B7" t="str">
            <v>Bibb</v>
          </cell>
          <cell r="C7">
            <v>54</v>
          </cell>
        </row>
        <row r="8">
          <cell r="A8" t="str">
            <v>AL</v>
          </cell>
          <cell r="B8" t="str">
            <v>Blount</v>
          </cell>
          <cell r="C8">
            <v>54</v>
          </cell>
        </row>
        <row r="9">
          <cell r="A9" t="str">
            <v>AL</v>
          </cell>
          <cell r="B9" t="str">
            <v>Bullock</v>
          </cell>
          <cell r="C9">
            <v>54</v>
          </cell>
        </row>
        <row r="10">
          <cell r="A10" t="str">
            <v>AL</v>
          </cell>
          <cell r="B10" t="str">
            <v>Butler</v>
          </cell>
          <cell r="C10">
            <v>56</v>
          </cell>
        </row>
        <row r="11">
          <cell r="A11" t="str">
            <v>AL</v>
          </cell>
          <cell r="B11" t="str">
            <v>Calhoun</v>
          </cell>
          <cell r="C11">
            <v>54</v>
          </cell>
        </row>
        <row r="12">
          <cell r="A12" t="str">
            <v>AL</v>
          </cell>
          <cell r="B12" t="str">
            <v>Chambers</v>
          </cell>
          <cell r="C12">
            <v>54</v>
          </cell>
        </row>
        <row r="13">
          <cell r="A13" t="str">
            <v>AL</v>
          </cell>
          <cell r="B13" t="str">
            <v>Cherokee</v>
          </cell>
          <cell r="C13">
            <v>54</v>
          </cell>
        </row>
        <row r="14">
          <cell r="A14" t="str">
            <v>AL</v>
          </cell>
          <cell r="B14" t="str">
            <v>Chilton</v>
          </cell>
          <cell r="C14">
            <v>54</v>
          </cell>
        </row>
        <row r="15">
          <cell r="A15" t="str">
            <v>AL</v>
          </cell>
          <cell r="B15" t="str">
            <v>Choctaw</v>
          </cell>
          <cell r="C15">
            <v>56</v>
          </cell>
        </row>
        <row r="16">
          <cell r="A16" t="str">
            <v>AL</v>
          </cell>
          <cell r="B16" t="str">
            <v>Clarke</v>
          </cell>
          <cell r="C16">
            <v>56</v>
          </cell>
        </row>
        <row r="17">
          <cell r="A17" t="str">
            <v>AL</v>
          </cell>
          <cell r="B17" t="str">
            <v>Clay</v>
          </cell>
          <cell r="C17">
            <v>54</v>
          </cell>
        </row>
        <row r="18">
          <cell r="A18" t="str">
            <v>AL</v>
          </cell>
          <cell r="B18" t="str">
            <v>Cleburne</v>
          </cell>
          <cell r="C18">
            <v>54</v>
          </cell>
        </row>
        <row r="19">
          <cell r="A19" t="str">
            <v>AL</v>
          </cell>
          <cell r="B19" t="str">
            <v>Coffee</v>
          </cell>
          <cell r="C19">
            <v>56</v>
          </cell>
        </row>
        <row r="20">
          <cell r="A20" t="str">
            <v>AL</v>
          </cell>
          <cell r="B20" t="str">
            <v>Colbert</v>
          </cell>
          <cell r="C20">
            <v>54</v>
          </cell>
        </row>
        <row r="21">
          <cell r="A21" t="str">
            <v>AL</v>
          </cell>
          <cell r="B21" t="str">
            <v>Conecuh</v>
          </cell>
          <cell r="C21">
            <v>56</v>
          </cell>
        </row>
        <row r="22">
          <cell r="A22" t="str">
            <v>AL</v>
          </cell>
          <cell r="B22" t="str">
            <v>Coosa</v>
          </cell>
          <cell r="C22">
            <v>54</v>
          </cell>
        </row>
        <row r="23">
          <cell r="A23" t="str">
            <v>AL</v>
          </cell>
          <cell r="B23" t="str">
            <v>Covington</v>
          </cell>
          <cell r="C23">
            <v>56</v>
          </cell>
        </row>
        <row r="24">
          <cell r="A24" t="str">
            <v>AL</v>
          </cell>
          <cell r="B24" t="str">
            <v>Crenshaw</v>
          </cell>
          <cell r="C24">
            <v>56</v>
          </cell>
        </row>
        <row r="25">
          <cell r="A25" t="str">
            <v>AL</v>
          </cell>
          <cell r="B25" t="str">
            <v>Cullman</v>
          </cell>
          <cell r="C25">
            <v>54</v>
          </cell>
        </row>
        <row r="26">
          <cell r="A26" t="str">
            <v>AL</v>
          </cell>
          <cell r="B26" t="str">
            <v>Dale</v>
          </cell>
          <cell r="C26">
            <v>56</v>
          </cell>
        </row>
        <row r="27">
          <cell r="A27" t="str">
            <v>AL</v>
          </cell>
          <cell r="B27" t="str">
            <v>Dallas</v>
          </cell>
          <cell r="C27">
            <v>54</v>
          </cell>
        </row>
        <row r="28">
          <cell r="A28" t="str">
            <v>AL</v>
          </cell>
          <cell r="B28" t="str">
            <v>De Kalb</v>
          </cell>
          <cell r="C28">
            <v>54</v>
          </cell>
        </row>
        <row r="29">
          <cell r="A29" t="str">
            <v>AL</v>
          </cell>
          <cell r="B29" t="str">
            <v>Elmore</v>
          </cell>
          <cell r="C29">
            <v>54</v>
          </cell>
        </row>
        <row r="30">
          <cell r="A30" t="str">
            <v>AL</v>
          </cell>
          <cell r="B30" t="str">
            <v>Escambia</v>
          </cell>
          <cell r="C30">
            <v>56</v>
          </cell>
        </row>
        <row r="31">
          <cell r="A31" t="str">
            <v>AL</v>
          </cell>
          <cell r="B31" t="str">
            <v>Etowah</v>
          </cell>
          <cell r="C31">
            <v>54</v>
          </cell>
        </row>
        <row r="32">
          <cell r="A32" t="str">
            <v>AL</v>
          </cell>
          <cell r="B32" t="str">
            <v>Fayette</v>
          </cell>
          <cell r="C32">
            <v>54</v>
          </cell>
        </row>
        <row r="33">
          <cell r="A33" t="str">
            <v>AL</v>
          </cell>
          <cell r="B33" t="str">
            <v>Franklin</v>
          </cell>
          <cell r="C33">
            <v>54</v>
          </cell>
        </row>
        <row r="34">
          <cell r="A34" t="str">
            <v>AL</v>
          </cell>
          <cell r="B34" t="str">
            <v>Geneva</v>
          </cell>
          <cell r="C34">
            <v>56</v>
          </cell>
        </row>
        <row r="35">
          <cell r="A35" t="str">
            <v>AL</v>
          </cell>
          <cell r="B35" t="str">
            <v>Greene</v>
          </cell>
          <cell r="C35">
            <v>54</v>
          </cell>
        </row>
        <row r="36">
          <cell r="A36" t="str">
            <v>AL</v>
          </cell>
          <cell r="B36" t="str">
            <v>Hale</v>
          </cell>
          <cell r="C36">
            <v>54</v>
          </cell>
        </row>
        <row r="37">
          <cell r="A37" t="str">
            <v>AL</v>
          </cell>
          <cell r="B37" t="str">
            <v>Henry</v>
          </cell>
          <cell r="C37">
            <v>56</v>
          </cell>
        </row>
        <row r="38">
          <cell r="A38" t="str">
            <v>AL</v>
          </cell>
          <cell r="B38" t="str">
            <v>Houston</v>
          </cell>
          <cell r="C38">
            <v>56</v>
          </cell>
        </row>
        <row r="39">
          <cell r="A39" t="str">
            <v>AL</v>
          </cell>
          <cell r="B39" t="str">
            <v>Jackson</v>
          </cell>
          <cell r="C39">
            <v>54</v>
          </cell>
        </row>
        <row r="40">
          <cell r="A40" t="str">
            <v>AL</v>
          </cell>
          <cell r="B40" t="str">
            <v>Jefferson</v>
          </cell>
          <cell r="C40">
            <v>54</v>
          </cell>
        </row>
        <row r="41">
          <cell r="A41" t="str">
            <v>AL</v>
          </cell>
          <cell r="B41" t="str">
            <v>Lamar</v>
          </cell>
          <cell r="C41">
            <v>54</v>
          </cell>
        </row>
        <row r="42">
          <cell r="A42" t="str">
            <v>AL</v>
          </cell>
          <cell r="B42" t="str">
            <v>Lauderdale</v>
          </cell>
          <cell r="C42">
            <v>54</v>
          </cell>
        </row>
        <row r="43">
          <cell r="A43" t="str">
            <v>AL</v>
          </cell>
          <cell r="B43" t="str">
            <v>Lawrence</v>
          </cell>
          <cell r="C43">
            <v>54</v>
          </cell>
        </row>
        <row r="44">
          <cell r="A44" t="str">
            <v>AL</v>
          </cell>
          <cell r="B44" t="str">
            <v>Lee</v>
          </cell>
          <cell r="C44">
            <v>54</v>
          </cell>
        </row>
        <row r="45">
          <cell r="A45" t="str">
            <v>AL</v>
          </cell>
          <cell r="B45" t="str">
            <v>Limestone</v>
          </cell>
          <cell r="C45">
            <v>54</v>
          </cell>
        </row>
        <row r="46">
          <cell r="A46" t="str">
            <v>AL</v>
          </cell>
          <cell r="B46" t="str">
            <v>Lowndes</v>
          </cell>
          <cell r="C46">
            <v>56</v>
          </cell>
        </row>
        <row r="47">
          <cell r="A47" t="str">
            <v>AL</v>
          </cell>
          <cell r="B47" t="str">
            <v>Macon</v>
          </cell>
          <cell r="C47">
            <v>54</v>
          </cell>
        </row>
        <row r="48">
          <cell r="A48" t="str">
            <v>AL</v>
          </cell>
          <cell r="B48" t="str">
            <v>Madison</v>
          </cell>
          <cell r="C48">
            <v>54</v>
          </cell>
        </row>
        <row r="49">
          <cell r="A49" t="str">
            <v>AL</v>
          </cell>
          <cell r="B49" t="str">
            <v>Marengo</v>
          </cell>
          <cell r="C49">
            <v>54</v>
          </cell>
        </row>
        <row r="50">
          <cell r="A50" t="str">
            <v>AL</v>
          </cell>
          <cell r="B50" t="str">
            <v>Marion</v>
          </cell>
          <cell r="C50">
            <v>54</v>
          </cell>
        </row>
        <row r="51">
          <cell r="A51" t="str">
            <v>AL</v>
          </cell>
          <cell r="B51" t="str">
            <v>Marshall</v>
          </cell>
          <cell r="C51">
            <v>54</v>
          </cell>
        </row>
        <row r="52">
          <cell r="A52" t="str">
            <v>AL</v>
          </cell>
          <cell r="B52" t="str">
            <v>Mobile</v>
          </cell>
          <cell r="C52">
            <v>56</v>
          </cell>
        </row>
        <row r="53">
          <cell r="A53" t="str">
            <v>AL</v>
          </cell>
          <cell r="B53" t="str">
            <v>Monroe</v>
          </cell>
          <cell r="C53">
            <v>56</v>
          </cell>
        </row>
        <row r="54">
          <cell r="A54" t="str">
            <v>AL</v>
          </cell>
          <cell r="B54" t="str">
            <v>Montgomery</v>
          </cell>
          <cell r="C54">
            <v>54</v>
          </cell>
        </row>
        <row r="55">
          <cell r="A55" t="str">
            <v>AL</v>
          </cell>
          <cell r="B55" t="str">
            <v>Morgan</v>
          </cell>
          <cell r="C55">
            <v>54</v>
          </cell>
        </row>
        <row r="56">
          <cell r="A56" t="str">
            <v>AL</v>
          </cell>
          <cell r="B56" t="str">
            <v>Perry</v>
          </cell>
          <cell r="C56">
            <v>54</v>
          </cell>
        </row>
        <row r="57">
          <cell r="A57" t="str">
            <v>AL</v>
          </cell>
          <cell r="B57" t="str">
            <v>Pickens</v>
          </cell>
          <cell r="C57">
            <v>54</v>
          </cell>
        </row>
        <row r="58">
          <cell r="A58" t="str">
            <v>AL</v>
          </cell>
          <cell r="B58" t="str">
            <v>Pike</v>
          </cell>
          <cell r="C58">
            <v>56</v>
          </cell>
        </row>
        <row r="59">
          <cell r="A59" t="str">
            <v>AL</v>
          </cell>
          <cell r="B59" t="str">
            <v>Randolph</v>
          </cell>
          <cell r="C59">
            <v>54</v>
          </cell>
        </row>
        <row r="60">
          <cell r="A60" t="str">
            <v>AL</v>
          </cell>
          <cell r="B60" t="str">
            <v>Russell</v>
          </cell>
          <cell r="C60">
            <v>54</v>
          </cell>
        </row>
        <row r="61">
          <cell r="A61" t="str">
            <v>AL</v>
          </cell>
          <cell r="B61" t="str">
            <v>St. Clair</v>
          </cell>
          <cell r="C61">
            <v>54</v>
          </cell>
        </row>
        <row r="62">
          <cell r="A62" t="str">
            <v>AL</v>
          </cell>
          <cell r="B62" t="str">
            <v>Shelby</v>
          </cell>
          <cell r="C62">
            <v>54</v>
          </cell>
        </row>
        <row r="63">
          <cell r="A63" t="str">
            <v>AL</v>
          </cell>
          <cell r="B63" t="str">
            <v>Sumter</v>
          </cell>
          <cell r="C63">
            <v>54</v>
          </cell>
        </row>
        <row r="64">
          <cell r="A64" t="str">
            <v>AL</v>
          </cell>
          <cell r="B64" t="str">
            <v>Talladega</v>
          </cell>
          <cell r="C64">
            <v>54</v>
          </cell>
        </row>
        <row r="65">
          <cell r="A65" t="str">
            <v>AL</v>
          </cell>
          <cell r="B65" t="str">
            <v>Tallapoosa</v>
          </cell>
          <cell r="C65">
            <v>54</v>
          </cell>
        </row>
        <row r="66">
          <cell r="A66" t="str">
            <v>AL</v>
          </cell>
          <cell r="B66" t="str">
            <v>Tuscaloosa</v>
          </cell>
          <cell r="C66">
            <v>54</v>
          </cell>
        </row>
        <row r="67">
          <cell r="A67" t="str">
            <v>AL</v>
          </cell>
          <cell r="B67" t="str">
            <v>Walker</v>
          </cell>
          <cell r="C67">
            <v>54</v>
          </cell>
        </row>
        <row r="68">
          <cell r="A68" t="str">
            <v>AL</v>
          </cell>
          <cell r="B68" t="str">
            <v>Washington</v>
          </cell>
          <cell r="C68">
            <v>56</v>
          </cell>
        </row>
        <row r="69">
          <cell r="A69" t="str">
            <v>AL</v>
          </cell>
          <cell r="B69" t="str">
            <v>Wilcox</v>
          </cell>
          <cell r="C69">
            <v>54</v>
          </cell>
        </row>
        <row r="70">
          <cell r="A70" t="str">
            <v>AL</v>
          </cell>
          <cell r="B70" t="str">
            <v>Winston</v>
          </cell>
          <cell r="C70">
            <v>54</v>
          </cell>
        </row>
        <row r="71">
          <cell r="A71" t="str">
            <v>AZ</v>
          </cell>
          <cell r="B71" t="str">
            <v>Apache</v>
          </cell>
          <cell r="C71">
            <v>97</v>
          </cell>
        </row>
        <row r="72">
          <cell r="A72" t="str">
            <v>AZ</v>
          </cell>
          <cell r="B72" t="str">
            <v>Cochise</v>
          </cell>
          <cell r="C72">
            <v>97</v>
          </cell>
        </row>
        <row r="73">
          <cell r="A73" t="str">
            <v>AZ</v>
          </cell>
          <cell r="B73" t="str">
            <v>Coconino</v>
          </cell>
          <cell r="C73">
            <v>97</v>
          </cell>
        </row>
        <row r="74">
          <cell r="A74" t="str">
            <v>AZ</v>
          </cell>
          <cell r="B74" t="str">
            <v>Gila</v>
          </cell>
          <cell r="C74">
            <v>97</v>
          </cell>
        </row>
        <row r="75">
          <cell r="A75" t="str">
            <v>AZ</v>
          </cell>
          <cell r="B75" t="str">
            <v>Graham</v>
          </cell>
          <cell r="C75">
            <v>97</v>
          </cell>
        </row>
        <row r="76">
          <cell r="A76" t="str">
            <v>AZ</v>
          </cell>
          <cell r="B76" t="str">
            <v>Greenlee</v>
          </cell>
          <cell r="C76">
            <v>97</v>
          </cell>
        </row>
        <row r="77">
          <cell r="A77" t="str">
            <v>AZ</v>
          </cell>
          <cell r="B77" t="str">
            <v>La Paz</v>
          </cell>
          <cell r="C77">
            <v>97</v>
          </cell>
        </row>
        <row r="78">
          <cell r="A78" t="str">
            <v>AZ</v>
          </cell>
          <cell r="B78" t="str">
            <v>Maricopa</v>
          </cell>
          <cell r="C78">
            <v>97</v>
          </cell>
        </row>
        <row r="79">
          <cell r="A79" t="str">
            <v>AZ</v>
          </cell>
          <cell r="B79" t="str">
            <v>Mohave</v>
          </cell>
          <cell r="C79">
            <v>97</v>
          </cell>
        </row>
        <row r="80">
          <cell r="A80" t="str">
            <v>AZ</v>
          </cell>
          <cell r="B80" t="str">
            <v>Navajo</v>
          </cell>
          <cell r="C80">
            <v>97</v>
          </cell>
        </row>
        <row r="81">
          <cell r="A81" t="str">
            <v>AZ</v>
          </cell>
          <cell r="B81" t="str">
            <v>Pima</v>
          </cell>
          <cell r="C81">
            <v>97</v>
          </cell>
        </row>
        <row r="82">
          <cell r="A82" t="str">
            <v>AZ</v>
          </cell>
          <cell r="B82" t="str">
            <v>Pinal</v>
          </cell>
          <cell r="C82">
            <v>97</v>
          </cell>
        </row>
        <row r="83">
          <cell r="A83" t="str">
            <v>AZ</v>
          </cell>
          <cell r="B83" t="str">
            <v>Santa Cruz</v>
          </cell>
          <cell r="C83">
            <v>97</v>
          </cell>
        </row>
        <row r="84">
          <cell r="A84" t="str">
            <v>AZ</v>
          </cell>
          <cell r="B84" t="str">
            <v>Yavapai</v>
          </cell>
          <cell r="C84">
            <v>97</v>
          </cell>
        </row>
        <row r="85">
          <cell r="A85" t="str">
            <v>AZ</v>
          </cell>
          <cell r="B85" t="str">
            <v>Yuma</v>
          </cell>
          <cell r="C85">
            <v>97</v>
          </cell>
        </row>
        <row r="86">
          <cell r="A86" t="str">
            <v>AR</v>
          </cell>
          <cell r="B86" t="str">
            <v>Arkansas</v>
          </cell>
          <cell r="C86">
            <v>61</v>
          </cell>
        </row>
        <row r="87">
          <cell r="A87" t="str">
            <v>AR</v>
          </cell>
          <cell r="B87" t="str">
            <v>Ashley</v>
          </cell>
          <cell r="C87">
            <v>61</v>
          </cell>
        </row>
        <row r="88">
          <cell r="A88" t="str">
            <v>AR</v>
          </cell>
          <cell r="B88" t="str">
            <v>Baxter</v>
          </cell>
          <cell r="C88">
            <v>111</v>
          </cell>
        </row>
        <row r="89">
          <cell r="A89" t="str">
            <v>AR</v>
          </cell>
          <cell r="B89" t="str">
            <v>Benton</v>
          </cell>
          <cell r="C89">
            <v>111</v>
          </cell>
        </row>
        <row r="90">
          <cell r="A90" t="str">
            <v>AR</v>
          </cell>
          <cell r="B90" t="str">
            <v>Boone</v>
          </cell>
          <cell r="C90">
            <v>111</v>
          </cell>
        </row>
        <row r="91">
          <cell r="A91" t="str">
            <v>AR</v>
          </cell>
          <cell r="B91" t="str">
            <v>Bradley</v>
          </cell>
          <cell r="C91">
            <v>61</v>
          </cell>
        </row>
        <row r="92">
          <cell r="A92" t="str">
            <v>AR</v>
          </cell>
          <cell r="B92" t="str">
            <v>Calhoun</v>
          </cell>
          <cell r="C92">
            <v>61</v>
          </cell>
        </row>
        <row r="93">
          <cell r="A93" t="str">
            <v>AR</v>
          </cell>
          <cell r="B93" t="str">
            <v>Carroll</v>
          </cell>
          <cell r="C93">
            <v>111</v>
          </cell>
        </row>
        <row r="94">
          <cell r="A94" t="str">
            <v>AR</v>
          </cell>
          <cell r="B94" t="str">
            <v>Chicot</v>
          </cell>
          <cell r="C94">
            <v>61</v>
          </cell>
        </row>
        <row r="95">
          <cell r="A95" t="str">
            <v>AR</v>
          </cell>
          <cell r="B95" t="str">
            <v>Clark</v>
          </cell>
          <cell r="C95">
            <v>61</v>
          </cell>
        </row>
        <row r="96">
          <cell r="A96" t="str">
            <v>AR</v>
          </cell>
          <cell r="B96" t="str">
            <v>Clay</v>
          </cell>
          <cell r="C96">
            <v>111</v>
          </cell>
        </row>
        <row r="97">
          <cell r="A97" t="str">
            <v>AR</v>
          </cell>
          <cell r="B97" t="str">
            <v>Cleburne</v>
          </cell>
          <cell r="C97">
            <v>111</v>
          </cell>
        </row>
        <row r="98">
          <cell r="A98" t="str">
            <v>AR</v>
          </cell>
          <cell r="B98" t="str">
            <v>Cleveland</v>
          </cell>
          <cell r="C98">
            <v>61</v>
          </cell>
        </row>
        <row r="99">
          <cell r="A99" t="str">
            <v>AR</v>
          </cell>
          <cell r="B99" t="str">
            <v>Columbia</v>
          </cell>
          <cell r="C99">
            <v>107</v>
          </cell>
        </row>
        <row r="100">
          <cell r="A100" t="str">
            <v>AR</v>
          </cell>
          <cell r="B100" t="str">
            <v>Conway</v>
          </cell>
          <cell r="C100">
            <v>111</v>
          </cell>
        </row>
        <row r="101">
          <cell r="A101" t="str">
            <v>AR</v>
          </cell>
          <cell r="B101" t="str">
            <v>Craighead</v>
          </cell>
          <cell r="C101">
            <v>111</v>
          </cell>
        </row>
        <row r="102">
          <cell r="A102" t="str">
            <v>AR</v>
          </cell>
          <cell r="B102" t="str">
            <v>Crawford</v>
          </cell>
          <cell r="C102">
            <v>110</v>
          </cell>
        </row>
        <row r="103">
          <cell r="A103" t="str">
            <v>AR</v>
          </cell>
          <cell r="B103" t="str">
            <v>Crittenden</v>
          </cell>
          <cell r="C103">
            <v>111</v>
          </cell>
        </row>
        <row r="104">
          <cell r="A104" t="str">
            <v>AR</v>
          </cell>
          <cell r="B104" t="str">
            <v>Cross</v>
          </cell>
          <cell r="C104">
            <v>111</v>
          </cell>
        </row>
        <row r="105">
          <cell r="A105" t="str">
            <v>AR</v>
          </cell>
          <cell r="B105" t="str">
            <v>Dallas</v>
          </cell>
          <cell r="C105">
            <v>61</v>
          </cell>
        </row>
        <row r="106">
          <cell r="A106" t="str">
            <v>AR</v>
          </cell>
          <cell r="B106" t="str">
            <v>Desha</v>
          </cell>
          <cell r="C106">
            <v>61</v>
          </cell>
        </row>
        <row r="107">
          <cell r="A107" t="str">
            <v>AR</v>
          </cell>
          <cell r="B107" t="str">
            <v>Drew</v>
          </cell>
          <cell r="C107">
            <v>61</v>
          </cell>
        </row>
        <row r="108">
          <cell r="A108" t="str">
            <v>AR</v>
          </cell>
          <cell r="B108" t="str">
            <v>Faulkner</v>
          </cell>
          <cell r="C108">
            <v>111</v>
          </cell>
        </row>
        <row r="109">
          <cell r="A109" t="str">
            <v>AR</v>
          </cell>
          <cell r="B109" t="str">
            <v>Franklin</v>
          </cell>
          <cell r="C109">
            <v>110</v>
          </cell>
        </row>
        <row r="110">
          <cell r="A110" t="str">
            <v>AR</v>
          </cell>
          <cell r="B110" t="str">
            <v>Fulton</v>
          </cell>
          <cell r="C110">
            <v>111</v>
          </cell>
        </row>
        <row r="111">
          <cell r="A111" t="str">
            <v>AR</v>
          </cell>
          <cell r="B111" t="str">
            <v>Garland</v>
          </cell>
          <cell r="C111">
            <v>61</v>
          </cell>
        </row>
        <row r="112">
          <cell r="A112" t="str">
            <v>AR</v>
          </cell>
          <cell r="B112" t="str">
            <v>Grant</v>
          </cell>
          <cell r="C112">
            <v>61</v>
          </cell>
        </row>
        <row r="113">
          <cell r="A113" t="str">
            <v>AR</v>
          </cell>
          <cell r="B113" t="str">
            <v>Greene</v>
          </cell>
          <cell r="C113">
            <v>111</v>
          </cell>
        </row>
        <row r="114">
          <cell r="A114" t="str">
            <v>AR</v>
          </cell>
          <cell r="B114" t="str">
            <v>Hempstead</v>
          </cell>
          <cell r="C114">
            <v>107</v>
          </cell>
        </row>
        <row r="115">
          <cell r="A115" t="str">
            <v>AR</v>
          </cell>
          <cell r="B115" t="str">
            <v>Hot Spring</v>
          </cell>
          <cell r="C115">
            <v>61</v>
          </cell>
        </row>
        <row r="116">
          <cell r="A116" t="str">
            <v>AR</v>
          </cell>
          <cell r="B116" t="str">
            <v>Howard</v>
          </cell>
          <cell r="C116">
            <v>61</v>
          </cell>
        </row>
        <row r="117">
          <cell r="A117" t="str">
            <v>AR</v>
          </cell>
          <cell r="B117" t="str">
            <v>Independence</v>
          </cell>
          <cell r="C117">
            <v>111</v>
          </cell>
        </row>
        <row r="118">
          <cell r="A118" t="str">
            <v>AR</v>
          </cell>
          <cell r="B118" t="str">
            <v>Izard</v>
          </cell>
          <cell r="C118">
            <v>111</v>
          </cell>
        </row>
        <row r="119">
          <cell r="A119" t="str">
            <v>AR</v>
          </cell>
          <cell r="B119" t="str">
            <v>Jackson</v>
          </cell>
          <cell r="C119">
            <v>111</v>
          </cell>
        </row>
        <row r="120">
          <cell r="A120" t="str">
            <v>AR</v>
          </cell>
          <cell r="B120" t="str">
            <v>Jefferson</v>
          </cell>
          <cell r="C120">
            <v>61</v>
          </cell>
        </row>
        <row r="121">
          <cell r="A121" t="str">
            <v>AR</v>
          </cell>
          <cell r="B121" t="str">
            <v>Johnson</v>
          </cell>
          <cell r="C121">
            <v>111</v>
          </cell>
        </row>
        <row r="122">
          <cell r="A122" t="str">
            <v>AR</v>
          </cell>
          <cell r="B122" t="str">
            <v>Lafayette</v>
          </cell>
          <cell r="C122">
            <v>107</v>
          </cell>
        </row>
        <row r="123">
          <cell r="A123" t="str">
            <v>AR</v>
          </cell>
          <cell r="B123" t="str">
            <v>Lawrence</v>
          </cell>
          <cell r="C123">
            <v>111</v>
          </cell>
        </row>
        <row r="124">
          <cell r="A124" t="str">
            <v>AR</v>
          </cell>
          <cell r="B124" t="str">
            <v>Lee</v>
          </cell>
          <cell r="C124">
            <v>61</v>
          </cell>
        </row>
        <row r="125">
          <cell r="A125" t="str">
            <v>AR</v>
          </cell>
          <cell r="B125" t="str">
            <v>Lincoln</v>
          </cell>
          <cell r="C125">
            <v>61</v>
          </cell>
        </row>
        <row r="126">
          <cell r="A126" t="str">
            <v>AR</v>
          </cell>
          <cell r="B126" t="str">
            <v>Little River</v>
          </cell>
          <cell r="C126">
            <v>107</v>
          </cell>
        </row>
        <row r="127">
          <cell r="A127" t="str">
            <v>AR</v>
          </cell>
          <cell r="B127" t="str">
            <v>Logan</v>
          </cell>
          <cell r="C127">
            <v>110</v>
          </cell>
        </row>
        <row r="128">
          <cell r="A128" t="str">
            <v>AR</v>
          </cell>
          <cell r="B128" t="str">
            <v>Lonoke</v>
          </cell>
          <cell r="C128">
            <v>61</v>
          </cell>
        </row>
        <row r="129">
          <cell r="A129" t="str">
            <v>AR</v>
          </cell>
          <cell r="B129" t="str">
            <v>Madison</v>
          </cell>
          <cell r="C129">
            <v>111</v>
          </cell>
        </row>
        <row r="130">
          <cell r="A130" t="str">
            <v>AR</v>
          </cell>
          <cell r="B130" t="str">
            <v>Marion</v>
          </cell>
          <cell r="C130">
            <v>111</v>
          </cell>
        </row>
        <row r="131">
          <cell r="A131" t="str">
            <v>AR</v>
          </cell>
          <cell r="B131" t="str">
            <v>Miller</v>
          </cell>
          <cell r="C131">
            <v>107</v>
          </cell>
        </row>
        <row r="132">
          <cell r="A132" t="str">
            <v>AR</v>
          </cell>
          <cell r="B132" t="str">
            <v>Mississippi</v>
          </cell>
          <cell r="C132">
            <v>111</v>
          </cell>
        </row>
        <row r="133">
          <cell r="A133" t="str">
            <v>AR</v>
          </cell>
          <cell r="B133" t="str">
            <v>Monroe</v>
          </cell>
          <cell r="C133">
            <v>61</v>
          </cell>
        </row>
        <row r="134">
          <cell r="A134" t="str">
            <v>AR</v>
          </cell>
          <cell r="B134" t="str">
            <v>Montgomery</v>
          </cell>
          <cell r="C134">
            <v>61</v>
          </cell>
        </row>
        <row r="135">
          <cell r="A135" t="str">
            <v>AR</v>
          </cell>
          <cell r="B135" t="str">
            <v>Nevada</v>
          </cell>
          <cell r="C135">
            <v>107</v>
          </cell>
        </row>
        <row r="136">
          <cell r="A136" t="str">
            <v>AR</v>
          </cell>
          <cell r="B136" t="str">
            <v>Newton</v>
          </cell>
          <cell r="C136">
            <v>111</v>
          </cell>
        </row>
        <row r="137">
          <cell r="A137" t="str">
            <v>AR</v>
          </cell>
          <cell r="B137" t="str">
            <v>Ouachita</v>
          </cell>
          <cell r="C137">
            <v>107</v>
          </cell>
        </row>
        <row r="138">
          <cell r="A138" t="str">
            <v>AR</v>
          </cell>
          <cell r="B138" t="str">
            <v>Perry</v>
          </cell>
          <cell r="C138">
            <v>111</v>
          </cell>
        </row>
        <row r="139">
          <cell r="A139" t="str">
            <v>AR</v>
          </cell>
          <cell r="B139" t="str">
            <v>Phillips</v>
          </cell>
          <cell r="C139">
            <v>61</v>
          </cell>
        </row>
        <row r="140">
          <cell r="A140" t="str">
            <v>AR</v>
          </cell>
          <cell r="B140" t="str">
            <v>Pike</v>
          </cell>
          <cell r="C140">
            <v>61</v>
          </cell>
        </row>
        <row r="141">
          <cell r="A141" t="str">
            <v>AR</v>
          </cell>
          <cell r="B141" t="str">
            <v>Poinsett</v>
          </cell>
          <cell r="C141">
            <v>111</v>
          </cell>
        </row>
        <row r="142">
          <cell r="A142" t="str">
            <v>AR</v>
          </cell>
          <cell r="B142" t="str">
            <v>Polk</v>
          </cell>
          <cell r="C142">
            <v>61</v>
          </cell>
        </row>
        <row r="143">
          <cell r="A143" t="str">
            <v>AR</v>
          </cell>
          <cell r="B143" t="str">
            <v>Pope</v>
          </cell>
          <cell r="C143">
            <v>111</v>
          </cell>
        </row>
        <row r="144">
          <cell r="A144" t="str">
            <v>AR</v>
          </cell>
          <cell r="B144" t="str">
            <v>Prairie</v>
          </cell>
          <cell r="C144">
            <v>61</v>
          </cell>
        </row>
        <row r="145">
          <cell r="A145" t="str">
            <v>AR</v>
          </cell>
          <cell r="B145" t="str">
            <v>Pulaski</v>
          </cell>
          <cell r="C145">
            <v>61</v>
          </cell>
        </row>
        <row r="146">
          <cell r="A146" t="str">
            <v>AR</v>
          </cell>
          <cell r="B146" t="str">
            <v>Randolph</v>
          </cell>
          <cell r="C146">
            <v>111</v>
          </cell>
        </row>
        <row r="147">
          <cell r="A147" t="str">
            <v>AR</v>
          </cell>
          <cell r="B147" t="str">
            <v>St. Francis</v>
          </cell>
          <cell r="C147">
            <v>61</v>
          </cell>
        </row>
        <row r="148">
          <cell r="A148" t="str">
            <v>AR</v>
          </cell>
          <cell r="B148" t="str">
            <v>Saline</v>
          </cell>
          <cell r="C148">
            <v>61</v>
          </cell>
        </row>
        <row r="149">
          <cell r="A149" t="str">
            <v>AR</v>
          </cell>
          <cell r="B149" t="str">
            <v>Scott</v>
          </cell>
          <cell r="C149">
            <v>110</v>
          </cell>
        </row>
        <row r="150">
          <cell r="A150" t="str">
            <v>AR</v>
          </cell>
          <cell r="B150" t="str">
            <v>Searcy</v>
          </cell>
          <cell r="C150">
            <v>111</v>
          </cell>
        </row>
        <row r="151">
          <cell r="A151" t="str">
            <v>AR</v>
          </cell>
          <cell r="B151" t="str">
            <v>Sebastian</v>
          </cell>
          <cell r="C151">
            <v>110</v>
          </cell>
        </row>
        <row r="152">
          <cell r="A152" t="str">
            <v>AR</v>
          </cell>
          <cell r="B152" t="str">
            <v>Sevier</v>
          </cell>
          <cell r="C152">
            <v>107</v>
          </cell>
        </row>
        <row r="153">
          <cell r="A153" t="str">
            <v>AR</v>
          </cell>
          <cell r="B153" t="str">
            <v>Sharp</v>
          </cell>
          <cell r="C153">
            <v>111</v>
          </cell>
        </row>
        <row r="154">
          <cell r="A154" t="str">
            <v>AR</v>
          </cell>
          <cell r="B154" t="str">
            <v>Stone</v>
          </cell>
          <cell r="C154">
            <v>111</v>
          </cell>
        </row>
        <row r="155">
          <cell r="A155" t="str">
            <v>AR</v>
          </cell>
          <cell r="B155" t="str">
            <v>Union</v>
          </cell>
          <cell r="C155">
            <v>61</v>
          </cell>
        </row>
        <row r="156">
          <cell r="A156" t="str">
            <v>AR</v>
          </cell>
          <cell r="B156" t="str">
            <v>Van Buren</v>
          </cell>
          <cell r="C156">
            <v>111</v>
          </cell>
        </row>
        <row r="157">
          <cell r="A157" t="str">
            <v>AR</v>
          </cell>
          <cell r="B157" t="str">
            <v>Washington</v>
          </cell>
          <cell r="C157">
            <v>111</v>
          </cell>
        </row>
        <row r="158">
          <cell r="A158" t="str">
            <v>AR</v>
          </cell>
          <cell r="B158" t="str">
            <v>White</v>
          </cell>
          <cell r="C158">
            <v>111</v>
          </cell>
        </row>
        <row r="159">
          <cell r="A159" t="str">
            <v>AR</v>
          </cell>
          <cell r="B159" t="str">
            <v>Woodruff</v>
          </cell>
          <cell r="C159">
            <v>111</v>
          </cell>
        </row>
        <row r="160">
          <cell r="A160" t="str">
            <v>AR</v>
          </cell>
          <cell r="B160" t="str">
            <v>Yell</v>
          </cell>
          <cell r="C160">
            <v>111</v>
          </cell>
        </row>
        <row r="161">
          <cell r="A161" t="str">
            <v>CA</v>
          </cell>
          <cell r="B161" t="str">
            <v>Alameda</v>
          </cell>
          <cell r="C161">
            <v>38</v>
          </cell>
        </row>
        <row r="162">
          <cell r="A162" t="str">
            <v>CA</v>
          </cell>
          <cell r="B162" t="str">
            <v>Alpine</v>
          </cell>
          <cell r="C162">
            <v>38</v>
          </cell>
        </row>
        <row r="163">
          <cell r="A163" t="str">
            <v>CA</v>
          </cell>
          <cell r="B163" t="str">
            <v>Amador</v>
          </cell>
          <cell r="C163">
            <v>38</v>
          </cell>
        </row>
        <row r="164">
          <cell r="A164" t="str">
            <v>CA</v>
          </cell>
          <cell r="B164" t="str">
            <v>Butte</v>
          </cell>
          <cell r="C164">
            <v>38</v>
          </cell>
        </row>
        <row r="165">
          <cell r="A165" t="str">
            <v>CA</v>
          </cell>
          <cell r="B165" t="str">
            <v>Calaveras</v>
          </cell>
          <cell r="C165">
            <v>38</v>
          </cell>
        </row>
        <row r="166">
          <cell r="A166" t="str">
            <v>CA</v>
          </cell>
          <cell r="B166" t="str">
            <v>Colusa</v>
          </cell>
          <cell r="C166">
            <v>38</v>
          </cell>
        </row>
        <row r="167">
          <cell r="A167" t="str">
            <v>CA</v>
          </cell>
          <cell r="B167" t="str">
            <v>Contra Costa</v>
          </cell>
          <cell r="C167">
            <v>38</v>
          </cell>
        </row>
        <row r="168">
          <cell r="A168" t="str">
            <v>CA</v>
          </cell>
          <cell r="B168" t="str">
            <v>Del Norte</v>
          </cell>
          <cell r="C168">
            <v>38</v>
          </cell>
        </row>
        <row r="169">
          <cell r="A169" t="str">
            <v>CA</v>
          </cell>
          <cell r="B169" t="str">
            <v>El Dorado</v>
          </cell>
          <cell r="C169">
            <v>38</v>
          </cell>
        </row>
        <row r="170">
          <cell r="A170" t="str">
            <v>CA</v>
          </cell>
          <cell r="B170" t="str">
            <v>Fresno</v>
          </cell>
          <cell r="C170">
            <v>38</v>
          </cell>
        </row>
        <row r="171">
          <cell r="A171" t="str">
            <v>CA</v>
          </cell>
          <cell r="B171" t="str">
            <v>Glenn</v>
          </cell>
          <cell r="C171">
            <v>38</v>
          </cell>
        </row>
        <row r="172">
          <cell r="A172" t="str">
            <v>CA</v>
          </cell>
          <cell r="B172" t="str">
            <v>Humboldt</v>
          </cell>
          <cell r="C172">
            <v>38</v>
          </cell>
        </row>
        <row r="173">
          <cell r="A173" t="str">
            <v>CA</v>
          </cell>
          <cell r="B173" t="str">
            <v>Imperial</v>
          </cell>
          <cell r="C173">
            <v>36</v>
          </cell>
        </row>
        <row r="174">
          <cell r="A174" t="str">
            <v>CA</v>
          </cell>
          <cell r="B174" t="str">
            <v>Inyo</v>
          </cell>
          <cell r="C174">
            <v>37</v>
          </cell>
        </row>
        <row r="175">
          <cell r="A175" t="str">
            <v>CA</v>
          </cell>
          <cell r="B175" t="str">
            <v>Kern</v>
          </cell>
          <cell r="C175">
            <v>36</v>
          </cell>
        </row>
        <row r="176">
          <cell r="A176" t="str">
            <v>CA</v>
          </cell>
          <cell r="B176" t="str">
            <v>Kings</v>
          </cell>
          <cell r="C176">
            <v>37</v>
          </cell>
        </row>
        <row r="177">
          <cell r="A177" t="str">
            <v>CA</v>
          </cell>
          <cell r="B177" t="str">
            <v>Lake</v>
          </cell>
          <cell r="C177">
            <v>38</v>
          </cell>
        </row>
        <row r="178">
          <cell r="A178" t="str">
            <v>CA</v>
          </cell>
          <cell r="B178" t="str">
            <v>Lassen</v>
          </cell>
          <cell r="C178">
            <v>38</v>
          </cell>
        </row>
        <row r="179">
          <cell r="A179" t="str">
            <v>CA</v>
          </cell>
          <cell r="B179" t="str">
            <v>Los Angeles</v>
          </cell>
          <cell r="C179">
            <v>36</v>
          </cell>
        </row>
        <row r="180">
          <cell r="A180" t="str">
            <v>CA</v>
          </cell>
          <cell r="B180" t="str">
            <v>Madera</v>
          </cell>
          <cell r="C180">
            <v>38</v>
          </cell>
        </row>
        <row r="181">
          <cell r="A181" t="str">
            <v>CA</v>
          </cell>
          <cell r="B181" t="str">
            <v>Marin</v>
          </cell>
          <cell r="C181">
            <v>38</v>
          </cell>
        </row>
        <row r="182">
          <cell r="A182" t="str">
            <v>CA</v>
          </cell>
          <cell r="B182" t="str">
            <v>Mariposa</v>
          </cell>
          <cell r="C182">
            <v>38</v>
          </cell>
        </row>
        <row r="183">
          <cell r="A183" t="str">
            <v>CA</v>
          </cell>
          <cell r="B183" t="str">
            <v>Mendocino</v>
          </cell>
          <cell r="C183">
            <v>38</v>
          </cell>
        </row>
        <row r="184">
          <cell r="A184" t="str">
            <v>CA</v>
          </cell>
          <cell r="B184" t="str">
            <v>Merced</v>
          </cell>
          <cell r="C184">
            <v>38</v>
          </cell>
        </row>
        <row r="185">
          <cell r="A185" t="str">
            <v>CA</v>
          </cell>
          <cell r="B185" t="str">
            <v>Modoc</v>
          </cell>
          <cell r="C185">
            <v>38</v>
          </cell>
        </row>
        <row r="186">
          <cell r="A186" t="str">
            <v>CA</v>
          </cell>
          <cell r="B186" t="str">
            <v>Mono</v>
          </cell>
          <cell r="C186">
            <v>38</v>
          </cell>
        </row>
        <row r="187">
          <cell r="A187" t="str">
            <v>CA</v>
          </cell>
          <cell r="B187" t="str">
            <v>Monterey</v>
          </cell>
          <cell r="C187">
            <v>37</v>
          </cell>
        </row>
        <row r="188">
          <cell r="A188" t="str">
            <v>CA</v>
          </cell>
          <cell r="B188" t="str">
            <v>Napa</v>
          </cell>
          <cell r="C188">
            <v>38</v>
          </cell>
        </row>
        <row r="189">
          <cell r="A189" t="str">
            <v>CA</v>
          </cell>
          <cell r="B189" t="str">
            <v>Nevada</v>
          </cell>
          <cell r="C189">
            <v>38</v>
          </cell>
        </row>
        <row r="190">
          <cell r="A190" t="str">
            <v>CA</v>
          </cell>
          <cell r="B190" t="str">
            <v>Orange</v>
          </cell>
          <cell r="C190">
            <v>36</v>
          </cell>
        </row>
        <row r="191">
          <cell r="A191" t="str">
            <v>CA</v>
          </cell>
          <cell r="B191" t="str">
            <v>Placer</v>
          </cell>
          <cell r="C191">
            <v>38</v>
          </cell>
        </row>
        <row r="192">
          <cell r="A192" t="str">
            <v>CA</v>
          </cell>
          <cell r="B192" t="str">
            <v>Plumas</v>
          </cell>
          <cell r="C192">
            <v>38</v>
          </cell>
        </row>
        <row r="193">
          <cell r="A193" t="str">
            <v>CA</v>
          </cell>
          <cell r="B193" t="str">
            <v>Riverside</v>
          </cell>
          <cell r="C193">
            <v>36</v>
          </cell>
        </row>
        <row r="194">
          <cell r="A194" t="str">
            <v>CA</v>
          </cell>
          <cell r="B194" t="str">
            <v>Sacramento</v>
          </cell>
          <cell r="C194">
            <v>38</v>
          </cell>
        </row>
        <row r="195">
          <cell r="A195" t="str">
            <v>CA</v>
          </cell>
          <cell r="B195" t="str">
            <v>San Benito</v>
          </cell>
          <cell r="C195">
            <v>37</v>
          </cell>
        </row>
        <row r="196">
          <cell r="A196" t="str">
            <v>CA</v>
          </cell>
          <cell r="B196" t="str">
            <v>San Bernardino</v>
          </cell>
          <cell r="C196">
            <v>36</v>
          </cell>
        </row>
        <row r="197">
          <cell r="A197" t="str">
            <v>CA</v>
          </cell>
          <cell r="B197" t="str">
            <v>San Diego</v>
          </cell>
          <cell r="C197">
            <v>103</v>
          </cell>
        </row>
        <row r="198">
          <cell r="A198" t="str">
            <v>CA</v>
          </cell>
          <cell r="B198" t="str">
            <v>San Francisco</v>
          </cell>
          <cell r="C198">
            <v>38</v>
          </cell>
        </row>
        <row r="199">
          <cell r="A199" t="str">
            <v>CA</v>
          </cell>
          <cell r="B199" t="str">
            <v>San Joaquin</v>
          </cell>
          <cell r="C199">
            <v>38</v>
          </cell>
        </row>
        <row r="200">
          <cell r="A200" t="str">
            <v>CA</v>
          </cell>
          <cell r="B200" t="str">
            <v>San Luis Obispo</v>
          </cell>
          <cell r="C200">
            <v>36</v>
          </cell>
        </row>
        <row r="201">
          <cell r="A201" t="str">
            <v>CA</v>
          </cell>
          <cell r="B201" t="str">
            <v>San Mateo</v>
          </cell>
          <cell r="C201">
            <v>38</v>
          </cell>
        </row>
        <row r="202">
          <cell r="A202" t="str">
            <v>CA</v>
          </cell>
          <cell r="B202" t="str">
            <v>Santa Barbara</v>
          </cell>
          <cell r="C202">
            <v>36</v>
          </cell>
        </row>
        <row r="203">
          <cell r="A203" t="str">
            <v>CA</v>
          </cell>
          <cell r="B203" t="str">
            <v>Santa Clara</v>
          </cell>
          <cell r="C203">
            <v>38</v>
          </cell>
        </row>
        <row r="204">
          <cell r="A204" t="str">
            <v>CA</v>
          </cell>
          <cell r="B204" t="str">
            <v>Santa Cruz</v>
          </cell>
          <cell r="C204">
            <v>38</v>
          </cell>
        </row>
        <row r="205">
          <cell r="A205" t="str">
            <v>CA</v>
          </cell>
          <cell r="B205" t="str">
            <v>Shasta</v>
          </cell>
          <cell r="C205">
            <v>38</v>
          </cell>
        </row>
        <row r="206">
          <cell r="A206" t="str">
            <v>CA</v>
          </cell>
          <cell r="B206" t="str">
            <v>Sierra</v>
          </cell>
          <cell r="C206">
            <v>38</v>
          </cell>
        </row>
        <row r="207">
          <cell r="A207" t="str">
            <v>CA</v>
          </cell>
          <cell r="B207" t="str">
            <v>Siskiyou</v>
          </cell>
          <cell r="C207">
            <v>38</v>
          </cell>
        </row>
        <row r="208">
          <cell r="A208" t="str">
            <v>CA</v>
          </cell>
          <cell r="B208" t="str">
            <v>Solano</v>
          </cell>
          <cell r="C208">
            <v>38</v>
          </cell>
        </row>
        <row r="209">
          <cell r="A209" t="str">
            <v>CA</v>
          </cell>
          <cell r="B209" t="str">
            <v>Sonoma</v>
          </cell>
          <cell r="C209">
            <v>38</v>
          </cell>
        </row>
        <row r="210">
          <cell r="A210" t="str">
            <v>CA</v>
          </cell>
          <cell r="B210" t="str">
            <v>Stanislaus</v>
          </cell>
          <cell r="C210">
            <v>38</v>
          </cell>
        </row>
        <row r="211">
          <cell r="A211" t="str">
            <v>CA</v>
          </cell>
          <cell r="B211" t="str">
            <v>Sutter</v>
          </cell>
          <cell r="C211">
            <v>38</v>
          </cell>
        </row>
        <row r="212">
          <cell r="A212" t="str">
            <v>CA</v>
          </cell>
          <cell r="B212" t="str">
            <v>Tehama</v>
          </cell>
          <cell r="C212">
            <v>38</v>
          </cell>
        </row>
        <row r="213">
          <cell r="A213" t="str">
            <v>CA</v>
          </cell>
          <cell r="B213" t="str">
            <v>Trinity</v>
          </cell>
          <cell r="C213">
            <v>38</v>
          </cell>
        </row>
        <row r="214">
          <cell r="A214" t="str">
            <v>CA</v>
          </cell>
          <cell r="B214" t="str">
            <v>Tulare</v>
          </cell>
          <cell r="C214">
            <v>37</v>
          </cell>
        </row>
        <row r="215">
          <cell r="A215" t="str">
            <v>CA</v>
          </cell>
          <cell r="B215" t="str">
            <v>Tuolumne</v>
          </cell>
          <cell r="C215">
            <v>38</v>
          </cell>
        </row>
        <row r="216">
          <cell r="A216" t="str">
            <v>CA</v>
          </cell>
          <cell r="B216" t="str">
            <v>Ventura</v>
          </cell>
          <cell r="C216">
            <v>36</v>
          </cell>
        </row>
        <row r="217">
          <cell r="A217" t="str">
            <v>CA</v>
          </cell>
          <cell r="B217" t="str">
            <v>Yolo</v>
          </cell>
          <cell r="C217">
            <v>38</v>
          </cell>
        </row>
        <row r="218">
          <cell r="A218" t="str">
            <v>CA</v>
          </cell>
          <cell r="B218" t="str">
            <v>Yuba</v>
          </cell>
          <cell r="C218">
            <v>38</v>
          </cell>
        </row>
        <row r="219">
          <cell r="A219" t="str">
            <v>CO</v>
          </cell>
          <cell r="B219" t="str">
            <v>Adams</v>
          </cell>
          <cell r="C219">
            <v>29</v>
          </cell>
        </row>
        <row r="220">
          <cell r="A220" t="str">
            <v>CO</v>
          </cell>
          <cell r="B220" t="str">
            <v>Alamosa</v>
          </cell>
          <cell r="C220">
            <v>29</v>
          </cell>
        </row>
        <row r="221">
          <cell r="A221" t="str">
            <v>CO</v>
          </cell>
          <cell r="B221" t="str">
            <v>Arapahoe</v>
          </cell>
          <cell r="C221">
            <v>29</v>
          </cell>
        </row>
        <row r="222">
          <cell r="A222" t="str">
            <v>CO</v>
          </cell>
          <cell r="B222" t="str">
            <v>Archuleta</v>
          </cell>
          <cell r="C222">
            <v>29</v>
          </cell>
        </row>
        <row r="223">
          <cell r="A223" t="str">
            <v>CO</v>
          </cell>
          <cell r="B223" t="str">
            <v>Baca</v>
          </cell>
          <cell r="C223">
            <v>29</v>
          </cell>
        </row>
        <row r="224">
          <cell r="A224" t="str">
            <v>CO</v>
          </cell>
          <cell r="B224" t="str">
            <v>Bent</v>
          </cell>
          <cell r="C224">
            <v>29</v>
          </cell>
        </row>
        <row r="225">
          <cell r="A225" t="str">
            <v>CO</v>
          </cell>
          <cell r="B225" t="str">
            <v>Boulder</v>
          </cell>
          <cell r="C225">
            <v>29</v>
          </cell>
        </row>
        <row r="226">
          <cell r="A226" t="str">
            <v>CO</v>
          </cell>
          <cell r="B226" t="str">
            <v>Chaffee</v>
          </cell>
          <cell r="C226">
            <v>29</v>
          </cell>
        </row>
        <row r="227">
          <cell r="A227" t="str">
            <v>CO</v>
          </cell>
          <cell r="B227" t="str">
            <v>Cheyenne</v>
          </cell>
          <cell r="C227">
            <v>29</v>
          </cell>
        </row>
        <row r="228">
          <cell r="A228" t="str">
            <v>CO</v>
          </cell>
          <cell r="B228" t="str">
            <v>Clear Creek</v>
          </cell>
          <cell r="C228">
            <v>29</v>
          </cell>
        </row>
        <row r="229">
          <cell r="A229" t="str">
            <v>CO</v>
          </cell>
          <cell r="B229" t="str">
            <v>Conejos</v>
          </cell>
          <cell r="C229">
            <v>29</v>
          </cell>
        </row>
        <row r="230">
          <cell r="A230" t="str">
            <v>CO</v>
          </cell>
          <cell r="B230" t="str">
            <v>Costilla</v>
          </cell>
          <cell r="C230">
            <v>29</v>
          </cell>
        </row>
        <row r="231">
          <cell r="A231" t="str">
            <v>CO</v>
          </cell>
          <cell r="B231" t="str">
            <v>Crowley</v>
          </cell>
          <cell r="C231">
            <v>29</v>
          </cell>
        </row>
        <row r="232">
          <cell r="A232" t="str">
            <v>CO</v>
          </cell>
          <cell r="B232" t="str">
            <v>Custer</v>
          </cell>
          <cell r="C232">
            <v>29</v>
          </cell>
        </row>
        <row r="233">
          <cell r="A233" t="str">
            <v>CO</v>
          </cell>
          <cell r="B233" t="str">
            <v>Delta</v>
          </cell>
          <cell r="C233">
            <v>30</v>
          </cell>
        </row>
        <row r="234">
          <cell r="A234" t="str">
            <v>CO</v>
          </cell>
          <cell r="B234" t="str">
            <v>Denver</v>
          </cell>
          <cell r="C234">
            <v>29</v>
          </cell>
        </row>
        <row r="235">
          <cell r="A235" t="str">
            <v>CO</v>
          </cell>
          <cell r="B235" t="str">
            <v>Dolores</v>
          </cell>
          <cell r="C235">
            <v>32</v>
          </cell>
        </row>
        <row r="236">
          <cell r="A236" t="str">
            <v>CO</v>
          </cell>
          <cell r="B236" t="str">
            <v>Douglas</v>
          </cell>
          <cell r="C236">
            <v>29</v>
          </cell>
        </row>
        <row r="237">
          <cell r="A237" t="str">
            <v>CO</v>
          </cell>
          <cell r="B237" t="str">
            <v>Eagle</v>
          </cell>
          <cell r="C237">
            <v>29</v>
          </cell>
        </row>
        <row r="238">
          <cell r="A238" t="str">
            <v>CO</v>
          </cell>
          <cell r="B238" t="str">
            <v>Elbert</v>
          </cell>
          <cell r="C238">
            <v>29</v>
          </cell>
        </row>
        <row r="239">
          <cell r="A239" t="str">
            <v>CO</v>
          </cell>
          <cell r="B239" t="str">
            <v>El Paso</v>
          </cell>
          <cell r="C239">
            <v>29</v>
          </cell>
        </row>
        <row r="240">
          <cell r="A240" t="str">
            <v>CO</v>
          </cell>
          <cell r="B240" t="str">
            <v>Fremont</v>
          </cell>
          <cell r="C240">
            <v>29</v>
          </cell>
        </row>
        <row r="241">
          <cell r="A241" t="str">
            <v>CO</v>
          </cell>
          <cell r="B241" t="str">
            <v>Garfield</v>
          </cell>
          <cell r="C241">
            <v>30</v>
          </cell>
        </row>
        <row r="242">
          <cell r="A242" t="str">
            <v>CO</v>
          </cell>
          <cell r="B242" t="str">
            <v>Gilpin</v>
          </cell>
          <cell r="C242">
            <v>29</v>
          </cell>
        </row>
        <row r="243">
          <cell r="A243" t="str">
            <v>CO</v>
          </cell>
          <cell r="B243" t="str">
            <v>Grand</v>
          </cell>
          <cell r="C243">
            <v>29</v>
          </cell>
        </row>
        <row r="244">
          <cell r="A244" t="str">
            <v>CO</v>
          </cell>
          <cell r="B244" t="str">
            <v>Gunnison</v>
          </cell>
          <cell r="C244">
            <v>29</v>
          </cell>
        </row>
        <row r="245">
          <cell r="A245" t="str">
            <v>CO</v>
          </cell>
          <cell r="B245" t="str">
            <v>Hinsdale</v>
          </cell>
          <cell r="C245">
            <v>29</v>
          </cell>
        </row>
        <row r="246">
          <cell r="A246" t="str">
            <v>CO</v>
          </cell>
          <cell r="B246" t="str">
            <v>Huerfano</v>
          </cell>
          <cell r="C246">
            <v>29</v>
          </cell>
        </row>
        <row r="247">
          <cell r="A247" t="str">
            <v>CO</v>
          </cell>
          <cell r="B247" t="str">
            <v>Jackson</v>
          </cell>
          <cell r="C247">
            <v>29</v>
          </cell>
        </row>
        <row r="248">
          <cell r="A248" t="str">
            <v>CO</v>
          </cell>
          <cell r="B248" t="str">
            <v>Jefferson</v>
          </cell>
          <cell r="C248">
            <v>29</v>
          </cell>
        </row>
        <row r="249">
          <cell r="A249" t="str">
            <v>CO</v>
          </cell>
          <cell r="B249" t="str">
            <v>Kiowa</v>
          </cell>
          <cell r="C249">
            <v>29</v>
          </cell>
        </row>
        <row r="250">
          <cell r="A250" t="str">
            <v>CO</v>
          </cell>
          <cell r="B250" t="str">
            <v>Kit Carson</v>
          </cell>
          <cell r="C250">
            <v>29</v>
          </cell>
        </row>
        <row r="251">
          <cell r="A251" t="str">
            <v>CO</v>
          </cell>
          <cell r="B251" t="str">
            <v>Lake</v>
          </cell>
          <cell r="C251">
            <v>29</v>
          </cell>
        </row>
        <row r="252">
          <cell r="A252" t="str">
            <v>CO</v>
          </cell>
          <cell r="B252" t="str">
            <v>La Plata</v>
          </cell>
          <cell r="C252">
            <v>32</v>
          </cell>
        </row>
        <row r="253">
          <cell r="A253" t="str">
            <v>CO</v>
          </cell>
          <cell r="B253" t="str">
            <v>Larimer</v>
          </cell>
          <cell r="C253">
            <v>29</v>
          </cell>
        </row>
        <row r="254">
          <cell r="A254" t="str">
            <v>CO</v>
          </cell>
          <cell r="B254" t="str">
            <v>Las Animas</v>
          </cell>
          <cell r="C254">
            <v>29</v>
          </cell>
        </row>
        <row r="255">
          <cell r="A255" t="str">
            <v>CO</v>
          </cell>
          <cell r="B255" t="str">
            <v>Lincoln</v>
          </cell>
          <cell r="C255">
            <v>29</v>
          </cell>
        </row>
        <row r="256">
          <cell r="A256" t="str">
            <v>CO</v>
          </cell>
          <cell r="B256" t="str">
            <v>Logan</v>
          </cell>
          <cell r="C256">
            <v>29</v>
          </cell>
        </row>
        <row r="257">
          <cell r="A257" t="str">
            <v>CO</v>
          </cell>
          <cell r="B257" t="str">
            <v>Mesa</v>
          </cell>
          <cell r="C257">
            <v>30</v>
          </cell>
        </row>
        <row r="258">
          <cell r="A258" t="str">
            <v>CO</v>
          </cell>
          <cell r="B258" t="str">
            <v>Mineral</v>
          </cell>
          <cell r="C258">
            <v>29</v>
          </cell>
        </row>
        <row r="259">
          <cell r="A259" t="str">
            <v>CO</v>
          </cell>
          <cell r="B259" t="str">
            <v>Moffat</v>
          </cell>
          <cell r="C259">
            <v>30</v>
          </cell>
        </row>
        <row r="260">
          <cell r="A260" t="str">
            <v>CO</v>
          </cell>
          <cell r="B260" t="str">
            <v>Montezuma</v>
          </cell>
          <cell r="C260">
            <v>32</v>
          </cell>
        </row>
        <row r="261">
          <cell r="A261" t="str">
            <v>CO</v>
          </cell>
          <cell r="B261" t="str">
            <v>Montrose</v>
          </cell>
          <cell r="C261">
            <v>30</v>
          </cell>
        </row>
        <row r="262">
          <cell r="A262" t="str">
            <v>CO</v>
          </cell>
          <cell r="B262" t="str">
            <v>Morgan</v>
          </cell>
          <cell r="C262">
            <v>29</v>
          </cell>
        </row>
        <row r="263">
          <cell r="A263" t="str">
            <v>CO</v>
          </cell>
          <cell r="B263" t="str">
            <v>Otero</v>
          </cell>
          <cell r="C263">
            <v>29</v>
          </cell>
        </row>
        <row r="264">
          <cell r="A264" t="str">
            <v>CO</v>
          </cell>
          <cell r="B264" t="str">
            <v>Ouray</v>
          </cell>
          <cell r="C264">
            <v>30</v>
          </cell>
        </row>
        <row r="265">
          <cell r="A265" t="str">
            <v>CO</v>
          </cell>
          <cell r="B265" t="str">
            <v>Park</v>
          </cell>
          <cell r="C265">
            <v>29</v>
          </cell>
        </row>
        <row r="266">
          <cell r="A266" t="str">
            <v>CO</v>
          </cell>
          <cell r="B266" t="str">
            <v>Phillips</v>
          </cell>
          <cell r="C266">
            <v>29</v>
          </cell>
        </row>
        <row r="267">
          <cell r="A267" t="str">
            <v>CO</v>
          </cell>
          <cell r="B267" t="str">
            <v>Pitkin</v>
          </cell>
          <cell r="C267">
            <v>29</v>
          </cell>
        </row>
        <row r="268">
          <cell r="A268" t="str">
            <v>CO</v>
          </cell>
          <cell r="B268" t="str">
            <v>Prowers</v>
          </cell>
          <cell r="C268">
            <v>29</v>
          </cell>
        </row>
        <row r="269">
          <cell r="A269" t="str">
            <v>CO</v>
          </cell>
          <cell r="B269" t="str">
            <v>Pueblo</v>
          </cell>
          <cell r="C269">
            <v>29</v>
          </cell>
        </row>
        <row r="270">
          <cell r="A270" t="str">
            <v>CO</v>
          </cell>
          <cell r="B270" t="str">
            <v>Rio Blanco</v>
          </cell>
          <cell r="C270">
            <v>30</v>
          </cell>
        </row>
        <row r="271">
          <cell r="A271" t="str">
            <v>CO</v>
          </cell>
          <cell r="B271" t="str">
            <v>Rio Grande</v>
          </cell>
          <cell r="C271">
            <v>29</v>
          </cell>
        </row>
        <row r="272">
          <cell r="A272" t="str">
            <v>CO</v>
          </cell>
          <cell r="B272" t="str">
            <v>Routt</v>
          </cell>
          <cell r="C272">
            <v>29</v>
          </cell>
        </row>
        <row r="273">
          <cell r="A273" t="str">
            <v>CO</v>
          </cell>
          <cell r="B273" t="str">
            <v>Saguache</v>
          </cell>
          <cell r="C273">
            <v>29</v>
          </cell>
        </row>
        <row r="274">
          <cell r="A274" t="str">
            <v>CO</v>
          </cell>
          <cell r="B274" t="str">
            <v>San Juan</v>
          </cell>
          <cell r="C274">
            <v>32</v>
          </cell>
        </row>
        <row r="275">
          <cell r="A275" t="str">
            <v>CO</v>
          </cell>
          <cell r="B275" t="str">
            <v>San Miguel</v>
          </cell>
          <cell r="C275">
            <v>30</v>
          </cell>
        </row>
        <row r="276">
          <cell r="A276" t="str">
            <v>CO</v>
          </cell>
          <cell r="B276" t="str">
            <v>Sedgwick</v>
          </cell>
          <cell r="C276">
            <v>29</v>
          </cell>
        </row>
        <row r="277">
          <cell r="A277" t="str">
            <v>CO</v>
          </cell>
          <cell r="B277" t="str">
            <v>Summit</v>
          </cell>
          <cell r="C277">
            <v>29</v>
          </cell>
        </row>
        <row r="278">
          <cell r="A278" t="str">
            <v>CO</v>
          </cell>
          <cell r="B278" t="str">
            <v>Teller</v>
          </cell>
          <cell r="C278">
            <v>29</v>
          </cell>
        </row>
        <row r="279">
          <cell r="A279" t="str">
            <v>CO</v>
          </cell>
          <cell r="B279" t="str">
            <v>Washington</v>
          </cell>
          <cell r="C279">
            <v>29</v>
          </cell>
        </row>
        <row r="280">
          <cell r="A280" t="str">
            <v>CO</v>
          </cell>
          <cell r="B280" t="str">
            <v>Weld</v>
          </cell>
          <cell r="C280">
            <v>29</v>
          </cell>
        </row>
        <row r="281">
          <cell r="A281" t="str">
            <v>CO</v>
          </cell>
          <cell r="B281" t="str">
            <v>Yuma</v>
          </cell>
          <cell r="C281">
            <v>29</v>
          </cell>
        </row>
        <row r="282">
          <cell r="A282" t="str">
            <v>CT</v>
          </cell>
          <cell r="B282" t="str">
            <v>Fairfield</v>
          </cell>
          <cell r="C282">
            <v>1</v>
          </cell>
        </row>
        <row r="283">
          <cell r="A283" t="str">
            <v>CT</v>
          </cell>
          <cell r="B283" t="str">
            <v>Hartford</v>
          </cell>
          <cell r="C283">
            <v>1</v>
          </cell>
        </row>
        <row r="284">
          <cell r="A284" t="str">
            <v>CT</v>
          </cell>
          <cell r="B284" t="str">
            <v>Litchfield</v>
          </cell>
          <cell r="C284">
            <v>1</v>
          </cell>
        </row>
        <row r="285">
          <cell r="A285" t="str">
            <v>CT</v>
          </cell>
          <cell r="B285" t="str">
            <v>Middlesex</v>
          </cell>
          <cell r="C285">
            <v>1</v>
          </cell>
        </row>
        <row r="286">
          <cell r="A286" t="str">
            <v>CT</v>
          </cell>
          <cell r="B286" t="str">
            <v>New Haven</v>
          </cell>
          <cell r="C286">
            <v>1</v>
          </cell>
        </row>
        <row r="287">
          <cell r="A287" t="str">
            <v>CT</v>
          </cell>
          <cell r="B287" t="str">
            <v>New London</v>
          </cell>
          <cell r="C287">
            <v>1</v>
          </cell>
        </row>
        <row r="288">
          <cell r="A288" t="str">
            <v>CT</v>
          </cell>
          <cell r="B288" t="str">
            <v>Tolland</v>
          </cell>
          <cell r="C288">
            <v>1</v>
          </cell>
        </row>
        <row r="289">
          <cell r="A289" t="str">
            <v>CT</v>
          </cell>
          <cell r="B289" t="str">
            <v>Windham</v>
          </cell>
          <cell r="C289">
            <v>1</v>
          </cell>
        </row>
        <row r="290">
          <cell r="A290" t="str">
            <v>DE</v>
          </cell>
          <cell r="B290" t="str">
            <v>Kent</v>
          </cell>
          <cell r="C290">
            <v>79</v>
          </cell>
        </row>
        <row r="291">
          <cell r="A291" t="str">
            <v>DE</v>
          </cell>
          <cell r="B291" t="str">
            <v>New Castle</v>
          </cell>
          <cell r="C291">
            <v>79</v>
          </cell>
        </row>
        <row r="292">
          <cell r="A292" t="str">
            <v>DE</v>
          </cell>
          <cell r="B292" t="str">
            <v>Sussex</v>
          </cell>
          <cell r="C292">
            <v>79</v>
          </cell>
        </row>
        <row r="293">
          <cell r="A293" t="str">
            <v>DC</v>
          </cell>
          <cell r="B293" t="str">
            <v>District of Columbia</v>
          </cell>
          <cell r="C293">
            <v>19</v>
          </cell>
        </row>
        <row r="294">
          <cell r="A294" t="str">
            <v>FL</v>
          </cell>
          <cell r="B294" t="str">
            <v>Alachua</v>
          </cell>
          <cell r="C294">
            <v>96</v>
          </cell>
        </row>
        <row r="295">
          <cell r="A295" t="str">
            <v>FL</v>
          </cell>
          <cell r="B295" t="str">
            <v>Baker</v>
          </cell>
          <cell r="C295">
            <v>96</v>
          </cell>
        </row>
        <row r="296">
          <cell r="A296" t="str">
            <v>FL</v>
          </cell>
          <cell r="B296" t="str">
            <v>Bay</v>
          </cell>
          <cell r="C296">
            <v>96</v>
          </cell>
        </row>
        <row r="297">
          <cell r="A297" t="str">
            <v>FL</v>
          </cell>
          <cell r="B297" t="str">
            <v>Bradford</v>
          </cell>
          <cell r="C297">
            <v>96</v>
          </cell>
        </row>
        <row r="298">
          <cell r="A298" t="str">
            <v>FL</v>
          </cell>
          <cell r="B298" t="str">
            <v>Brevard</v>
          </cell>
          <cell r="C298">
            <v>10</v>
          </cell>
        </row>
        <row r="299">
          <cell r="A299" t="str">
            <v>FL</v>
          </cell>
          <cell r="B299" t="str">
            <v>Broward</v>
          </cell>
          <cell r="C299">
            <v>10</v>
          </cell>
        </row>
        <row r="300">
          <cell r="A300" t="str">
            <v>FL</v>
          </cell>
          <cell r="B300" t="str">
            <v>Calhoun</v>
          </cell>
          <cell r="C300">
            <v>96</v>
          </cell>
        </row>
        <row r="301">
          <cell r="A301" t="str">
            <v>FL</v>
          </cell>
          <cell r="B301" t="str">
            <v>Charlotte</v>
          </cell>
          <cell r="C301">
            <v>10</v>
          </cell>
        </row>
        <row r="302">
          <cell r="A302" t="str">
            <v>FL</v>
          </cell>
          <cell r="B302" t="str">
            <v>Citrus</v>
          </cell>
          <cell r="C302">
            <v>10</v>
          </cell>
        </row>
        <row r="303">
          <cell r="A303" t="str">
            <v>FL</v>
          </cell>
          <cell r="B303" t="str">
            <v>Clay</v>
          </cell>
          <cell r="C303">
            <v>96</v>
          </cell>
        </row>
        <row r="304">
          <cell r="A304" t="str">
            <v>FL</v>
          </cell>
          <cell r="B304" t="str">
            <v>Collier</v>
          </cell>
          <cell r="C304">
            <v>10</v>
          </cell>
        </row>
        <row r="305">
          <cell r="A305" t="str">
            <v>FL</v>
          </cell>
          <cell r="B305" t="str">
            <v>Columbia</v>
          </cell>
          <cell r="C305">
            <v>96</v>
          </cell>
        </row>
        <row r="306">
          <cell r="A306" t="str">
            <v>FL</v>
          </cell>
          <cell r="B306" t="str">
            <v>De Soto</v>
          </cell>
          <cell r="C306">
            <v>10</v>
          </cell>
        </row>
        <row r="307">
          <cell r="A307" t="str">
            <v>FL</v>
          </cell>
          <cell r="B307" t="str">
            <v>Dixie</v>
          </cell>
          <cell r="C307">
            <v>96</v>
          </cell>
        </row>
        <row r="308">
          <cell r="A308" t="str">
            <v>FL</v>
          </cell>
          <cell r="B308" t="str">
            <v>Duval</v>
          </cell>
          <cell r="C308">
            <v>96</v>
          </cell>
        </row>
        <row r="309">
          <cell r="A309" t="str">
            <v>FL</v>
          </cell>
          <cell r="B309" t="str">
            <v>Escambia</v>
          </cell>
          <cell r="C309">
            <v>96</v>
          </cell>
        </row>
        <row r="310">
          <cell r="A310" t="str">
            <v>FL</v>
          </cell>
          <cell r="B310" t="str">
            <v>Flagler</v>
          </cell>
          <cell r="C310">
            <v>96</v>
          </cell>
        </row>
        <row r="311">
          <cell r="A311" t="str">
            <v>FL</v>
          </cell>
          <cell r="B311" t="str">
            <v>Franklin</v>
          </cell>
          <cell r="C311">
            <v>96</v>
          </cell>
        </row>
        <row r="312">
          <cell r="A312" t="str">
            <v>FL</v>
          </cell>
          <cell r="B312" t="str">
            <v>Gadsden</v>
          </cell>
          <cell r="C312">
            <v>96</v>
          </cell>
        </row>
        <row r="313">
          <cell r="A313" t="str">
            <v>FL</v>
          </cell>
          <cell r="B313" t="str">
            <v>Gilchrist</v>
          </cell>
          <cell r="C313">
            <v>96</v>
          </cell>
        </row>
        <row r="314">
          <cell r="A314" t="str">
            <v>FL</v>
          </cell>
          <cell r="B314" t="str">
            <v>Glades</v>
          </cell>
          <cell r="C314">
            <v>10</v>
          </cell>
        </row>
        <row r="315">
          <cell r="A315" t="str">
            <v>FL</v>
          </cell>
          <cell r="B315" t="str">
            <v>Gulf</v>
          </cell>
          <cell r="C315">
            <v>96</v>
          </cell>
        </row>
        <row r="316">
          <cell r="A316" t="str">
            <v>FL</v>
          </cell>
          <cell r="B316" t="str">
            <v>Hamilton</v>
          </cell>
          <cell r="C316">
            <v>96</v>
          </cell>
        </row>
        <row r="317">
          <cell r="A317" t="str">
            <v>FL</v>
          </cell>
          <cell r="B317" t="str">
            <v>Hardee</v>
          </cell>
          <cell r="C317">
            <v>10</v>
          </cell>
        </row>
        <row r="318">
          <cell r="A318" t="str">
            <v>FL</v>
          </cell>
          <cell r="B318" t="str">
            <v>Hendry</v>
          </cell>
          <cell r="C318">
            <v>10</v>
          </cell>
        </row>
        <row r="319">
          <cell r="A319" t="str">
            <v>FL</v>
          </cell>
          <cell r="B319" t="str">
            <v>Hernando</v>
          </cell>
          <cell r="C319">
            <v>10</v>
          </cell>
        </row>
        <row r="320">
          <cell r="A320" t="str">
            <v>FL</v>
          </cell>
          <cell r="B320" t="str">
            <v>Highlands</v>
          </cell>
          <cell r="C320">
            <v>10</v>
          </cell>
        </row>
        <row r="321">
          <cell r="A321" t="str">
            <v>FL</v>
          </cell>
          <cell r="B321" t="str">
            <v>Hillsborough</v>
          </cell>
          <cell r="C321">
            <v>10</v>
          </cell>
        </row>
        <row r="322">
          <cell r="A322" t="str">
            <v>FL</v>
          </cell>
          <cell r="B322" t="str">
            <v>Holmes</v>
          </cell>
          <cell r="C322">
            <v>96</v>
          </cell>
        </row>
        <row r="323">
          <cell r="A323" t="str">
            <v>FL</v>
          </cell>
          <cell r="B323" t="str">
            <v>Indian River</v>
          </cell>
          <cell r="C323">
            <v>10</v>
          </cell>
        </row>
        <row r="324">
          <cell r="A324" t="str">
            <v>FL</v>
          </cell>
          <cell r="B324" t="str">
            <v>Jackson</v>
          </cell>
          <cell r="C324">
            <v>96</v>
          </cell>
        </row>
        <row r="325">
          <cell r="A325" t="str">
            <v>FL</v>
          </cell>
          <cell r="B325" t="str">
            <v>Jefferson</v>
          </cell>
          <cell r="C325">
            <v>96</v>
          </cell>
        </row>
        <row r="326">
          <cell r="A326" t="str">
            <v>FL</v>
          </cell>
          <cell r="B326" t="str">
            <v>Lafayette</v>
          </cell>
          <cell r="C326">
            <v>96</v>
          </cell>
        </row>
        <row r="327">
          <cell r="A327" t="str">
            <v>FL</v>
          </cell>
          <cell r="B327" t="str">
            <v>Lake</v>
          </cell>
          <cell r="C327">
            <v>10</v>
          </cell>
        </row>
        <row r="328">
          <cell r="A328" t="str">
            <v>FL</v>
          </cell>
          <cell r="B328" t="str">
            <v>Lee</v>
          </cell>
          <cell r="C328">
            <v>10</v>
          </cell>
        </row>
        <row r="329">
          <cell r="A329" t="str">
            <v>FL</v>
          </cell>
          <cell r="B329" t="str">
            <v>Leon</v>
          </cell>
          <cell r="C329">
            <v>96</v>
          </cell>
        </row>
        <row r="330">
          <cell r="A330" t="str">
            <v>FL</v>
          </cell>
          <cell r="B330" t="str">
            <v>Levy</v>
          </cell>
          <cell r="C330">
            <v>96</v>
          </cell>
        </row>
        <row r="331">
          <cell r="A331" t="str">
            <v>FL</v>
          </cell>
          <cell r="B331" t="str">
            <v>Liberty</v>
          </cell>
          <cell r="C331">
            <v>96</v>
          </cell>
        </row>
        <row r="332">
          <cell r="A332" t="str">
            <v>FL</v>
          </cell>
          <cell r="B332" t="str">
            <v>Madison</v>
          </cell>
          <cell r="C332">
            <v>96</v>
          </cell>
        </row>
        <row r="333">
          <cell r="A333" t="str">
            <v>FL</v>
          </cell>
          <cell r="B333" t="str">
            <v>Manatee</v>
          </cell>
          <cell r="C333">
            <v>10</v>
          </cell>
        </row>
        <row r="334">
          <cell r="A334" t="str">
            <v>FL</v>
          </cell>
          <cell r="B334" t="str">
            <v>Marion</v>
          </cell>
          <cell r="C334">
            <v>96</v>
          </cell>
        </row>
        <row r="335">
          <cell r="A335" t="str">
            <v>FL</v>
          </cell>
          <cell r="B335" t="str">
            <v>Martin</v>
          </cell>
          <cell r="C335">
            <v>10</v>
          </cell>
        </row>
        <row r="336">
          <cell r="A336" t="str">
            <v>FL</v>
          </cell>
          <cell r="B336" t="str">
            <v>Miami-Dade</v>
          </cell>
          <cell r="C336">
            <v>10</v>
          </cell>
        </row>
        <row r="337">
          <cell r="A337" t="str">
            <v>FL</v>
          </cell>
          <cell r="B337" t="str">
            <v>Monroe</v>
          </cell>
          <cell r="C337">
            <v>10</v>
          </cell>
        </row>
        <row r="338">
          <cell r="A338" t="str">
            <v>FL</v>
          </cell>
          <cell r="B338" t="str">
            <v>Nassau</v>
          </cell>
          <cell r="C338">
            <v>96</v>
          </cell>
        </row>
        <row r="339">
          <cell r="A339" t="str">
            <v>FL</v>
          </cell>
          <cell r="B339" t="str">
            <v>Okaloosa</v>
          </cell>
          <cell r="C339">
            <v>96</v>
          </cell>
        </row>
        <row r="340">
          <cell r="A340" t="str">
            <v>FL</v>
          </cell>
          <cell r="B340" t="str">
            <v>Okeechobee</v>
          </cell>
          <cell r="C340">
            <v>10</v>
          </cell>
        </row>
        <row r="341">
          <cell r="A341" t="str">
            <v>FL</v>
          </cell>
          <cell r="B341" t="str">
            <v>Orange</v>
          </cell>
          <cell r="C341">
            <v>10</v>
          </cell>
        </row>
        <row r="342">
          <cell r="A342" t="str">
            <v>FL</v>
          </cell>
          <cell r="B342" t="str">
            <v>Osceola</v>
          </cell>
          <cell r="C342">
            <v>10</v>
          </cell>
        </row>
        <row r="343">
          <cell r="A343" t="str">
            <v>FL</v>
          </cell>
          <cell r="B343" t="str">
            <v>Palm Beach</v>
          </cell>
          <cell r="C343">
            <v>10</v>
          </cell>
        </row>
        <row r="344">
          <cell r="A344" t="str">
            <v>FL</v>
          </cell>
          <cell r="B344" t="str">
            <v>Pasco</v>
          </cell>
          <cell r="C344">
            <v>10</v>
          </cell>
        </row>
        <row r="345">
          <cell r="A345" t="str">
            <v>FL</v>
          </cell>
          <cell r="B345" t="str">
            <v>Pinellas</v>
          </cell>
          <cell r="C345">
            <v>10</v>
          </cell>
        </row>
        <row r="346">
          <cell r="A346" t="str">
            <v>FL</v>
          </cell>
          <cell r="B346" t="str">
            <v>Polk</v>
          </cell>
          <cell r="C346">
            <v>10</v>
          </cell>
        </row>
        <row r="347">
          <cell r="A347" t="str">
            <v>FL</v>
          </cell>
          <cell r="B347" t="str">
            <v>Putnam</v>
          </cell>
          <cell r="C347">
            <v>96</v>
          </cell>
        </row>
        <row r="348">
          <cell r="A348" t="str">
            <v>FL</v>
          </cell>
          <cell r="B348" t="str">
            <v>St. Johns</v>
          </cell>
          <cell r="C348">
            <v>96</v>
          </cell>
        </row>
        <row r="349">
          <cell r="A349" t="str">
            <v>FL</v>
          </cell>
          <cell r="B349" t="str">
            <v>St. Lucie</v>
          </cell>
          <cell r="C349">
            <v>10</v>
          </cell>
        </row>
        <row r="350">
          <cell r="A350" t="str">
            <v>FL</v>
          </cell>
          <cell r="B350" t="str">
            <v>Santa Rosa</v>
          </cell>
          <cell r="C350">
            <v>96</v>
          </cell>
        </row>
        <row r="351">
          <cell r="A351" t="str">
            <v>FL</v>
          </cell>
          <cell r="B351" t="str">
            <v>Sarasota</v>
          </cell>
          <cell r="C351">
            <v>10</v>
          </cell>
        </row>
        <row r="352">
          <cell r="A352" t="str">
            <v>FL</v>
          </cell>
          <cell r="B352" t="str">
            <v>Seminole</v>
          </cell>
          <cell r="C352">
            <v>10</v>
          </cell>
        </row>
        <row r="353">
          <cell r="A353" t="str">
            <v>FL</v>
          </cell>
          <cell r="B353" t="str">
            <v>Sumter</v>
          </cell>
          <cell r="C353">
            <v>10</v>
          </cell>
        </row>
        <row r="354">
          <cell r="A354" t="str">
            <v>FL</v>
          </cell>
          <cell r="B354" t="str">
            <v>Suwannee</v>
          </cell>
          <cell r="C354">
            <v>96</v>
          </cell>
        </row>
        <row r="355">
          <cell r="A355" t="str">
            <v>FL</v>
          </cell>
          <cell r="B355" t="str">
            <v>Taylor</v>
          </cell>
          <cell r="C355">
            <v>96</v>
          </cell>
        </row>
        <row r="356">
          <cell r="A356" t="str">
            <v>FL</v>
          </cell>
          <cell r="B356" t="str">
            <v>Union</v>
          </cell>
          <cell r="C356">
            <v>96</v>
          </cell>
        </row>
        <row r="357">
          <cell r="A357" t="str">
            <v>FL</v>
          </cell>
          <cell r="B357" t="str">
            <v>Volusia</v>
          </cell>
          <cell r="C357">
            <v>10</v>
          </cell>
        </row>
        <row r="358">
          <cell r="A358" t="str">
            <v>FL</v>
          </cell>
          <cell r="B358" t="str">
            <v>Wakulla</v>
          </cell>
          <cell r="C358">
            <v>96</v>
          </cell>
        </row>
        <row r="359">
          <cell r="A359" t="str">
            <v>FL</v>
          </cell>
          <cell r="B359" t="str">
            <v>Walton</v>
          </cell>
          <cell r="C359">
            <v>96</v>
          </cell>
        </row>
        <row r="360">
          <cell r="A360" t="str">
            <v>FL</v>
          </cell>
          <cell r="B360" t="str">
            <v>Washington</v>
          </cell>
          <cell r="C360">
            <v>96</v>
          </cell>
        </row>
        <row r="361">
          <cell r="A361" t="str">
            <v>GA</v>
          </cell>
          <cell r="B361" t="str">
            <v>Appling</v>
          </cell>
          <cell r="C361">
            <v>8</v>
          </cell>
        </row>
        <row r="362">
          <cell r="A362" t="str">
            <v>GA</v>
          </cell>
          <cell r="B362" t="str">
            <v>Atkinson</v>
          </cell>
          <cell r="C362">
            <v>8</v>
          </cell>
        </row>
        <row r="363">
          <cell r="A363" t="str">
            <v>GA</v>
          </cell>
          <cell r="B363" t="str">
            <v>Bacon</v>
          </cell>
          <cell r="C363">
            <v>8</v>
          </cell>
        </row>
        <row r="364">
          <cell r="A364" t="str">
            <v>GA</v>
          </cell>
          <cell r="B364" t="str">
            <v>Baker</v>
          </cell>
          <cell r="C364">
            <v>8</v>
          </cell>
        </row>
        <row r="365">
          <cell r="A365" t="str">
            <v>GA</v>
          </cell>
          <cell r="B365" t="str">
            <v>Baldwin</v>
          </cell>
          <cell r="C365">
            <v>8</v>
          </cell>
        </row>
        <row r="366">
          <cell r="A366" t="str">
            <v>GA</v>
          </cell>
          <cell r="B366" t="str">
            <v>Banks</v>
          </cell>
          <cell r="C366">
            <v>8</v>
          </cell>
        </row>
        <row r="367">
          <cell r="A367" t="str">
            <v>GA</v>
          </cell>
          <cell r="B367" t="str">
            <v>Barrow</v>
          </cell>
          <cell r="C367">
            <v>8</v>
          </cell>
        </row>
        <row r="368">
          <cell r="A368" t="str">
            <v>GA</v>
          </cell>
          <cell r="B368" t="str">
            <v>Bartow</v>
          </cell>
          <cell r="C368">
            <v>8</v>
          </cell>
        </row>
        <row r="369">
          <cell r="A369" t="str">
            <v>GA</v>
          </cell>
          <cell r="B369" t="str">
            <v>Ben Hill</v>
          </cell>
          <cell r="C369">
            <v>8</v>
          </cell>
        </row>
        <row r="370">
          <cell r="A370" t="str">
            <v>GA</v>
          </cell>
          <cell r="B370" t="str">
            <v>Berrien</v>
          </cell>
          <cell r="C370">
            <v>8</v>
          </cell>
        </row>
        <row r="371">
          <cell r="A371" t="str">
            <v>GA</v>
          </cell>
          <cell r="B371" t="str">
            <v>Bibb</v>
          </cell>
          <cell r="C371">
            <v>8</v>
          </cell>
        </row>
        <row r="372">
          <cell r="A372" t="str">
            <v>GA</v>
          </cell>
          <cell r="B372" t="str">
            <v>Bleckley</v>
          </cell>
          <cell r="C372">
            <v>8</v>
          </cell>
        </row>
        <row r="373">
          <cell r="A373" t="str">
            <v>GA</v>
          </cell>
          <cell r="B373" t="str">
            <v>Brantley</v>
          </cell>
          <cell r="C373">
            <v>8</v>
          </cell>
        </row>
        <row r="374">
          <cell r="A374" t="str">
            <v>GA</v>
          </cell>
          <cell r="B374" t="str">
            <v>Brooks</v>
          </cell>
          <cell r="C374">
            <v>8</v>
          </cell>
        </row>
        <row r="375">
          <cell r="A375" t="str">
            <v>GA</v>
          </cell>
          <cell r="B375" t="str">
            <v>Bryan</v>
          </cell>
          <cell r="C375">
            <v>8</v>
          </cell>
        </row>
        <row r="376">
          <cell r="A376" t="str">
            <v>GA</v>
          </cell>
          <cell r="B376" t="str">
            <v>Bulloch</v>
          </cell>
          <cell r="C376">
            <v>8</v>
          </cell>
        </row>
        <row r="377">
          <cell r="A377" t="str">
            <v>GA</v>
          </cell>
          <cell r="B377" t="str">
            <v>Burke</v>
          </cell>
          <cell r="C377">
            <v>8</v>
          </cell>
        </row>
        <row r="378">
          <cell r="A378" t="str">
            <v>GA</v>
          </cell>
          <cell r="B378" t="str">
            <v>Butts</v>
          </cell>
          <cell r="C378">
            <v>8</v>
          </cell>
        </row>
        <row r="379">
          <cell r="A379" t="str">
            <v>GA</v>
          </cell>
          <cell r="B379" t="str">
            <v>Calhoun</v>
          </cell>
          <cell r="C379">
            <v>8</v>
          </cell>
        </row>
        <row r="380">
          <cell r="A380" t="str">
            <v>GA</v>
          </cell>
          <cell r="B380" t="str">
            <v>Camden</v>
          </cell>
          <cell r="C380">
            <v>8</v>
          </cell>
        </row>
        <row r="381">
          <cell r="A381" t="str">
            <v>GA</v>
          </cell>
          <cell r="B381" t="str">
            <v>Candler</v>
          </cell>
          <cell r="C381">
            <v>8</v>
          </cell>
        </row>
        <row r="382">
          <cell r="A382" t="str">
            <v>GA</v>
          </cell>
          <cell r="B382" t="str">
            <v>Carroll</v>
          </cell>
          <cell r="C382">
            <v>8</v>
          </cell>
        </row>
        <row r="383">
          <cell r="A383" t="str">
            <v>GA</v>
          </cell>
          <cell r="B383" t="str">
            <v>Catoosa</v>
          </cell>
          <cell r="C383">
            <v>8</v>
          </cell>
        </row>
        <row r="384">
          <cell r="A384" t="str">
            <v>GA</v>
          </cell>
          <cell r="B384" t="str">
            <v>Charlton</v>
          </cell>
          <cell r="C384">
            <v>8</v>
          </cell>
        </row>
        <row r="385">
          <cell r="A385" t="str">
            <v>GA</v>
          </cell>
          <cell r="B385" t="str">
            <v>Chatham</v>
          </cell>
          <cell r="C385">
            <v>8</v>
          </cell>
        </row>
        <row r="386">
          <cell r="A386" t="str">
            <v>GA</v>
          </cell>
          <cell r="B386" t="str">
            <v>Chattahoochee</v>
          </cell>
          <cell r="C386">
            <v>8</v>
          </cell>
        </row>
        <row r="387">
          <cell r="A387" t="str">
            <v>GA</v>
          </cell>
          <cell r="B387" t="str">
            <v>Chattooga</v>
          </cell>
          <cell r="C387">
            <v>8</v>
          </cell>
        </row>
        <row r="388">
          <cell r="A388" t="str">
            <v>GA</v>
          </cell>
          <cell r="B388" t="str">
            <v>Cherokee</v>
          </cell>
          <cell r="C388">
            <v>8</v>
          </cell>
        </row>
        <row r="389">
          <cell r="A389" t="str">
            <v>GA</v>
          </cell>
          <cell r="B389" t="str">
            <v>Clarke</v>
          </cell>
          <cell r="C389">
            <v>8</v>
          </cell>
        </row>
        <row r="390">
          <cell r="A390" t="str">
            <v>GA</v>
          </cell>
          <cell r="B390" t="str">
            <v>Clay</v>
          </cell>
          <cell r="C390">
            <v>8</v>
          </cell>
        </row>
        <row r="391">
          <cell r="A391" t="str">
            <v>GA</v>
          </cell>
          <cell r="B391" t="str">
            <v>Clayton</v>
          </cell>
          <cell r="C391">
            <v>8</v>
          </cell>
        </row>
        <row r="392">
          <cell r="A392" t="str">
            <v>GA</v>
          </cell>
          <cell r="B392" t="str">
            <v>Clinch</v>
          </cell>
          <cell r="C392">
            <v>8</v>
          </cell>
        </row>
        <row r="393">
          <cell r="A393" t="str">
            <v>GA</v>
          </cell>
          <cell r="B393" t="str">
            <v>Cobb</v>
          </cell>
          <cell r="C393">
            <v>8</v>
          </cell>
        </row>
        <row r="394">
          <cell r="A394" t="str">
            <v>GA</v>
          </cell>
          <cell r="B394" t="str">
            <v>Coffee</v>
          </cell>
          <cell r="C394">
            <v>8</v>
          </cell>
        </row>
        <row r="395">
          <cell r="A395" t="str">
            <v>GA</v>
          </cell>
          <cell r="B395" t="str">
            <v>Colquitt</v>
          </cell>
          <cell r="C395">
            <v>8</v>
          </cell>
        </row>
        <row r="396">
          <cell r="A396" t="str">
            <v>GA</v>
          </cell>
          <cell r="B396" t="str">
            <v>Columbia</v>
          </cell>
          <cell r="C396">
            <v>8</v>
          </cell>
        </row>
        <row r="397">
          <cell r="A397" t="str">
            <v>GA</v>
          </cell>
          <cell r="B397" t="str">
            <v>Cook</v>
          </cell>
          <cell r="C397">
            <v>8</v>
          </cell>
        </row>
        <row r="398">
          <cell r="A398" t="str">
            <v>GA</v>
          </cell>
          <cell r="B398" t="str">
            <v>Coweta</v>
          </cell>
          <cell r="C398">
            <v>8</v>
          </cell>
        </row>
        <row r="399">
          <cell r="A399" t="str">
            <v>GA</v>
          </cell>
          <cell r="B399" t="str">
            <v>Crawford</v>
          </cell>
          <cell r="C399">
            <v>8</v>
          </cell>
        </row>
        <row r="400">
          <cell r="A400" t="str">
            <v>GA</v>
          </cell>
          <cell r="B400" t="str">
            <v>Crisp</v>
          </cell>
          <cell r="C400">
            <v>8</v>
          </cell>
        </row>
        <row r="401">
          <cell r="A401" t="str">
            <v>GA</v>
          </cell>
          <cell r="B401" t="str">
            <v>Dade</v>
          </cell>
          <cell r="C401">
            <v>8</v>
          </cell>
        </row>
        <row r="402">
          <cell r="A402" t="str">
            <v>GA</v>
          </cell>
          <cell r="B402" t="str">
            <v>Dawson</v>
          </cell>
          <cell r="C402">
            <v>8</v>
          </cell>
        </row>
        <row r="403">
          <cell r="A403" t="str">
            <v>GA</v>
          </cell>
          <cell r="B403" t="str">
            <v>Decatur</v>
          </cell>
          <cell r="C403">
            <v>8</v>
          </cell>
        </row>
        <row r="404">
          <cell r="A404" t="str">
            <v>GA</v>
          </cell>
          <cell r="B404" t="str">
            <v>De Kalb</v>
          </cell>
          <cell r="C404">
            <v>8</v>
          </cell>
        </row>
        <row r="405">
          <cell r="A405" t="str">
            <v>GA</v>
          </cell>
          <cell r="B405" t="str">
            <v>Dodge</v>
          </cell>
          <cell r="C405">
            <v>8</v>
          </cell>
        </row>
        <row r="406">
          <cell r="A406" t="str">
            <v>GA</v>
          </cell>
          <cell r="B406" t="str">
            <v>Dooly</v>
          </cell>
          <cell r="C406">
            <v>8</v>
          </cell>
        </row>
        <row r="407">
          <cell r="A407" t="str">
            <v>GA</v>
          </cell>
          <cell r="B407" t="str">
            <v>Dougherty</v>
          </cell>
          <cell r="C407">
            <v>8</v>
          </cell>
        </row>
        <row r="408">
          <cell r="A408" t="str">
            <v>GA</v>
          </cell>
          <cell r="B408" t="str">
            <v>Douglas</v>
          </cell>
          <cell r="C408">
            <v>8</v>
          </cell>
        </row>
        <row r="409">
          <cell r="A409" t="str">
            <v>GA</v>
          </cell>
          <cell r="B409" t="str">
            <v>Early</v>
          </cell>
          <cell r="C409">
            <v>8</v>
          </cell>
        </row>
        <row r="410">
          <cell r="A410" t="str">
            <v>GA</v>
          </cell>
          <cell r="B410" t="str">
            <v>Echols</v>
          </cell>
          <cell r="C410">
            <v>8</v>
          </cell>
        </row>
        <row r="411">
          <cell r="A411" t="str">
            <v>GA</v>
          </cell>
          <cell r="B411" t="str">
            <v>Effingham</v>
          </cell>
          <cell r="C411">
            <v>8</v>
          </cell>
        </row>
        <row r="412">
          <cell r="A412" t="str">
            <v>GA</v>
          </cell>
          <cell r="B412" t="str">
            <v>Elbert</v>
          </cell>
          <cell r="C412">
            <v>8</v>
          </cell>
        </row>
        <row r="413">
          <cell r="A413" t="str">
            <v>GA</v>
          </cell>
          <cell r="B413" t="str">
            <v>Emanuel</v>
          </cell>
          <cell r="C413">
            <v>8</v>
          </cell>
        </row>
        <row r="414">
          <cell r="A414" t="str">
            <v>GA</v>
          </cell>
          <cell r="B414" t="str">
            <v>Evans</v>
          </cell>
          <cell r="C414">
            <v>8</v>
          </cell>
        </row>
        <row r="415">
          <cell r="A415" t="str">
            <v>GA</v>
          </cell>
          <cell r="B415" t="str">
            <v>Fannin</v>
          </cell>
          <cell r="C415">
            <v>8</v>
          </cell>
        </row>
        <row r="416">
          <cell r="A416" t="str">
            <v>GA</v>
          </cell>
          <cell r="B416" t="str">
            <v>Fayette</v>
          </cell>
          <cell r="C416">
            <v>8</v>
          </cell>
        </row>
        <row r="417">
          <cell r="A417" t="str">
            <v>GA</v>
          </cell>
          <cell r="B417" t="str">
            <v>Floyd</v>
          </cell>
          <cell r="C417">
            <v>8</v>
          </cell>
        </row>
        <row r="418">
          <cell r="A418" t="str">
            <v>GA</v>
          </cell>
          <cell r="B418" t="str">
            <v>Forsyth</v>
          </cell>
          <cell r="C418">
            <v>8</v>
          </cell>
        </row>
        <row r="419">
          <cell r="A419" t="str">
            <v>GA</v>
          </cell>
          <cell r="B419" t="str">
            <v>Franklin</v>
          </cell>
          <cell r="C419">
            <v>8</v>
          </cell>
        </row>
        <row r="420">
          <cell r="A420" t="str">
            <v>GA</v>
          </cell>
          <cell r="B420" t="str">
            <v>Fulton</v>
          </cell>
          <cell r="C420">
            <v>8</v>
          </cell>
        </row>
        <row r="421">
          <cell r="A421" t="str">
            <v>GA</v>
          </cell>
          <cell r="B421" t="str">
            <v>Gilmer</v>
          </cell>
          <cell r="C421">
            <v>8</v>
          </cell>
        </row>
        <row r="422">
          <cell r="A422" t="str">
            <v>GA</v>
          </cell>
          <cell r="B422" t="str">
            <v>Glascock</v>
          </cell>
          <cell r="C422">
            <v>8</v>
          </cell>
        </row>
        <row r="423">
          <cell r="A423" t="str">
            <v>GA</v>
          </cell>
          <cell r="B423" t="str">
            <v>Glynn</v>
          </cell>
          <cell r="C423">
            <v>8</v>
          </cell>
        </row>
        <row r="424">
          <cell r="A424" t="str">
            <v>GA</v>
          </cell>
          <cell r="B424" t="str">
            <v>Gordon</v>
          </cell>
          <cell r="C424">
            <v>8</v>
          </cell>
        </row>
        <row r="425">
          <cell r="A425" t="str">
            <v>GA</v>
          </cell>
          <cell r="B425" t="str">
            <v>Grady</v>
          </cell>
          <cell r="C425">
            <v>8</v>
          </cell>
        </row>
        <row r="426">
          <cell r="A426" t="str">
            <v>GA</v>
          </cell>
          <cell r="B426" t="str">
            <v>Greene</v>
          </cell>
          <cell r="C426">
            <v>8</v>
          </cell>
        </row>
        <row r="427">
          <cell r="A427" t="str">
            <v>GA</v>
          </cell>
          <cell r="B427" t="str">
            <v>Gwinnett</v>
          </cell>
          <cell r="C427">
            <v>8</v>
          </cell>
        </row>
        <row r="428">
          <cell r="A428" t="str">
            <v>GA</v>
          </cell>
          <cell r="B428" t="str">
            <v>Habersham</v>
          </cell>
          <cell r="C428">
            <v>8</v>
          </cell>
        </row>
        <row r="429">
          <cell r="A429" t="str">
            <v>GA</v>
          </cell>
          <cell r="B429" t="str">
            <v>Hall</v>
          </cell>
          <cell r="C429">
            <v>8</v>
          </cell>
        </row>
        <row r="430">
          <cell r="A430" t="str">
            <v>GA</v>
          </cell>
          <cell r="B430" t="str">
            <v>Hancock</v>
          </cell>
          <cell r="C430">
            <v>8</v>
          </cell>
        </row>
        <row r="431">
          <cell r="A431" t="str">
            <v>GA</v>
          </cell>
          <cell r="B431" t="str">
            <v>Haralson</v>
          </cell>
          <cell r="C431">
            <v>8</v>
          </cell>
        </row>
        <row r="432">
          <cell r="A432" t="str">
            <v>GA</v>
          </cell>
          <cell r="B432" t="str">
            <v>Harris</v>
          </cell>
          <cell r="C432">
            <v>8</v>
          </cell>
        </row>
        <row r="433">
          <cell r="A433" t="str">
            <v>GA</v>
          </cell>
          <cell r="B433" t="str">
            <v>Hart</v>
          </cell>
          <cell r="C433">
            <v>8</v>
          </cell>
        </row>
        <row r="434">
          <cell r="A434" t="str">
            <v>GA</v>
          </cell>
          <cell r="B434" t="str">
            <v>Heard</v>
          </cell>
          <cell r="C434">
            <v>8</v>
          </cell>
        </row>
        <row r="435">
          <cell r="A435" t="str">
            <v>GA</v>
          </cell>
          <cell r="B435" t="str">
            <v>Henry</v>
          </cell>
          <cell r="C435">
            <v>8</v>
          </cell>
        </row>
        <row r="436">
          <cell r="A436" t="str">
            <v>GA</v>
          </cell>
          <cell r="B436" t="str">
            <v>Houston</v>
          </cell>
          <cell r="C436">
            <v>8</v>
          </cell>
        </row>
        <row r="437">
          <cell r="A437" t="str">
            <v>GA</v>
          </cell>
          <cell r="B437" t="str">
            <v>Irwin</v>
          </cell>
          <cell r="C437">
            <v>8</v>
          </cell>
        </row>
        <row r="438">
          <cell r="A438" t="str">
            <v>GA</v>
          </cell>
          <cell r="B438" t="str">
            <v>Jackson</v>
          </cell>
          <cell r="C438">
            <v>8</v>
          </cell>
        </row>
        <row r="439">
          <cell r="A439" t="str">
            <v>GA</v>
          </cell>
          <cell r="B439" t="str">
            <v>Jasper</v>
          </cell>
          <cell r="C439">
            <v>8</v>
          </cell>
        </row>
        <row r="440">
          <cell r="A440" t="str">
            <v>GA</v>
          </cell>
          <cell r="B440" t="str">
            <v>Jeff Davis</v>
          </cell>
          <cell r="C440">
            <v>8</v>
          </cell>
        </row>
        <row r="441">
          <cell r="A441" t="str">
            <v>GA</v>
          </cell>
          <cell r="B441" t="str">
            <v>Jefferson</v>
          </cell>
          <cell r="C441">
            <v>8</v>
          </cell>
        </row>
        <row r="442">
          <cell r="A442" t="str">
            <v>GA</v>
          </cell>
          <cell r="B442" t="str">
            <v>Jenkins</v>
          </cell>
          <cell r="C442">
            <v>8</v>
          </cell>
        </row>
        <row r="443">
          <cell r="A443" t="str">
            <v>GA</v>
          </cell>
          <cell r="B443" t="str">
            <v>Johnson</v>
          </cell>
          <cell r="C443">
            <v>8</v>
          </cell>
        </row>
        <row r="444">
          <cell r="A444" t="str">
            <v>GA</v>
          </cell>
          <cell r="B444" t="str">
            <v>Jones</v>
          </cell>
          <cell r="C444">
            <v>8</v>
          </cell>
        </row>
        <row r="445">
          <cell r="A445" t="str">
            <v>GA</v>
          </cell>
          <cell r="B445" t="str">
            <v>Lamar</v>
          </cell>
          <cell r="C445">
            <v>8</v>
          </cell>
        </row>
        <row r="446">
          <cell r="A446" t="str">
            <v>GA</v>
          </cell>
          <cell r="B446" t="str">
            <v>Lanier</v>
          </cell>
          <cell r="C446">
            <v>8</v>
          </cell>
        </row>
        <row r="447">
          <cell r="A447" t="str">
            <v>GA</v>
          </cell>
          <cell r="B447" t="str">
            <v>Laurens</v>
          </cell>
          <cell r="C447">
            <v>8</v>
          </cell>
        </row>
        <row r="448">
          <cell r="A448" t="str">
            <v>GA</v>
          </cell>
          <cell r="B448" t="str">
            <v>Lee</v>
          </cell>
          <cell r="C448">
            <v>8</v>
          </cell>
        </row>
        <row r="449">
          <cell r="A449" t="str">
            <v>GA</v>
          </cell>
          <cell r="B449" t="str">
            <v>Liberty</v>
          </cell>
          <cell r="C449">
            <v>8</v>
          </cell>
        </row>
        <row r="450">
          <cell r="A450" t="str">
            <v>GA</v>
          </cell>
          <cell r="B450" t="str">
            <v>Lincoln</v>
          </cell>
          <cell r="C450">
            <v>8</v>
          </cell>
        </row>
        <row r="451">
          <cell r="A451" t="str">
            <v>GA</v>
          </cell>
          <cell r="B451" t="str">
            <v>Long</v>
          </cell>
          <cell r="C451">
            <v>8</v>
          </cell>
        </row>
        <row r="452">
          <cell r="A452" t="str">
            <v>GA</v>
          </cell>
          <cell r="B452" t="str">
            <v>Lowndes</v>
          </cell>
          <cell r="C452">
            <v>8</v>
          </cell>
        </row>
        <row r="453">
          <cell r="A453" t="str">
            <v>GA</v>
          </cell>
          <cell r="B453" t="str">
            <v>Lumpkin</v>
          </cell>
          <cell r="C453">
            <v>8</v>
          </cell>
        </row>
        <row r="454">
          <cell r="A454" t="str">
            <v>GA</v>
          </cell>
          <cell r="B454" t="str">
            <v>McDuffie</v>
          </cell>
          <cell r="C454">
            <v>8</v>
          </cell>
        </row>
        <row r="455">
          <cell r="A455" t="str">
            <v>GA</v>
          </cell>
          <cell r="B455" t="str">
            <v>McIntosh</v>
          </cell>
          <cell r="C455">
            <v>8</v>
          </cell>
        </row>
        <row r="456">
          <cell r="A456" t="str">
            <v>GA</v>
          </cell>
          <cell r="B456" t="str">
            <v>Macon</v>
          </cell>
          <cell r="C456">
            <v>8</v>
          </cell>
        </row>
        <row r="457">
          <cell r="A457" t="str">
            <v>GA</v>
          </cell>
          <cell r="B457" t="str">
            <v>Madison</v>
          </cell>
          <cell r="C457">
            <v>8</v>
          </cell>
        </row>
        <row r="458">
          <cell r="A458" t="str">
            <v>GA</v>
          </cell>
          <cell r="B458" t="str">
            <v>Marion</v>
          </cell>
          <cell r="C458">
            <v>8</v>
          </cell>
        </row>
        <row r="459">
          <cell r="A459" t="str">
            <v>GA</v>
          </cell>
          <cell r="B459" t="str">
            <v>Meriwether</v>
          </cell>
          <cell r="C459">
            <v>8</v>
          </cell>
        </row>
        <row r="460">
          <cell r="A460" t="str">
            <v>GA</v>
          </cell>
          <cell r="B460" t="str">
            <v>Miller</v>
          </cell>
          <cell r="C460">
            <v>8</v>
          </cell>
        </row>
        <row r="461">
          <cell r="A461" t="str">
            <v>GA</v>
          </cell>
          <cell r="B461" t="str">
            <v>Mitchell</v>
          </cell>
          <cell r="C461">
            <v>8</v>
          </cell>
        </row>
        <row r="462">
          <cell r="A462" t="str">
            <v>GA</v>
          </cell>
          <cell r="B462" t="str">
            <v>Monroe</v>
          </cell>
          <cell r="C462">
            <v>8</v>
          </cell>
        </row>
        <row r="463">
          <cell r="A463" t="str">
            <v>GA</v>
          </cell>
          <cell r="B463" t="str">
            <v>Montgomery</v>
          </cell>
          <cell r="C463">
            <v>8</v>
          </cell>
        </row>
        <row r="464">
          <cell r="A464" t="str">
            <v>GA</v>
          </cell>
          <cell r="B464" t="str">
            <v>Morgan</v>
          </cell>
          <cell r="C464">
            <v>8</v>
          </cell>
        </row>
        <row r="465">
          <cell r="A465" t="str">
            <v>GA</v>
          </cell>
          <cell r="B465" t="str">
            <v>Murray</v>
          </cell>
          <cell r="C465">
            <v>8</v>
          </cell>
        </row>
        <row r="466">
          <cell r="A466" t="str">
            <v>GA</v>
          </cell>
          <cell r="B466" t="str">
            <v>Muscogee</v>
          </cell>
          <cell r="C466">
            <v>8</v>
          </cell>
        </row>
        <row r="467">
          <cell r="A467" t="str">
            <v>GA</v>
          </cell>
          <cell r="B467" t="str">
            <v>Newton</v>
          </cell>
          <cell r="C467">
            <v>8</v>
          </cell>
        </row>
        <row r="468">
          <cell r="A468" t="str">
            <v>GA</v>
          </cell>
          <cell r="B468" t="str">
            <v>Oconee</v>
          </cell>
          <cell r="C468">
            <v>8</v>
          </cell>
        </row>
        <row r="469">
          <cell r="A469" t="str">
            <v>GA</v>
          </cell>
          <cell r="B469" t="str">
            <v>Oglethorpe</v>
          </cell>
          <cell r="C469">
            <v>8</v>
          </cell>
        </row>
        <row r="470">
          <cell r="A470" t="str">
            <v>GA</v>
          </cell>
          <cell r="B470" t="str">
            <v>Paulding</v>
          </cell>
          <cell r="C470">
            <v>8</v>
          </cell>
        </row>
        <row r="471">
          <cell r="A471" t="str">
            <v>GA</v>
          </cell>
          <cell r="B471" t="str">
            <v>Peach</v>
          </cell>
          <cell r="C471">
            <v>8</v>
          </cell>
        </row>
        <row r="472">
          <cell r="A472" t="str">
            <v>GA</v>
          </cell>
          <cell r="B472" t="str">
            <v>Pickens</v>
          </cell>
          <cell r="C472">
            <v>8</v>
          </cell>
        </row>
        <row r="473">
          <cell r="A473" t="str">
            <v>GA</v>
          </cell>
          <cell r="B473" t="str">
            <v>Pierce</v>
          </cell>
          <cell r="C473">
            <v>8</v>
          </cell>
        </row>
        <row r="474">
          <cell r="A474" t="str">
            <v>GA</v>
          </cell>
          <cell r="B474" t="str">
            <v>Pike</v>
          </cell>
          <cell r="C474">
            <v>8</v>
          </cell>
        </row>
        <row r="475">
          <cell r="A475" t="str">
            <v>GA</v>
          </cell>
          <cell r="B475" t="str">
            <v>Polk</v>
          </cell>
          <cell r="C475">
            <v>8</v>
          </cell>
        </row>
        <row r="476">
          <cell r="A476" t="str">
            <v>GA</v>
          </cell>
          <cell r="B476" t="str">
            <v>Pulaski</v>
          </cell>
          <cell r="C476">
            <v>8</v>
          </cell>
        </row>
        <row r="477">
          <cell r="A477" t="str">
            <v>GA</v>
          </cell>
          <cell r="B477" t="str">
            <v>Putnam</v>
          </cell>
          <cell r="C477">
            <v>8</v>
          </cell>
        </row>
        <row r="478">
          <cell r="A478" t="str">
            <v>GA</v>
          </cell>
          <cell r="B478" t="str">
            <v>Quitman</v>
          </cell>
          <cell r="C478">
            <v>8</v>
          </cell>
        </row>
        <row r="479">
          <cell r="A479" t="str">
            <v>GA</v>
          </cell>
          <cell r="B479" t="str">
            <v>Rabun</v>
          </cell>
          <cell r="C479">
            <v>8</v>
          </cell>
        </row>
        <row r="480">
          <cell r="A480" t="str">
            <v>GA</v>
          </cell>
          <cell r="B480" t="str">
            <v>Randolph</v>
          </cell>
          <cell r="C480">
            <v>8</v>
          </cell>
        </row>
        <row r="481">
          <cell r="A481" t="str">
            <v>GA</v>
          </cell>
          <cell r="B481" t="str">
            <v>Richmond</v>
          </cell>
          <cell r="C481">
            <v>8</v>
          </cell>
        </row>
        <row r="482">
          <cell r="A482" t="str">
            <v>GA</v>
          </cell>
          <cell r="B482" t="str">
            <v>Rockdale</v>
          </cell>
          <cell r="C482">
            <v>8</v>
          </cell>
        </row>
        <row r="483">
          <cell r="A483" t="str">
            <v>GA</v>
          </cell>
          <cell r="B483" t="str">
            <v>Schley</v>
          </cell>
          <cell r="C483">
            <v>8</v>
          </cell>
        </row>
        <row r="484">
          <cell r="A484" t="str">
            <v>GA</v>
          </cell>
          <cell r="B484" t="str">
            <v>Screven</v>
          </cell>
          <cell r="C484">
            <v>8</v>
          </cell>
        </row>
        <row r="485">
          <cell r="A485" t="str">
            <v>GA</v>
          </cell>
          <cell r="B485" t="str">
            <v>Seminole</v>
          </cell>
          <cell r="C485">
            <v>8</v>
          </cell>
        </row>
        <row r="486">
          <cell r="A486" t="str">
            <v>GA</v>
          </cell>
          <cell r="B486" t="str">
            <v>Spalding</v>
          </cell>
          <cell r="C486">
            <v>8</v>
          </cell>
        </row>
        <row r="487">
          <cell r="A487" t="str">
            <v>GA</v>
          </cell>
          <cell r="B487" t="str">
            <v>Stephens</v>
          </cell>
          <cell r="C487">
            <v>8</v>
          </cell>
        </row>
        <row r="488">
          <cell r="A488" t="str">
            <v>GA</v>
          </cell>
          <cell r="B488" t="str">
            <v>Stewart</v>
          </cell>
          <cell r="C488">
            <v>8</v>
          </cell>
        </row>
        <row r="489">
          <cell r="A489" t="str">
            <v>GA</v>
          </cell>
          <cell r="B489" t="str">
            <v>Sumter</v>
          </cell>
          <cell r="C489">
            <v>8</v>
          </cell>
        </row>
        <row r="490">
          <cell r="A490" t="str">
            <v>GA</v>
          </cell>
          <cell r="B490" t="str">
            <v>Talbot</v>
          </cell>
          <cell r="C490">
            <v>8</v>
          </cell>
        </row>
        <row r="491">
          <cell r="A491" t="str">
            <v>GA</v>
          </cell>
          <cell r="B491" t="str">
            <v>Taliaferro</v>
          </cell>
          <cell r="C491">
            <v>8</v>
          </cell>
        </row>
        <row r="492">
          <cell r="A492" t="str">
            <v>GA</v>
          </cell>
          <cell r="B492" t="str">
            <v>Tattnall</v>
          </cell>
          <cell r="C492">
            <v>8</v>
          </cell>
        </row>
        <row r="493">
          <cell r="A493" t="str">
            <v>GA</v>
          </cell>
          <cell r="B493" t="str">
            <v>Taylor</v>
          </cell>
          <cell r="C493">
            <v>8</v>
          </cell>
        </row>
        <row r="494">
          <cell r="A494" t="str">
            <v>GA</v>
          </cell>
          <cell r="B494" t="str">
            <v>Telfair</v>
          </cell>
          <cell r="C494">
            <v>8</v>
          </cell>
        </row>
        <row r="495">
          <cell r="A495" t="str">
            <v>GA</v>
          </cell>
          <cell r="B495" t="str">
            <v>Terrell</v>
          </cell>
          <cell r="C495">
            <v>8</v>
          </cell>
        </row>
        <row r="496">
          <cell r="A496" t="str">
            <v>GA</v>
          </cell>
          <cell r="B496" t="str">
            <v>Thomas</v>
          </cell>
          <cell r="C496">
            <v>8</v>
          </cell>
        </row>
        <row r="497">
          <cell r="A497" t="str">
            <v>GA</v>
          </cell>
          <cell r="B497" t="str">
            <v>Tift</v>
          </cell>
          <cell r="C497">
            <v>8</v>
          </cell>
        </row>
        <row r="498">
          <cell r="A498" t="str">
            <v>GA</v>
          </cell>
          <cell r="B498" t="str">
            <v>Toombs</v>
          </cell>
          <cell r="C498">
            <v>8</v>
          </cell>
        </row>
        <row r="499">
          <cell r="A499" t="str">
            <v>GA</v>
          </cell>
          <cell r="B499" t="str">
            <v>Towns</v>
          </cell>
          <cell r="C499">
            <v>8</v>
          </cell>
        </row>
        <row r="500">
          <cell r="A500" t="str">
            <v>GA</v>
          </cell>
          <cell r="B500" t="str">
            <v>Treutlen</v>
          </cell>
          <cell r="C500">
            <v>8</v>
          </cell>
        </row>
        <row r="501">
          <cell r="A501" t="str">
            <v>GA</v>
          </cell>
          <cell r="B501" t="str">
            <v>Troup</v>
          </cell>
          <cell r="C501">
            <v>8</v>
          </cell>
        </row>
        <row r="502">
          <cell r="A502" t="str">
            <v>GA</v>
          </cell>
          <cell r="B502" t="str">
            <v>Turner</v>
          </cell>
          <cell r="C502">
            <v>8</v>
          </cell>
        </row>
        <row r="503">
          <cell r="A503" t="str">
            <v>GA</v>
          </cell>
          <cell r="B503" t="str">
            <v>Twiggs</v>
          </cell>
          <cell r="C503">
            <v>8</v>
          </cell>
        </row>
        <row r="504">
          <cell r="A504" t="str">
            <v>GA</v>
          </cell>
          <cell r="B504" t="str">
            <v>Union</v>
          </cell>
          <cell r="C504">
            <v>8</v>
          </cell>
        </row>
        <row r="505">
          <cell r="A505" t="str">
            <v>GA</v>
          </cell>
          <cell r="B505" t="str">
            <v>Upson</v>
          </cell>
          <cell r="C505">
            <v>8</v>
          </cell>
        </row>
        <row r="506">
          <cell r="A506" t="str">
            <v>GA</v>
          </cell>
          <cell r="B506" t="str">
            <v>Walker</v>
          </cell>
          <cell r="C506">
            <v>8</v>
          </cell>
        </row>
        <row r="507">
          <cell r="A507" t="str">
            <v>GA</v>
          </cell>
          <cell r="B507" t="str">
            <v>Walton</v>
          </cell>
          <cell r="C507">
            <v>8</v>
          </cell>
        </row>
        <row r="508">
          <cell r="A508" t="str">
            <v>GA</v>
          </cell>
          <cell r="B508" t="str">
            <v>Ware</v>
          </cell>
          <cell r="C508">
            <v>8</v>
          </cell>
        </row>
        <row r="509">
          <cell r="A509" t="str">
            <v>GA</v>
          </cell>
          <cell r="B509" t="str">
            <v>Warren</v>
          </cell>
          <cell r="C509">
            <v>8</v>
          </cell>
        </row>
        <row r="510">
          <cell r="A510" t="str">
            <v>GA</v>
          </cell>
          <cell r="B510" t="str">
            <v>Washington</v>
          </cell>
          <cell r="C510">
            <v>8</v>
          </cell>
        </row>
        <row r="511">
          <cell r="A511" t="str">
            <v>GA</v>
          </cell>
          <cell r="B511" t="str">
            <v>Wayne</v>
          </cell>
          <cell r="C511">
            <v>8</v>
          </cell>
        </row>
        <row r="512">
          <cell r="A512" t="str">
            <v>GA</v>
          </cell>
          <cell r="B512" t="str">
            <v>Webster</v>
          </cell>
          <cell r="C512">
            <v>8</v>
          </cell>
        </row>
        <row r="513">
          <cell r="A513" t="str">
            <v>GA</v>
          </cell>
          <cell r="B513" t="str">
            <v>Wheeler</v>
          </cell>
          <cell r="C513">
            <v>8</v>
          </cell>
        </row>
        <row r="514">
          <cell r="A514" t="str">
            <v>GA</v>
          </cell>
          <cell r="B514" t="str">
            <v>White</v>
          </cell>
          <cell r="C514">
            <v>8</v>
          </cell>
        </row>
        <row r="515">
          <cell r="A515" t="str">
            <v>GA</v>
          </cell>
          <cell r="B515" t="str">
            <v>Whitfield</v>
          </cell>
          <cell r="C515">
            <v>8</v>
          </cell>
        </row>
        <row r="516">
          <cell r="A516" t="str">
            <v>GA</v>
          </cell>
          <cell r="B516" t="str">
            <v>Wilcox</v>
          </cell>
          <cell r="C516">
            <v>8</v>
          </cell>
        </row>
        <row r="517">
          <cell r="A517" t="str">
            <v>GA</v>
          </cell>
          <cell r="B517" t="str">
            <v>Wilkes</v>
          </cell>
          <cell r="C517">
            <v>8</v>
          </cell>
        </row>
        <row r="518">
          <cell r="A518" t="str">
            <v>GA</v>
          </cell>
          <cell r="B518" t="str">
            <v>Wilkinson</v>
          </cell>
          <cell r="C518">
            <v>8</v>
          </cell>
        </row>
        <row r="519">
          <cell r="A519" t="str">
            <v>GA</v>
          </cell>
          <cell r="B519" t="str">
            <v>Worth</v>
          </cell>
          <cell r="C519">
            <v>8</v>
          </cell>
        </row>
        <row r="520">
          <cell r="A520" t="str">
            <v>ID</v>
          </cell>
          <cell r="B520" t="str">
            <v>Ada</v>
          </cell>
          <cell r="C520">
            <v>48</v>
          </cell>
        </row>
        <row r="521">
          <cell r="A521" t="str">
            <v>ID</v>
          </cell>
          <cell r="B521" t="str">
            <v>Adams</v>
          </cell>
          <cell r="C521">
            <v>48</v>
          </cell>
        </row>
        <row r="522">
          <cell r="A522" t="str">
            <v>ID</v>
          </cell>
          <cell r="B522" t="str">
            <v>Bannock</v>
          </cell>
          <cell r="C522">
            <v>48</v>
          </cell>
        </row>
        <row r="523">
          <cell r="A523" t="str">
            <v>ID</v>
          </cell>
          <cell r="B523" t="str">
            <v>Bear Lake</v>
          </cell>
          <cell r="C523">
            <v>48</v>
          </cell>
        </row>
        <row r="524">
          <cell r="A524" t="str">
            <v>ID</v>
          </cell>
          <cell r="B524" t="str">
            <v>Benewah</v>
          </cell>
          <cell r="C524">
            <v>48</v>
          </cell>
        </row>
        <row r="525">
          <cell r="A525" t="str">
            <v>ID</v>
          </cell>
          <cell r="B525" t="str">
            <v>Bingham</v>
          </cell>
          <cell r="C525">
            <v>48</v>
          </cell>
        </row>
        <row r="526">
          <cell r="A526" t="str">
            <v>ID</v>
          </cell>
          <cell r="B526" t="str">
            <v>Blaine</v>
          </cell>
          <cell r="C526">
            <v>48</v>
          </cell>
        </row>
        <row r="527">
          <cell r="A527" t="str">
            <v>ID</v>
          </cell>
          <cell r="B527" t="str">
            <v>Boise</v>
          </cell>
          <cell r="C527">
            <v>48</v>
          </cell>
        </row>
        <row r="528">
          <cell r="A528" t="str">
            <v>ID</v>
          </cell>
          <cell r="B528" t="str">
            <v>Bonner</v>
          </cell>
          <cell r="C528">
            <v>48</v>
          </cell>
        </row>
        <row r="529">
          <cell r="A529" t="str">
            <v>ID</v>
          </cell>
          <cell r="B529" t="str">
            <v>Bonneville</v>
          </cell>
          <cell r="C529">
            <v>48</v>
          </cell>
        </row>
        <row r="530">
          <cell r="A530" t="str">
            <v>ID</v>
          </cell>
          <cell r="B530" t="str">
            <v>Boundary</v>
          </cell>
          <cell r="C530">
            <v>48</v>
          </cell>
        </row>
        <row r="531">
          <cell r="A531" t="str">
            <v>ID</v>
          </cell>
          <cell r="B531" t="str">
            <v>Butte</v>
          </cell>
          <cell r="C531">
            <v>48</v>
          </cell>
        </row>
        <row r="532">
          <cell r="A532" t="str">
            <v>ID</v>
          </cell>
          <cell r="B532" t="str">
            <v>Camas</v>
          </cell>
          <cell r="C532">
            <v>48</v>
          </cell>
        </row>
        <row r="533">
          <cell r="A533" t="str">
            <v>ID</v>
          </cell>
          <cell r="B533" t="str">
            <v>Canyon</v>
          </cell>
          <cell r="C533">
            <v>48</v>
          </cell>
        </row>
        <row r="534">
          <cell r="A534" t="str">
            <v>ID</v>
          </cell>
          <cell r="B534" t="str">
            <v>Caribou</v>
          </cell>
          <cell r="C534">
            <v>48</v>
          </cell>
        </row>
        <row r="535">
          <cell r="A535" t="str">
            <v>ID</v>
          </cell>
          <cell r="B535" t="str">
            <v>Cassia</v>
          </cell>
          <cell r="C535">
            <v>48</v>
          </cell>
        </row>
        <row r="536">
          <cell r="A536" t="str">
            <v>ID</v>
          </cell>
          <cell r="B536" t="str">
            <v>Clark</v>
          </cell>
          <cell r="C536">
            <v>48</v>
          </cell>
        </row>
        <row r="537">
          <cell r="A537" t="str">
            <v>ID</v>
          </cell>
          <cell r="B537" t="str">
            <v>Clearwater</v>
          </cell>
          <cell r="C537">
            <v>48</v>
          </cell>
        </row>
        <row r="538">
          <cell r="A538" t="str">
            <v>ID</v>
          </cell>
          <cell r="B538" t="str">
            <v>Custer</v>
          </cell>
          <cell r="C538">
            <v>48</v>
          </cell>
        </row>
        <row r="539">
          <cell r="A539" t="str">
            <v>ID</v>
          </cell>
          <cell r="B539" t="str">
            <v>Elmore</v>
          </cell>
          <cell r="C539">
            <v>48</v>
          </cell>
        </row>
        <row r="540">
          <cell r="A540" t="str">
            <v>ID</v>
          </cell>
          <cell r="B540" t="str">
            <v>Franklin</v>
          </cell>
          <cell r="C540">
            <v>48</v>
          </cell>
        </row>
        <row r="541">
          <cell r="A541" t="str">
            <v>ID</v>
          </cell>
          <cell r="B541" t="str">
            <v>Fremont</v>
          </cell>
          <cell r="C541">
            <v>48</v>
          </cell>
        </row>
        <row r="542">
          <cell r="A542" t="str">
            <v>ID</v>
          </cell>
          <cell r="B542" t="str">
            <v>Gem</v>
          </cell>
          <cell r="C542">
            <v>48</v>
          </cell>
        </row>
        <row r="543">
          <cell r="A543" t="str">
            <v>ID</v>
          </cell>
          <cell r="B543" t="str">
            <v>Gooding</v>
          </cell>
          <cell r="C543">
            <v>48</v>
          </cell>
        </row>
        <row r="544">
          <cell r="A544" t="str">
            <v>ID</v>
          </cell>
          <cell r="B544" t="str">
            <v>Idaho</v>
          </cell>
          <cell r="C544">
            <v>48</v>
          </cell>
        </row>
        <row r="545">
          <cell r="A545" t="str">
            <v>ID</v>
          </cell>
          <cell r="B545" t="str">
            <v>Jefferson</v>
          </cell>
          <cell r="C545">
            <v>48</v>
          </cell>
        </row>
        <row r="546">
          <cell r="A546" t="str">
            <v>ID</v>
          </cell>
          <cell r="B546" t="str">
            <v>Jerome</v>
          </cell>
          <cell r="C546">
            <v>48</v>
          </cell>
        </row>
        <row r="547">
          <cell r="A547" t="str">
            <v>ID</v>
          </cell>
          <cell r="B547" t="str">
            <v>Kootenai</v>
          </cell>
          <cell r="C547">
            <v>48</v>
          </cell>
        </row>
        <row r="548">
          <cell r="A548" t="str">
            <v>ID</v>
          </cell>
          <cell r="B548" t="str">
            <v>Latah</v>
          </cell>
          <cell r="C548">
            <v>48</v>
          </cell>
        </row>
        <row r="549">
          <cell r="A549" t="str">
            <v>ID</v>
          </cell>
          <cell r="B549" t="str">
            <v>Lemhi</v>
          </cell>
          <cell r="C549">
            <v>48</v>
          </cell>
        </row>
        <row r="550">
          <cell r="A550" t="str">
            <v>ID</v>
          </cell>
          <cell r="B550" t="str">
            <v>Lewis</v>
          </cell>
          <cell r="C550">
            <v>48</v>
          </cell>
        </row>
        <row r="551">
          <cell r="A551" t="str">
            <v>ID</v>
          </cell>
          <cell r="B551" t="str">
            <v>Lincoln</v>
          </cell>
          <cell r="C551">
            <v>48</v>
          </cell>
        </row>
        <row r="552">
          <cell r="A552" t="str">
            <v>ID</v>
          </cell>
          <cell r="B552" t="str">
            <v>Madison</v>
          </cell>
          <cell r="C552">
            <v>48</v>
          </cell>
        </row>
        <row r="553">
          <cell r="A553" t="str">
            <v>ID</v>
          </cell>
          <cell r="B553" t="str">
            <v>Minidoka</v>
          </cell>
          <cell r="C553">
            <v>48</v>
          </cell>
        </row>
        <row r="554">
          <cell r="A554" t="str">
            <v>ID</v>
          </cell>
          <cell r="B554" t="str">
            <v>Nez Perce</v>
          </cell>
          <cell r="C554">
            <v>48</v>
          </cell>
        </row>
        <row r="555">
          <cell r="A555" t="str">
            <v>ID</v>
          </cell>
          <cell r="B555" t="str">
            <v>Oneida</v>
          </cell>
          <cell r="C555">
            <v>48</v>
          </cell>
        </row>
        <row r="556">
          <cell r="A556" t="str">
            <v>ID</v>
          </cell>
          <cell r="B556" t="str">
            <v>Owyhee</v>
          </cell>
          <cell r="C556">
            <v>48</v>
          </cell>
        </row>
        <row r="557">
          <cell r="A557" t="str">
            <v>ID</v>
          </cell>
          <cell r="B557" t="str">
            <v>Payette</v>
          </cell>
          <cell r="C557">
            <v>48</v>
          </cell>
        </row>
        <row r="558">
          <cell r="A558" t="str">
            <v>ID</v>
          </cell>
          <cell r="B558" t="str">
            <v>Power</v>
          </cell>
          <cell r="C558">
            <v>48</v>
          </cell>
        </row>
        <row r="559">
          <cell r="A559" t="str">
            <v>ID</v>
          </cell>
          <cell r="B559" t="str">
            <v>Shoshone</v>
          </cell>
          <cell r="C559">
            <v>48</v>
          </cell>
        </row>
        <row r="560">
          <cell r="A560" t="str">
            <v>ID</v>
          </cell>
          <cell r="B560" t="str">
            <v>Teton</v>
          </cell>
          <cell r="C560">
            <v>48</v>
          </cell>
        </row>
        <row r="561">
          <cell r="A561" t="str">
            <v>ID</v>
          </cell>
          <cell r="B561" t="str">
            <v>Twin Falls</v>
          </cell>
          <cell r="C561">
            <v>48</v>
          </cell>
        </row>
        <row r="562">
          <cell r="A562" t="str">
            <v>ID</v>
          </cell>
          <cell r="B562" t="str">
            <v>Valley</v>
          </cell>
          <cell r="C562">
            <v>48</v>
          </cell>
        </row>
        <row r="563">
          <cell r="A563" t="str">
            <v>ID</v>
          </cell>
          <cell r="B563" t="str">
            <v>Washington</v>
          </cell>
          <cell r="C563">
            <v>48</v>
          </cell>
        </row>
        <row r="564">
          <cell r="A564" t="str">
            <v>IL</v>
          </cell>
          <cell r="B564" t="str">
            <v>Adams</v>
          </cell>
          <cell r="C564">
            <v>16</v>
          </cell>
        </row>
        <row r="565">
          <cell r="A565" t="str">
            <v>IL</v>
          </cell>
          <cell r="B565" t="str">
            <v>Alexander</v>
          </cell>
          <cell r="C565">
            <v>15</v>
          </cell>
        </row>
        <row r="566">
          <cell r="A566" t="str">
            <v>IL</v>
          </cell>
          <cell r="B566" t="str">
            <v>Bond</v>
          </cell>
          <cell r="C566">
            <v>15</v>
          </cell>
        </row>
        <row r="567">
          <cell r="A567" t="str">
            <v>IL</v>
          </cell>
          <cell r="B567" t="str">
            <v>Boone</v>
          </cell>
          <cell r="C567">
            <v>16</v>
          </cell>
        </row>
        <row r="568">
          <cell r="A568" t="str">
            <v>IL</v>
          </cell>
          <cell r="B568" t="str">
            <v>Brown</v>
          </cell>
          <cell r="C568">
            <v>16</v>
          </cell>
        </row>
        <row r="569">
          <cell r="A569" t="str">
            <v>IL</v>
          </cell>
          <cell r="B569" t="str">
            <v>Bureau</v>
          </cell>
          <cell r="C569">
            <v>16</v>
          </cell>
        </row>
        <row r="570">
          <cell r="A570" t="str">
            <v>IL</v>
          </cell>
          <cell r="B570" t="str">
            <v>Calhoun</v>
          </cell>
          <cell r="C570">
            <v>15</v>
          </cell>
        </row>
        <row r="571">
          <cell r="A571" t="str">
            <v>IL</v>
          </cell>
          <cell r="B571" t="str">
            <v>Carroll</v>
          </cell>
          <cell r="C571">
            <v>16</v>
          </cell>
        </row>
        <row r="572">
          <cell r="A572" t="str">
            <v>IL</v>
          </cell>
          <cell r="B572" t="str">
            <v>Cass</v>
          </cell>
          <cell r="C572">
            <v>16</v>
          </cell>
        </row>
        <row r="573">
          <cell r="A573" t="str">
            <v>IL</v>
          </cell>
          <cell r="B573" t="str">
            <v>Champaign</v>
          </cell>
          <cell r="C573">
            <v>16</v>
          </cell>
        </row>
        <row r="574">
          <cell r="A574" t="str">
            <v>IL</v>
          </cell>
          <cell r="B574" t="str">
            <v>Christian</v>
          </cell>
          <cell r="C574">
            <v>15</v>
          </cell>
        </row>
        <row r="575">
          <cell r="A575" t="str">
            <v>IL</v>
          </cell>
          <cell r="B575" t="str">
            <v>Clark</v>
          </cell>
          <cell r="C575">
            <v>15</v>
          </cell>
        </row>
        <row r="576">
          <cell r="A576" t="str">
            <v>IL</v>
          </cell>
          <cell r="B576" t="str">
            <v>Clay</v>
          </cell>
          <cell r="C576">
            <v>15</v>
          </cell>
        </row>
        <row r="577">
          <cell r="A577" t="str">
            <v>IL</v>
          </cell>
          <cell r="B577" t="str">
            <v>Clinton</v>
          </cell>
          <cell r="C577">
            <v>15</v>
          </cell>
        </row>
        <row r="578">
          <cell r="A578" t="str">
            <v>IL</v>
          </cell>
          <cell r="B578" t="str">
            <v>Coles</v>
          </cell>
          <cell r="C578">
            <v>15</v>
          </cell>
        </row>
        <row r="579">
          <cell r="A579" t="str">
            <v>IL</v>
          </cell>
          <cell r="B579" t="str">
            <v>Cook</v>
          </cell>
          <cell r="C579">
            <v>16</v>
          </cell>
        </row>
        <row r="580">
          <cell r="A580" t="str">
            <v>IL</v>
          </cell>
          <cell r="B580" t="str">
            <v>Crawford</v>
          </cell>
          <cell r="C580">
            <v>15</v>
          </cell>
        </row>
        <row r="581">
          <cell r="A581" t="str">
            <v>IL</v>
          </cell>
          <cell r="B581" t="str">
            <v>Cumberland</v>
          </cell>
          <cell r="C581">
            <v>15</v>
          </cell>
        </row>
        <row r="582">
          <cell r="A582" t="str">
            <v>IL</v>
          </cell>
          <cell r="B582" t="str">
            <v>DeKalb</v>
          </cell>
          <cell r="C582">
            <v>16</v>
          </cell>
        </row>
        <row r="583">
          <cell r="A583" t="str">
            <v>IL</v>
          </cell>
          <cell r="B583" t="str">
            <v>De Witt</v>
          </cell>
          <cell r="C583">
            <v>16</v>
          </cell>
        </row>
        <row r="584">
          <cell r="A584" t="str">
            <v>IL</v>
          </cell>
          <cell r="B584" t="str">
            <v>Douglas</v>
          </cell>
          <cell r="C584">
            <v>15</v>
          </cell>
        </row>
        <row r="585">
          <cell r="A585" t="str">
            <v>IL</v>
          </cell>
          <cell r="B585" t="str">
            <v>DuPage</v>
          </cell>
          <cell r="C585">
            <v>16</v>
          </cell>
        </row>
        <row r="586">
          <cell r="A586" t="str">
            <v>IL</v>
          </cell>
          <cell r="B586" t="str">
            <v>Edgar</v>
          </cell>
          <cell r="C586">
            <v>15</v>
          </cell>
        </row>
        <row r="587">
          <cell r="A587" t="str">
            <v>IL</v>
          </cell>
          <cell r="B587" t="str">
            <v>Edwards</v>
          </cell>
          <cell r="C587">
            <v>15</v>
          </cell>
        </row>
        <row r="588">
          <cell r="A588" t="str">
            <v>IL</v>
          </cell>
          <cell r="B588" t="str">
            <v>Effingham</v>
          </cell>
          <cell r="C588">
            <v>15</v>
          </cell>
        </row>
        <row r="589">
          <cell r="A589" t="str">
            <v>IL</v>
          </cell>
          <cell r="B589" t="str">
            <v>Fayette</v>
          </cell>
          <cell r="C589">
            <v>15</v>
          </cell>
        </row>
        <row r="590">
          <cell r="A590" t="str">
            <v>IL</v>
          </cell>
          <cell r="B590" t="str">
            <v>Ford</v>
          </cell>
          <cell r="C590">
            <v>16</v>
          </cell>
        </row>
        <row r="591">
          <cell r="A591" t="str">
            <v>IL</v>
          </cell>
          <cell r="B591" t="str">
            <v>Franklin</v>
          </cell>
          <cell r="C591">
            <v>15</v>
          </cell>
        </row>
        <row r="592">
          <cell r="A592" t="str">
            <v>IL</v>
          </cell>
          <cell r="B592" t="str">
            <v>Fulton</v>
          </cell>
          <cell r="C592">
            <v>16</v>
          </cell>
        </row>
        <row r="593">
          <cell r="A593" t="str">
            <v>IL</v>
          </cell>
          <cell r="B593" t="str">
            <v>Gallatin</v>
          </cell>
          <cell r="C593">
            <v>15</v>
          </cell>
        </row>
        <row r="594">
          <cell r="A594" t="str">
            <v>IL</v>
          </cell>
          <cell r="B594" t="str">
            <v>Greene</v>
          </cell>
          <cell r="C594">
            <v>15</v>
          </cell>
        </row>
        <row r="595">
          <cell r="A595" t="str">
            <v>IL</v>
          </cell>
          <cell r="B595" t="str">
            <v>Grundy</v>
          </cell>
          <cell r="C595">
            <v>16</v>
          </cell>
        </row>
        <row r="596">
          <cell r="A596" t="str">
            <v>IL</v>
          </cell>
          <cell r="B596" t="str">
            <v>Hamilton</v>
          </cell>
          <cell r="C596">
            <v>15</v>
          </cell>
        </row>
        <row r="597">
          <cell r="A597" t="str">
            <v>IL</v>
          </cell>
          <cell r="B597" t="str">
            <v>Hancock</v>
          </cell>
          <cell r="C597">
            <v>16</v>
          </cell>
        </row>
        <row r="598">
          <cell r="A598" t="str">
            <v>IL</v>
          </cell>
          <cell r="B598" t="str">
            <v>Hardin</v>
          </cell>
          <cell r="C598">
            <v>15</v>
          </cell>
        </row>
        <row r="599">
          <cell r="A599" t="str">
            <v>IL</v>
          </cell>
          <cell r="B599" t="str">
            <v>Henderson</v>
          </cell>
          <cell r="C599">
            <v>16</v>
          </cell>
        </row>
        <row r="600">
          <cell r="A600" t="str">
            <v>IL</v>
          </cell>
          <cell r="B600" t="str">
            <v>Henry</v>
          </cell>
          <cell r="C600">
            <v>16</v>
          </cell>
        </row>
        <row r="601">
          <cell r="A601" t="str">
            <v>IL</v>
          </cell>
          <cell r="B601" t="str">
            <v>Iroquois</v>
          </cell>
          <cell r="C601">
            <v>16</v>
          </cell>
        </row>
        <row r="602">
          <cell r="A602" t="str">
            <v>IL</v>
          </cell>
          <cell r="B602" t="str">
            <v>Jackson</v>
          </cell>
          <cell r="C602">
            <v>15</v>
          </cell>
        </row>
        <row r="603">
          <cell r="A603" t="str">
            <v>IL</v>
          </cell>
          <cell r="B603" t="str">
            <v>Jasper</v>
          </cell>
          <cell r="C603">
            <v>15</v>
          </cell>
        </row>
        <row r="604">
          <cell r="A604" t="str">
            <v>IL</v>
          </cell>
          <cell r="B604" t="str">
            <v>Jefferson</v>
          </cell>
          <cell r="C604">
            <v>15</v>
          </cell>
        </row>
        <row r="605">
          <cell r="A605" t="str">
            <v>IL</v>
          </cell>
          <cell r="B605" t="str">
            <v>Jersey</v>
          </cell>
          <cell r="C605">
            <v>15</v>
          </cell>
        </row>
        <row r="606">
          <cell r="A606" t="str">
            <v>IL</v>
          </cell>
          <cell r="B606" t="str">
            <v>Jo Daviess</v>
          </cell>
          <cell r="C606">
            <v>16</v>
          </cell>
        </row>
        <row r="607">
          <cell r="A607" t="str">
            <v>IL</v>
          </cell>
          <cell r="B607" t="str">
            <v>Johnson</v>
          </cell>
          <cell r="C607">
            <v>15</v>
          </cell>
        </row>
        <row r="608">
          <cell r="A608" t="str">
            <v>IL</v>
          </cell>
          <cell r="B608" t="str">
            <v>Kane</v>
          </cell>
          <cell r="C608">
            <v>16</v>
          </cell>
        </row>
        <row r="609">
          <cell r="A609" t="str">
            <v>IL</v>
          </cell>
          <cell r="B609" t="str">
            <v>Kankakee</v>
          </cell>
          <cell r="C609">
            <v>16</v>
          </cell>
        </row>
        <row r="610">
          <cell r="A610" t="str">
            <v>IL</v>
          </cell>
          <cell r="B610" t="str">
            <v>Kendall</v>
          </cell>
          <cell r="C610">
            <v>16</v>
          </cell>
        </row>
        <row r="611">
          <cell r="A611" t="str">
            <v>IL</v>
          </cell>
          <cell r="B611" t="str">
            <v>Knox</v>
          </cell>
          <cell r="C611">
            <v>16</v>
          </cell>
        </row>
        <row r="612">
          <cell r="A612" t="str">
            <v>IL</v>
          </cell>
          <cell r="B612" t="str">
            <v>Lake</v>
          </cell>
          <cell r="C612">
            <v>16</v>
          </cell>
        </row>
        <row r="613">
          <cell r="A613" t="str">
            <v>IL</v>
          </cell>
          <cell r="B613" t="str">
            <v>La Salle</v>
          </cell>
          <cell r="C613">
            <v>16</v>
          </cell>
        </row>
        <row r="614">
          <cell r="A614" t="str">
            <v>IL</v>
          </cell>
          <cell r="B614" t="str">
            <v>Lawrence</v>
          </cell>
          <cell r="C614">
            <v>15</v>
          </cell>
        </row>
        <row r="615">
          <cell r="A615" t="str">
            <v>IL</v>
          </cell>
          <cell r="B615" t="str">
            <v>Lee</v>
          </cell>
          <cell r="C615">
            <v>16</v>
          </cell>
        </row>
        <row r="616">
          <cell r="A616" t="str">
            <v>IL</v>
          </cell>
          <cell r="B616" t="str">
            <v>Livingston</v>
          </cell>
          <cell r="C616">
            <v>16</v>
          </cell>
        </row>
        <row r="617">
          <cell r="A617" t="str">
            <v>IL</v>
          </cell>
          <cell r="B617" t="str">
            <v>Logan</v>
          </cell>
          <cell r="C617">
            <v>16</v>
          </cell>
        </row>
        <row r="618">
          <cell r="A618" t="str">
            <v>IL</v>
          </cell>
          <cell r="B618" t="str">
            <v>McDonough</v>
          </cell>
          <cell r="C618">
            <v>16</v>
          </cell>
        </row>
        <row r="619">
          <cell r="A619" t="str">
            <v>IL</v>
          </cell>
          <cell r="B619" t="str">
            <v>McHenry</v>
          </cell>
          <cell r="C619">
            <v>16</v>
          </cell>
        </row>
        <row r="620">
          <cell r="A620" t="str">
            <v>IL</v>
          </cell>
          <cell r="B620" t="str">
            <v>McLean</v>
          </cell>
          <cell r="C620">
            <v>16</v>
          </cell>
        </row>
        <row r="621">
          <cell r="A621" t="str">
            <v>IL</v>
          </cell>
          <cell r="B621" t="str">
            <v>Macon</v>
          </cell>
          <cell r="C621">
            <v>16</v>
          </cell>
        </row>
        <row r="622">
          <cell r="A622" t="str">
            <v>IL</v>
          </cell>
          <cell r="B622" t="str">
            <v>Macoupin</v>
          </cell>
          <cell r="C622">
            <v>15</v>
          </cell>
        </row>
        <row r="623">
          <cell r="A623" t="str">
            <v>IL</v>
          </cell>
          <cell r="B623" t="str">
            <v>Madison</v>
          </cell>
          <cell r="C623">
            <v>15</v>
          </cell>
        </row>
        <row r="624">
          <cell r="A624" t="str">
            <v>IL</v>
          </cell>
          <cell r="B624" t="str">
            <v>Marion</v>
          </cell>
          <cell r="C624">
            <v>15</v>
          </cell>
        </row>
        <row r="625">
          <cell r="A625" t="str">
            <v>IL</v>
          </cell>
          <cell r="B625" t="str">
            <v>Marshall</v>
          </cell>
          <cell r="C625">
            <v>16</v>
          </cell>
        </row>
        <row r="626">
          <cell r="A626" t="str">
            <v>IL</v>
          </cell>
          <cell r="B626" t="str">
            <v>Mason</v>
          </cell>
          <cell r="C626">
            <v>16</v>
          </cell>
        </row>
        <row r="627">
          <cell r="A627" t="str">
            <v>IL</v>
          </cell>
          <cell r="B627" t="str">
            <v>Massac</v>
          </cell>
          <cell r="C627">
            <v>15</v>
          </cell>
        </row>
        <row r="628">
          <cell r="A628" t="str">
            <v>IL</v>
          </cell>
          <cell r="B628" t="str">
            <v>Menard</v>
          </cell>
          <cell r="C628">
            <v>16</v>
          </cell>
        </row>
        <row r="629">
          <cell r="A629" t="str">
            <v>IL</v>
          </cell>
          <cell r="B629" t="str">
            <v>Mercer</v>
          </cell>
          <cell r="C629">
            <v>16</v>
          </cell>
        </row>
        <row r="630">
          <cell r="A630" t="str">
            <v>IL</v>
          </cell>
          <cell r="B630" t="str">
            <v>Monroe</v>
          </cell>
          <cell r="C630">
            <v>15</v>
          </cell>
        </row>
        <row r="631">
          <cell r="A631" t="str">
            <v>IL</v>
          </cell>
          <cell r="B631" t="str">
            <v>Montgomery</v>
          </cell>
          <cell r="C631">
            <v>15</v>
          </cell>
        </row>
        <row r="632">
          <cell r="A632" t="str">
            <v>IL</v>
          </cell>
          <cell r="B632" t="str">
            <v>Morgan</v>
          </cell>
          <cell r="C632">
            <v>15</v>
          </cell>
        </row>
        <row r="633">
          <cell r="A633" t="str">
            <v>IL</v>
          </cell>
          <cell r="B633" t="str">
            <v>Moultrie</v>
          </cell>
          <cell r="C633">
            <v>15</v>
          </cell>
        </row>
        <row r="634">
          <cell r="A634" t="str">
            <v>IL</v>
          </cell>
          <cell r="B634" t="str">
            <v>Ogle</v>
          </cell>
          <cell r="C634">
            <v>16</v>
          </cell>
        </row>
        <row r="635">
          <cell r="A635" t="str">
            <v>IL</v>
          </cell>
          <cell r="B635" t="str">
            <v>Peoria</v>
          </cell>
          <cell r="C635">
            <v>16</v>
          </cell>
        </row>
        <row r="636">
          <cell r="A636" t="str">
            <v>IL</v>
          </cell>
          <cell r="B636" t="str">
            <v>Perry</v>
          </cell>
          <cell r="C636">
            <v>15</v>
          </cell>
        </row>
        <row r="637">
          <cell r="A637" t="str">
            <v>IL</v>
          </cell>
          <cell r="B637" t="str">
            <v>Piatt</v>
          </cell>
          <cell r="C637">
            <v>16</v>
          </cell>
        </row>
        <row r="638">
          <cell r="A638" t="str">
            <v>IL</v>
          </cell>
          <cell r="B638" t="str">
            <v>Pike</v>
          </cell>
          <cell r="C638">
            <v>15</v>
          </cell>
        </row>
        <row r="639">
          <cell r="A639" t="str">
            <v>IL</v>
          </cell>
          <cell r="B639" t="str">
            <v>Pope</v>
          </cell>
          <cell r="C639">
            <v>15</v>
          </cell>
        </row>
        <row r="640">
          <cell r="A640" t="str">
            <v>IL</v>
          </cell>
          <cell r="B640" t="str">
            <v>Pulaski</v>
          </cell>
          <cell r="C640">
            <v>15</v>
          </cell>
        </row>
        <row r="641">
          <cell r="A641" t="str">
            <v>IL</v>
          </cell>
          <cell r="B641" t="str">
            <v>Putnam</v>
          </cell>
          <cell r="C641">
            <v>16</v>
          </cell>
        </row>
        <row r="642">
          <cell r="A642" t="str">
            <v>IL</v>
          </cell>
          <cell r="B642" t="str">
            <v>Randolph</v>
          </cell>
          <cell r="C642">
            <v>15</v>
          </cell>
        </row>
        <row r="643">
          <cell r="A643" t="str">
            <v>IL</v>
          </cell>
          <cell r="B643" t="str">
            <v>Richland</v>
          </cell>
          <cell r="C643">
            <v>15</v>
          </cell>
        </row>
        <row r="644">
          <cell r="A644" t="str">
            <v>IL</v>
          </cell>
          <cell r="B644" t="str">
            <v>Rock Island</v>
          </cell>
          <cell r="C644">
            <v>16</v>
          </cell>
        </row>
        <row r="645">
          <cell r="A645" t="str">
            <v>IL</v>
          </cell>
          <cell r="B645" t="str">
            <v>St. Clair</v>
          </cell>
          <cell r="C645">
            <v>15</v>
          </cell>
        </row>
        <row r="646">
          <cell r="A646" t="str">
            <v>IL</v>
          </cell>
          <cell r="B646" t="str">
            <v>Saline</v>
          </cell>
          <cell r="C646">
            <v>15</v>
          </cell>
        </row>
        <row r="647">
          <cell r="A647" t="str">
            <v>IL</v>
          </cell>
          <cell r="B647" t="str">
            <v>Sangamon</v>
          </cell>
          <cell r="C647">
            <v>15</v>
          </cell>
        </row>
        <row r="648">
          <cell r="A648" t="str">
            <v>IL</v>
          </cell>
          <cell r="B648" t="str">
            <v>Schuyler</v>
          </cell>
          <cell r="C648">
            <v>16</v>
          </cell>
        </row>
        <row r="649">
          <cell r="A649" t="str">
            <v>IL</v>
          </cell>
          <cell r="B649" t="str">
            <v>Scott</v>
          </cell>
          <cell r="C649">
            <v>15</v>
          </cell>
        </row>
        <row r="650">
          <cell r="A650" t="str">
            <v>IL</v>
          </cell>
          <cell r="B650" t="str">
            <v>Shelby</v>
          </cell>
          <cell r="C650">
            <v>15</v>
          </cell>
        </row>
        <row r="651">
          <cell r="A651" t="str">
            <v>IL</v>
          </cell>
          <cell r="B651" t="str">
            <v>Stark</v>
          </cell>
          <cell r="C651">
            <v>16</v>
          </cell>
        </row>
        <row r="652">
          <cell r="A652" t="str">
            <v>IL</v>
          </cell>
          <cell r="B652" t="str">
            <v>Stephenson</v>
          </cell>
          <cell r="C652">
            <v>16</v>
          </cell>
        </row>
        <row r="653">
          <cell r="A653" t="str">
            <v>IL</v>
          </cell>
          <cell r="B653" t="str">
            <v>Tazewell</v>
          </cell>
          <cell r="C653">
            <v>16</v>
          </cell>
        </row>
        <row r="654">
          <cell r="A654" t="str">
            <v>IL</v>
          </cell>
          <cell r="B654" t="str">
            <v>Union</v>
          </cell>
          <cell r="C654">
            <v>15</v>
          </cell>
        </row>
        <row r="655">
          <cell r="A655" t="str">
            <v>IL</v>
          </cell>
          <cell r="B655" t="str">
            <v>Vermilion</v>
          </cell>
          <cell r="C655">
            <v>16</v>
          </cell>
        </row>
        <row r="656">
          <cell r="A656" t="str">
            <v>IL</v>
          </cell>
          <cell r="B656" t="str">
            <v>Wabash</v>
          </cell>
          <cell r="C656">
            <v>15</v>
          </cell>
        </row>
        <row r="657">
          <cell r="A657" t="str">
            <v>IL</v>
          </cell>
          <cell r="B657" t="str">
            <v>Warren</v>
          </cell>
          <cell r="C657">
            <v>16</v>
          </cell>
        </row>
        <row r="658">
          <cell r="A658" t="str">
            <v>IL</v>
          </cell>
          <cell r="B658" t="str">
            <v>Washington</v>
          </cell>
          <cell r="C658">
            <v>15</v>
          </cell>
        </row>
        <row r="659">
          <cell r="A659" t="str">
            <v>IL</v>
          </cell>
          <cell r="B659" t="str">
            <v>Wayne</v>
          </cell>
          <cell r="C659">
            <v>15</v>
          </cell>
        </row>
        <row r="660">
          <cell r="A660" t="str">
            <v>IL</v>
          </cell>
          <cell r="B660" t="str">
            <v>White</v>
          </cell>
          <cell r="C660">
            <v>15</v>
          </cell>
        </row>
        <row r="661">
          <cell r="A661" t="str">
            <v>IL</v>
          </cell>
          <cell r="B661" t="str">
            <v>Whiteside</v>
          </cell>
          <cell r="C661">
            <v>16</v>
          </cell>
        </row>
        <row r="662">
          <cell r="A662" t="str">
            <v>IL</v>
          </cell>
          <cell r="B662" t="str">
            <v>Will</v>
          </cell>
          <cell r="C662">
            <v>16</v>
          </cell>
        </row>
        <row r="663">
          <cell r="A663" t="str">
            <v>IL</v>
          </cell>
          <cell r="B663" t="str">
            <v>Williamson</v>
          </cell>
          <cell r="C663">
            <v>15</v>
          </cell>
        </row>
        <row r="664">
          <cell r="A664" t="str">
            <v>IL</v>
          </cell>
          <cell r="B664" t="str">
            <v>Winnebago</v>
          </cell>
          <cell r="C664">
            <v>16</v>
          </cell>
        </row>
        <row r="665">
          <cell r="A665" t="str">
            <v>IL</v>
          </cell>
          <cell r="B665" t="str">
            <v>Woodford</v>
          </cell>
          <cell r="C665">
            <v>16</v>
          </cell>
        </row>
        <row r="666">
          <cell r="A666" t="str">
            <v>IN</v>
          </cell>
          <cell r="B666" t="str">
            <v>Adams</v>
          </cell>
          <cell r="C666">
            <v>14</v>
          </cell>
        </row>
        <row r="667">
          <cell r="A667" t="str">
            <v>IN</v>
          </cell>
          <cell r="B667" t="str">
            <v>Allen</v>
          </cell>
          <cell r="C667">
            <v>14</v>
          </cell>
        </row>
        <row r="668">
          <cell r="A668" t="str">
            <v>IN</v>
          </cell>
          <cell r="B668" t="str">
            <v>Bartholomew</v>
          </cell>
          <cell r="C668">
            <v>14</v>
          </cell>
        </row>
        <row r="669">
          <cell r="A669" t="str">
            <v>IN</v>
          </cell>
          <cell r="B669" t="str">
            <v>Benton</v>
          </cell>
          <cell r="C669">
            <v>14</v>
          </cell>
        </row>
        <row r="670">
          <cell r="A670" t="str">
            <v>IN</v>
          </cell>
          <cell r="B670" t="str">
            <v>Blackford</v>
          </cell>
          <cell r="C670">
            <v>14</v>
          </cell>
        </row>
        <row r="671">
          <cell r="A671" t="str">
            <v>IN</v>
          </cell>
          <cell r="B671" t="str">
            <v>Boone</v>
          </cell>
          <cell r="C671">
            <v>14</v>
          </cell>
        </row>
        <row r="672">
          <cell r="A672" t="str">
            <v>IN</v>
          </cell>
          <cell r="B672" t="str">
            <v>Brown</v>
          </cell>
          <cell r="C672">
            <v>14</v>
          </cell>
        </row>
        <row r="673">
          <cell r="A673" t="str">
            <v>IN</v>
          </cell>
          <cell r="B673" t="str">
            <v>Carroll</v>
          </cell>
          <cell r="C673">
            <v>14</v>
          </cell>
        </row>
        <row r="674">
          <cell r="A674" t="str">
            <v>IN</v>
          </cell>
          <cell r="B674" t="str">
            <v>Cass</v>
          </cell>
          <cell r="C674">
            <v>14</v>
          </cell>
        </row>
        <row r="675">
          <cell r="A675" t="str">
            <v>IN</v>
          </cell>
          <cell r="B675" t="str">
            <v>Clark</v>
          </cell>
          <cell r="C675">
            <v>14</v>
          </cell>
        </row>
        <row r="676">
          <cell r="A676" t="str">
            <v>IN</v>
          </cell>
          <cell r="B676" t="str">
            <v>Clay</v>
          </cell>
          <cell r="C676">
            <v>14</v>
          </cell>
        </row>
        <row r="677">
          <cell r="A677" t="str">
            <v>IN</v>
          </cell>
          <cell r="B677" t="str">
            <v>Clinton</v>
          </cell>
          <cell r="C677">
            <v>14</v>
          </cell>
        </row>
        <row r="678">
          <cell r="A678" t="str">
            <v>IN</v>
          </cell>
          <cell r="B678" t="str">
            <v>Crawford</v>
          </cell>
          <cell r="C678">
            <v>14</v>
          </cell>
        </row>
        <row r="679">
          <cell r="A679" t="str">
            <v>IN</v>
          </cell>
          <cell r="B679" t="str">
            <v>Daviess</v>
          </cell>
          <cell r="C679">
            <v>14</v>
          </cell>
        </row>
        <row r="680">
          <cell r="A680" t="str">
            <v>IN</v>
          </cell>
          <cell r="B680" t="str">
            <v>Dearborn</v>
          </cell>
          <cell r="C680">
            <v>14</v>
          </cell>
        </row>
        <row r="681">
          <cell r="A681" t="str">
            <v>IN</v>
          </cell>
          <cell r="B681" t="str">
            <v>Decatur</v>
          </cell>
          <cell r="C681">
            <v>14</v>
          </cell>
        </row>
        <row r="682">
          <cell r="A682" t="str">
            <v>IN</v>
          </cell>
          <cell r="B682" t="str">
            <v>De Kalb</v>
          </cell>
          <cell r="C682">
            <v>14</v>
          </cell>
        </row>
        <row r="683">
          <cell r="A683" t="str">
            <v>IN</v>
          </cell>
          <cell r="B683" t="str">
            <v>Delaware</v>
          </cell>
          <cell r="C683">
            <v>14</v>
          </cell>
        </row>
        <row r="684">
          <cell r="A684" t="str">
            <v>IN</v>
          </cell>
          <cell r="B684" t="str">
            <v>Dubois</v>
          </cell>
          <cell r="C684">
            <v>14</v>
          </cell>
        </row>
        <row r="685">
          <cell r="A685" t="str">
            <v>IN</v>
          </cell>
          <cell r="B685" t="str">
            <v>Elkhart</v>
          </cell>
          <cell r="C685">
            <v>14</v>
          </cell>
        </row>
        <row r="686">
          <cell r="A686" t="str">
            <v>IN</v>
          </cell>
          <cell r="B686" t="str">
            <v>Fayette</v>
          </cell>
          <cell r="C686">
            <v>14</v>
          </cell>
        </row>
        <row r="687">
          <cell r="A687" t="str">
            <v>IN</v>
          </cell>
          <cell r="B687" t="str">
            <v>Floyd</v>
          </cell>
          <cell r="C687">
            <v>14</v>
          </cell>
        </row>
        <row r="688">
          <cell r="A688" t="str">
            <v>IN</v>
          </cell>
          <cell r="B688" t="str">
            <v>Fountain</v>
          </cell>
          <cell r="C688">
            <v>14</v>
          </cell>
        </row>
        <row r="689">
          <cell r="A689" t="str">
            <v>IN</v>
          </cell>
          <cell r="B689" t="str">
            <v>Franklin</v>
          </cell>
          <cell r="C689">
            <v>14</v>
          </cell>
        </row>
        <row r="690">
          <cell r="A690" t="str">
            <v>IN</v>
          </cell>
          <cell r="B690" t="str">
            <v>Fulton</v>
          </cell>
          <cell r="C690">
            <v>14</v>
          </cell>
        </row>
        <row r="691">
          <cell r="A691" t="str">
            <v>IN</v>
          </cell>
          <cell r="B691" t="str">
            <v>Gibson</v>
          </cell>
          <cell r="C691">
            <v>14</v>
          </cell>
        </row>
        <row r="692">
          <cell r="A692" t="str">
            <v>IN</v>
          </cell>
          <cell r="B692" t="str">
            <v>Grant</v>
          </cell>
          <cell r="C692">
            <v>14</v>
          </cell>
        </row>
        <row r="693">
          <cell r="A693" t="str">
            <v>IN</v>
          </cell>
          <cell r="B693" t="str">
            <v>Greene</v>
          </cell>
          <cell r="C693">
            <v>14</v>
          </cell>
        </row>
        <row r="694">
          <cell r="A694" t="str">
            <v>IN</v>
          </cell>
          <cell r="B694" t="str">
            <v>Hamilton</v>
          </cell>
          <cell r="C694">
            <v>14</v>
          </cell>
        </row>
        <row r="695">
          <cell r="A695" t="str">
            <v>IN</v>
          </cell>
          <cell r="B695" t="str">
            <v>Hancock</v>
          </cell>
          <cell r="C695">
            <v>14</v>
          </cell>
        </row>
        <row r="696">
          <cell r="A696" t="str">
            <v>IN</v>
          </cell>
          <cell r="B696" t="str">
            <v>Harrison</v>
          </cell>
          <cell r="C696">
            <v>14</v>
          </cell>
        </row>
        <row r="697">
          <cell r="A697" t="str">
            <v>IN</v>
          </cell>
          <cell r="B697" t="str">
            <v>Hendricks</v>
          </cell>
          <cell r="C697">
            <v>14</v>
          </cell>
        </row>
        <row r="698">
          <cell r="A698" t="str">
            <v>IN</v>
          </cell>
          <cell r="B698" t="str">
            <v>Henry</v>
          </cell>
          <cell r="C698">
            <v>14</v>
          </cell>
        </row>
        <row r="699">
          <cell r="A699" t="str">
            <v>IN</v>
          </cell>
          <cell r="B699" t="str">
            <v>Howard</v>
          </cell>
          <cell r="C699">
            <v>14</v>
          </cell>
        </row>
        <row r="700">
          <cell r="A700" t="str">
            <v>IN</v>
          </cell>
          <cell r="B700" t="str">
            <v>Huntington</v>
          </cell>
          <cell r="C700">
            <v>14</v>
          </cell>
        </row>
        <row r="701">
          <cell r="A701" t="str">
            <v>IN</v>
          </cell>
          <cell r="B701" t="str">
            <v>Jackson</v>
          </cell>
          <cell r="C701">
            <v>14</v>
          </cell>
        </row>
        <row r="702">
          <cell r="A702" t="str">
            <v>IN</v>
          </cell>
          <cell r="B702" t="str">
            <v>Jasper</v>
          </cell>
          <cell r="C702">
            <v>14</v>
          </cell>
        </row>
        <row r="703">
          <cell r="A703" t="str">
            <v>IN</v>
          </cell>
          <cell r="B703" t="str">
            <v>Jay</v>
          </cell>
          <cell r="C703">
            <v>14</v>
          </cell>
        </row>
        <row r="704">
          <cell r="A704" t="str">
            <v>IN</v>
          </cell>
          <cell r="B704" t="str">
            <v>Jefferson</v>
          </cell>
          <cell r="C704">
            <v>14</v>
          </cell>
        </row>
        <row r="705">
          <cell r="A705" t="str">
            <v>IN</v>
          </cell>
          <cell r="B705" t="str">
            <v>Jennings</v>
          </cell>
          <cell r="C705">
            <v>14</v>
          </cell>
        </row>
        <row r="706">
          <cell r="A706" t="str">
            <v>IN</v>
          </cell>
          <cell r="B706" t="str">
            <v>Johnson</v>
          </cell>
          <cell r="C706">
            <v>14</v>
          </cell>
        </row>
        <row r="707">
          <cell r="A707" t="str">
            <v>IN</v>
          </cell>
          <cell r="B707" t="str">
            <v>Knox</v>
          </cell>
          <cell r="C707">
            <v>14</v>
          </cell>
        </row>
        <row r="708">
          <cell r="A708" t="str">
            <v>IN</v>
          </cell>
          <cell r="B708" t="str">
            <v>Kosciusko</v>
          </cell>
          <cell r="C708">
            <v>14</v>
          </cell>
        </row>
        <row r="709">
          <cell r="A709" t="str">
            <v>IN</v>
          </cell>
          <cell r="B709" t="str">
            <v>Lagrange</v>
          </cell>
          <cell r="C709">
            <v>14</v>
          </cell>
        </row>
        <row r="710">
          <cell r="A710" t="str">
            <v>IN</v>
          </cell>
          <cell r="B710" t="str">
            <v>Lake</v>
          </cell>
          <cell r="C710">
            <v>14</v>
          </cell>
        </row>
        <row r="711">
          <cell r="A711" t="str">
            <v>IN</v>
          </cell>
          <cell r="B711" t="str">
            <v>La Porte</v>
          </cell>
          <cell r="C711">
            <v>14</v>
          </cell>
        </row>
        <row r="712">
          <cell r="A712" t="str">
            <v>IN</v>
          </cell>
          <cell r="B712" t="str">
            <v>Lawrence</v>
          </cell>
          <cell r="C712">
            <v>14</v>
          </cell>
        </row>
        <row r="713">
          <cell r="A713" t="str">
            <v>IN</v>
          </cell>
          <cell r="B713" t="str">
            <v>Madison</v>
          </cell>
          <cell r="C713">
            <v>14</v>
          </cell>
        </row>
        <row r="714">
          <cell r="A714" t="str">
            <v>IN</v>
          </cell>
          <cell r="B714" t="str">
            <v>Marion</v>
          </cell>
          <cell r="C714">
            <v>14</v>
          </cell>
        </row>
        <row r="715">
          <cell r="A715" t="str">
            <v>IN</v>
          </cell>
          <cell r="B715" t="str">
            <v>Marshall</v>
          </cell>
          <cell r="C715">
            <v>14</v>
          </cell>
        </row>
        <row r="716">
          <cell r="A716" t="str">
            <v>IN</v>
          </cell>
          <cell r="B716" t="str">
            <v>Martin</v>
          </cell>
          <cell r="C716">
            <v>14</v>
          </cell>
        </row>
        <row r="717">
          <cell r="A717" t="str">
            <v>IN</v>
          </cell>
          <cell r="B717" t="str">
            <v>Miami</v>
          </cell>
          <cell r="C717">
            <v>14</v>
          </cell>
        </row>
        <row r="718">
          <cell r="A718" t="str">
            <v>IN</v>
          </cell>
          <cell r="B718" t="str">
            <v>Monroe</v>
          </cell>
          <cell r="C718">
            <v>14</v>
          </cell>
        </row>
        <row r="719">
          <cell r="A719" t="str">
            <v>IN</v>
          </cell>
          <cell r="B719" t="str">
            <v>Montgomery</v>
          </cell>
          <cell r="C719">
            <v>14</v>
          </cell>
        </row>
        <row r="720">
          <cell r="A720" t="str">
            <v>IN</v>
          </cell>
          <cell r="B720" t="str">
            <v>Morgan</v>
          </cell>
          <cell r="C720">
            <v>14</v>
          </cell>
        </row>
        <row r="721">
          <cell r="A721" t="str">
            <v>IN</v>
          </cell>
          <cell r="B721" t="str">
            <v>Newton</v>
          </cell>
          <cell r="C721">
            <v>14</v>
          </cell>
        </row>
        <row r="722">
          <cell r="A722" t="str">
            <v>IN</v>
          </cell>
          <cell r="B722" t="str">
            <v>Noble</v>
          </cell>
          <cell r="C722">
            <v>14</v>
          </cell>
        </row>
        <row r="723">
          <cell r="A723" t="str">
            <v>IN</v>
          </cell>
          <cell r="B723" t="str">
            <v>Ohio</v>
          </cell>
          <cell r="C723">
            <v>14</v>
          </cell>
        </row>
        <row r="724">
          <cell r="A724" t="str">
            <v>IN</v>
          </cell>
          <cell r="B724" t="str">
            <v>Orange</v>
          </cell>
          <cell r="C724">
            <v>14</v>
          </cell>
        </row>
        <row r="725">
          <cell r="A725" t="str">
            <v>IN</v>
          </cell>
          <cell r="B725" t="str">
            <v>Owen</v>
          </cell>
          <cell r="C725">
            <v>14</v>
          </cell>
        </row>
        <row r="726">
          <cell r="A726" t="str">
            <v>IN</v>
          </cell>
          <cell r="B726" t="str">
            <v>Parke</v>
          </cell>
          <cell r="C726">
            <v>14</v>
          </cell>
        </row>
        <row r="727">
          <cell r="A727" t="str">
            <v>IN</v>
          </cell>
          <cell r="B727" t="str">
            <v>Perry</v>
          </cell>
          <cell r="C727">
            <v>14</v>
          </cell>
        </row>
        <row r="728">
          <cell r="A728" t="str">
            <v>IN</v>
          </cell>
          <cell r="B728" t="str">
            <v>Pike</v>
          </cell>
          <cell r="C728">
            <v>14</v>
          </cell>
        </row>
        <row r="729">
          <cell r="A729" t="str">
            <v>IN</v>
          </cell>
          <cell r="B729" t="str">
            <v>Porter</v>
          </cell>
          <cell r="C729">
            <v>14</v>
          </cell>
        </row>
        <row r="730">
          <cell r="A730" t="str">
            <v>IN</v>
          </cell>
          <cell r="B730" t="str">
            <v>Posey</v>
          </cell>
          <cell r="C730">
            <v>14</v>
          </cell>
        </row>
        <row r="731">
          <cell r="A731" t="str">
            <v>IN</v>
          </cell>
          <cell r="B731" t="str">
            <v>Pulaski</v>
          </cell>
          <cell r="C731">
            <v>14</v>
          </cell>
        </row>
        <row r="732">
          <cell r="A732" t="str">
            <v>IN</v>
          </cell>
          <cell r="B732" t="str">
            <v>Putnam</v>
          </cell>
          <cell r="C732">
            <v>14</v>
          </cell>
        </row>
        <row r="733">
          <cell r="A733" t="str">
            <v>IN</v>
          </cell>
          <cell r="B733" t="str">
            <v>Randolph</v>
          </cell>
          <cell r="C733">
            <v>14</v>
          </cell>
        </row>
        <row r="734">
          <cell r="A734" t="str">
            <v>IN</v>
          </cell>
          <cell r="B734" t="str">
            <v>Ripley</v>
          </cell>
          <cell r="C734">
            <v>14</v>
          </cell>
        </row>
        <row r="735">
          <cell r="A735" t="str">
            <v>IN</v>
          </cell>
          <cell r="B735" t="str">
            <v>Rush</v>
          </cell>
          <cell r="C735">
            <v>14</v>
          </cell>
        </row>
        <row r="736">
          <cell r="A736" t="str">
            <v>IN</v>
          </cell>
          <cell r="B736" t="str">
            <v>St. Joseph</v>
          </cell>
          <cell r="C736">
            <v>14</v>
          </cell>
        </row>
        <row r="737">
          <cell r="A737" t="str">
            <v>IN</v>
          </cell>
          <cell r="B737" t="str">
            <v>Scott</v>
          </cell>
          <cell r="C737">
            <v>14</v>
          </cell>
        </row>
        <row r="738">
          <cell r="A738" t="str">
            <v>IN</v>
          </cell>
          <cell r="B738" t="str">
            <v>Shelby</v>
          </cell>
          <cell r="C738">
            <v>14</v>
          </cell>
        </row>
        <row r="739">
          <cell r="A739" t="str">
            <v>IN</v>
          </cell>
          <cell r="B739" t="str">
            <v>Spencer</v>
          </cell>
          <cell r="C739">
            <v>14</v>
          </cell>
        </row>
        <row r="740">
          <cell r="A740" t="str">
            <v>IN</v>
          </cell>
          <cell r="B740" t="str">
            <v>Starke</v>
          </cell>
          <cell r="C740">
            <v>14</v>
          </cell>
        </row>
        <row r="741">
          <cell r="A741" t="str">
            <v>IN</v>
          </cell>
          <cell r="B741" t="str">
            <v>Steuben</v>
          </cell>
          <cell r="C741">
            <v>14</v>
          </cell>
        </row>
        <row r="742">
          <cell r="A742" t="str">
            <v>IN</v>
          </cell>
          <cell r="B742" t="str">
            <v>Sullivan</v>
          </cell>
          <cell r="C742">
            <v>14</v>
          </cell>
        </row>
        <row r="743">
          <cell r="A743" t="str">
            <v>IN</v>
          </cell>
          <cell r="B743" t="str">
            <v>Switzerland</v>
          </cell>
          <cell r="C743">
            <v>14</v>
          </cell>
        </row>
        <row r="744">
          <cell r="A744" t="str">
            <v>IN</v>
          </cell>
          <cell r="B744" t="str">
            <v>Tippecanoe</v>
          </cell>
          <cell r="C744">
            <v>14</v>
          </cell>
        </row>
        <row r="745">
          <cell r="A745" t="str">
            <v>IN</v>
          </cell>
          <cell r="B745" t="str">
            <v>Tipton</v>
          </cell>
          <cell r="C745">
            <v>14</v>
          </cell>
        </row>
        <row r="746">
          <cell r="A746" t="str">
            <v>IN</v>
          </cell>
          <cell r="B746" t="str">
            <v>Union</v>
          </cell>
          <cell r="C746">
            <v>14</v>
          </cell>
        </row>
        <row r="747">
          <cell r="A747" t="str">
            <v>IN</v>
          </cell>
          <cell r="B747" t="str">
            <v>Vanderburgh</v>
          </cell>
          <cell r="C747">
            <v>14</v>
          </cell>
        </row>
        <row r="748">
          <cell r="A748" t="str">
            <v>IN</v>
          </cell>
          <cell r="B748" t="str">
            <v>Vermillion</v>
          </cell>
          <cell r="C748">
            <v>14</v>
          </cell>
        </row>
        <row r="749">
          <cell r="A749" t="str">
            <v>IN</v>
          </cell>
          <cell r="B749" t="str">
            <v>Vigo</v>
          </cell>
          <cell r="C749">
            <v>14</v>
          </cell>
        </row>
        <row r="750">
          <cell r="A750" t="str">
            <v>IN</v>
          </cell>
          <cell r="B750" t="str">
            <v>Wabash</v>
          </cell>
          <cell r="C750">
            <v>14</v>
          </cell>
        </row>
        <row r="751">
          <cell r="A751" t="str">
            <v>IN</v>
          </cell>
          <cell r="B751" t="str">
            <v>Warren</v>
          </cell>
          <cell r="C751">
            <v>14</v>
          </cell>
        </row>
        <row r="752">
          <cell r="A752" t="str">
            <v>IN</v>
          </cell>
          <cell r="B752" t="str">
            <v>Warrick</v>
          </cell>
          <cell r="C752">
            <v>14</v>
          </cell>
        </row>
        <row r="753">
          <cell r="A753" t="str">
            <v>IN</v>
          </cell>
          <cell r="B753" t="str">
            <v>Washington</v>
          </cell>
          <cell r="C753">
            <v>14</v>
          </cell>
        </row>
        <row r="754">
          <cell r="A754" t="str">
            <v>IN</v>
          </cell>
          <cell r="B754" t="str">
            <v>Wayne</v>
          </cell>
          <cell r="C754">
            <v>14</v>
          </cell>
        </row>
        <row r="755">
          <cell r="A755" t="str">
            <v>IN</v>
          </cell>
          <cell r="B755" t="str">
            <v>Wells</v>
          </cell>
          <cell r="C755">
            <v>14</v>
          </cell>
        </row>
        <row r="756">
          <cell r="A756" t="str">
            <v>IN</v>
          </cell>
          <cell r="B756" t="str">
            <v>White</v>
          </cell>
          <cell r="C756">
            <v>14</v>
          </cell>
        </row>
        <row r="757">
          <cell r="A757" t="str">
            <v>IN</v>
          </cell>
          <cell r="B757" t="str">
            <v>Whitley</v>
          </cell>
          <cell r="C757">
            <v>14</v>
          </cell>
        </row>
        <row r="758">
          <cell r="A758" t="str">
            <v>IA</v>
          </cell>
          <cell r="B758" t="str">
            <v>Adair</v>
          </cell>
          <cell r="C758">
            <v>24</v>
          </cell>
        </row>
        <row r="759">
          <cell r="A759" t="str">
            <v>IA</v>
          </cell>
          <cell r="B759" t="str">
            <v>Adams</v>
          </cell>
          <cell r="C759">
            <v>24</v>
          </cell>
        </row>
        <row r="760">
          <cell r="A760" t="str">
            <v>IA</v>
          </cell>
          <cell r="B760" t="str">
            <v>Allamakee</v>
          </cell>
          <cell r="C760">
            <v>24</v>
          </cell>
        </row>
        <row r="761">
          <cell r="A761" t="str">
            <v>IA</v>
          </cell>
          <cell r="B761" t="str">
            <v>Appanoose</v>
          </cell>
          <cell r="C761">
            <v>24</v>
          </cell>
        </row>
        <row r="762">
          <cell r="A762" t="str">
            <v>IA</v>
          </cell>
          <cell r="B762" t="str">
            <v>Audubon</v>
          </cell>
          <cell r="C762">
            <v>24</v>
          </cell>
        </row>
        <row r="763">
          <cell r="A763" t="str">
            <v>IA</v>
          </cell>
          <cell r="B763" t="str">
            <v>Benton</v>
          </cell>
          <cell r="C763">
            <v>24</v>
          </cell>
        </row>
        <row r="764">
          <cell r="A764" t="str">
            <v>IA</v>
          </cell>
          <cell r="B764" t="str">
            <v>Black Hawk</v>
          </cell>
          <cell r="C764">
            <v>24</v>
          </cell>
        </row>
        <row r="765">
          <cell r="A765" t="str">
            <v>IA</v>
          </cell>
          <cell r="B765" t="str">
            <v>Boone</v>
          </cell>
          <cell r="C765">
            <v>24</v>
          </cell>
        </row>
        <row r="766">
          <cell r="A766" t="str">
            <v>IA</v>
          </cell>
          <cell r="B766" t="str">
            <v>Bremer</v>
          </cell>
          <cell r="C766">
            <v>24</v>
          </cell>
        </row>
        <row r="767">
          <cell r="A767" t="str">
            <v>IA</v>
          </cell>
          <cell r="B767" t="str">
            <v>Buchanan</v>
          </cell>
          <cell r="C767">
            <v>24</v>
          </cell>
        </row>
        <row r="768">
          <cell r="A768" t="str">
            <v>IA</v>
          </cell>
          <cell r="B768" t="str">
            <v>Buena Vista</v>
          </cell>
          <cell r="C768">
            <v>24</v>
          </cell>
        </row>
        <row r="769">
          <cell r="A769" t="str">
            <v>IA</v>
          </cell>
          <cell r="B769" t="str">
            <v>Butler</v>
          </cell>
          <cell r="C769">
            <v>24</v>
          </cell>
        </row>
        <row r="770">
          <cell r="A770" t="str">
            <v>IA</v>
          </cell>
          <cell r="B770" t="str">
            <v>Calhoun</v>
          </cell>
          <cell r="C770">
            <v>24</v>
          </cell>
        </row>
        <row r="771">
          <cell r="A771" t="str">
            <v>IA</v>
          </cell>
          <cell r="B771" t="str">
            <v>Carroll</v>
          </cell>
          <cell r="C771">
            <v>24</v>
          </cell>
        </row>
        <row r="772">
          <cell r="A772" t="str">
            <v>IA</v>
          </cell>
          <cell r="B772" t="str">
            <v>Cass</v>
          </cell>
          <cell r="C772">
            <v>24</v>
          </cell>
        </row>
        <row r="773">
          <cell r="A773" t="str">
            <v>IA</v>
          </cell>
          <cell r="B773" t="str">
            <v>Cedar</v>
          </cell>
          <cell r="C773">
            <v>24</v>
          </cell>
        </row>
        <row r="774">
          <cell r="A774" t="str">
            <v>IA</v>
          </cell>
          <cell r="B774" t="str">
            <v>Cerro Gordo</v>
          </cell>
          <cell r="C774">
            <v>24</v>
          </cell>
        </row>
        <row r="775">
          <cell r="A775" t="str">
            <v>IA</v>
          </cell>
          <cell r="B775" t="str">
            <v>Cherokee</v>
          </cell>
          <cell r="C775">
            <v>24</v>
          </cell>
        </row>
        <row r="776">
          <cell r="A776" t="str">
            <v>IA</v>
          </cell>
          <cell r="B776" t="str">
            <v>Chickasaw</v>
          </cell>
          <cell r="C776">
            <v>24</v>
          </cell>
        </row>
        <row r="777">
          <cell r="A777" t="str">
            <v>IA</v>
          </cell>
          <cell r="B777" t="str">
            <v>Clarke</v>
          </cell>
          <cell r="C777">
            <v>24</v>
          </cell>
        </row>
        <row r="778">
          <cell r="A778" t="str">
            <v>IA</v>
          </cell>
          <cell r="B778" t="str">
            <v>Clay</v>
          </cell>
          <cell r="C778">
            <v>24</v>
          </cell>
        </row>
        <row r="779">
          <cell r="A779" t="str">
            <v>IA</v>
          </cell>
          <cell r="B779" t="str">
            <v>Clayton</v>
          </cell>
          <cell r="C779">
            <v>24</v>
          </cell>
        </row>
        <row r="780">
          <cell r="A780" t="str">
            <v>IA</v>
          </cell>
          <cell r="B780" t="str">
            <v>Clinton</v>
          </cell>
          <cell r="C780">
            <v>24</v>
          </cell>
        </row>
        <row r="781">
          <cell r="A781" t="str">
            <v>IA</v>
          </cell>
          <cell r="B781" t="str">
            <v>Crawford</v>
          </cell>
          <cell r="C781">
            <v>24</v>
          </cell>
        </row>
        <row r="782">
          <cell r="A782" t="str">
            <v>IA</v>
          </cell>
          <cell r="B782" t="str">
            <v>Dallas</v>
          </cell>
          <cell r="C782">
            <v>24</v>
          </cell>
        </row>
        <row r="783">
          <cell r="A783" t="str">
            <v>IA</v>
          </cell>
          <cell r="B783" t="str">
            <v>Davis</v>
          </cell>
          <cell r="C783">
            <v>24</v>
          </cell>
        </row>
        <row r="784">
          <cell r="A784" t="str">
            <v>IA</v>
          </cell>
          <cell r="B784" t="str">
            <v>Decatur</v>
          </cell>
          <cell r="C784">
            <v>24</v>
          </cell>
        </row>
        <row r="785">
          <cell r="A785" t="str">
            <v>IA</v>
          </cell>
          <cell r="B785" t="str">
            <v>Delaware</v>
          </cell>
          <cell r="C785">
            <v>24</v>
          </cell>
        </row>
        <row r="786">
          <cell r="A786" t="str">
            <v>IA</v>
          </cell>
          <cell r="B786" t="str">
            <v>Des Moines</v>
          </cell>
          <cell r="C786">
            <v>24</v>
          </cell>
        </row>
        <row r="787">
          <cell r="A787" t="str">
            <v>IA</v>
          </cell>
          <cell r="B787" t="str">
            <v>Dickinson</v>
          </cell>
          <cell r="C787">
            <v>24</v>
          </cell>
        </row>
        <row r="788">
          <cell r="A788" t="str">
            <v>IA</v>
          </cell>
          <cell r="B788" t="str">
            <v>Dubuque</v>
          </cell>
          <cell r="C788">
            <v>24</v>
          </cell>
        </row>
        <row r="789">
          <cell r="A789" t="str">
            <v>IA</v>
          </cell>
          <cell r="B789" t="str">
            <v>Emmet</v>
          </cell>
          <cell r="C789">
            <v>24</v>
          </cell>
        </row>
        <row r="790">
          <cell r="A790" t="str">
            <v>IA</v>
          </cell>
          <cell r="B790" t="str">
            <v>Fayette</v>
          </cell>
          <cell r="C790">
            <v>24</v>
          </cell>
        </row>
        <row r="791">
          <cell r="A791" t="str">
            <v>IA</v>
          </cell>
          <cell r="B791" t="str">
            <v>Floyd</v>
          </cell>
          <cell r="C791">
            <v>24</v>
          </cell>
        </row>
        <row r="792">
          <cell r="A792" t="str">
            <v>IA</v>
          </cell>
          <cell r="B792" t="str">
            <v>Franklin</v>
          </cell>
          <cell r="C792">
            <v>24</v>
          </cell>
        </row>
        <row r="793">
          <cell r="A793" t="str">
            <v>IA</v>
          </cell>
          <cell r="B793" t="str">
            <v>Fremont</v>
          </cell>
          <cell r="C793">
            <v>24</v>
          </cell>
        </row>
        <row r="794">
          <cell r="A794" t="str">
            <v>IA</v>
          </cell>
          <cell r="B794" t="str">
            <v>Greene</v>
          </cell>
          <cell r="C794">
            <v>24</v>
          </cell>
        </row>
        <row r="795">
          <cell r="A795" t="str">
            <v>IA</v>
          </cell>
          <cell r="B795" t="str">
            <v>Grundy</v>
          </cell>
          <cell r="C795">
            <v>24</v>
          </cell>
        </row>
        <row r="796">
          <cell r="A796" t="str">
            <v>IA</v>
          </cell>
          <cell r="B796" t="str">
            <v>Guthrie</v>
          </cell>
          <cell r="C796">
            <v>24</v>
          </cell>
        </row>
        <row r="797">
          <cell r="A797" t="str">
            <v>IA</v>
          </cell>
          <cell r="B797" t="str">
            <v>Hamilton</v>
          </cell>
          <cell r="C797">
            <v>24</v>
          </cell>
        </row>
        <row r="798">
          <cell r="A798" t="str">
            <v>IA</v>
          </cell>
          <cell r="B798" t="str">
            <v>Hancock</v>
          </cell>
          <cell r="C798">
            <v>24</v>
          </cell>
        </row>
        <row r="799">
          <cell r="A799" t="str">
            <v>IA</v>
          </cell>
          <cell r="B799" t="str">
            <v>Hardin</v>
          </cell>
          <cell r="C799">
            <v>24</v>
          </cell>
        </row>
        <row r="800">
          <cell r="A800" t="str">
            <v>IA</v>
          </cell>
          <cell r="B800" t="str">
            <v>Harrison</v>
          </cell>
          <cell r="C800">
            <v>24</v>
          </cell>
        </row>
        <row r="801">
          <cell r="A801" t="str">
            <v>IA</v>
          </cell>
          <cell r="B801" t="str">
            <v>Henry</v>
          </cell>
          <cell r="C801">
            <v>24</v>
          </cell>
        </row>
        <row r="802">
          <cell r="A802" t="str">
            <v>IA</v>
          </cell>
          <cell r="B802" t="str">
            <v>Howard</v>
          </cell>
          <cell r="C802">
            <v>24</v>
          </cell>
        </row>
        <row r="803">
          <cell r="A803" t="str">
            <v>IA</v>
          </cell>
          <cell r="B803" t="str">
            <v>Humboldt</v>
          </cell>
          <cell r="C803">
            <v>24</v>
          </cell>
        </row>
        <row r="804">
          <cell r="A804" t="str">
            <v>IA</v>
          </cell>
          <cell r="B804" t="str">
            <v>Ida</v>
          </cell>
          <cell r="C804">
            <v>24</v>
          </cell>
        </row>
        <row r="805">
          <cell r="A805" t="str">
            <v>IA</v>
          </cell>
          <cell r="B805" t="str">
            <v>Iowa</v>
          </cell>
          <cell r="C805">
            <v>24</v>
          </cell>
        </row>
        <row r="806">
          <cell r="A806" t="str">
            <v>IA</v>
          </cell>
          <cell r="B806" t="str">
            <v>Jackson</v>
          </cell>
          <cell r="C806">
            <v>24</v>
          </cell>
        </row>
        <row r="807">
          <cell r="A807" t="str">
            <v>IA</v>
          </cell>
          <cell r="B807" t="str">
            <v>Jasper</v>
          </cell>
          <cell r="C807">
            <v>24</v>
          </cell>
        </row>
        <row r="808">
          <cell r="A808" t="str">
            <v>IA</v>
          </cell>
          <cell r="B808" t="str">
            <v>Jefferson</v>
          </cell>
          <cell r="C808">
            <v>24</v>
          </cell>
        </row>
        <row r="809">
          <cell r="A809" t="str">
            <v>IA</v>
          </cell>
          <cell r="B809" t="str">
            <v>Johnson</v>
          </cell>
          <cell r="C809">
            <v>24</v>
          </cell>
        </row>
        <row r="810">
          <cell r="A810" t="str">
            <v>IA</v>
          </cell>
          <cell r="B810" t="str">
            <v>Jones</v>
          </cell>
          <cell r="C810">
            <v>24</v>
          </cell>
        </row>
        <row r="811">
          <cell r="A811" t="str">
            <v>IA</v>
          </cell>
          <cell r="B811" t="str">
            <v>Keokuk</v>
          </cell>
          <cell r="C811">
            <v>24</v>
          </cell>
        </row>
        <row r="812">
          <cell r="A812" t="str">
            <v>IA</v>
          </cell>
          <cell r="B812" t="str">
            <v>Kossuth</v>
          </cell>
          <cell r="C812">
            <v>24</v>
          </cell>
        </row>
        <row r="813">
          <cell r="A813" t="str">
            <v>IA</v>
          </cell>
          <cell r="B813" t="str">
            <v>Lee</v>
          </cell>
          <cell r="C813">
            <v>24</v>
          </cell>
        </row>
        <row r="814">
          <cell r="A814" t="str">
            <v>IA</v>
          </cell>
          <cell r="B814" t="str">
            <v>Linn</v>
          </cell>
          <cell r="C814">
            <v>24</v>
          </cell>
        </row>
        <row r="815">
          <cell r="A815" t="str">
            <v>IA</v>
          </cell>
          <cell r="B815" t="str">
            <v>Louisa</v>
          </cell>
          <cell r="C815">
            <v>24</v>
          </cell>
        </row>
        <row r="816">
          <cell r="A816" t="str">
            <v>IA</v>
          </cell>
          <cell r="B816" t="str">
            <v>Lucas</v>
          </cell>
          <cell r="C816">
            <v>24</v>
          </cell>
        </row>
        <row r="817">
          <cell r="A817" t="str">
            <v>IA</v>
          </cell>
          <cell r="B817" t="str">
            <v>Lyon</v>
          </cell>
          <cell r="C817">
            <v>24</v>
          </cell>
        </row>
        <row r="818">
          <cell r="A818" t="str">
            <v>IA</v>
          </cell>
          <cell r="B818" t="str">
            <v>Madison</v>
          </cell>
          <cell r="C818">
            <v>24</v>
          </cell>
        </row>
        <row r="819">
          <cell r="A819" t="str">
            <v>IA</v>
          </cell>
          <cell r="B819" t="str">
            <v>Mahaska</v>
          </cell>
          <cell r="C819">
            <v>24</v>
          </cell>
        </row>
        <row r="820">
          <cell r="A820" t="str">
            <v>IA</v>
          </cell>
          <cell r="B820" t="str">
            <v>Marion</v>
          </cell>
          <cell r="C820">
            <v>24</v>
          </cell>
        </row>
        <row r="821">
          <cell r="A821" t="str">
            <v>IA</v>
          </cell>
          <cell r="B821" t="str">
            <v>Marshall</v>
          </cell>
          <cell r="C821">
            <v>24</v>
          </cell>
        </row>
        <row r="822">
          <cell r="A822" t="str">
            <v>IA</v>
          </cell>
          <cell r="B822" t="str">
            <v>Mills</v>
          </cell>
          <cell r="C822">
            <v>24</v>
          </cell>
        </row>
        <row r="823">
          <cell r="A823" t="str">
            <v>IA</v>
          </cell>
          <cell r="B823" t="str">
            <v>Mitchell</v>
          </cell>
          <cell r="C823">
            <v>24</v>
          </cell>
        </row>
        <row r="824">
          <cell r="A824" t="str">
            <v>IA</v>
          </cell>
          <cell r="B824" t="str">
            <v>Monona</v>
          </cell>
          <cell r="C824">
            <v>24</v>
          </cell>
        </row>
        <row r="825">
          <cell r="A825" t="str">
            <v>IA</v>
          </cell>
          <cell r="B825" t="str">
            <v>Monroe</v>
          </cell>
          <cell r="C825">
            <v>24</v>
          </cell>
        </row>
        <row r="826">
          <cell r="A826" t="str">
            <v>IA</v>
          </cell>
          <cell r="B826" t="str">
            <v>Montgomery</v>
          </cell>
          <cell r="C826">
            <v>24</v>
          </cell>
        </row>
        <row r="827">
          <cell r="A827" t="str">
            <v>IA</v>
          </cell>
          <cell r="B827" t="str">
            <v>Muscatine</v>
          </cell>
          <cell r="C827">
            <v>24</v>
          </cell>
        </row>
        <row r="828">
          <cell r="A828" t="str">
            <v>IA</v>
          </cell>
          <cell r="B828" t="str">
            <v>O'Brien</v>
          </cell>
          <cell r="C828">
            <v>24</v>
          </cell>
        </row>
        <row r="829">
          <cell r="A829" t="str">
            <v>IA</v>
          </cell>
          <cell r="B829" t="str">
            <v>Osceola</v>
          </cell>
          <cell r="C829">
            <v>24</v>
          </cell>
        </row>
        <row r="830">
          <cell r="A830" t="str">
            <v>IA</v>
          </cell>
          <cell r="B830" t="str">
            <v>Page</v>
          </cell>
          <cell r="C830">
            <v>24</v>
          </cell>
        </row>
        <row r="831">
          <cell r="A831" t="str">
            <v>IA</v>
          </cell>
          <cell r="B831" t="str">
            <v>Palo Alto</v>
          </cell>
          <cell r="C831">
            <v>24</v>
          </cell>
        </row>
        <row r="832">
          <cell r="A832" t="str">
            <v>IA</v>
          </cell>
          <cell r="B832" t="str">
            <v>Plymouth</v>
          </cell>
          <cell r="C832">
            <v>24</v>
          </cell>
        </row>
        <row r="833">
          <cell r="A833" t="str">
            <v>IA</v>
          </cell>
          <cell r="B833" t="str">
            <v>Pocahontas</v>
          </cell>
          <cell r="C833">
            <v>24</v>
          </cell>
        </row>
        <row r="834">
          <cell r="A834" t="str">
            <v>IA</v>
          </cell>
          <cell r="B834" t="str">
            <v>Polk</v>
          </cell>
          <cell r="C834">
            <v>24</v>
          </cell>
        </row>
        <row r="835">
          <cell r="A835" t="str">
            <v>IA</v>
          </cell>
          <cell r="B835" t="str">
            <v>Pottawattamie</v>
          </cell>
          <cell r="C835">
            <v>24</v>
          </cell>
        </row>
        <row r="836">
          <cell r="A836" t="str">
            <v>IA</v>
          </cell>
          <cell r="B836" t="str">
            <v>Poweshiek</v>
          </cell>
          <cell r="C836">
            <v>24</v>
          </cell>
        </row>
        <row r="837">
          <cell r="A837" t="str">
            <v>IA</v>
          </cell>
          <cell r="B837" t="str">
            <v>Ringgold</v>
          </cell>
          <cell r="C837">
            <v>24</v>
          </cell>
        </row>
        <row r="838">
          <cell r="A838" t="str">
            <v>IA</v>
          </cell>
          <cell r="B838" t="str">
            <v>Sac</v>
          </cell>
          <cell r="C838">
            <v>24</v>
          </cell>
        </row>
        <row r="839">
          <cell r="A839" t="str">
            <v>IA</v>
          </cell>
          <cell r="B839" t="str">
            <v>Scott</v>
          </cell>
          <cell r="C839">
            <v>24</v>
          </cell>
        </row>
        <row r="840">
          <cell r="A840" t="str">
            <v>IA</v>
          </cell>
          <cell r="B840" t="str">
            <v>Shelby</v>
          </cell>
          <cell r="C840">
            <v>24</v>
          </cell>
        </row>
        <row r="841">
          <cell r="A841" t="str">
            <v>IA</v>
          </cell>
          <cell r="B841" t="str">
            <v>Sioux</v>
          </cell>
          <cell r="C841">
            <v>24</v>
          </cell>
        </row>
        <row r="842">
          <cell r="A842" t="str">
            <v>IA</v>
          </cell>
          <cell r="B842" t="str">
            <v>Story</v>
          </cell>
          <cell r="C842">
            <v>24</v>
          </cell>
        </row>
        <row r="843">
          <cell r="A843" t="str">
            <v>IA</v>
          </cell>
          <cell r="B843" t="str">
            <v>Tama</v>
          </cell>
          <cell r="C843">
            <v>24</v>
          </cell>
        </row>
        <row r="844">
          <cell r="A844" t="str">
            <v>IA</v>
          </cell>
          <cell r="B844" t="str">
            <v>Taylor</v>
          </cell>
          <cell r="C844">
            <v>24</v>
          </cell>
        </row>
        <row r="845">
          <cell r="A845" t="str">
            <v>IA</v>
          </cell>
          <cell r="B845" t="str">
            <v>Union</v>
          </cell>
          <cell r="C845">
            <v>24</v>
          </cell>
        </row>
        <row r="846">
          <cell r="A846" t="str">
            <v>IA</v>
          </cell>
          <cell r="B846" t="str">
            <v>Van Buren</v>
          </cell>
          <cell r="C846">
            <v>24</v>
          </cell>
        </row>
        <row r="847">
          <cell r="A847" t="str">
            <v>IA</v>
          </cell>
          <cell r="B847" t="str">
            <v>Wapello</v>
          </cell>
          <cell r="C847">
            <v>24</v>
          </cell>
        </row>
        <row r="848">
          <cell r="A848" t="str">
            <v>IA</v>
          </cell>
          <cell r="B848" t="str">
            <v>Warren</v>
          </cell>
          <cell r="C848">
            <v>24</v>
          </cell>
        </row>
        <row r="849">
          <cell r="A849" t="str">
            <v>IA</v>
          </cell>
          <cell r="B849" t="str">
            <v>Washington</v>
          </cell>
          <cell r="C849">
            <v>24</v>
          </cell>
        </row>
        <row r="850">
          <cell r="A850" t="str">
            <v>IA</v>
          </cell>
          <cell r="B850" t="str">
            <v>Wayne</v>
          </cell>
          <cell r="C850">
            <v>24</v>
          </cell>
        </row>
        <row r="851">
          <cell r="A851" t="str">
            <v>IA</v>
          </cell>
          <cell r="B851" t="str">
            <v>Webster</v>
          </cell>
          <cell r="C851">
            <v>24</v>
          </cell>
        </row>
        <row r="852">
          <cell r="A852" t="str">
            <v>IA</v>
          </cell>
          <cell r="B852" t="str">
            <v>Winnebago</v>
          </cell>
          <cell r="C852">
            <v>24</v>
          </cell>
        </row>
        <row r="853">
          <cell r="A853" t="str">
            <v>IA</v>
          </cell>
          <cell r="B853" t="str">
            <v>Winneshiek</v>
          </cell>
          <cell r="C853">
            <v>24</v>
          </cell>
        </row>
        <row r="854">
          <cell r="A854" t="str">
            <v>IA</v>
          </cell>
          <cell r="B854" t="str">
            <v>Woodbury</v>
          </cell>
          <cell r="C854">
            <v>24</v>
          </cell>
        </row>
        <row r="855">
          <cell r="A855" t="str">
            <v>IA</v>
          </cell>
          <cell r="B855" t="str">
            <v>Worth</v>
          </cell>
          <cell r="C855">
            <v>24</v>
          </cell>
        </row>
        <row r="856">
          <cell r="A856" t="str">
            <v>IA</v>
          </cell>
          <cell r="B856" t="str">
            <v>Wright</v>
          </cell>
          <cell r="C856">
            <v>24</v>
          </cell>
        </row>
        <row r="857">
          <cell r="A857" t="str">
            <v>KS</v>
          </cell>
          <cell r="B857" t="str">
            <v>Allen</v>
          </cell>
          <cell r="C857">
            <v>28</v>
          </cell>
        </row>
        <row r="858">
          <cell r="A858" t="str">
            <v>KS</v>
          </cell>
          <cell r="B858" t="str">
            <v>Anderson</v>
          </cell>
          <cell r="C858">
            <v>28</v>
          </cell>
        </row>
        <row r="859">
          <cell r="A859" t="str">
            <v>KS</v>
          </cell>
          <cell r="B859" t="str">
            <v>Atchison</v>
          </cell>
          <cell r="C859">
            <v>28</v>
          </cell>
        </row>
        <row r="860">
          <cell r="A860" t="str">
            <v>KS</v>
          </cell>
          <cell r="B860" t="str">
            <v>Barber</v>
          </cell>
          <cell r="C860">
            <v>28</v>
          </cell>
        </row>
        <row r="861">
          <cell r="A861" t="str">
            <v>KS</v>
          </cell>
          <cell r="B861" t="str">
            <v>Barton</v>
          </cell>
          <cell r="C861">
            <v>28</v>
          </cell>
        </row>
        <row r="862">
          <cell r="A862" t="str">
            <v>KS</v>
          </cell>
          <cell r="B862" t="str">
            <v>Bourbon</v>
          </cell>
          <cell r="C862">
            <v>28</v>
          </cell>
        </row>
        <row r="863">
          <cell r="A863" t="str">
            <v>KS</v>
          </cell>
          <cell r="B863" t="str">
            <v>Brown</v>
          </cell>
          <cell r="C863">
            <v>28</v>
          </cell>
        </row>
        <row r="864">
          <cell r="A864" t="str">
            <v>KS</v>
          </cell>
          <cell r="B864" t="str">
            <v>Butler</v>
          </cell>
          <cell r="C864">
            <v>28</v>
          </cell>
        </row>
        <row r="865">
          <cell r="A865" t="str">
            <v>KS</v>
          </cell>
          <cell r="B865" t="str">
            <v>Chase</v>
          </cell>
          <cell r="C865">
            <v>28</v>
          </cell>
        </row>
        <row r="866">
          <cell r="A866" t="str">
            <v>KS</v>
          </cell>
          <cell r="B866" t="str">
            <v>Chautauqua</v>
          </cell>
          <cell r="C866">
            <v>28</v>
          </cell>
        </row>
        <row r="867">
          <cell r="A867" t="str">
            <v>KS</v>
          </cell>
          <cell r="B867" t="str">
            <v>Cherokee</v>
          </cell>
          <cell r="C867">
            <v>28</v>
          </cell>
        </row>
        <row r="868">
          <cell r="A868" t="str">
            <v>KS</v>
          </cell>
          <cell r="B868" t="str">
            <v>Cheyenne</v>
          </cell>
          <cell r="C868">
            <v>28</v>
          </cell>
        </row>
        <row r="869">
          <cell r="A869" t="str">
            <v>KS</v>
          </cell>
          <cell r="B869" t="str">
            <v>Clark</v>
          </cell>
          <cell r="C869">
            <v>28</v>
          </cell>
        </row>
        <row r="870">
          <cell r="A870" t="str">
            <v>KS</v>
          </cell>
          <cell r="B870" t="str">
            <v>Clay</v>
          </cell>
          <cell r="C870">
            <v>28</v>
          </cell>
        </row>
        <row r="871">
          <cell r="A871" t="str">
            <v>KS</v>
          </cell>
          <cell r="B871" t="str">
            <v>Cloud</v>
          </cell>
          <cell r="C871">
            <v>28</v>
          </cell>
        </row>
        <row r="872">
          <cell r="A872" t="str">
            <v>KS</v>
          </cell>
          <cell r="B872" t="str">
            <v>Coffey</v>
          </cell>
          <cell r="C872">
            <v>28</v>
          </cell>
        </row>
        <row r="873">
          <cell r="A873" t="str">
            <v>KS</v>
          </cell>
          <cell r="B873" t="str">
            <v>Comanche</v>
          </cell>
          <cell r="C873">
            <v>28</v>
          </cell>
        </row>
        <row r="874">
          <cell r="A874" t="str">
            <v>KS</v>
          </cell>
          <cell r="B874" t="str">
            <v>Cowley</v>
          </cell>
          <cell r="C874">
            <v>28</v>
          </cell>
        </row>
        <row r="875">
          <cell r="A875" t="str">
            <v>KS</v>
          </cell>
          <cell r="B875" t="str">
            <v>Crawford</v>
          </cell>
          <cell r="C875">
            <v>28</v>
          </cell>
        </row>
        <row r="876">
          <cell r="A876" t="str">
            <v>KS</v>
          </cell>
          <cell r="B876" t="str">
            <v>Decatur</v>
          </cell>
          <cell r="C876">
            <v>28</v>
          </cell>
        </row>
        <row r="877">
          <cell r="A877" t="str">
            <v>KS</v>
          </cell>
          <cell r="B877" t="str">
            <v>Dickinson</v>
          </cell>
          <cell r="C877">
            <v>28</v>
          </cell>
        </row>
        <row r="878">
          <cell r="A878" t="str">
            <v>KS</v>
          </cell>
          <cell r="B878" t="str">
            <v>Doniphan</v>
          </cell>
          <cell r="C878">
            <v>28</v>
          </cell>
        </row>
        <row r="879">
          <cell r="A879" t="str">
            <v>KS</v>
          </cell>
          <cell r="B879" t="str">
            <v>Douglas</v>
          </cell>
          <cell r="C879">
            <v>28</v>
          </cell>
        </row>
        <row r="880">
          <cell r="A880" t="str">
            <v>KS</v>
          </cell>
          <cell r="B880" t="str">
            <v>Edwards</v>
          </cell>
          <cell r="C880">
            <v>28</v>
          </cell>
        </row>
        <row r="881">
          <cell r="A881" t="str">
            <v>KS</v>
          </cell>
          <cell r="B881" t="str">
            <v>Elk</v>
          </cell>
          <cell r="C881">
            <v>28</v>
          </cell>
        </row>
        <row r="882">
          <cell r="A882" t="str">
            <v>KS</v>
          </cell>
          <cell r="B882" t="str">
            <v>Ellis</v>
          </cell>
          <cell r="C882">
            <v>28</v>
          </cell>
        </row>
        <row r="883">
          <cell r="A883" t="str">
            <v>KS</v>
          </cell>
          <cell r="B883" t="str">
            <v>Ellsworth</v>
          </cell>
          <cell r="C883">
            <v>28</v>
          </cell>
        </row>
        <row r="884">
          <cell r="A884" t="str">
            <v>KS</v>
          </cell>
          <cell r="B884" t="str">
            <v>Finney</v>
          </cell>
          <cell r="C884">
            <v>28</v>
          </cell>
        </row>
        <row r="885">
          <cell r="A885" t="str">
            <v>KS</v>
          </cell>
          <cell r="B885" t="str">
            <v>Ford</v>
          </cell>
          <cell r="C885">
            <v>28</v>
          </cell>
        </row>
        <row r="886">
          <cell r="A886" t="str">
            <v>KS</v>
          </cell>
          <cell r="B886" t="str">
            <v>Franklin</v>
          </cell>
          <cell r="C886">
            <v>28</v>
          </cell>
        </row>
        <row r="887">
          <cell r="A887" t="str">
            <v>KS</v>
          </cell>
          <cell r="B887" t="str">
            <v>Geary</v>
          </cell>
          <cell r="C887">
            <v>28</v>
          </cell>
        </row>
        <row r="888">
          <cell r="A888" t="str">
            <v>KS</v>
          </cell>
          <cell r="B888" t="str">
            <v>Gove</v>
          </cell>
          <cell r="C888">
            <v>28</v>
          </cell>
        </row>
        <row r="889">
          <cell r="A889" t="str">
            <v>KS</v>
          </cell>
          <cell r="B889" t="str">
            <v>Graham</v>
          </cell>
          <cell r="C889">
            <v>28</v>
          </cell>
        </row>
        <row r="890">
          <cell r="A890" t="str">
            <v>KS</v>
          </cell>
          <cell r="B890" t="str">
            <v>Grant</v>
          </cell>
          <cell r="C890">
            <v>28</v>
          </cell>
        </row>
        <row r="891">
          <cell r="A891" t="str">
            <v>KS</v>
          </cell>
          <cell r="B891" t="str">
            <v>Gray</v>
          </cell>
          <cell r="C891">
            <v>28</v>
          </cell>
        </row>
        <row r="892">
          <cell r="A892" t="str">
            <v>KS</v>
          </cell>
          <cell r="B892" t="str">
            <v>Greeley</v>
          </cell>
          <cell r="C892">
            <v>28</v>
          </cell>
        </row>
        <row r="893">
          <cell r="A893" t="str">
            <v>KS</v>
          </cell>
          <cell r="B893" t="str">
            <v>Greenwood</v>
          </cell>
          <cell r="C893">
            <v>28</v>
          </cell>
        </row>
        <row r="894">
          <cell r="A894" t="str">
            <v>KS</v>
          </cell>
          <cell r="B894" t="str">
            <v>Hamilton</v>
          </cell>
          <cell r="C894">
            <v>28</v>
          </cell>
        </row>
        <row r="895">
          <cell r="A895" t="str">
            <v>KS</v>
          </cell>
          <cell r="B895" t="str">
            <v>Harper</v>
          </cell>
          <cell r="C895">
            <v>28</v>
          </cell>
        </row>
        <row r="896">
          <cell r="A896" t="str">
            <v>KS</v>
          </cell>
          <cell r="B896" t="str">
            <v>Harvey</v>
          </cell>
          <cell r="C896">
            <v>28</v>
          </cell>
        </row>
        <row r="897">
          <cell r="A897" t="str">
            <v>KS</v>
          </cell>
          <cell r="B897" t="str">
            <v>Haskell</v>
          </cell>
          <cell r="C897">
            <v>28</v>
          </cell>
        </row>
        <row r="898">
          <cell r="A898" t="str">
            <v>KS</v>
          </cell>
          <cell r="B898" t="str">
            <v>Hodgeman</v>
          </cell>
          <cell r="C898">
            <v>28</v>
          </cell>
        </row>
        <row r="899">
          <cell r="A899" t="str">
            <v>KS</v>
          </cell>
          <cell r="B899" t="str">
            <v>Jackson</v>
          </cell>
          <cell r="C899">
            <v>28</v>
          </cell>
        </row>
        <row r="900">
          <cell r="A900" t="str">
            <v>KS</v>
          </cell>
          <cell r="B900" t="str">
            <v>Jefferson</v>
          </cell>
          <cell r="C900">
            <v>28</v>
          </cell>
        </row>
        <row r="901">
          <cell r="A901" t="str">
            <v>KS</v>
          </cell>
          <cell r="B901" t="str">
            <v>Jewell</v>
          </cell>
          <cell r="C901">
            <v>28</v>
          </cell>
        </row>
        <row r="902">
          <cell r="A902" t="str">
            <v>KS</v>
          </cell>
          <cell r="B902" t="str">
            <v>Johnson</v>
          </cell>
          <cell r="C902">
            <v>28</v>
          </cell>
        </row>
        <row r="903">
          <cell r="A903" t="str">
            <v>KS</v>
          </cell>
          <cell r="B903" t="str">
            <v>Kearny</v>
          </cell>
          <cell r="C903">
            <v>28</v>
          </cell>
        </row>
        <row r="904">
          <cell r="A904" t="str">
            <v>KS</v>
          </cell>
          <cell r="B904" t="str">
            <v>Kingman</v>
          </cell>
          <cell r="C904">
            <v>28</v>
          </cell>
        </row>
        <row r="905">
          <cell r="A905" t="str">
            <v>KS</v>
          </cell>
          <cell r="B905" t="str">
            <v>Kiowa</v>
          </cell>
          <cell r="C905">
            <v>28</v>
          </cell>
        </row>
        <row r="906">
          <cell r="A906" t="str">
            <v>KS</v>
          </cell>
          <cell r="B906" t="str">
            <v>Labette</v>
          </cell>
          <cell r="C906">
            <v>28</v>
          </cell>
        </row>
        <row r="907">
          <cell r="A907" t="str">
            <v>KS</v>
          </cell>
          <cell r="B907" t="str">
            <v>Lane</v>
          </cell>
          <cell r="C907">
            <v>28</v>
          </cell>
        </row>
        <row r="908">
          <cell r="A908" t="str">
            <v>KS</v>
          </cell>
          <cell r="B908" t="str">
            <v>Leavenworth</v>
          </cell>
          <cell r="C908">
            <v>28</v>
          </cell>
        </row>
        <row r="909">
          <cell r="A909" t="str">
            <v>KS</v>
          </cell>
          <cell r="B909" t="str">
            <v>Lincoln</v>
          </cell>
          <cell r="C909">
            <v>28</v>
          </cell>
        </row>
        <row r="910">
          <cell r="A910" t="str">
            <v>KS</v>
          </cell>
          <cell r="B910" t="str">
            <v>Linn</v>
          </cell>
          <cell r="C910">
            <v>28</v>
          </cell>
        </row>
        <row r="911">
          <cell r="A911" t="str">
            <v>KS</v>
          </cell>
          <cell r="B911" t="str">
            <v>Logan</v>
          </cell>
          <cell r="C911">
            <v>28</v>
          </cell>
        </row>
        <row r="912">
          <cell r="A912" t="str">
            <v>KS</v>
          </cell>
          <cell r="B912" t="str">
            <v>Lyon</v>
          </cell>
          <cell r="C912">
            <v>28</v>
          </cell>
        </row>
        <row r="913">
          <cell r="A913" t="str">
            <v>KS</v>
          </cell>
          <cell r="B913" t="str">
            <v>McPherson</v>
          </cell>
          <cell r="C913">
            <v>28</v>
          </cell>
        </row>
        <row r="914">
          <cell r="A914" t="str">
            <v>KS</v>
          </cell>
          <cell r="B914" t="str">
            <v>Marion</v>
          </cell>
          <cell r="C914">
            <v>28</v>
          </cell>
        </row>
        <row r="915">
          <cell r="A915" t="str">
            <v>KS</v>
          </cell>
          <cell r="B915" t="str">
            <v>Marshall</v>
          </cell>
          <cell r="C915">
            <v>28</v>
          </cell>
        </row>
        <row r="916">
          <cell r="A916" t="str">
            <v>KS</v>
          </cell>
          <cell r="B916" t="str">
            <v>Meade</v>
          </cell>
          <cell r="C916">
            <v>28</v>
          </cell>
        </row>
        <row r="917">
          <cell r="A917" t="str">
            <v>KS</v>
          </cell>
          <cell r="B917" t="str">
            <v>Miami</v>
          </cell>
          <cell r="C917">
            <v>28</v>
          </cell>
        </row>
        <row r="918">
          <cell r="A918" t="str">
            <v>KS</v>
          </cell>
          <cell r="B918" t="str">
            <v>Mitchell</v>
          </cell>
          <cell r="C918">
            <v>28</v>
          </cell>
        </row>
        <row r="919">
          <cell r="A919" t="str">
            <v>KS</v>
          </cell>
          <cell r="B919" t="str">
            <v>Montgomery</v>
          </cell>
          <cell r="C919">
            <v>28</v>
          </cell>
        </row>
        <row r="920">
          <cell r="A920" t="str">
            <v>KS</v>
          </cell>
          <cell r="B920" t="str">
            <v>Morris</v>
          </cell>
          <cell r="C920">
            <v>28</v>
          </cell>
        </row>
        <row r="921">
          <cell r="A921" t="str">
            <v>KS</v>
          </cell>
          <cell r="B921" t="str">
            <v>Morton</v>
          </cell>
          <cell r="C921">
            <v>28</v>
          </cell>
        </row>
        <row r="922">
          <cell r="A922" t="str">
            <v>KS</v>
          </cell>
          <cell r="B922" t="str">
            <v>Nemaha</v>
          </cell>
          <cell r="C922">
            <v>28</v>
          </cell>
        </row>
        <row r="923">
          <cell r="A923" t="str">
            <v>KS</v>
          </cell>
          <cell r="B923" t="str">
            <v>Neosho</v>
          </cell>
          <cell r="C923">
            <v>28</v>
          </cell>
        </row>
        <row r="924">
          <cell r="A924" t="str">
            <v>KS</v>
          </cell>
          <cell r="B924" t="str">
            <v>Ness</v>
          </cell>
          <cell r="C924">
            <v>28</v>
          </cell>
        </row>
        <row r="925">
          <cell r="A925" t="str">
            <v>KS</v>
          </cell>
          <cell r="B925" t="str">
            <v>Norton</v>
          </cell>
          <cell r="C925">
            <v>28</v>
          </cell>
        </row>
        <row r="926">
          <cell r="A926" t="str">
            <v>KS</v>
          </cell>
          <cell r="B926" t="str">
            <v>Osage</v>
          </cell>
          <cell r="C926">
            <v>28</v>
          </cell>
        </row>
        <row r="927">
          <cell r="A927" t="str">
            <v>KS</v>
          </cell>
          <cell r="B927" t="str">
            <v>Osborne</v>
          </cell>
          <cell r="C927">
            <v>28</v>
          </cell>
        </row>
        <row r="928">
          <cell r="A928" t="str">
            <v>KS</v>
          </cell>
          <cell r="B928" t="str">
            <v>Ottawa</v>
          </cell>
          <cell r="C928">
            <v>28</v>
          </cell>
        </row>
        <row r="929">
          <cell r="A929" t="str">
            <v>KS</v>
          </cell>
          <cell r="B929" t="str">
            <v>Pawnee</v>
          </cell>
          <cell r="C929">
            <v>28</v>
          </cell>
        </row>
        <row r="930">
          <cell r="A930" t="str">
            <v>KS</v>
          </cell>
          <cell r="B930" t="str">
            <v>Phillips</v>
          </cell>
          <cell r="C930">
            <v>28</v>
          </cell>
        </row>
        <row r="931">
          <cell r="A931" t="str">
            <v>KS</v>
          </cell>
          <cell r="B931" t="str">
            <v>Pottawatomie</v>
          </cell>
          <cell r="C931">
            <v>28</v>
          </cell>
        </row>
        <row r="932">
          <cell r="A932" t="str">
            <v>KS</v>
          </cell>
          <cell r="B932" t="str">
            <v>Pratt</v>
          </cell>
          <cell r="C932">
            <v>28</v>
          </cell>
        </row>
        <row r="933">
          <cell r="A933" t="str">
            <v>KS</v>
          </cell>
          <cell r="B933" t="str">
            <v>Rawlins</v>
          </cell>
          <cell r="C933">
            <v>28</v>
          </cell>
        </row>
        <row r="934">
          <cell r="A934" t="str">
            <v>KS</v>
          </cell>
          <cell r="B934" t="str">
            <v>Reno</v>
          </cell>
          <cell r="C934">
            <v>28</v>
          </cell>
        </row>
        <row r="935">
          <cell r="A935" t="str">
            <v>KS</v>
          </cell>
          <cell r="B935" t="str">
            <v>Republic</v>
          </cell>
          <cell r="C935">
            <v>28</v>
          </cell>
        </row>
        <row r="936">
          <cell r="A936" t="str">
            <v>KS</v>
          </cell>
          <cell r="B936" t="str">
            <v>Rice</v>
          </cell>
          <cell r="C936">
            <v>28</v>
          </cell>
        </row>
        <row r="937">
          <cell r="A937" t="str">
            <v>KS</v>
          </cell>
          <cell r="B937" t="str">
            <v>Riley</v>
          </cell>
          <cell r="C937">
            <v>28</v>
          </cell>
        </row>
        <row r="938">
          <cell r="A938" t="str">
            <v>KS</v>
          </cell>
          <cell r="B938" t="str">
            <v>Rooks</v>
          </cell>
          <cell r="C938">
            <v>28</v>
          </cell>
        </row>
        <row r="939">
          <cell r="A939" t="str">
            <v>KS</v>
          </cell>
          <cell r="B939" t="str">
            <v>Rush</v>
          </cell>
          <cell r="C939">
            <v>28</v>
          </cell>
        </row>
        <row r="940">
          <cell r="A940" t="str">
            <v>KS</v>
          </cell>
          <cell r="B940" t="str">
            <v>Russell</v>
          </cell>
          <cell r="C940">
            <v>28</v>
          </cell>
        </row>
        <row r="941">
          <cell r="A941" t="str">
            <v>KS</v>
          </cell>
          <cell r="B941" t="str">
            <v>Saline</v>
          </cell>
          <cell r="C941">
            <v>28</v>
          </cell>
        </row>
        <row r="942">
          <cell r="A942" t="str">
            <v>KS</v>
          </cell>
          <cell r="B942" t="str">
            <v>Scott</v>
          </cell>
          <cell r="C942">
            <v>28</v>
          </cell>
        </row>
        <row r="943">
          <cell r="A943" t="str">
            <v>KS</v>
          </cell>
          <cell r="B943" t="str">
            <v>Sedgwick</v>
          </cell>
          <cell r="C943">
            <v>28</v>
          </cell>
        </row>
        <row r="944">
          <cell r="A944" t="str">
            <v>KS</v>
          </cell>
          <cell r="B944" t="str">
            <v>Seward</v>
          </cell>
          <cell r="C944">
            <v>28</v>
          </cell>
        </row>
        <row r="945">
          <cell r="A945" t="str">
            <v>KS</v>
          </cell>
          <cell r="B945" t="str">
            <v>Shawnee</v>
          </cell>
          <cell r="C945">
            <v>28</v>
          </cell>
        </row>
        <row r="946">
          <cell r="A946" t="str">
            <v>KS</v>
          </cell>
          <cell r="B946" t="str">
            <v>Sheridan</v>
          </cell>
          <cell r="C946">
            <v>28</v>
          </cell>
        </row>
        <row r="947">
          <cell r="A947" t="str">
            <v>KS</v>
          </cell>
          <cell r="B947" t="str">
            <v>Sherman</v>
          </cell>
          <cell r="C947">
            <v>28</v>
          </cell>
        </row>
        <row r="948">
          <cell r="A948" t="str">
            <v>KS</v>
          </cell>
          <cell r="B948" t="str">
            <v>Smith</v>
          </cell>
          <cell r="C948">
            <v>28</v>
          </cell>
        </row>
        <row r="949">
          <cell r="A949" t="str">
            <v>KS</v>
          </cell>
          <cell r="B949" t="str">
            <v>Stafford</v>
          </cell>
          <cell r="C949">
            <v>28</v>
          </cell>
        </row>
        <row r="950">
          <cell r="A950" t="str">
            <v>KS</v>
          </cell>
          <cell r="B950" t="str">
            <v>Stanton</v>
          </cell>
          <cell r="C950">
            <v>28</v>
          </cell>
        </row>
        <row r="951">
          <cell r="A951" t="str">
            <v>KS</v>
          </cell>
          <cell r="B951" t="str">
            <v>Stevens</v>
          </cell>
          <cell r="C951">
            <v>28</v>
          </cell>
        </row>
        <row r="952">
          <cell r="A952" t="str">
            <v>KS</v>
          </cell>
          <cell r="B952" t="str">
            <v>Sumner</v>
          </cell>
          <cell r="C952">
            <v>28</v>
          </cell>
        </row>
        <row r="953">
          <cell r="A953" t="str">
            <v>KS</v>
          </cell>
          <cell r="B953" t="str">
            <v>Thomas</v>
          </cell>
          <cell r="C953">
            <v>28</v>
          </cell>
        </row>
        <row r="954">
          <cell r="A954" t="str">
            <v>KS</v>
          </cell>
          <cell r="B954" t="str">
            <v>Trego</v>
          </cell>
          <cell r="C954">
            <v>28</v>
          </cell>
        </row>
        <row r="955">
          <cell r="A955" t="str">
            <v>KS</v>
          </cell>
          <cell r="B955" t="str">
            <v>Wabaunsee</v>
          </cell>
          <cell r="C955">
            <v>28</v>
          </cell>
        </row>
        <row r="956">
          <cell r="A956" t="str">
            <v>KS</v>
          </cell>
          <cell r="B956" t="str">
            <v>Wallace</v>
          </cell>
          <cell r="C956">
            <v>28</v>
          </cell>
        </row>
        <row r="957">
          <cell r="A957" t="str">
            <v>KS</v>
          </cell>
          <cell r="B957" t="str">
            <v>Washington</v>
          </cell>
          <cell r="C957">
            <v>28</v>
          </cell>
        </row>
        <row r="958">
          <cell r="A958" t="str">
            <v>KS</v>
          </cell>
          <cell r="B958" t="str">
            <v>Wichita</v>
          </cell>
          <cell r="C958">
            <v>28</v>
          </cell>
        </row>
        <row r="959">
          <cell r="A959" t="str">
            <v>KS</v>
          </cell>
          <cell r="B959" t="str">
            <v>Wilson</v>
          </cell>
          <cell r="C959">
            <v>28</v>
          </cell>
        </row>
        <row r="960">
          <cell r="A960" t="str">
            <v>KS</v>
          </cell>
          <cell r="B960" t="str">
            <v>Woodson</v>
          </cell>
          <cell r="C960">
            <v>28</v>
          </cell>
        </row>
        <row r="961">
          <cell r="A961" t="str">
            <v>KS</v>
          </cell>
          <cell r="B961" t="str">
            <v>Wyandotte</v>
          </cell>
          <cell r="C961">
            <v>28</v>
          </cell>
        </row>
        <row r="962">
          <cell r="A962" t="str">
            <v>KY</v>
          </cell>
          <cell r="B962" t="str">
            <v>Adair</v>
          </cell>
          <cell r="C962">
            <v>18</v>
          </cell>
        </row>
        <row r="963">
          <cell r="A963" t="str">
            <v>KY</v>
          </cell>
          <cell r="B963" t="str">
            <v>Allen</v>
          </cell>
          <cell r="C963">
            <v>18</v>
          </cell>
        </row>
        <row r="964">
          <cell r="A964" t="str">
            <v>KY</v>
          </cell>
          <cell r="B964" t="str">
            <v>Anderson</v>
          </cell>
          <cell r="C964">
            <v>18</v>
          </cell>
        </row>
        <row r="965">
          <cell r="A965" t="str">
            <v>KY</v>
          </cell>
          <cell r="B965" t="str">
            <v>Ballard</v>
          </cell>
          <cell r="C965">
            <v>18</v>
          </cell>
        </row>
        <row r="966">
          <cell r="A966" t="str">
            <v>KY</v>
          </cell>
          <cell r="B966" t="str">
            <v>Barren</v>
          </cell>
          <cell r="C966">
            <v>18</v>
          </cell>
        </row>
        <row r="967">
          <cell r="A967" t="str">
            <v>KY</v>
          </cell>
          <cell r="B967" t="str">
            <v>Bath</v>
          </cell>
          <cell r="C967">
            <v>18</v>
          </cell>
        </row>
        <row r="968">
          <cell r="A968" t="str">
            <v>KY</v>
          </cell>
          <cell r="B968" t="str">
            <v>Bell</v>
          </cell>
          <cell r="C968">
            <v>18</v>
          </cell>
        </row>
        <row r="969">
          <cell r="A969" t="str">
            <v>KY</v>
          </cell>
          <cell r="B969" t="str">
            <v>Boone</v>
          </cell>
          <cell r="C969">
            <v>18</v>
          </cell>
        </row>
        <row r="970">
          <cell r="A970" t="str">
            <v>KY</v>
          </cell>
          <cell r="B970" t="str">
            <v>Bourbon</v>
          </cell>
          <cell r="C970">
            <v>18</v>
          </cell>
        </row>
        <row r="971">
          <cell r="A971" t="str">
            <v>KY</v>
          </cell>
          <cell r="B971" t="str">
            <v>Boyd</v>
          </cell>
          <cell r="C971">
            <v>18</v>
          </cell>
        </row>
        <row r="972">
          <cell r="A972" t="str">
            <v>KY</v>
          </cell>
          <cell r="B972" t="str">
            <v>Boyle</v>
          </cell>
          <cell r="C972">
            <v>18</v>
          </cell>
        </row>
        <row r="973">
          <cell r="A973" t="str">
            <v>KY</v>
          </cell>
          <cell r="B973" t="str">
            <v>Bracken</v>
          </cell>
          <cell r="C973">
            <v>18</v>
          </cell>
        </row>
        <row r="974">
          <cell r="A974" t="str">
            <v>KY</v>
          </cell>
          <cell r="B974" t="str">
            <v>Breathitt</v>
          </cell>
          <cell r="C974">
            <v>18</v>
          </cell>
        </row>
        <row r="975">
          <cell r="A975" t="str">
            <v>KY</v>
          </cell>
          <cell r="B975" t="str">
            <v>Breckinridge</v>
          </cell>
          <cell r="C975">
            <v>18</v>
          </cell>
        </row>
        <row r="976">
          <cell r="A976" t="str">
            <v>KY</v>
          </cell>
          <cell r="B976" t="str">
            <v>Bullitt</v>
          </cell>
          <cell r="C976">
            <v>18</v>
          </cell>
        </row>
        <row r="977">
          <cell r="A977" t="str">
            <v>KY</v>
          </cell>
          <cell r="B977" t="str">
            <v>Butler</v>
          </cell>
          <cell r="C977">
            <v>18</v>
          </cell>
        </row>
        <row r="978">
          <cell r="A978" t="str">
            <v>KY</v>
          </cell>
          <cell r="B978" t="str">
            <v>Caldwell</v>
          </cell>
          <cell r="C978">
            <v>18</v>
          </cell>
        </row>
        <row r="979">
          <cell r="A979" t="str">
            <v>KY</v>
          </cell>
          <cell r="B979" t="str">
            <v>Calloway</v>
          </cell>
          <cell r="C979">
            <v>18</v>
          </cell>
        </row>
        <row r="980">
          <cell r="A980" t="str">
            <v>KY</v>
          </cell>
          <cell r="B980" t="str">
            <v>Campbell</v>
          </cell>
          <cell r="C980">
            <v>18</v>
          </cell>
        </row>
        <row r="981">
          <cell r="A981" t="str">
            <v>KY</v>
          </cell>
          <cell r="B981" t="str">
            <v>Carlisle</v>
          </cell>
          <cell r="C981">
            <v>18</v>
          </cell>
        </row>
        <row r="982">
          <cell r="A982" t="str">
            <v>KY</v>
          </cell>
          <cell r="B982" t="str">
            <v>Carroll</v>
          </cell>
          <cell r="C982">
            <v>18</v>
          </cell>
        </row>
        <row r="983">
          <cell r="A983" t="str">
            <v>KY</v>
          </cell>
          <cell r="B983" t="str">
            <v>Carter</v>
          </cell>
          <cell r="C983">
            <v>18</v>
          </cell>
        </row>
        <row r="984">
          <cell r="A984" t="str">
            <v>KY</v>
          </cell>
          <cell r="B984" t="str">
            <v>Casey</v>
          </cell>
          <cell r="C984">
            <v>18</v>
          </cell>
        </row>
        <row r="985">
          <cell r="A985" t="str">
            <v>KY</v>
          </cell>
          <cell r="B985" t="str">
            <v>Christian</v>
          </cell>
          <cell r="C985">
            <v>18</v>
          </cell>
        </row>
        <row r="986">
          <cell r="A986" t="str">
            <v>KY</v>
          </cell>
          <cell r="B986" t="str">
            <v>Clark</v>
          </cell>
          <cell r="C986">
            <v>18</v>
          </cell>
        </row>
        <row r="987">
          <cell r="A987" t="str">
            <v>KY</v>
          </cell>
          <cell r="B987" t="str">
            <v>Clay</v>
          </cell>
          <cell r="C987">
            <v>18</v>
          </cell>
        </row>
        <row r="988">
          <cell r="A988" t="str">
            <v>KY</v>
          </cell>
          <cell r="B988" t="str">
            <v>Clinton</v>
          </cell>
          <cell r="C988">
            <v>18</v>
          </cell>
        </row>
        <row r="989">
          <cell r="A989" t="str">
            <v>KY</v>
          </cell>
          <cell r="B989" t="str">
            <v>Crittenden</v>
          </cell>
          <cell r="C989">
            <v>18</v>
          </cell>
        </row>
        <row r="990">
          <cell r="A990" t="str">
            <v>KY</v>
          </cell>
          <cell r="B990" t="str">
            <v>Cumberland</v>
          </cell>
          <cell r="C990">
            <v>18</v>
          </cell>
        </row>
        <row r="991">
          <cell r="A991" t="str">
            <v>KY</v>
          </cell>
          <cell r="B991" t="str">
            <v>Daviess</v>
          </cell>
          <cell r="C991">
            <v>18</v>
          </cell>
        </row>
        <row r="992">
          <cell r="A992" t="str">
            <v>KY</v>
          </cell>
          <cell r="B992" t="str">
            <v>Edmonson</v>
          </cell>
          <cell r="C992">
            <v>18</v>
          </cell>
        </row>
        <row r="993">
          <cell r="A993" t="str">
            <v>KY</v>
          </cell>
          <cell r="B993" t="str">
            <v>Elliott</v>
          </cell>
          <cell r="C993">
            <v>18</v>
          </cell>
        </row>
        <row r="994">
          <cell r="A994" t="str">
            <v>KY</v>
          </cell>
          <cell r="B994" t="str">
            <v>Estill</v>
          </cell>
          <cell r="C994">
            <v>18</v>
          </cell>
        </row>
        <row r="995">
          <cell r="A995" t="str">
            <v>KY</v>
          </cell>
          <cell r="B995" t="str">
            <v>Fayette</v>
          </cell>
          <cell r="C995">
            <v>18</v>
          </cell>
        </row>
        <row r="996">
          <cell r="A996" t="str">
            <v>KY</v>
          </cell>
          <cell r="B996" t="str">
            <v>Fleming</v>
          </cell>
          <cell r="C996">
            <v>18</v>
          </cell>
        </row>
        <row r="997">
          <cell r="A997" t="str">
            <v>KY</v>
          </cell>
          <cell r="B997" t="str">
            <v>Floyd</v>
          </cell>
          <cell r="C997">
            <v>18</v>
          </cell>
        </row>
        <row r="998">
          <cell r="A998" t="str">
            <v>KY</v>
          </cell>
          <cell r="B998" t="str">
            <v>Franklin</v>
          </cell>
          <cell r="C998">
            <v>18</v>
          </cell>
        </row>
        <row r="999">
          <cell r="A999" t="str">
            <v>KY</v>
          </cell>
          <cell r="B999" t="str">
            <v>Fulton</v>
          </cell>
          <cell r="C999">
            <v>18</v>
          </cell>
        </row>
        <row r="1000">
          <cell r="A1000" t="str">
            <v>KY</v>
          </cell>
          <cell r="B1000" t="str">
            <v>Gallatin</v>
          </cell>
          <cell r="C1000">
            <v>18</v>
          </cell>
        </row>
        <row r="1001">
          <cell r="A1001" t="str">
            <v>KY</v>
          </cell>
          <cell r="B1001" t="str">
            <v>Garrard</v>
          </cell>
          <cell r="C1001">
            <v>18</v>
          </cell>
        </row>
        <row r="1002">
          <cell r="A1002" t="str">
            <v>KY</v>
          </cell>
          <cell r="B1002" t="str">
            <v>Grant</v>
          </cell>
          <cell r="C1002">
            <v>18</v>
          </cell>
        </row>
        <row r="1003">
          <cell r="A1003" t="str">
            <v>KY</v>
          </cell>
          <cell r="B1003" t="str">
            <v>Graves</v>
          </cell>
          <cell r="C1003">
            <v>18</v>
          </cell>
        </row>
        <row r="1004">
          <cell r="A1004" t="str">
            <v>KY</v>
          </cell>
          <cell r="B1004" t="str">
            <v>Grayson</v>
          </cell>
          <cell r="C1004">
            <v>18</v>
          </cell>
        </row>
        <row r="1005">
          <cell r="A1005" t="str">
            <v>KY</v>
          </cell>
          <cell r="B1005" t="str">
            <v>Green</v>
          </cell>
          <cell r="C1005">
            <v>18</v>
          </cell>
        </row>
        <row r="1006">
          <cell r="A1006" t="str">
            <v>KY</v>
          </cell>
          <cell r="B1006" t="str">
            <v>Greenup</v>
          </cell>
          <cell r="C1006">
            <v>18</v>
          </cell>
        </row>
        <row r="1007">
          <cell r="A1007" t="str">
            <v>KY</v>
          </cell>
          <cell r="B1007" t="str">
            <v>Hancock</v>
          </cell>
          <cell r="C1007">
            <v>18</v>
          </cell>
        </row>
        <row r="1008">
          <cell r="A1008" t="str">
            <v>KY</v>
          </cell>
          <cell r="B1008" t="str">
            <v>Hardin</v>
          </cell>
          <cell r="C1008">
            <v>18</v>
          </cell>
        </row>
        <row r="1009">
          <cell r="A1009" t="str">
            <v>KY</v>
          </cell>
          <cell r="B1009" t="str">
            <v>Harlan</v>
          </cell>
          <cell r="C1009">
            <v>18</v>
          </cell>
        </row>
        <row r="1010">
          <cell r="A1010" t="str">
            <v>KY</v>
          </cell>
          <cell r="B1010" t="str">
            <v>Harrison</v>
          </cell>
          <cell r="C1010">
            <v>18</v>
          </cell>
        </row>
        <row r="1011">
          <cell r="A1011" t="str">
            <v>KY</v>
          </cell>
          <cell r="B1011" t="str">
            <v>Hart</v>
          </cell>
          <cell r="C1011">
            <v>18</v>
          </cell>
        </row>
        <row r="1012">
          <cell r="A1012" t="str">
            <v>KY</v>
          </cell>
          <cell r="B1012" t="str">
            <v>Henderson</v>
          </cell>
          <cell r="C1012">
            <v>18</v>
          </cell>
        </row>
        <row r="1013">
          <cell r="A1013" t="str">
            <v>KY</v>
          </cell>
          <cell r="B1013" t="str">
            <v>Henry</v>
          </cell>
          <cell r="C1013">
            <v>18</v>
          </cell>
        </row>
        <row r="1014">
          <cell r="A1014" t="str">
            <v>KY</v>
          </cell>
          <cell r="B1014" t="str">
            <v>Hickman</v>
          </cell>
          <cell r="C1014">
            <v>18</v>
          </cell>
        </row>
        <row r="1015">
          <cell r="A1015" t="str">
            <v>KY</v>
          </cell>
          <cell r="B1015" t="str">
            <v>Hopkins</v>
          </cell>
          <cell r="C1015">
            <v>18</v>
          </cell>
        </row>
        <row r="1016">
          <cell r="A1016" t="str">
            <v>KY</v>
          </cell>
          <cell r="B1016" t="str">
            <v>Jackson</v>
          </cell>
          <cell r="C1016">
            <v>18</v>
          </cell>
        </row>
        <row r="1017">
          <cell r="A1017" t="str">
            <v>KY</v>
          </cell>
          <cell r="B1017" t="str">
            <v>Jefferson</v>
          </cell>
          <cell r="C1017">
            <v>18</v>
          </cell>
        </row>
        <row r="1018">
          <cell r="A1018" t="str">
            <v>KY</v>
          </cell>
          <cell r="B1018" t="str">
            <v>Jessamine</v>
          </cell>
          <cell r="C1018">
            <v>18</v>
          </cell>
        </row>
        <row r="1019">
          <cell r="A1019" t="str">
            <v>KY</v>
          </cell>
          <cell r="B1019" t="str">
            <v>Johnson</v>
          </cell>
          <cell r="C1019">
            <v>18</v>
          </cell>
        </row>
        <row r="1020">
          <cell r="A1020" t="str">
            <v>KY</v>
          </cell>
          <cell r="B1020" t="str">
            <v>Kenton</v>
          </cell>
          <cell r="C1020">
            <v>18</v>
          </cell>
        </row>
        <row r="1021">
          <cell r="A1021" t="str">
            <v>KY</v>
          </cell>
          <cell r="B1021" t="str">
            <v>Knott</v>
          </cell>
          <cell r="C1021">
            <v>18</v>
          </cell>
        </row>
        <row r="1022">
          <cell r="A1022" t="str">
            <v>KY</v>
          </cell>
          <cell r="B1022" t="str">
            <v>Knox</v>
          </cell>
          <cell r="C1022">
            <v>18</v>
          </cell>
        </row>
        <row r="1023">
          <cell r="A1023" t="str">
            <v>KY</v>
          </cell>
          <cell r="B1023" t="str">
            <v>Larue</v>
          </cell>
          <cell r="C1023">
            <v>18</v>
          </cell>
        </row>
        <row r="1024">
          <cell r="A1024" t="str">
            <v>KY</v>
          </cell>
          <cell r="B1024" t="str">
            <v>Laurel</v>
          </cell>
          <cell r="C1024">
            <v>18</v>
          </cell>
        </row>
        <row r="1025">
          <cell r="A1025" t="str">
            <v>KY</v>
          </cell>
          <cell r="B1025" t="str">
            <v>Lawrence</v>
          </cell>
          <cell r="C1025">
            <v>18</v>
          </cell>
        </row>
        <row r="1026">
          <cell r="A1026" t="str">
            <v>KY</v>
          </cell>
          <cell r="B1026" t="str">
            <v>Lee</v>
          </cell>
          <cell r="C1026">
            <v>18</v>
          </cell>
        </row>
        <row r="1027">
          <cell r="A1027" t="str">
            <v>KY</v>
          </cell>
          <cell r="B1027" t="str">
            <v>Leslie</v>
          </cell>
          <cell r="C1027">
            <v>18</v>
          </cell>
        </row>
        <row r="1028">
          <cell r="A1028" t="str">
            <v>KY</v>
          </cell>
          <cell r="B1028" t="str">
            <v>Letcher</v>
          </cell>
          <cell r="C1028">
            <v>18</v>
          </cell>
        </row>
        <row r="1029">
          <cell r="A1029" t="str">
            <v>KY</v>
          </cell>
          <cell r="B1029" t="str">
            <v>Lewis</v>
          </cell>
          <cell r="C1029">
            <v>18</v>
          </cell>
        </row>
        <row r="1030">
          <cell r="A1030" t="str">
            <v>KY</v>
          </cell>
          <cell r="B1030" t="str">
            <v>Lincoln</v>
          </cell>
          <cell r="C1030">
            <v>18</v>
          </cell>
        </row>
        <row r="1031">
          <cell r="A1031" t="str">
            <v>KY</v>
          </cell>
          <cell r="B1031" t="str">
            <v>Livingston</v>
          </cell>
          <cell r="C1031">
            <v>18</v>
          </cell>
        </row>
        <row r="1032">
          <cell r="A1032" t="str">
            <v>KY</v>
          </cell>
          <cell r="B1032" t="str">
            <v>Logan</v>
          </cell>
          <cell r="C1032">
            <v>18</v>
          </cell>
        </row>
        <row r="1033">
          <cell r="A1033" t="str">
            <v>KY</v>
          </cell>
          <cell r="B1033" t="str">
            <v>Lyon</v>
          </cell>
          <cell r="C1033">
            <v>18</v>
          </cell>
        </row>
        <row r="1034">
          <cell r="A1034" t="str">
            <v>KY</v>
          </cell>
          <cell r="B1034" t="str">
            <v>McCracken</v>
          </cell>
          <cell r="C1034">
            <v>18</v>
          </cell>
        </row>
        <row r="1035">
          <cell r="A1035" t="str">
            <v>KY</v>
          </cell>
          <cell r="B1035" t="str">
            <v>McCreary</v>
          </cell>
          <cell r="C1035">
            <v>18</v>
          </cell>
        </row>
        <row r="1036">
          <cell r="A1036" t="str">
            <v>KY</v>
          </cell>
          <cell r="B1036" t="str">
            <v>McLean</v>
          </cell>
          <cell r="C1036">
            <v>18</v>
          </cell>
        </row>
        <row r="1037">
          <cell r="A1037" t="str">
            <v>KY</v>
          </cell>
          <cell r="B1037" t="str">
            <v>Madison</v>
          </cell>
          <cell r="C1037">
            <v>18</v>
          </cell>
        </row>
        <row r="1038">
          <cell r="A1038" t="str">
            <v>KY</v>
          </cell>
          <cell r="B1038" t="str">
            <v>Magoffin</v>
          </cell>
          <cell r="C1038">
            <v>18</v>
          </cell>
        </row>
        <row r="1039">
          <cell r="A1039" t="str">
            <v>KY</v>
          </cell>
          <cell r="B1039" t="str">
            <v>Marion</v>
          </cell>
          <cell r="C1039">
            <v>18</v>
          </cell>
        </row>
        <row r="1040">
          <cell r="A1040" t="str">
            <v>KY</v>
          </cell>
          <cell r="B1040" t="str">
            <v>Marshall</v>
          </cell>
          <cell r="C1040">
            <v>18</v>
          </cell>
        </row>
        <row r="1041">
          <cell r="A1041" t="str">
            <v>KY</v>
          </cell>
          <cell r="B1041" t="str">
            <v>Martin</v>
          </cell>
          <cell r="C1041">
            <v>18</v>
          </cell>
        </row>
        <row r="1042">
          <cell r="A1042" t="str">
            <v>KY</v>
          </cell>
          <cell r="B1042" t="str">
            <v>Mason</v>
          </cell>
          <cell r="C1042">
            <v>18</v>
          </cell>
        </row>
        <row r="1043">
          <cell r="A1043" t="str">
            <v>KY</v>
          </cell>
          <cell r="B1043" t="str">
            <v>Meade</v>
          </cell>
          <cell r="C1043">
            <v>18</v>
          </cell>
        </row>
        <row r="1044">
          <cell r="A1044" t="str">
            <v>KY</v>
          </cell>
          <cell r="B1044" t="str">
            <v>Menifee</v>
          </cell>
          <cell r="C1044">
            <v>18</v>
          </cell>
        </row>
        <row r="1045">
          <cell r="A1045" t="str">
            <v>KY</v>
          </cell>
          <cell r="B1045" t="str">
            <v>Mercer</v>
          </cell>
          <cell r="C1045">
            <v>18</v>
          </cell>
        </row>
        <row r="1046">
          <cell r="A1046" t="str">
            <v>KY</v>
          </cell>
          <cell r="B1046" t="str">
            <v>Metcalfe</v>
          </cell>
          <cell r="C1046">
            <v>18</v>
          </cell>
        </row>
        <row r="1047">
          <cell r="A1047" t="str">
            <v>KY</v>
          </cell>
          <cell r="B1047" t="str">
            <v>Monroe</v>
          </cell>
          <cell r="C1047">
            <v>18</v>
          </cell>
        </row>
        <row r="1048">
          <cell r="A1048" t="str">
            <v>KY</v>
          </cell>
          <cell r="B1048" t="str">
            <v>Montgomery</v>
          </cell>
          <cell r="C1048">
            <v>18</v>
          </cell>
        </row>
        <row r="1049">
          <cell r="A1049" t="str">
            <v>KY</v>
          </cell>
          <cell r="B1049" t="str">
            <v>Morgan</v>
          </cell>
          <cell r="C1049">
            <v>18</v>
          </cell>
        </row>
        <row r="1050">
          <cell r="A1050" t="str">
            <v>KY</v>
          </cell>
          <cell r="B1050" t="str">
            <v>Muhlenberg</v>
          </cell>
          <cell r="C1050">
            <v>18</v>
          </cell>
        </row>
        <row r="1051">
          <cell r="A1051" t="str">
            <v>KY</v>
          </cell>
          <cell r="B1051" t="str">
            <v>Nelson</v>
          </cell>
          <cell r="C1051">
            <v>18</v>
          </cell>
        </row>
        <row r="1052">
          <cell r="A1052" t="str">
            <v>KY</v>
          </cell>
          <cell r="B1052" t="str">
            <v>Nicholas</v>
          </cell>
          <cell r="C1052">
            <v>18</v>
          </cell>
        </row>
        <row r="1053">
          <cell r="A1053" t="str">
            <v>KY</v>
          </cell>
          <cell r="B1053" t="str">
            <v>Ohio</v>
          </cell>
          <cell r="C1053">
            <v>18</v>
          </cell>
        </row>
        <row r="1054">
          <cell r="A1054" t="str">
            <v>KY</v>
          </cell>
          <cell r="B1054" t="str">
            <v>Oldham</v>
          </cell>
          <cell r="C1054">
            <v>18</v>
          </cell>
        </row>
        <row r="1055">
          <cell r="A1055" t="str">
            <v>KY</v>
          </cell>
          <cell r="B1055" t="str">
            <v>Owen</v>
          </cell>
          <cell r="C1055">
            <v>18</v>
          </cell>
        </row>
        <row r="1056">
          <cell r="A1056" t="str">
            <v>KY</v>
          </cell>
          <cell r="B1056" t="str">
            <v>Owsley</v>
          </cell>
          <cell r="C1056">
            <v>18</v>
          </cell>
        </row>
        <row r="1057">
          <cell r="A1057" t="str">
            <v>KY</v>
          </cell>
          <cell r="B1057" t="str">
            <v>Pendleton</v>
          </cell>
          <cell r="C1057">
            <v>18</v>
          </cell>
        </row>
        <row r="1058">
          <cell r="A1058" t="str">
            <v>KY</v>
          </cell>
          <cell r="B1058" t="str">
            <v>Perry</v>
          </cell>
          <cell r="C1058">
            <v>18</v>
          </cell>
        </row>
        <row r="1059">
          <cell r="A1059" t="str">
            <v>KY</v>
          </cell>
          <cell r="B1059" t="str">
            <v>Pike</v>
          </cell>
          <cell r="C1059">
            <v>18</v>
          </cell>
        </row>
        <row r="1060">
          <cell r="A1060" t="str">
            <v>KY</v>
          </cell>
          <cell r="B1060" t="str">
            <v>Powell</v>
          </cell>
          <cell r="C1060">
            <v>18</v>
          </cell>
        </row>
        <row r="1061">
          <cell r="A1061" t="str">
            <v>KY</v>
          </cell>
          <cell r="B1061" t="str">
            <v>Pulaski</v>
          </cell>
          <cell r="C1061">
            <v>18</v>
          </cell>
        </row>
        <row r="1062">
          <cell r="A1062" t="str">
            <v>KY</v>
          </cell>
          <cell r="B1062" t="str">
            <v>Robertson</v>
          </cell>
          <cell r="C1062">
            <v>18</v>
          </cell>
        </row>
        <row r="1063">
          <cell r="A1063" t="str">
            <v>KY</v>
          </cell>
          <cell r="B1063" t="str">
            <v>Rockcastle</v>
          </cell>
          <cell r="C1063">
            <v>18</v>
          </cell>
        </row>
        <row r="1064">
          <cell r="A1064" t="str">
            <v>KY</v>
          </cell>
          <cell r="B1064" t="str">
            <v>Rowan</v>
          </cell>
          <cell r="C1064">
            <v>18</v>
          </cell>
        </row>
        <row r="1065">
          <cell r="A1065" t="str">
            <v>KY</v>
          </cell>
          <cell r="B1065" t="str">
            <v>Russell</v>
          </cell>
          <cell r="C1065">
            <v>18</v>
          </cell>
        </row>
        <row r="1066">
          <cell r="A1066" t="str">
            <v>KY</v>
          </cell>
          <cell r="B1066" t="str">
            <v>Scott</v>
          </cell>
          <cell r="C1066">
            <v>18</v>
          </cell>
        </row>
        <row r="1067">
          <cell r="A1067" t="str">
            <v>KY</v>
          </cell>
          <cell r="B1067" t="str">
            <v>Shelby</v>
          </cell>
          <cell r="C1067">
            <v>18</v>
          </cell>
        </row>
        <row r="1068">
          <cell r="A1068" t="str">
            <v>KY</v>
          </cell>
          <cell r="B1068" t="str">
            <v>Simpson</v>
          </cell>
          <cell r="C1068">
            <v>18</v>
          </cell>
        </row>
        <row r="1069">
          <cell r="A1069" t="str">
            <v>KY</v>
          </cell>
          <cell r="B1069" t="str">
            <v>Spencer</v>
          </cell>
          <cell r="C1069">
            <v>18</v>
          </cell>
        </row>
        <row r="1070">
          <cell r="A1070" t="str">
            <v>KY</v>
          </cell>
          <cell r="B1070" t="str">
            <v>Taylor</v>
          </cell>
          <cell r="C1070">
            <v>18</v>
          </cell>
        </row>
        <row r="1071">
          <cell r="A1071" t="str">
            <v>KY</v>
          </cell>
          <cell r="B1071" t="str">
            <v>Todd</v>
          </cell>
          <cell r="C1071">
            <v>18</v>
          </cell>
        </row>
        <row r="1072">
          <cell r="A1072" t="str">
            <v>KY</v>
          </cell>
          <cell r="B1072" t="str">
            <v>Trigg</v>
          </cell>
          <cell r="C1072">
            <v>18</v>
          </cell>
        </row>
        <row r="1073">
          <cell r="A1073" t="str">
            <v>KY</v>
          </cell>
          <cell r="B1073" t="str">
            <v>Trimble</v>
          </cell>
          <cell r="C1073">
            <v>18</v>
          </cell>
        </row>
        <row r="1074">
          <cell r="A1074" t="str">
            <v>KY</v>
          </cell>
          <cell r="B1074" t="str">
            <v>Union</v>
          </cell>
          <cell r="C1074">
            <v>18</v>
          </cell>
        </row>
        <row r="1075">
          <cell r="A1075" t="str">
            <v>KY</v>
          </cell>
          <cell r="B1075" t="str">
            <v>Warren</v>
          </cell>
          <cell r="C1075">
            <v>18</v>
          </cell>
        </row>
        <row r="1076">
          <cell r="A1076" t="str">
            <v>KY</v>
          </cell>
          <cell r="B1076" t="str">
            <v>Washington</v>
          </cell>
          <cell r="C1076">
            <v>18</v>
          </cell>
        </row>
        <row r="1077">
          <cell r="A1077" t="str">
            <v>KY</v>
          </cell>
          <cell r="B1077" t="str">
            <v>Wayne</v>
          </cell>
          <cell r="C1077">
            <v>18</v>
          </cell>
        </row>
        <row r="1078">
          <cell r="A1078" t="str">
            <v>KY</v>
          </cell>
          <cell r="B1078" t="str">
            <v>Webster</v>
          </cell>
          <cell r="C1078">
            <v>18</v>
          </cell>
        </row>
        <row r="1079">
          <cell r="A1079" t="str">
            <v>KY</v>
          </cell>
          <cell r="B1079" t="str">
            <v>Whitley</v>
          </cell>
          <cell r="C1079">
            <v>18</v>
          </cell>
        </row>
        <row r="1080">
          <cell r="A1080" t="str">
            <v>KY</v>
          </cell>
          <cell r="B1080" t="str">
            <v>Wolfe</v>
          </cell>
          <cell r="C1080">
            <v>18</v>
          </cell>
        </row>
        <row r="1081">
          <cell r="A1081" t="str">
            <v>KY</v>
          </cell>
          <cell r="B1081" t="str">
            <v>Woodford</v>
          </cell>
          <cell r="C1081">
            <v>18</v>
          </cell>
        </row>
        <row r="1082">
          <cell r="A1082" t="str">
            <v>LA</v>
          </cell>
          <cell r="B1082" t="str">
            <v>Acadia</v>
          </cell>
          <cell r="C1082">
            <v>60</v>
          </cell>
        </row>
        <row r="1083">
          <cell r="A1083" t="str">
            <v>LA</v>
          </cell>
          <cell r="B1083" t="str">
            <v>Allen</v>
          </cell>
          <cell r="C1083">
            <v>60</v>
          </cell>
        </row>
        <row r="1084">
          <cell r="A1084" t="str">
            <v>LA</v>
          </cell>
          <cell r="B1084" t="str">
            <v>Ascension</v>
          </cell>
          <cell r="C1084">
            <v>58</v>
          </cell>
        </row>
        <row r="1085">
          <cell r="A1085" t="str">
            <v>LA</v>
          </cell>
          <cell r="B1085" t="str">
            <v>Assumption</v>
          </cell>
          <cell r="C1085">
            <v>58</v>
          </cell>
        </row>
        <row r="1086">
          <cell r="A1086" t="str">
            <v>LA</v>
          </cell>
          <cell r="B1086" t="str">
            <v>Avoyelles</v>
          </cell>
          <cell r="C1086">
            <v>58</v>
          </cell>
        </row>
        <row r="1087">
          <cell r="A1087" t="str">
            <v>LA</v>
          </cell>
          <cell r="B1087" t="str">
            <v>Beauregard</v>
          </cell>
          <cell r="C1087">
            <v>60</v>
          </cell>
        </row>
        <row r="1088">
          <cell r="A1088" t="str">
            <v>LA</v>
          </cell>
          <cell r="B1088" t="str">
            <v>Bienville</v>
          </cell>
          <cell r="C1088">
            <v>107</v>
          </cell>
        </row>
        <row r="1089">
          <cell r="A1089" t="str">
            <v>LA</v>
          </cell>
          <cell r="B1089" t="str">
            <v>Bossier</v>
          </cell>
          <cell r="C1089">
            <v>107</v>
          </cell>
        </row>
        <row r="1090">
          <cell r="A1090" t="str">
            <v>LA</v>
          </cell>
          <cell r="B1090" t="str">
            <v>Caddo</v>
          </cell>
          <cell r="C1090">
            <v>107</v>
          </cell>
        </row>
        <row r="1091">
          <cell r="A1091" t="str">
            <v>LA</v>
          </cell>
          <cell r="B1091" t="str">
            <v>Calcasieu</v>
          </cell>
          <cell r="C1091">
            <v>60</v>
          </cell>
        </row>
        <row r="1092">
          <cell r="A1092" t="str">
            <v>LA</v>
          </cell>
          <cell r="B1092" t="str">
            <v>Caldwell</v>
          </cell>
          <cell r="C1092">
            <v>61</v>
          </cell>
        </row>
        <row r="1093">
          <cell r="A1093" t="str">
            <v>LA</v>
          </cell>
          <cell r="B1093" t="str">
            <v>Cameron</v>
          </cell>
          <cell r="C1093">
            <v>60</v>
          </cell>
        </row>
        <row r="1094">
          <cell r="A1094" t="str">
            <v>LA</v>
          </cell>
          <cell r="B1094" t="str">
            <v>Catahoula</v>
          </cell>
          <cell r="C1094">
            <v>61</v>
          </cell>
        </row>
        <row r="1095">
          <cell r="A1095" t="str">
            <v>LA</v>
          </cell>
          <cell r="B1095" t="str">
            <v>Claiborne</v>
          </cell>
          <cell r="C1095">
            <v>107</v>
          </cell>
        </row>
        <row r="1096">
          <cell r="A1096" t="str">
            <v>LA</v>
          </cell>
          <cell r="B1096" t="str">
            <v>Concordia</v>
          </cell>
          <cell r="C1096">
            <v>61</v>
          </cell>
        </row>
        <row r="1097">
          <cell r="A1097" t="str">
            <v>LA</v>
          </cell>
          <cell r="B1097" t="str">
            <v>De Soto</v>
          </cell>
          <cell r="C1097">
            <v>107</v>
          </cell>
        </row>
        <row r="1098">
          <cell r="A1098" t="str">
            <v>LA</v>
          </cell>
          <cell r="B1098" t="str">
            <v>East Baton Rouge</v>
          </cell>
          <cell r="C1098">
            <v>58</v>
          </cell>
        </row>
        <row r="1099">
          <cell r="A1099" t="str">
            <v>LA</v>
          </cell>
          <cell r="B1099" t="str">
            <v>East Carroll</v>
          </cell>
          <cell r="C1099">
            <v>61</v>
          </cell>
        </row>
        <row r="1100">
          <cell r="A1100" t="str">
            <v>LA</v>
          </cell>
          <cell r="B1100" t="str">
            <v>East Feliciana</v>
          </cell>
          <cell r="C1100">
            <v>58</v>
          </cell>
        </row>
        <row r="1101">
          <cell r="A1101" t="str">
            <v>LA</v>
          </cell>
          <cell r="B1101" t="str">
            <v>Evangeline</v>
          </cell>
          <cell r="C1101">
            <v>60</v>
          </cell>
        </row>
        <row r="1102">
          <cell r="A1102" t="str">
            <v>LA</v>
          </cell>
          <cell r="B1102" t="str">
            <v>Franklin</v>
          </cell>
          <cell r="C1102">
            <v>61</v>
          </cell>
        </row>
        <row r="1103">
          <cell r="A1103" t="str">
            <v>LA</v>
          </cell>
          <cell r="B1103" t="str">
            <v>Grant</v>
          </cell>
          <cell r="C1103">
            <v>61</v>
          </cell>
        </row>
        <row r="1104">
          <cell r="A1104" t="str">
            <v>LA</v>
          </cell>
          <cell r="B1104" t="str">
            <v>Iberia</v>
          </cell>
          <cell r="C1104">
            <v>58</v>
          </cell>
        </row>
        <row r="1105">
          <cell r="A1105" t="str">
            <v>LA</v>
          </cell>
          <cell r="B1105" t="str">
            <v>Iberville</v>
          </cell>
          <cell r="C1105">
            <v>58</v>
          </cell>
        </row>
        <row r="1106">
          <cell r="A1106" t="str">
            <v>LA</v>
          </cell>
          <cell r="B1106" t="str">
            <v>Jackson</v>
          </cell>
          <cell r="C1106">
            <v>61</v>
          </cell>
        </row>
        <row r="1107">
          <cell r="A1107" t="str">
            <v>LA</v>
          </cell>
          <cell r="B1107" t="str">
            <v>Jefferson</v>
          </cell>
          <cell r="C1107">
            <v>58</v>
          </cell>
        </row>
        <row r="1108">
          <cell r="A1108" t="str">
            <v>LA</v>
          </cell>
          <cell r="B1108" t="str">
            <v>Jefferson Davis</v>
          </cell>
          <cell r="C1108">
            <v>60</v>
          </cell>
        </row>
        <row r="1109">
          <cell r="A1109" t="str">
            <v>LA</v>
          </cell>
          <cell r="B1109" t="str">
            <v>Lafayette</v>
          </cell>
          <cell r="C1109">
            <v>60</v>
          </cell>
        </row>
        <row r="1110">
          <cell r="A1110" t="str">
            <v>LA</v>
          </cell>
          <cell r="B1110" t="str">
            <v>Lafourche</v>
          </cell>
          <cell r="C1110">
            <v>58</v>
          </cell>
        </row>
        <row r="1111">
          <cell r="A1111" t="str">
            <v>LA</v>
          </cell>
          <cell r="B1111" t="str">
            <v>La Salle</v>
          </cell>
          <cell r="C1111">
            <v>61</v>
          </cell>
        </row>
        <row r="1112">
          <cell r="A1112" t="str">
            <v>LA</v>
          </cell>
          <cell r="B1112" t="str">
            <v>Lincoln</v>
          </cell>
          <cell r="C1112">
            <v>61</v>
          </cell>
        </row>
        <row r="1113">
          <cell r="A1113" t="str">
            <v>LA</v>
          </cell>
          <cell r="B1113" t="str">
            <v>Livingston</v>
          </cell>
          <cell r="C1113">
            <v>58</v>
          </cell>
        </row>
        <row r="1114">
          <cell r="A1114" t="str">
            <v>LA</v>
          </cell>
          <cell r="B1114" t="str">
            <v>Madison</v>
          </cell>
          <cell r="C1114">
            <v>61</v>
          </cell>
        </row>
        <row r="1115">
          <cell r="A1115" t="str">
            <v>LA</v>
          </cell>
          <cell r="B1115" t="str">
            <v>Morehouse</v>
          </cell>
          <cell r="C1115">
            <v>61</v>
          </cell>
        </row>
        <row r="1116">
          <cell r="A1116" t="str">
            <v>LA</v>
          </cell>
          <cell r="B1116" t="str">
            <v>Natchitoches</v>
          </cell>
          <cell r="C1116">
            <v>107</v>
          </cell>
        </row>
        <row r="1117">
          <cell r="A1117" t="str">
            <v>LA</v>
          </cell>
          <cell r="B1117" t="str">
            <v>Orleans</v>
          </cell>
          <cell r="C1117">
            <v>58</v>
          </cell>
        </row>
        <row r="1118">
          <cell r="A1118" t="str">
            <v>LA</v>
          </cell>
          <cell r="B1118" t="str">
            <v>Ouachita</v>
          </cell>
          <cell r="C1118">
            <v>61</v>
          </cell>
        </row>
        <row r="1119">
          <cell r="A1119" t="str">
            <v>LA</v>
          </cell>
          <cell r="B1119" t="str">
            <v>Plaquemines</v>
          </cell>
          <cell r="C1119">
            <v>58</v>
          </cell>
        </row>
        <row r="1120">
          <cell r="A1120" t="str">
            <v>LA</v>
          </cell>
          <cell r="B1120" t="str">
            <v>Pointe Coupee</v>
          </cell>
          <cell r="C1120">
            <v>58</v>
          </cell>
        </row>
        <row r="1121">
          <cell r="A1121" t="str">
            <v>LA</v>
          </cell>
          <cell r="B1121" t="str">
            <v>Rapides</v>
          </cell>
          <cell r="C1121">
            <v>60</v>
          </cell>
        </row>
        <row r="1122">
          <cell r="A1122" t="str">
            <v>LA</v>
          </cell>
          <cell r="B1122" t="str">
            <v>Red River</v>
          </cell>
          <cell r="C1122">
            <v>107</v>
          </cell>
        </row>
        <row r="1123">
          <cell r="A1123" t="str">
            <v>LA</v>
          </cell>
          <cell r="B1123" t="str">
            <v>Richland</v>
          </cell>
          <cell r="C1123">
            <v>61</v>
          </cell>
        </row>
        <row r="1124">
          <cell r="A1124" t="str">
            <v>LA</v>
          </cell>
          <cell r="B1124" t="str">
            <v>Sabine</v>
          </cell>
          <cell r="C1124">
            <v>107</v>
          </cell>
        </row>
        <row r="1125">
          <cell r="A1125" t="str">
            <v>LA</v>
          </cell>
          <cell r="B1125" t="str">
            <v>St. Bernard</v>
          </cell>
          <cell r="C1125">
            <v>58</v>
          </cell>
        </row>
        <row r="1126">
          <cell r="A1126" t="str">
            <v>LA</v>
          </cell>
          <cell r="B1126" t="str">
            <v>St. Charles</v>
          </cell>
          <cell r="C1126">
            <v>58</v>
          </cell>
        </row>
        <row r="1127">
          <cell r="A1127" t="str">
            <v>LA</v>
          </cell>
          <cell r="B1127" t="str">
            <v>St. Helena</v>
          </cell>
          <cell r="C1127">
            <v>58</v>
          </cell>
        </row>
        <row r="1128">
          <cell r="A1128" t="str">
            <v>LA</v>
          </cell>
          <cell r="B1128" t="str">
            <v>St. James</v>
          </cell>
          <cell r="C1128">
            <v>58</v>
          </cell>
        </row>
        <row r="1129">
          <cell r="A1129" t="str">
            <v>LA</v>
          </cell>
          <cell r="B1129" t="str">
            <v>St. John the Baptist</v>
          </cell>
          <cell r="C1129">
            <v>58</v>
          </cell>
        </row>
        <row r="1130">
          <cell r="A1130" t="str">
            <v>LA</v>
          </cell>
          <cell r="B1130" t="str">
            <v>St. Landry</v>
          </cell>
          <cell r="C1130">
            <v>60</v>
          </cell>
        </row>
        <row r="1131">
          <cell r="A1131" t="str">
            <v>LA</v>
          </cell>
          <cell r="B1131" t="str">
            <v>St. Martin</v>
          </cell>
          <cell r="C1131">
            <v>58</v>
          </cell>
        </row>
        <row r="1132">
          <cell r="A1132" t="str">
            <v>LA</v>
          </cell>
          <cell r="B1132" t="str">
            <v>St. Mary</v>
          </cell>
          <cell r="C1132">
            <v>58</v>
          </cell>
        </row>
        <row r="1133">
          <cell r="A1133" t="str">
            <v>LA</v>
          </cell>
          <cell r="B1133" t="str">
            <v>St. Tammany</v>
          </cell>
          <cell r="C1133">
            <v>58</v>
          </cell>
        </row>
        <row r="1134">
          <cell r="A1134" t="str">
            <v>LA</v>
          </cell>
          <cell r="B1134" t="str">
            <v>Tangipahoa</v>
          </cell>
          <cell r="C1134">
            <v>58</v>
          </cell>
        </row>
        <row r="1135">
          <cell r="A1135" t="str">
            <v>LA</v>
          </cell>
          <cell r="B1135" t="str">
            <v>Tensas</v>
          </cell>
          <cell r="C1135">
            <v>61</v>
          </cell>
        </row>
        <row r="1136">
          <cell r="A1136" t="str">
            <v>LA</v>
          </cell>
          <cell r="B1136" t="str">
            <v>Terrebonne</v>
          </cell>
          <cell r="C1136">
            <v>58</v>
          </cell>
        </row>
        <row r="1137">
          <cell r="A1137" t="str">
            <v>LA</v>
          </cell>
          <cell r="B1137" t="str">
            <v>Union</v>
          </cell>
          <cell r="C1137">
            <v>61</v>
          </cell>
        </row>
        <row r="1138">
          <cell r="A1138" t="str">
            <v>LA</v>
          </cell>
          <cell r="B1138" t="str">
            <v>Vermilion</v>
          </cell>
          <cell r="C1138">
            <v>60</v>
          </cell>
        </row>
        <row r="1139">
          <cell r="A1139" t="str">
            <v>LA</v>
          </cell>
          <cell r="B1139" t="str">
            <v>Vernon</v>
          </cell>
          <cell r="C1139">
            <v>60</v>
          </cell>
        </row>
        <row r="1140">
          <cell r="A1140" t="str">
            <v>LA</v>
          </cell>
          <cell r="B1140" t="str">
            <v>Washington</v>
          </cell>
          <cell r="C1140">
            <v>58</v>
          </cell>
        </row>
        <row r="1141">
          <cell r="A1141" t="str">
            <v>LA</v>
          </cell>
          <cell r="B1141" t="str">
            <v>Webster</v>
          </cell>
          <cell r="C1141">
            <v>107</v>
          </cell>
        </row>
        <row r="1142">
          <cell r="A1142" t="str">
            <v>LA</v>
          </cell>
          <cell r="B1142" t="str">
            <v>West Baton Rouge</v>
          </cell>
          <cell r="C1142">
            <v>58</v>
          </cell>
        </row>
        <row r="1143">
          <cell r="A1143" t="str">
            <v>LA</v>
          </cell>
          <cell r="B1143" t="str">
            <v>West Carroll</v>
          </cell>
          <cell r="C1143">
            <v>61</v>
          </cell>
        </row>
        <row r="1144">
          <cell r="A1144" t="str">
            <v>LA</v>
          </cell>
          <cell r="B1144" t="str">
            <v>West Feliciana</v>
          </cell>
          <cell r="C1144">
            <v>58</v>
          </cell>
        </row>
        <row r="1145">
          <cell r="A1145" t="str">
            <v>LA</v>
          </cell>
          <cell r="B1145" t="str">
            <v>Winn</v>
          </cell>
          <cell r="C1145">
            <v>61</v>
          </cell>
        </row>
        <row r="1146">
          <cell r="A1146" t="str">
            <v>ME</v>
          </cell>
          <cell r="B1146" t="str">
            <v>Androscoggin</v>
          </cell>
          <cell r="C1146">
            <v>1</v>
          </cell>
        </row>
        <row r="1147">
          <cell r="A1147" t="str">
            <v>ME</v>
          </cell>
          <cell r="B1147" t="str">
            <v>Aroostook</v>
          </cell>
          <cell r="C1147">
            <v>1</v>
          </cell>
        </row>
        <row r="1148">
          <cell r="A1148" t="str">
            <v>ME</v>
          </cell>
          <cell r="B1148" t="str">
            <v>Cumberland</v>
          </cell>
          <cell r="C1148">
            <v>1</v>
          </cell>
        </row>
        <row r="1149">
          <cell r="A1149" t="str">
            <v>ME</v>
          </cell>
          <cell r="B1149" t="str">
            <v>Franklin</v>
          </cell>
          <cell r="C1149">
            <v>1</v>
          </cell>
        </row>
        <row r="1150">
          <cell r="A1150" t="str">
            <v>ME</v>
          </cell>
          <cell r="B1150" t="str">
            <v>Hancock</v>
          </cell>
          <cell r="C1150">
            <v>1</v>
          </cell>
        </row>
        <row r="1151">
          <cell r="A1151" t="str">
            <v>ME</v>
          </cell>
          <cell r="B1151" t="str">
            <v>Kennebec</v>
          </cell>
          <cell r="C1151">
            <v>1</v>
          </cell>
        </row>
        <row r="1152">
          <cell r="A1152" t="str">
            <v>ME</v>
          </cell>
          <cell r="B1152" t="str">
            <v>Knox</v>
          </cell>
          <cell r="C1152">
            <v>1</v>
          </cell>
        </row>
        <row r="1153">
          <cell r="A1153" t="str">
            <v>ME</v>
          </cell>
          <cell r="B1153" t="str">
            <v>Lincoln</v>
          </cell>
          <cell r="C1153">
            <v>1</v>
          </cell>
        </row>
        <row r="1154">
          <cell r="A1154" t="str">
            <v>ME</v>
          </cell>
          <cell r="B1154" t="str">
            <v>Oxford</v>
          </cell>
          <cell r="C1154">
            <v>1</v>
          </cell>
        </row>
        <row r="1155">
          <cell r="A1155" t="str">
            <v>ME</v>
          </cell>
          <cell r="B1155" t="str">
            <v>Penobscot</v>
          </cell>
          <cell r="C1155">
            <v>1</v>
          </cell>
        </row>
        <row r="1156">
          <cell r="A1156" t="str">
            <v>ME</v>
          </cell>
          <cell r="B1156" t="str">
            <v>Piscataquis</v>
          </cell>
          <cell r="C1156">
            <v>1</v>
          </cell>
        </row>
        <row r="1157">
          <cell r="A1157" t="str">
            <v>ME</v>
          </cell>
          <cell r="B1157" t="str">
            <v>Sagadahoc</v>
          </cell>
          <cell r="C1157">
            <v>1</v>
          </cell>
        </row>
        <row r="1158">
          <cell r="A1158" t="str">
            <v>ME</v>
          </cell>
          <cell r="B1158" t="str">
            <v>Somerset</v>
          </cell>
          <cell r="C1158">
            <v>1</v>
          </cell>
        </row>
        <row r="1159">
          <cell r="A1159" t="str">
            <v>ME</v>
          </cell>
          <cell r="B1159" t="str">
            <v>Waldo</v>
          </cell>
          <cell r="C1159">
            <v>1</v>
          </cell>
        </row>
        <row r="1160">
          <cell r="A1160" t="str">
            <v>ME</v>
          </cell>
          <cell r="B1160" t="str">
            <v>Washington</v>
          </cell>
          <cell r="C1160">
            <v>1</v>
          </cell>
        </row>
        <row r="1161">
          <cell r="A1161" t="str">
            <v>ME</v>
          </cell>
          <cell r="B1161" t="str">
            <v>York</v>
          </cell>
          <cell r="C1161">
            <v>1</v>
          </cell>
        </row>
        <row r="1162">
          <cell r="A1162" t="str">
            <v>MD</v>
          </cell>
          <cell r="B1162" t="str">
            <v>Allegany</v>
          </cell>
          <cell r="C1162">
            <v>19</v>
          </cell>
        </row>
        <row r="1163">
          <cell r="A1163" t="str">
            <v>MD</v>
          </cell>
          <cell r="B1163" t="str">
            <v>Anne Arundel</v>
          </cell>
          <cell r="C1163">
            <v>19</v>
          </cell>
        </row>
        <row r="1164">
          <cell r="A1164" t="str">
            <v>MD</v>
          </cell>
          <cell r="B1164" t="str">
            <v>Baltimore</v>
          </cell>
          <cell r="C1164">
            <v>19</v>
          </cell>
        </row>
        <row r="1165">
          <cell r="A1165" t="str">
            <v>MD</v>
          </cell>
          <cell r="B1165" t="str">
            <v>Calvert</v>
          </cell>
          <cell r="C1165">
            <v>19</v>
          </cell>
        </row>
        <row r="1166">
          <cell r="A1166" t="str">
            <v>MD</v>
          </cell>
          <cell r="B1166" t="str">
            <v>Caroline</v>
          </cell>
          <cell r="C1166">
            <v>19</v>
          </cell>
        </row>
        <row r="1167">
          <cell r="A1167" t="str">
            <v>MD</v>
          </cell>
          <cell r="B1167" t="str">
            <v>Carroll</v>
          </cell>
          <cell r="C1167">
            <v>19</v>
          </cell>
        </row>
        <row r="1168">
          <cell r="A1168" t="str">
            <v>MD</v>
          </cell>
          <cell r="B1168" t="str">
            <v>Cecil</v>
          </cell>
          <cell r="C1168">
            <v>19</v>
          </cell>
        </row>
        <row r="1169">
          <cell r="A1169" t="str">
            <v>MD</v>
          </cell>
          <cell r="B1169" t="str">
            <v>Charles</v>
          </cell>
          <cell r="C1169">
            <v>19</v>
          </cell>
        </row>
        <row r="1170">
          <cell r="A1170" t="str">
            <v>MD</v>
          </cell>
          <cell r="B1170" t="str">
            <v>Dorchester</v>
          </cell>
          <cell r="C1170">
            <v>19</v>
          </cell>
        </row>
        <row r="1171">
          <cell r="A1171" t="str">
            <v>MD</v>
          </cell>
          <cell r="B1171" t="str">
            <v>Frederick</v>
          </cell>
          <cell r="C1171">
            <v>19</v>
          </cell>
        </row>
        <row r="1172">
          <cell r="A1172" t="str">
            <v>MD</v>
          </cell>
          <cell r="B1172" t="str">
            <v>Garrett</v>
          </cell>
          <cell r="C1172">
            <v>19</v>
          </cell>
        </row>
        <row r="1173">
          <cell r="A1173" t="str">
            <v>MD</v>
          </cell>
          <cell r="B1173" t="str">
            <v>Harford</v>
          </cell>
          <cell r="C1173">
            <v>19</v>
          </cell>
        </row>
        <row r="1174">
          <cell r="A1174" t="str">
            <v>MD</v>
          </cell>
          <cell r="B1174" t="str">
            <v>Howard</v>
          </cell>
          <cell r="C1174">
            <v>19</v>
          </cell>
        </row>
        <row r="1175">
          <cell r="A1175" t="str">
            <v>MD</v>
          </cell>
          <cell r="B1175" t="str">
            <v>Kent</v>
          </cell>
          <cell r="C1175">
            <v>19</v>
          </cell>
        </row>
        <row r="1176">
          <cell r="A1176" t="str">
            <v>MD</v>
          </cell>
          <cell r="B1176" t="str">
            <v>Montgomery</v>
          </cell>
          <cell r="C1176">
            <v>19</v>
          </cell>
        </row>
        <row r="1177">
          <cell r="A1177" t="str">
            <v>MD</v>
          </cell>
          <cell r="B1177" t="str">
            <v>Prince George's</v>
          </cell>
          <cell r="C1177">
            <v>19</v>
          </cell>
        </row>
        <row r="1178">
          <cell r="A1178" t="str">
            <v>MD</v>
          </cell>
          <cell r="B1178" t="str">
            <v>Queen Anne's</v>
          </cell>
          <cell r="C1178">
            <v>19</v>
          </cell>
        </row>
        <row r="1179">
          <cell r="A1179" t="str">
            <v>MD</v>
          </cell>
          <cell r="B1179" t="str">
            <v>St. Mary's</v>
          </cell>
          <cell r="C1179">
            <v>19</v>
          </cell>
        </row>
        <row r="1180">
          <cell r="A1180" t="str">
            <v>MD</v>
          </cell>
          <cell r="B1180" t="str">
            <v>Somerset</v>
          </cell>
          <cell r="C1180">
            <v>19</v>
          </cell>
        </row>
        <row r="1181">
          <cell r="A1181" t="str">
            <v>MD</v>
          </cell>
          <cell r="B1181" t="str">
            <v>Talbot</v>
          </cell>
          <cell r="C1181">
            <v>19</v>
          </cell>
        </row>
        <row r="1182">
          <cell r="A1182" t="str">
            <v>MD</v>
          </cell>
          <cell r="B1182" t="str">
            <v>Washington</v>
          </cell>
          <cell r="C1182">
            <v>19</v>
          </cell>
        </row>
        <row r="1183">
          <cell r="A1183" t="str">
            <v>MD</v>
          </cell>
          <cell r="B1183" t="str">
            <v>Wicomico</v>
          </cell>
          <cell r="C1183">
            <v>19</v>
          </cell>
        </row>
        <row r="1184">
          <cell r="A1184" t="str">
            <v>MD</v>
          </cell>
          <cell r="B1184" t="str">
            <v>Worcester</v>
          </cell>
          <cell r="C1184">
            <v>19</v>
          </cell>
        </row>
        <row r="1185">
          <cell r="A1185" t="str">
            <v>MD</v>
          </cell>
          <cell r="B1185" t="str">
            <v>Baltimore city</v>
          </cell>
          <cell r="C1185">
            <v>19</v>
          </cell>
        </row>
        <row r="1186">
          <cell r="A1186" t="str">
            <v>MA</v>
          </cell>
          <cell r="B1186" t="str">
            <v>Barnstable</v>
          </cell>
          <cell r="C1186">
            <v>1</v>
          </cell>
        </row>
        <row r="1187">
          <cell r="A1187" t="str">
            <v>MA</v>
          </cell>
          <cell r="B1187" t="str">
            <v>Berkshire</v>
          </cell>
          <cell r="C1187">
            <v>1</v>
          </cell>
        </row>
        <row r="1188">
          <cell r="A1188" t="str">
            <v>MA</v>
          </cell>
          <cell r="B1188" t="str">
            <v>Bristol</v>
          </cell>
          <cell r="C1188">
            <v>1</v>
          </cell>
        </row>
        <row r="1189">
          <cell r="A1189" t="str">
            <v>MA</v>
          </cell>
          <cell r="B1189" t="str">
            <v>Dukes</v>
          </cell>
          <cell r="C1189">
            <v>1</v>
          </cell>
        </row>
        <row r="1190">
          <cell r="A1190" t="str">
            <v>MA</v>
          </cell>
          <cell r="B1190" t="str">
            <v>Essex</v>
          </cell>
          <cell r="C1190">
            <v>1</v>
          </cell>
        </row>
        <row r="1191">
          <cell r="A1191" t="str">
            <v>MA</v>
          </cell>
          <cell r="B1191" t="str">
            <v>Franklin</v>
          </cell>
          <cell r="C1191">
            <v>1</v>
          </cell>
        </row>
        <row r="1192">
          <cell r="A1192" t="str">
            <v>MA</v>
          </cell>
          <cell r="B1192" t="str">
            <v>Hampden</v>
          </cell>
          <cell r="C1192">
            <v>1</v>
          </cell>
        </row>
        <row r="1193">
          <cell r="A1193" t="str">
            <v>MA</v>
          </cell>
          <cell r="B1193" t="str">
            <v>Hampshire</v>
          </cell>
          <cell r="C1193">
            <v>1</v>
          </cell>
        </row>
        <row r="1194">
          <cell r="A1194" t="str">
            <v>MA</v>
          </cell>
          <cell r="B1194" t="str">
            <v>Middlesex</v>
          </cell>
          <cell r="C1194">
            <v>1</v>
          </cell>
        </row>
        <row r="1195">
          <cell r="A1195" t="str">
            <v>MA</v>
          </cell>
          <cell r="B1195" t="str">
            <v>Nantucket</v>
          </cell>
          <cell r="C1195">
            <v>1</v>
          </cell>
        </row>
        <row r="1196">
          <cell r="A1196" t="str">
            <v>MA</v>
          </cell>
          <cell r="B1196" t="str">
            <v>Norfolk</v>
          </cell>
          <cell r="C1196">
            <v>1</v>
          </cell>
        </row>
        <row r="1197">
          <cell r="A1197" t="str">
            <v>MA</v>
          </cell>
          <cell r="B1197" t="str">
            <v>Plymouth</v>
          </cell>
          <cell r="C1197">
            <v>1</v>
          </cell>
        </row>
        <row r="1198">
          <cell r="A1198" t="str">
            <v>MA</v>
          </cell>
          <cell r="B1198" t="str">
            <v>Suffolk</v>
          </cell>
          <cell r="C1198">
            <v>1</v>
          </cell>
        </row>
        <row r="1199">
          <cell r="A1199" t="str">
            <v>MA</v>
          </cell>
          <cell r="B1199" t="str">
            <v>Worcester</v>
          </cell>
          <cell r="C1199">
            <v>1</v>
          </cell>
        </row>
        <row r="1200">
          <cell r="A1200" t="str">
            <v>MI</v>
          </cell>
          <cell r="B1200" t="str">
            <v>Alcona</v>
          </cell>
          <cell r="C1200">
            <v>99</v>
          </cell>
        </row>
        <row r="1201">
          <cell r="A1201" t="str">
            <v>MI</v>
          </cell>
          <cell r="B1201" t="str">
            <v>Alger</v>
          </cell>
          <cell r="C1201">
            <v>23</v>
          </cell>
        </row>
        <row r="1202">
          <cell r="A1202" t="str">
            <v>MI</v>
          </cell>
          <cell r="B1202" t="str">
            <v>Allegan</v>
          </cell>
          <cell r="C1202">
            <v>98</v>
          </cell>
        </row>
        <row r="1203">
          <cell r="A1203" t="str">
            <v>MI</v>
          </cell>
          <cell r="B1203" t="str">
            <v>Alpena</v>
          </cell>
          <cell r="C1203">
            <v>99</v>
          </cell>
        </row>
        <row r="1204">
          <cell r="A1204" t="str">
            <v>MI</v>
          </cell>
          <cell r="B1204" t="str">
            <v>Antrim</v>
          </cell>
          <cell r="C1204">
            <v>99</v>
          </cell>
        </row>
        <row r="1205">
          <cell r="A1205" t="str">
            <v>MI</v>
          </cell>
          <cell r="B1205" t="str">
            <v>Arenac</v>
          </cell>
          <cell r="C1205">
            <v>99</v>
          </cell>
        </row>
        <row r="1206">
          <cell r="A1206" t="str">
            <v>MI</v>
          </cell>
          <cell r="B1206" t="str">
            <v>Baraga</v>
          </cell>
          <cell r="C1206">
            <v>23</v>
          </cell>
        </row>
        <row r="1207">
          <cell r="A1207" t="str">
            <v>MI</v>
          </cell>
          <cell r="B1207" t="str">
            <v>Barry</v>
          </cell>
          <cell r="C1207">
            <v>98</v>
          </cell>
        </row>
        <row r="1208">
          <cell r="A1208" t="str">
            <v>MI</v>
          </cell>
          <cell r="B1208" t="str">
            <v>Bay</v>
          </cell>
          <cell r="C1208">
            <v>99</v>
          </cell>
        </row>
        <row r="1209">
          <cell r="A1209" t="str">
            <v>MI</v>
          </cell>
          <cell r="B1209" t="str">
            <v>Benzie</v>
          </cell>
          <cell r="C1209">
            <v>99</v>
          </cell>
        </row>
        <row r="1210">
          <cell r="A1210" t="str">
            <v>MI</v>
          </cell>
          <cell r="B1210" t="str">
            <v>Berrien</v>
          </cell>
          <cell r="C1210">
            <v>98</v>
          </cell>
        </row>
        <row r="1211">
          <cell r="A1211" t="str">
            <v>MI</v>
          </cell>
          <cell r="B1211" t="str">
            <v>Branch</v>
          </cell>
          <cell r="C1211">
            <v>98</v>
          </cell>
        </row>
        <row r="1212">
          <cell r="A1212" t="str">
            <v>MI</v>
          </cell>
          <cell r="B1212" t="str">
            <v>Calhoun</v>
          </cell>
          <cell r="C1212">
            <v>98</v>
          </cell>
        </row>
        <row r="1213">
          <cell r="A1213" t="str">
            <v>MI</v>
          </cell>
          <cell r="B1213" t="str">
            <v>Cass</v>
          </cell>
          <cell r="C1213">
            <v>98</v>
          </cell>
        </row>
        <row r="1214">
          <cell r="A1214" t="str">
            <v>MI</v>
          </cell>
          <cell r="B1214" t="str">
            <v>Charlevoix</v>
          </cell>
          <cell r="C1214">
            <v>99</v>
          </cell>
        </row>
        <row r="1215">
          <cell r="A1215" t="str">
            <v>MI</v>
          </cell>
          <cell r="B1215" t="str">
            <v>Cheboygan</v>
          </cell>
          <cell r="C1215">
            <v>99</v>
          </cell>
        </row>
        <row r="1216">
          <cell r="A1216" t="str">
            <v>MI</v>
          </cell>
          <cell r="B1216" t="str">
            <v>Chippewa</v>
          </cell>
          <cell r="C1216">
            <v>23</v>
          </cell>
        </row>
        <row r="1217">
          <cell r="A1217" t="str">
            <v>MI</v>
          </cell>
          <cell r="B1217" t="str">
            <v>Clare</v>
          </cell>
          <cell r="C1217">
            <v>99</v>
          </cell>
        </row>
        <row r="1218">
          <cell r="A1218" t="str">
            <v>MI</v>
          </cell>
          <cell r="B1218" t="str">
            <v>Clinton</v>
          </cell>
          <cell r="C1218">
            <v>98</v>
          </cell>
        </row>
        <row r="1219">
          <cell r="A1219" t="str">
            <v>MI</v>
          </cell>
          <cell r="B1219" t="str">
            <v>Crawford</v>
          </cell>
          <cell r="C1219">
            <v>99</v>
          </cell>
        </row>
        <row r="1220">
          <cell r="A1220" t="str">
            <v>MI</v>
          </cell>
          <cell r="B1220" t="str">
            <v>Delta</v>
          </cell>
          <cell r="C1220">
            <v>23</v>
          </cell>
        </row>
        <row r="1221">
          <cell r="A1221" t="str">
            <v>MI</v>
          </cell>
          <cell r="B1221" t="str">
            <v>Dickinson</v>
          </cell>
          <cell r="C1221">
            <v>23</v>
          </cell>
        </row>
        <row r="1222">
          <cell r="A1222" t="str">
            <v>MI</v>
          </cell>
          <cell r="B1222" t="str">
            <v>Eaton</v>
          </cell>
          <cell r="C1222">
            <v>98</v>
          </cell>
        </row>
        <row r="1223">
          <cell r="A1223" t="str">
            <v>MI</v>
          </cell>
          <cell r="B1223" t="str">
            <v>Emmet</v>
          </cell>
          <cell r="C1223">
            <v>99</v>
          </cell>
        </row>
        <row r="1224">
          <cell r="A1224" t="str">
            <v>MI</v>
          </cell>
          <cell r="B1224" t="str">
            <v>Genesee</v>
          </cell>
          <cell r="C1224">
            <v>99</v>
          </cell>
        </row>
        <row r="1225">
          <cell r="A1225" t="str">
            <v>MI</v>
          </cell>
          <cell r="B1225" t="str">
            <v>Gladwin</v>
          </cell>
          <cell r="C1225">
            <v>99</v>
          </cell>
        </row>
        <row r="1226">
          <cell r="A1226" t="str">
            <v>MI</v>
          </cell>
          <cell r="B1226" t="str">
            <v>Gogebic</v>
          </cell>
          <cell r="C1226">
            <v>23</v>
          </cell>
        </row>
        <row r="1227">
          <cell r="A1227" t="str">
            <v>MI</v>
          </cell>
          <cell r="B1227" t="str">
            <v>Grand Traverse</v>
          </cell>
          <cell r="C1227">
            <v>99</v>
          </cell>
        </row>
        <row r="1228">
          <cell r="A1228" t="str">
            <v>MI</v>
          </cell>
          <cell r="B1228" t="str">
            <v>Gratiot</v>
          </cell>
          <cell r="C1228">
            <v>99</v>
          </cell>
        </row>
        <row r="1229">
          <cell r="A1229" t="str">
            <v>MI</v>
          </cell>
          <cell r="B1229" t="str">
            <v>Hillsdale</v>
          </cell>
          <cell r="C1229">
            <v>98</v>
          </cell>
        </row>
        <row r="1230">
          <cell r="A1230" t="str">
            <v>MI</v>
          </cell>
          <cell r="B1230" t="str">
            <v>Houghton</v>
          </cell>
          <cell r="C1230">
            <v>23</v>
          </cell>
        </row>
        <row r="1231">
          <cell r="A1231" t="str">
            <v>MI</v>
          </cell>
          <cell r="B1231" t="str">
            <v>Huron</v>
          </cell>
          <cell r="C1231">
            <v>99</v>
          </cell>
        </row>
        <row r="1232">
          <cell r="A1232" t="str">
            <v>MI</v>
          </cell>
          <cell r="B1232" t="str">
            <v>Ingham</v>
          </cell>
          <cell r="C1232">
            <v>98</v>
          </cell>
        </row>
        <row r="1233">
          <cell r="A1233" t="str">
            <v>MI</v>
          </cell>
          <cell r="B1233" t="str">
            <v>Ionia</v>
          </cell>
          <cell r="C1233">
            <v>98</v>
          </cell>
        </row>
        <row r="1234">
          <cell r="A1234" t="str">
            <v>MI</v>
          </cell>
          <cell r="B1234" t="str">
            <v>Iosco</v>
          </cell>
          <cell r="C1234">
            <v>99</v>
          </cell>
        </row>
        <row r="1235">
          <cell r="A1235" t="str">
            <v>MI</v>
          </cell>
          <cell r="B1235" t="str">
            <v>Iron</v>
          </cell>
          <cell r="C1235">
            <v>23</v>
          </cell>
        </row>
        <row r="1236">
          <cell r="A1236" t="str">
            <v>MI</v>
          </cell>
          <cell r="B1236" t="str">
            <v>Isabella</v>
          </cell>
          <cell r="C1236">
            <v>99</v>
          </cell>
        </row>
        <row r="1237">
          <cell r="A1237" t="str">
            <v>MI</v>
          </cell>
          <cell r="B1237" t="str">
            <v>Jackson</v>
          </cell>
          <cell r="C1237">
            <v>98</v>
          </cell>
        </row>
        <row r="1238">
          <cell r="A1238" t="str">
            <v>MI</v>
          </cell>
          <cell r="B1238" t="str">
            <v>Kalamazoo</v>
          </cell>
          <cell r="C1238">
            <v>98</v>
          </cell>
        </row>
        <row r="1239">
          <cell r="A1239" t="str">
            <v>MI</v>
          </cell>
          <cell r="B1239" t="str">
            <v>Kalkaska</v>
          </cell>
          <cell r="C1239">
            <v>99</v>
          </cell>
        </row>
        <row r="1240">
          <cell r="A1240" t="str">
            <v>MI</v>
          </cell>
          <cell r="B1240" t="str">
            <v>Kent</v>
          </cell>
          <cell r="C1240">
            <v>98</v>
          </cell>
        </row>
        <row r="1241">
          <cell r="A1241" t="str">
            <v>MI</v>
          </cell>
          <cell r="B1241" t="str">
            <v>Keweenaw</v>
          </cell>
          <cell r="C1241">
            <v>23</v>
          </cell>
        </row>
        <row r="1242">
          <cell r="A1242" t="str">
            <v>MI</v>
          </cell>
          <cell r="B1242" t="str">
            <v>Lake</v>
          </cell>
          <cell r="C1242">
            <v>99</v>
          </cell>
        </row>
        <row r="1243">
          <cell r="A1243" t="str">
            <v>MI</v>
          </cell>
          <cell r="B1243" t="str">
            <v>Lapeer</v>
          </cell>
          <cell r="C1243">
            <v>99</v>
          </cell>
        </row>
        <row r="1244">
          <cell r="A1244" t="str">
            <v>MI</v>
          </cell>
          <cell r="B1244" t="str">
            <v>Leelanau</v>
          </cell>
          <cell r="C1244">
            <v>99</v>
          </cell>
        </row>
        <row r="1245">
          <cell r="A1245" t="str">
            <v>MI</v>
          </cell>
          <cell r="B1245" t="str">
            <v>Lenawee</v>
          </cell>
          <cell r="C1245">
            <v>17</v>
          </cell>
        </row>
        <row r="1246">
          <cell r="A1246" t="str">
            <v>MI</v>
          </cell>
          <cell r="B1246" t="str">
            <v>Livingston</v>
          </cell>
          <cell r="C1246">
            <v>17</v>
          </cell>
        </row>
        <row r="1247">
          <cell r="A1247" t="str">
            <v>MI</v>
          </cell>
          <cell r="B1247" t="str">
            <v>Luce</v>
          </cell>
          <cell r="C1247">
            <v>23</v>
          </cell>
        </row>
        <row r="1248">
          <cell r="A1248" t="str">
            <v>MI</v>
          </cell>
          <cell r="B1248" t="str">
            <v>Mackinac</v>
          </cell>
          <cell r="C1248">
            <v>23</v>
          </cell>
        </row>
        <row r="1249">
          <cell r="A1249" t="str">
            <v>MI</v>
          </cell>
          <cell r="B1249" t="str">
            <v>Macomb</v>
          </cell>
          <cell r="C1249">
            <v>17</v>
          </cell>
        </row>
        <row r="1250">
          <cell r="A1250" t="str">
            <v>MI</v>
          </cell>
          <cell r="B1250" t="str">
            <v>Manistee</v>
          </cell>
          <cell r="C1250">
            <v>99</v>
          </cell>
        </row>
        <row r="1251">
          <cell r="A1251" t="str">
            <v>MI</v>
          </cell>
          <cell r="B1251" t="str">
            <v>Marquette</v>
          </cell>
          <cell r="C1251">
            <v>23</v>
          </cell>
        </row>
        <row r="1252">
          <cell r="A1252" t="str">
            <v>MI</v>
          </cell>
          <cell r="B1252" t="str">
            <v>Mason</v>
          </cell>
          <cell r="C1252">
            <v>99</v>
          </cell>
        </row>
        <row r="1253">
          <cell r="A1253" t="str">
            <v>MI</v>
          </cell>
          <cell r="B1253" t="str">
            <v>Mecosta</v>
          </cell>
          <cell r="C1253">
            <v>99</v>
          </cell>
        </row>
        <row r="1254">
          <cell r="A1254" t="str">
            <v>MI</v>
          </cell>
          <cell r="B1254" t="str">
            <v>Menominee</v>
          </cell>
          <cell r="C1254">
            <v>23</v>
          </cell>
        </row>
        <row r="1255">
          <cell r="A1255" t="str">
            <v>MI</v>
          </cell>
          <cell r="B1255" t="str">
            <v>Midland</v>
          </cell>
          <cell r="C1255">
            <v>99</v>
          </cell>
        </row>
        <row r="1256">
          <cell r="A1256" t="str">
            <v>MI</v>
          </cell>
          <cell r="B1256" t="str">
            <v>Missaukee</v>
          </cell>
          <cell r="C1256">
            <v>99</v>
          </cell>
        </row>
        <row r="1257">
          <cell r="A1257" t="str">
            <v>MI</v>
          </cell>
          <cell r="B1257" t="str">
            <v>Monroe</v>
          </cell>
          <cell r="C1257">
            <v>17</v>
          </cell>
        </row>
        <row r="1258">
          <cell r="A1258" t="str">
            <v>MI</v>
          </cell>
          <cell r="B1258" t="str">
            <v>Montcalm</v>
          </cell>
          <cell r="C1258">
            <v>99</v>
          </cell>
        </row>
        <row r="1259">
          <cell r="A1259" t="str">
            <v>MI</v>
          </cell>
          <cell r="B1259" t="str">
            <v>Montmorency</v>
          </cell>
          <cell r="C1259">
            <v>99</v>
          </cell>
        </row>
        <row r="1260">
          <cell r="A1260" t="str">
            <v>MI</v>
          </cell>
          <cell r="B1260" t="str">
            <v>Muskegon</v>
          </cell>
          <cell r="C1260">
            <v>98</v>
          </cell>
        </row>
        <row r="1261">
          <cell r="A1261" t="str">
            <v>MI</v>
          </cell>
          <cell r="B1261" t="str">
            <v>Newaygo</v>
          </cell>
          <cell r="C1261">
            <v>99</v>
          </cell>
        </row>
        <row r="1262">
          <cell r="A1262" t="str">
            <v>MI</v>
          </cell>
          <cell r="B1262" t="str">
            <v>Oakland</v>
          </cell>
          <cell r="C1262">
            <v>17</v>
          </cell>
        </row>
        <row r="1263">
          <cell r="A1263" t="str">
            <v>MI</v>
          </cell>
          <cell r="B1263" t="str">
            <v>Oceana</v>
          </cell>
          <cell r="C1263">
            <v>99</v>
          </cell>
        </row>
        <row r="1264">
          <cell r="A1264" t="str">
            <v>MI</v>
          </cell>
          <cell r="B1264" t="str">
            <v>Ogemaw</v>
          </cell>
          <cell r="C1264">
            <v>99</v>
          </cell>
        </row>
        <row r="1265">
          <cell r="A1265" t="str">
            <v>MI</v>
          </cell>
          <cell r="B1265" t="str">
            <v>Ontonagon</v>
          </cell>
          <cell r="C1265">
            <v>23</v>
          </cell>
        </row>
        <row r="1266">
          <cell r="A1266" t="str">
            <v>MI</v>
          </cell>
          <cell r="B1266" t="str">
            <v>Osceola</v>
          </cell>
          <cell r="C1266">
            <v>99</v>
          </cell>
        </row>
        <row r="1267">
          <cell r="A1267" t="str">
            <v>MI</v>
          </cell>
          <cell r="B1267" t="str">
            <v>Oscoda</v>
          </cell>
          <cell r="C1267">
            <v>99</v>
          </cell>
        </row>
        <row r="1268">
          <cell r="A1268" t="str">
            <v>MI</v>
          </cell>
          <cell r="B1268" t="str">
            <v>Otsego</v>
          </cell>
          <cell r="C1268">
            <v>99</v>
          </cell>
        </row>
        <row r="1269">
          <cell r="A1269" t="str">
            <v>MI</v>
          </cell>
          <cell r="B1269" t="str">
            <v>Ottawa</v>
          </cell>
          <cell r="C1269">
            <v>98</v>
          </cell>
        </row>
        <row r="1270">
          <cell r="A1270" t="str">
            <v>MI</v>
          </cell>
          <cell r="B1270" t="str">
            <v>Presque Isle</v>
          </cell>
          <cell r="C1270">
            <v>99</v>
          </cell>
        </row>
        <row r="1271">
          <cell r="A1271" t="str">
            <v>MI</v>
          </cell>
          <cell r="B1271" t="str">
            <v>Roscommon</v>
          </cell>
          <cell r="C1271">
            <v>99</v>
          </cell>
        </row>
        <row r="1272">
          <cell r="A1272" t="str">
            <v>MI</v>
          </cell>
          <cell r="B1272" t="str">
            <v>Saginaw</v>
          </cell>
          <cell r="C1272">
            <v>99</v>
          </cell>
        </row>
        <row r="1273">
          <cell r="A1273" t="str">
            <v>MI</v>
          </cell>
          <cell r="B1273" t="str">
            <v>St. Clair</v>
          </cell>
          <cell r="C1273">
            <v>99</v>
          </cell>
        </row>
        <row r="1274">
          <cell r="A1274" t="str">
            <v>MI</v>
          </cell>
          <cell r="B1274" t="str">
            <v>St. Joseph</v>
          </cell>
          <cell r="C1274">
            <v>98</v>
          </cell>
        </row>
        <row r="1275">
          <cell r="A1275" t="str">
            <v>MI</v>
          </cell>
          <cell r="B1275" t="str">
            <v>Sanilac</v>
          </cell>
          <cell r="C1275">
            <v>99</v>
          </cell>
        </row>
        <row r="1276">
          <cell r="A1276" t="str">
            <v>MI</v>
          </cell>
          <cell r="B1276" t="str">
            <v>Schoolcraft</v>
          </cell>
          <cell r="C1276">
            <v>23</v>
          </cell>
        </row>
        <row r="1277">
          <cell r="A1277" t="str">
            <v>MI</v>
          </cell>
          <cell r="B1277" t="str">
            <v>Shiawassee</v>
          </cell>
          <cell r="C1277">
            <v>98</v>
          </cell>
        </row>
        <row r="1278">
          <cell r="A1278" t="str">
            <v>MI</v>
          </cell>
          <cell r="B1278" t="str">
            <v>Tuscola</v>
          </cell>
          <cell r="C1278">
            <v>99</v>
          </cell>
        </row>
        <row r="1279">
          <cell r="A1279" t="str">
            <v>MI</v>
          </cell>
          <cell r="B1279" t="str">
            <v>Van Buren</v>
          </cell>
          <cell r="C1279">
            <v>98</v>
          </cell>
        </row>
        <row r="1280">
          <cell r="A1280" t="str">
            <v>MI</v>
          </cell>
          <cell r="B1280" t="str">
            <v>Washtenaw</v>
          </cell>
          <cell r="C1280">
            <v>17</v>
          </cell>
        </row>
        <row r="1281">
          <cell r="A1281" t="str">
            <v>MI</v>
          </cell>
          <cell r="B1281" t="str">
            <v>Wayne</v>
          </cell>
          <cell r="C1281">
            <v>17</v>
          </cell>
        </row>
        <row r="1282">
          <cell r="A1282" t="str">
            <v>MI</v>
          </cell>
          <cell r="B1282" t="str">
            <v>Wexford</v>
          </cell>
          <cell r="C1282">
            <v>99</v>
          </cell>
        </row>
        <row r="1283">
          <cell r="A1283" t="str">
            <v>MN</v>
          </cell>
          <cell r="B1283" t="str">
            <v>Aitkin</v>
          </cell>
          <cell r="C1283">
            <v>22</v>
          </cell>
        </row>
        <row r="1284">
          <cell r="A1284" t="str">
            <v>MN</v>
          </cell>
          <cell r="B1284" t="str">
            <v>Anoka</v>
          </cell>
          <cell r="C1284">
            <v>22</v>
          </cell>
        </row>
        <row r="1285">
          <cell r="A1285" t="str">
            <v>MN</v>
          </cell>
          <cell r="B1285" t="str">
            <v>Becker</v>
          </cell>
          <cell r="C1285">
            <v>22</v>
          </cell>
        </row>
        <row r="1286">
          <cell r="A1286" t="str">
            <v>MN</v>
          </cell>
          <cell r="B1286" t="str">
            <v>Beltrami</v>
          </cell>
          <cell r="C1286">
            <v>22</v>
          </cell>
        </row>
        <row r="1287">
          <cell r="A1287" t="str">
            <v>MN</v>
          </cell>
          <cell r="B1287" t="str">
            <v>Benton</v>
          </cell>
          <cell r="C1287">
            <v>22</v>
          </cell>
        </row>
        <row r="1288">
          <cell r="A1288" t="str">
            <v>MN</v>
          </cell>
          <cell r="B1288" t="str">
            <v>Big Stone</v>
          </cell>
          <cell r="C1288">
            <v>22</v>
          </cell>
        </row>
        <row r="1289">
          <cell r="A1289" t="str">
            <v>MN</v>
          </cell>
          <cell r="B1289" t="str">
            <v>Blue Earth</v>
          </cell>
          <cell r="C1289">
            <v>22</v>
          </cell>
        </row>
        <row r="1290">
          <cell r="A1290" t="str">
            <v>MN</v>
          </cell>
          <cell r="B1290" t="str">
            <v>Brown</v>
          </cell>
          <cell r="C1290">
            <v>22</v>
          </cell>
        </row>
        <row r="1291">
          <cell r="A1291" t="str">
            <v>MN</v>
          </cell>
          <cell r="B1291" t="str">
            <v>Carlton</v>
          </cell>
          <cell r="C1291">
            <v>22</v>
          </cell>
        </row>
        <row r="1292">
          <cell r="A1292" t="str">
            <v>MN</v>
          </cell>
          <cell r="B1292" t="str">
            <v>Carver</v>
          </cell>
          <cell r="C1292">
            <v>22</v>
          </cell>
        </row>
        <row r="1293">
          <cell r="A1293" t="str">
            <v>MN</v>
          </cell>
          <cell r="B1293" t="str">
            <v>Cass</v>
          </cell>
          <cell r="C1293">
            <v>22</v>
          </cell>
        </row>
        <row r="1294">
          <cell r="A1294" t="str">
            <v>MN</v>
          </cell>
          <cell r="B1294" t="str">
            <v>Chippewa</v>
          </cell>
          <cell r="C1294">
            <v>22</v>
          </cell>
        </row>
        <row r="1295">
          <cell r="A1295" t="str">
            <v>MN</v>
          </cell>
          <cell r="B1295" t="str">
            <v>Chisago</v>
          </cell>
          <cell r="C1295">
            <v>22</v>
          </cell>
        </row>
        <row r="1296">
          <cell r="A1296" t="str">
            <v>MN</v>
          </cell>
          <cell r="B1296" t="str">
            <v>Clay</v>
          </cell>
          <cell r="C1296">
            <v>22</v>
          </cell>
        </row>
        <row r="1297">
          <cell r="A1297" t="str">
            <v>MN</v>
          </cell>
          <cell r="B1297" t="str">
            <v>Clearwater</v>
          </cell>
          <cell r="C1297">
            <v>22</v>
          </cell>
        </row>
        <row r="1298">
          <cell r="A1298" t="str">
            <v>MN</v>
          </cell>
          <cell r="B1298" t="str">
            <v>Cook</v>
          </cell>
          <cell r="C1298">
            <v>22</v>
          </cell>
        </row>
        <row r="1299">
          <cell r="A1299" t="str">
            <v>MN</v>
          </cell>
          <cell r="B1299" t="str">
            <v>Cottonwood</v>
          </cell>
          <cell r="C1299">
            <v>22</v>
          </cell>
        </row>
        <row r="1300">
          <cell r="A1300" t="str">
            <v>MN</v>
          </cell>
          <cell r="B1300" t="str">
            <v>Crow Wing</v>
          </cell>
          <cell r="C1300">
            <v>22</v>
          </cell>
        </row>
        <row r="1301">
          <cell r="A1301" t="str">
            <v>MN</v>
          </cell>
          <cell r="B1301" t="str">
            <v>Dakota</v>
          </cell>
          <cell r="C1301">
            <v>22</v>
          </cell>
        </row>
        <row r="1302">
          <cell r="A1302" t="str">
            <v>MN</v>
          </cell>
          <cell r="B1302" t="str">
            <v>Dodge</v>
          </cell>
          <cell r="C1302">
            <v>22</v>
          </cell>
        </row>
        <row r="1303">
          <cell r="A1303" t="str">
            <v>MN</v>
          </cell>
          <cell r="B1303" t="str">
            <v>Douglas</v>
          </cell>
          <cell r="C1303">
            <v>22</v>
          </cell>
        </row>
        <row r="1304">
          <cell r="A1304" t="str">
            <v>MN</v>
          </cell>
          <cell r="B1304" t="str">
            <v>Faribault</v>
          </cell>
          <cell r="C1304">
            <v>22</v>
          </cell>
        </row>
        <row r="1305">
          <cell r="A1305" t="str">
            <v>MN</v>
          </cell>
          <cell r="B1305" t="str">
            <v>Fillmore</v>
          </cell>
          <cell r="C1305">
            <v>22</v>
          </cell>
        </row>
        <row r="1306">
          <cell r="A1306" t="str">
            <v>MN</v>
          </cell>
          <cell r="B1306" t="str">
            <v>Freeborn</v>
          </cell>
          <cell r="C1306">
            <v>22</v>
          </cell>
        </row>
        <row r="1307">
          <cell r="A1307" t="str">
            <v>MN</v>
          </cell>
          <cell r="B1307" t="str">
            <v>Goodhue</v>
          </cell>
          <cell r="C1307">
            <v>22</v>
          </cell>
        </row>
        <row r="1308">
          <cell r="A1308" t="str">
            <v>MN</v>
          </cell>
          <cell r="B1308" t="str">
            <v>Grant</v>
          </cell>
          <cell r="C1308">
            <v>22</v>
          </cell>
        </row>
        <row r="1309">
          <cell r="A1309" t="str">
            <v>MN</v>
          </cell>
          <cell r="B1309" t="str">
            <v>Hennepin</v>
          </cell>
          <cell r="C1309">
            <v>22</v>
          </cell>
        </row>
        <row r="1310">
          <cell r="A1310" t="str">
            <v>MN</v>
          </cell>
          <cell r="B1310" t="str">
            <v>Houston</v>
          </cell>
          <cell r="C1310">
            <v>22</v>
          </cell>
        </row>
        <row r="1311">
          <cell r="A1311" t="str">
            <v>MN</v>
          </cell>
          <cell r="B1311" t="str">
            <v>Hubbard</v>
          </cell>
          <cell r="C1311">
            <v>22</v>
          </cell>
        </row>
        <row r="1312">
          <cell r="A1312" t="str">
            <v>MN</v>
          </cell>
          <cell r="B1312" t="str">
            <v>Isanti</v>
          </cell>
          <cell r="C1312">
            <v>22</v>
          </cell>
        </row>
        <row r="1313">
          <cell r="A1313" t="str">
            <v>MN</v>
          </cell>
          <cell r="B1313" t="str">
            <v>Itasca</v>
          </cell>
          <cell r="C1313">
            <v>22</v>
          </cell>
        </row>
        <row r="1314">
          <cell r="A1314" t="str">
            <v>MN</v>
          </cell>
          <cell r="B1314" t="str">
            <v>Jackson</v>
          </cell>
          <cell r="C1314">
            <v>22</v>
          </cell>
        </row>
        <row r="1315">
          <cell r="A1315" t="str">
            <v>MN</v>
          </cell>
          <cell r="B1315" t="str">
            <v>Kanabec</v>
          </cell>
          <cell r="C1315">
            <v>22</v>
          </cell>
        </row>
        <row r="1316">
          <cell r="A1316" t="str">
            <v>MN</v>
          </cell>
          <cell r="B1316" t="str">
            <v>Kandiyohi</v>
          </cell>
          <cell r="C1316">
            <v>22</v>
          </cell>
        </row>
        <row r="1317">
          <cell r="A1317" t="str">
            <v>MN</v>
          </cell>
          <cell r="B1317" t="str">
            <v>Kittson</v>
          </cell>
          <cell r="C1317">
            <v>22</v>
          </cell>
        </row>
        <row r="1318">
          <cell r="A1318" t="str">
            <v>MN</v>
          </cell>
          <cell r="B1318" t="str">
            <v>Koochiching</v>
          </cell>
          <cell r="C1318">
            <v>22</v>
          </cell>
        </row>
        <row r="1319">
          <cell r="A1319" t="str">
            <v>MN</v>
          </cell>
          <cell r="B1319" t="str">
            <v>Lac qui Parle</v>
          </cell>
          <cell r="C1319">
            <v>22</v>
          </cell>
        </row>
        <row r="1320">
          <cell r="A1320" t="str">
            <v>MN</v>
          </cell>
          <cell r="B1320" t="str">
            <v>Lake</v>
          </cell>
          <cell r="C1320">
            <v>22</v>
          </cell>
        </row>
        <row r="1321">
          <cell r="A1321" t="str">
            <v>MN</v>
          </cell>
          <cell r="B1321" t="str">
            <v>Lake of the Woods</v>
          </cell>
          <cell r="C1321">
            <v>22</v>
          </cell>
        </row>
        <row r="1322">
          <cell r="A1322" t="str">
            <v>MN</v>
          </cell>
          <cell r="B1322" t="str">
            <v>Le Sueur</v>
          </cell>
          <cell r="C1322">
            <v>22</v>
          </cell>
        </row>
        <row r="1323">
          <cell r="A1323" t="str">
            <v>MN</v>
          </cell>
          <cell r="B1323" t="str">
            <v>Lincoln</v>
          </cell>
          <cell r="C1323">
            <v>22</v>
          </cell>
        </row>
        <row r="1324">
          <cell r="A1324" t="str">
            <v>MN</v>
          </cell>
          <cell r="B1324" t="str">
            <v>Lyon</v>
          </cell>
          <cell r="C1324">
            <v>22</v>
          </cell>
        </row>
        <row r="1325">
          <cell r="A1325" t="str">
            <v>MN</v>
          </cell>
          <cell r="B1325" t="str">
            <v>McLeod</v>
          </cell>
          <cell r="C1325">
            <v>22</v>
          </cell>
        </row>
        <row r="1326">
          <cell r="A1326" t="str">
            <v>MN</v>
          </cell>
          <cell r="B1326" t="str">
            <v>Mahnomen</v>
          </cell>
          <cell r="C1326">
            <v>22</v>
          </cell>
        </row>
        <row r="1327">
          <cell r="A1327" t="str">
            <v>MN</v>
          </cell>
          <cell r="B1327" t="str">
            <v>Marshall</v>
          </cell>
          <cell r="C1327">
            <v>22</v>
          </cell>
        </row>
        <row r="1328">
          <cell r="A1328" t="str">
            <v>MN</v>
          </cell>
          <cell r="B1328" t="str">
            <v>Martin</v>
          </cell>
          <cell r="C1328">
            <v>22</v>
          </cell>
        </row>
        <row r="1329">
          <cell r="A1329" t="str">
            <v>MN</v>
          </cell>
          <cell r="B1329" t="str">
            <v>Meeker</v>
          </cell>
          <cell r="C1329">
            <v>22</v>
          </cell>
        </row>
        <row r="1330">
          <cell r="A1330" t="str">
            <v>MN</v>
          </cell>
          <cell r="B1330" t="str">
            <v>Mille Lacs</v>
          </cell>
          <cell r="C1330">
            <v>22</v>
          </cell>
        </row>
        <row r="1331">
          <cell r="A1331" t="str">
            <v>MN</v>
          </cell>
          <cell r="B1331" t="str">
            <v>Morrison</v>
          </cell>
          <cell r="C1331">
            <v>22</v>
          </cell>
        </row>
        <row r="1332">
          <cell r="A1332" t="str">
            <v>MN</v>
          </cell>
          <cell r="B1332" t="str">
            <v>Mower</v>
          </cell>
          <cell r="C1332">
            <v>22</v>
          </cell>
        </row>
        <row r="1333">
          <cell r="A1333" t="str">
            <v>MN</v>
          </cell>
          <cell r="B1333" t="str">
            <v>Murray</v>
          </cell>
          <cell r="C1333">
            <v>22</v>
          </cell>
        </row>
        <row r="1334">
          <cell r="A1334" t="str">
            <v>MN</v>
          </cell>
          <cell r="B1334" t="str">
            <v>Nicollet</v>
          </cell>
          <cell r="C1334">
            <v>22</v>
          </cell>
        </row>
        <row r="1335">
          <cell r="A1335" t="str">
            <v>MN</v>
          </cell>
          <cell r="B1335" t="str">
            <v>Nobles</v>
          </cell>
          <cell r="C1335">
            <v>22</v>
          </cell>
        </row>
        <row r="1336">
          <cell r="A1336" t="str">
            <v>MN</v>
          </cell>
          <cell r="B1336" t="str">
            <v>Norman</v>
          </cell>
          <cell r="C1336">
            <v>22</v>
          </cell>
        </row>
        <row r="1337">
          <cell r="A1337" t="str">
            <v>MN</v>
          </cell>
          <cell r="B1337" t="str">
            <v>Olmsted</v>
          </cell>
          <cell r="C1337">
            <v>22</v>
          </cell>
        </row>
        <row r="1338">
          <cell r="A1338" t="str">
            <v>MN</v>
          </cell>
          <cell r="B1338" t="str">
            <v>Otter Tail</v>
          </cell>
          <cell r="C1338">
            <v>22</v>
          </cell>
        </row>
        <row r="1339">
          <cell r="A1339" t="str">
            <v>MN</v>
          </cell>
          <cell r="B1339" t="str">
            <v>Pennington</v>
          </cell>
          <cell r="C1339">
            <v>22</v>
          </cell>
        </row>
        <row r="1340">
          <cell r="A1340" t="str">
            <v>MN</v>
          </cell>
          <cell r="B1340" t="str">
            <v>Pine</v>
          </cell>
          <cell r="C1340">
            <v>22</v>
          </cell>
        </row>
        <row r="1341">
          <cell r="A1341" t="str">
            <v>MN</v>
          </cell>
          <cell r="B1341" t="str">
            <v>Pipestone</v>
          </cell>
          <cell r="C1341">
            <v>22</v>
          </cell>
        </row>
        <row r="1342">
          <cell r="A1342" t="str">
            <v>MN</v>
          </cell>
          <cell r="B1342" t="str">
            <v>Polk</v>
          </cell>
          <cell r="C1342">
            <v>22</v>
          </cell>
        </row>
        <row r="1343">
          <cell r="A1343" t="str">
            <v>MN</v>
          </cell>
          <cell r="B1343" t="str">
            <v>Pope</v>
          </cell>
          <cell r="C1343">
            <v>22</v>
          </cell>
        </row>
        <row r="1344">
          <cell r="A1344" t="str">
            <v>MN</v>
          </cell>
          <cell r="B1344" t="str">
            <v>Ramsey</v>
          </cell>
          <cell r="C1344">
            <v>22</v>
          </cell>
        </row>
        <row r="1345">
          <cell r="A1345" t="str">
            <v>MN</v>
          </cell>
          <cell r="B1345" t="str">
            <v>Red Lake</v>
          </cell>
          <cell r="C1345">
            <v>22</v>
          </cell>
        </row>
        <row r="1346">
          <cell r="A1346" t="str">
            <v>MN</v>
          </cell>
          <cell r="B1346" t="str">
            <v>Redwood</v>
          </cell>
          <cell r="C1346">
            <v>22</v>
          </cell>
        </row>
        <row r="1347">
          <cell r="A1347" t="str">
            <v>MN</v>
          </cell>
          <cell r="B1347" t="str">
            <v>Renville</v>
          </cell>
          <cell r="C1347">
            <v>22</v>
          </cell>
        </row>
        <row r="1348">
          <cell r="A1348" t="str">
            <v>MN</v>
          </cell>
          <cell r="B1348" t="str">
            <v>Rice</v>
          </cell>
          <cell r="C1348">
            <v>22</v>
          </cell>
        </row>
        <row r="1349">
          <cell r="A1349" t="str">
            <v>MN</v>
          </cell>
          <cell r="B1349" t="str">
            <v>Rock</v>
          </cell>
          <cell r="C1349">
            <v>22</v>
          </cell>
        </row>
        <row r="1350">
          <cell r="A1350" t="str">
            <v>MN</v>
          </cell>
          <cell r="B1350" t="str">
            <v>Roseau</v>
          </cell>
          <cell r="C1350">
            <v>22</v>
          </cell>
        </row>
        <row r="1351">
          <cell r="A1351" t="str">
            <v>MN</v>
          </cell>
          <cell r="B1351" t="str">
            <v>St. Louis</v>
          </cell>
          <cell r="C1351">
            <v>22</v>
          </cell>
        </row>
        <row r="1352">
          <cell r="A1352" t="str">
            <v>MN</v>
          </cell>
          <cell r="B1352" t="str">
            <v>Scott</v>
          </cell>
          <cell r="C1352">
            <v>22</v>
          </cell>
        </row>
        <row r="1353">
          <cell r="A1353" t="str">
            <v>MN</v>
          </cell>
          <cell r="B1353" t="str">
            <v>Sherburne</v>
          </cell>
          <cell r="C1353">
            <v>22</v>
          </cell>
        </row>
        <row r="1354">
          <cell r="A1354" t="str">
            <v>MN</v>
          </cell>
          <cell r="B1354" t="str">
            <v>Sibley</v>
          </cell>
          <cell r="C1354">
            <v>22</v>
          </cell>
        </row>
        <row r="1355">
          <cell r="A1355" t="str">
            <v>MN</v>
          </cell>
          <cell r="B1355" t="str">
            <v>Stearns</v>
          </cell>
          <cell r="C1355">
            <v>22</v>
          </cell>
        </row>
        <row r="1356">
          <cell r="A1356" t="str">
            <v>MN</v>
          </cell>
          <cell r="B1356" t="str">
            <v>Steele</v>
          </cell>
          <cell r="C1356">
            <v>22</v>
          </cell>
        </row>
        <row r="1357">
          <cell r="A1357" t="str">
            <v>MN</v>
          </cell>
          <cell r="B1357" t="str">
            <v>Stevens</v>
          </cell>
          <cell r="C1357">
            <v>22</v>
          </cell>
        </row>
        <row r="1358">
          <cell r="A1358" t="str">
            <v>MN</v>
          </cell>
          <cell r="B1358" t="str">
            <v>Swift</v>
          </cell>
          <cell r="C1358">
            <v>22</v>
          </cell>
        </row>
        <row r="1359">
          <cell r="A1359" t="str">
            <v>MN</v>
          </cell>
          <cell r="B1359" t="str">
            <v>Todd</v>
          </cell>
          <cell r="C1359">
            <v>22</v>
          </cell>
        </row>
        <row r="1360">
          <cell r="A1360" t="str">
            <v>MN</v>
          </cell>
          <cell r="B1360" t="str">
            <v>Traverse</v>
          </cell>
          <cell r="C1360">
            <v>22</v>
          </cell>
        </row>
        <row r="1361">
          <cell r="A1361" t="str">
            <v>MN</v>
          </cell>
          <cell r="B1361" t="str">
            <v>Wabasha</v>
          </cell>
          <cell r="C1361">
            <v>22</v>
          </cell>
        </row>
        <row r="1362">
          <cell r="A1362" t="str">
            <v>MN</v>
          </cell>
          <cell r="B1362" t="str">
            <v>Wadena</v>
          </cell>
          <cell r="C1362">
            <v>22</v>
          </cell>
        </row>
        <row r="1363">
          <cell r="A1363" t="str">
            <v>MN</v>
          </cell>
          <cell r="B1363" t="str">
            <v>Waseca</v>
          </cell>
          <cell r="C1363">
            <v>22</v>
          </cell>
        </row>
        <row r="1364">
          <cell r="A1364" t="str">
            <v>MN</v>
          </cell>
          <cell r="B1364" t="str">
            <v>Washington</v>
          </cell>
          <cell r="C1364">
            <v>22</v>
          </cell>
        </row>
        <row r="1365">
          <cell r="A1365" t="str">
            <v>MN</v>
          </cell>
          <cell r="B1365" t="str">
            <v>Watonwan</v>
          </cell>
          <cell r="C1365">
            <v>22</v>
          </cell>
        </row>
        <row r="1366">
          <cell r="A1366" t="str">
            <v>MN</v>
          </cell>
          <cell r="B1366" t="str">
            <v>Wilkin</v>
          </cell>
          <cell r="C1366">
            <v>22</v>
          </cell>
        </row>
        <row r="1367">
          <cell r="A1367" t="str">
            <v>MN</v>
          </cell>
          <cell r="B1367" t="str">
            <v>Winona</v>
          </cell>
          <cell r="C1367">
            <v>22</v>
          </cell>
        </row>
        <row r="1368">
          <cell r="A1368" t="str">
            <v>MN</v>
          </cell>
          <cell r="B1368" t="str">
            <v>Wright</v>
          </cell>
          <cell r="C1368">
            <v>22</v>
          </cell>
        </row>
        <row r="1369">
          <cell r="A1369" t="str">
            <v>MN</v>
          </cell>
          <cell r="B1369" t="str">
            <v>Yellow Medicine</v>
          </cell>
          <cell r="C1369">
            <v>22</v>
          </cell>
        </row>
        <row r="1370">
          <cell r="A1370" t="str">
            <v>MS</v>
          </cell>
          <cell r="B1370" t="str">
            <v>Adams</v>
          </cell>
          <cell r="C1370">
            <v>56</v>
          </cell>
        </row>
        <row r="1371">
          <cell r="A1371" t="str">
            <v>MS</v>
          </cell>
          <cell r="B1371" t="str">
            <v>Alcorn</v>
          </cell>
          <cell r="C1371">
            <v>56</v>
          </cell>
        </row>
        <row r="1372">
          <cell r="A1372" t="str">
            <v>MS</v>
          </cell>
          <cell r="B1372" t="str">
            <v>Amite</v>
          </cell>
          <cell r="C1372">
            <v>56</v>
          </cell>
        </row>
        <row r="1373">
          <cell r="A1373" t="str">
            <v>MS</v>
          </cell>
          <cell r="B1373" t="str">
            <v>Attala</v>
          </cell>
          <cell r="C1373">
            <v>56</v>
          </cell>
        </row>
        <row r="1374">
          <cell r="A1374" t="str">
            <v>MS</v>
          </cell>
          <cell r="B1374" t="str">
            <v>Benton</v>
          </cell>
          <cell r="C1374">
            <v>56</v>
          </cell>
        </row>
        <row r="1375">
          <cell r="A1375" t="str">
            <v>MS</v>
          </cell>
          <cell r="B1375" t="str">
            <v>Bolivar</v>
          </cell>
          <cell r="C1375">
            <v>56</v>
          </cell>
        </row>
        <row r="1376">
          <cell r="A1376" t="str">
            <v>MS</v>
          </cell>
          <cell r="B1376" t="str">
            <v>Calhoun</v>
          </cell>
          <cell r="C1376">
            <v>56</v>
          </cell>
        </row>
        <row r="1377">
          <cell r="A1377" t="str">
            <v>MS</v>
          </cell>
          <cell r="B1377" t="str">
            <v>Carroll</v>
          </cell>
          <cell r="C1377">
            <v>56</v>
          </cell>
        </row>
        <row r="1378">
          <cell r="A1378" t="str">
            <v>MS</v>
          </cell>
          <cell r="B1378" t="str">
            <v>Chickasaw</v>
          </cell>
          <cell r="C1378">
            <v>56</v>
          </cell>
        </row>
        <row r="1379">
          <cell r="A1379" t="str">
            <v>MS</v>
          </cell>
          <cell r="B1379" t="str">
            <v>Choctaw</v>
          </cell>
          <cell r="C1379">
            <v>56</v>
          </cell>
        </row>
        <row r="1380">
          <cell r="A1380" t="str">
            <v>MS</v>
          </cell>
          <cell r="B1380" t="str">
            <v>Claiborne</v>
          </cell>
          <cell r="C1380">
            <v>56</v>
          </cell>
        </row>
        <row r="1381">
          <cell r="A1381" t="str">
            <v>MS</v>
          </cell>
          <cell r="B1381" t="str">
            <v>Clarke</v>
          </cell>
          <cell r="C1381">
            <v>56</v>
          </cell>
        </row>
        <row r="1382">
          <cell r="A1382" t="str">
            <v>MS</v>
          </cell>
          <cell r="B1382" t="str">
            <v>Clay</v>
          </cell>
          <cell r="C1382">
            <v>56</v>
          </cell>
        </row>
        <row r="1383">
          <cell r="A1383" t="str">
            <v>MS</v>
          </cell>
          <cell r="B1383" t="str">
            <v>Coahoma</v>
          </cell>
          <cell r="C1383">
            <v>56</v>
          </cell>
        </row>
        <row r="1384">
          <cell r="A1384" t="str">
            <v>MS</v>
          </cell>
          <cell r="B1384" t="str">
            <v>Copiah</v>
          </cell>
          <cell r="C1384">
            <v>56</v>
          </cell>
        </row>
        <row r="1385">
          <cell r="A1385" t="str">
            <v>MS</v>
          </cell>
          <cell r="B1385" t="str">
            <v>Covington</v>
          </cell>
          <cell r="C1385">
            <v>56</v>
          </cell>
        </row>
        <row r="1386">
          <cell r="A1386" t="str">
            <v>MS</v>
          </cell>
          <cell r="B1386" t="str">
            <v>DeSoto</v>
          </cell>
          <cell r="C1386">
            <v>56</v>
          </cell>
        </row>
        <row r="1387">
          <cell r="A1387" t="str">
            <v>MS</v>
          </cell>
          <cell r="B1387" t="str">
            <v>Forrest</v>
          </cell>
          <cell r="C1387">
            <v>56</v>
          </cell>
        </row>
        <row r="1388">
          <cell r="A1388" t="str">
            <v>MS</v>
          </cell>
          <cell r="B1388" t="str">
            <v>Franklin</v>
          </cell>
          <cell r="C1388">
            <v>56</v>
          </cell>
        </row>
        <row r="1389">
          <cell r="A1389" t="str">
            <v>MS</v>
          </cell>
          <cell r="B1389" t="str">
            <v>George</v>
          </cell>
          <cell r="C1389">
            <v>56</v>
          </cell>
        </row>
        <row r="1390">
          <cell r="A1390" t="str">
            <v>MS</v>
          </cell>
          <cell r="B1390" t="str">
            <v>Greene</v>
          </cell>
          <cell r="C1390">
            <v>56</v>
          </cell>
        </row>
        <row r="1391">
          <cell r="A1391" t="str">
            <v>MS</v>
          </cell>
          <cell r="B1391" t="str">
            <v>Grenada</v>
          </cell>
          <cell r="C1391">
            <v>56</v>
          </cell>
        </row>
        <row r="1392">
          <cell r="A1392" t="str">
            <v>MS</v>
          </cell>
          <cell r="B1392" t="str">
            <v>Hancock</v>
          </cell>
          <cell r="C1392">
            <v>56</v>
          </cell>
        </row>
        <row r="1393">
          <cell r="A1393" t="str">
            <v>MS</v>
          </cell>
          <cell r="B1393" t="str">
            <v>Harrison</v>
          </cell>
          <cell r="C1393">
            <v>56</v>
          </cell>
        </row>
        <row r="1394">
          <cell r="A1394" t="str">
            <v>MS</v>
          </cell>
          <cell r="B1394" t="str">
            <v>Hinds</v>
          </cell>
          <cell r="C1394">
            <v>56</v>
          </cell>
        </row>
        <row r="1395">
          <cell r="A1395" t="str">
            <v>MS</v>
          </cell>
          <cell r="B1395" t="str">
            <v>Holmes</v>
          </cell>
          <cell r="C1395">
            <v>56</v>
          </cell>
        </row>
        <row r="1396">
          <cell r="A1396" t="str">
            <v>MS</v>
          </cell>
          <cell r="B1396" t="str">
            <v>Humphreys</v>
          </cell>
          <cell r="C1396">
            <v>56</v>
          </cell>
        </row>
        <row r="1397">
          <cell r="A1397" t="str">
            <v>MS</v>
          </cell>
          <cell r="B1397" t="str">
            <v>Issaquena</v>
          </cell>
          <cell r="C1397">
            <v>56</v>
          </cell>
        </row>
        <row r="1398">
          <cell r="A1398" t="str">
            <v>MS</v>
          </cell>
          <cell r="B1398" t="str">
            <v>Itawamba</v>
          </cell>
          <cell r="C1398">
            <v>56</v>
          </cell>
        </row>
        <row r="1399">
          <cell r="A1399" t="str">
            <v>MS</v>
          </cell>
          <cell r="B1399" t="str">
            <v>Jackson</v>
          </cell>
          <cell r="C1399">
            <v>56</v>
          </cell>
        </row>
        <row r="1400">
          <cell r="A1400" t="str">
            <v>MS</v>
          </cell>
          <cell r="B1400" t="str">
            <v>Jasper</v>
          </cell>
          <cell r="C1400">
            <v>56</v>
          </cell>
        </row>
        <row r="1401">
          <cell r="A1401" t="str">
            <v>MS</v>
          </cell>
          <cell r="B1401" t="str">
            <v>Jefferson</v>
          </cell>
          <cell r="C1401">
            <v>56</v>
          </cell>
        </row>
        <row r="1402">
          <cell r="A1402" t="str">
            <v>MS</v>
          </cell>
          <cell r="B1402" t="str">
            <v>Jefferson Davis</v>
          </cell>
          <cell r="C1402">
            <v>56</v>
          </cell>
        </row>
        <row r="1403">
          <cell r="A1403" t="str">
            <v>MS</v>
          </cell>
          <cell r="B1403" t="str">
            <v>Jones</v>
          </cell>
          <cell r="C1403">
            <v>56</v>
          </cell>
        </row>
        <row r="1404">
          <cell r="A1404" t="str">
            <v>MS</v>
          </cell>
          <cell r="B1404" t="str">
            <v>Kemper</v>
          </cell>
          <cell r="C1404">
            <v>56</v>
          </cell>
        </row>
        <row r="1405">
          <cell r="A1405" t="str">
            <v>MS</v>
          </cell>
          <cell r="B1405" t="str">
            <v>Lafayette</v>
          </cell>
          <cell r="C1405">
            <v>56</v>
          </cell>
        </row>
        <row r="1406">
          <cell r="A1406" t="str">
            <v>MS</v>
          </cell>
          <cell r="B1406" t="str">
            <v>Lamar</v>
          </cell>
          <cell r="C1406">
            <v>56</v>
          </cell>
        </row>
        <row r="1407">
          <cell r="A1407" t="str">
            <v>MS</v>
          </cell>
          <cell r="B1407" t="str">
            <v>Lauderdale</v>
          </cell>
          <cell r="C1407">
            <v>56</v>
          </cell>
        </row>
        <row r="1408">
          <cell r="A1408" t="str">
            <v>MS</v>
          </cell>
          <cell r="B1408" t="str">
            <v>Lawrence</v>
          </cell>
          <cell r="C1408">
            <v>56</v>
          </cell>
        </row>
        <row r="1409">
          <cell r="A1409" t="str">
            <v>MS</v>
          </cell>
          <cell r="B1409" t="str">
            <v>Leake</v>
          </cell>
          <cell r="C1409">
            <v>56</v>
          </cell>
        </row>
        <row r="1410">
          <cell r="A1410" t="str">
            <v>MS</v>
          </cell>
          <cell r="B1410" t="str">
            <v>Lee</v>
          </cell>
          <cell r="C1410">
            <v>56</v>
          </cell>
        </row>
        <row r="1411">
          <cell r="A1411" t="str">
            <v>MS</v>
          </cell>
          <cell r="B1411" t="str">
            <v>Leflore</v>
          </cell>
          <cell r="C1411">
            <v>56</v>
          </cell>
        </row>
        <row r="1412">
          <cell r="A1412" t="str">
            <v>MS</v>
          </cell>
          <cell r="B1412" t="str">
            <v>Lincoln</v>
          </cell>
          <cell r="C1412">
            <v>56</v>
          </cell>
        </row>
        <row r="1413">
          <cell r="A1413" t="str">
            <v>MS</v>
          </cell>
          <cell r="B1413" t="str">
            <v>Lowndes</v>
          </cell>
          <cell r="C1413">
            <v>56</v>
          </cell>
        </row>
        <row r="1414">
          <cell r="A1414" t="str">
            <v>MS</v>
          </cell>
          <cell r="B1414" t="str">
            <v>Madison</v>
          </cell>
          <cell r="C1414">
            <v>56</v>
          </cell>
        </row>
        <row r="1415">
          <cell r="A1415" t="str">
            <v>MS</v>
          </cell>
          <cell r="B1415" t="str">
            <v>Marion</v>
          </cell>
          <cell r="C1415">
            <v>56</v>
          </cell>
        </row>
        <row r="1416">
          <cell r="A1416" t="str">
            <v>MS</v>
          </cell>
          <cell r="B1416" t="str">
            <v>Marshall</v>
          </cell>
          <cell r="C1416">
            <v>56</v>
          </cell>
        </row>
        <row r="1417">
          <cell r="A1417" t="str">
            <v>MS</v>
          </cell>
          <cell r="B1417" t="str">
            <v>Monroe</v>
          </cell>
          <cell r="C1417">
            <v>56</v>
          </cell>
        </row>
        <row r="1418">
          <cell r="A1418" t="str">
            <v>MS</v>
          </cell>
          <cell r="B1418" t="str">
            <v>Montgomery</v>
          </cell>
          <cell r="C1418">
            <v>56</v>
          </cell>
        </row>
        <row r="1419">
          <cell r="A1419" t="str">
            <v>MS</v>
          </cell>
          <cell r="B1419" t="str">
            <v>Neshoba</v>
          </cell>
          <cell r="C1419">
            <v>56</v>
          </cell>
        </row>
        <row r="1420">
          <cell r="A1420" t="str">
            <v>MS</v>
          </cell>
          <cell r="B1420" t="str">
            <v>Newton</v>
          </cell>
          <cell r="C1420">
            <v>56</v>
          </cell>
        </row>
        <row r="1421">
          <cell r="A1421" t="str">
            <v>MS</v>
          </cell>
          <cell r="B1421" t="str">
            <v>Noxubee</v>
          </cell>
          <cell r="C1421">
            <v>56</v>
          </cell>
        </row>
        <row r="1422">
          <cell r="A1422" t="str">
            <v>MS</v>
          </cell>
          <cell r="B1422" t="str">
            <v>Oktibbeha</v>
          </cell>
          <cell r="C1422">
            <v>56</v>
          </cell>
        </row>
        <row r="1423">
          <cell r="A1423" t="str">
            <v>MS</v>
          </cell>
          <cell r="B1423" t="str">
            <v>Panola</v>
          </cell>
          <cell r="C1423">
            <v>56</v>
          </cell>
        </row>
        <row r="1424">
          <cell r="A1424" t="str">
            <v>MS</v>
          </cell>
          <cell r="B1424" t="str">
            <v>Pearl River</v>
          </cell>
          <cell r="C1424">
            <v>56</v>
          </cell>
        </row>
        <row r="1425">
          <cell r="A1425" t="str">
            <v>MS</v>
          </cell>
          <cell r="B1425" t="str">
            <v>Perry</v>
          </cell>
          <cell r="C1425">
            <v>56</v>
          </cell>
        </row>
        <row r="1426">
          <cell r="A1426" t="str">
            <v>MS</v>
          </cell>
          <cell r="B1426" t="str">
            <v>Pike</v>
          </cell>
          <cell r="C1426">
            <v>56</v>
          </cell>
        </row>
        <row r="1427">
          <cell r="A1427" t="str">
            <v>MS</v>
          </cell>
          <cell r="B1427" t="str">
            <v>Pontotoc</v>
          </cell>
          <cell r="C1427">
            <v>56</v>
          </cell>
        </row>
        <row r="1428">
          <cell r="A1428" t="str">
            <v>MS</v>
          </cell>
          <cell r="B1428" t="str">
            <v>Prentiss</v>
          </cell>
          <cell r="C1428">
            <v>56</v>
          </cell>
        </row>
        <row r="1429">
          <cell r="A1429" t="str">
            <v>MS</v>
          </cell>
          <cell r="B1429" t="str">
            <v>Quitman</v>
          </cell>
          <cell r="C1429">
            <v>56</v>
          </cell>
        </row>
        <row r="1430">
          <cell r="A1430" t="str">
            <v>MS</v>
          </cell>
          <cell r="B1430" t="str">
            <v>Rankin</v>
          </cell>
          <cell r="C1430">
            <v>56</v>
          </cell>
        </row>
        <row r="1431">
          <cell r="A1431" t="str">
            <v>MS</v>
          </cell>
          <cell r="B1431" t="str">
            <v>Scott</v>
          </cell>
          <cell r="C1431">
            <v>56</v>
          </cell>
        </row>
        <row r="1432">
          <cell r="A1432" t="str">
            <v>MS</v>
          </cell>
          <cell r="B1432" t="str">
            <v>Sharkey</v>
          </cell>
          <cell r="C1432">
            <v>56</v>
          </cell>
        </row>
        <row r="1433">
          <cell r="A1433" t="str">
            <v>MS</v>
          </cell>
          <cell r="B1433" t="str">
            <v>Simpson</v>
          </cell>
          <cell r="C1433">
            <v>56</v>
          </cell>
        </row>
        <row r="1434">
          <cell r="A1434" t="str">
            <v>MS</v>
          </cell>
          <cell r="B1434" t="str">
            <v>Smith</v>
          </cell>
          <cell r="C1434">
            <v>56</v>
          </cell>
        </row>
        <row r="1435">
          <cell r="A1435" t="str">
            <v>MS</v>
          </cell>
          <cell r="B1435" t="str">
            <v>Stone</v>
          </cell>
          <cell r="C1435">
            <v>56</v>
          </cell>
        </row>
        <row r="1436">
          <cell r="A1436" t="str">
            <v>MS</v>
          </cell>
          <cell r="B1436" t="str">
            <v>Sunflower</v>
          </cell>
          <cell r="C1436">
            <v>56</v>
          </cell>
        </row>
        <row r="1437">
          <cell r="A1437" t="str">
            <v>MS</v>
          </cell>
          <cell r="B1437" t="str">
            <v>Tallahatchie</v>
          </cell>
          <cell r="C1437">
            <v>56</v>
          </cell>
        </row>
        <row r="1438">
          <cell r="A1438" t="str">
            <v>MS</v>
          </cell>
          <cell r="B1438" t="str">
            <v>Tate</v>
          </cell>
          <cell r="C1438">
            <v>56</v>
          </cell>
        </row>
        <row r="1439">
          <cell r="A1439" t="str">
            <v>MS</v>
          </cell>
          <cell r="B1439" t="str">
            <v>Tippah</v>
          </cell>
          <cell r="C1439">
            <v>56</v>
          </cell>
        </row>
        <row r="1440">
          <cell r="A1440" t="str">
            <v>MS</v>
          </cell>
          <cell r="B1440" t="str">
            <v>Tishomingo</v>
          </cell>
          <cell r="C1440">
            <v>56</v>
          </cell>
        </row>
        <row r="1441">
          <cell r="A1441" t="str">
            <v>MS</v>
          </cell>
          <cell r="B1441" t="str">
            <v>Tunica</v>
          </cell>
          <cell r="C1441">
            <v>56</v>
          </cell>
        </row>
        <row r="1442">
          <cell r="A1442" t="str">
            <v>MS</v>
          </cell>
          <cell r="B1442" t="str">
            <v>Union</v>
          </cell>
          <cell r="C1442">
            <v>56</v>
          </cell>
        </row>
        <row r="1443">
          <cell r="A1443" t="str">
            <v>MS</v>
          </cell>
          <cell r="B1443" t="str">
            <v>Walthall</v>
          </cell>
          <cell r="C1443">
            <v>56</v>
          </cell>
        </row>
        <row r="1444">
          <cell r="A1444" t="str">
            <v>MS</v>
          </cell>
          <cell r="B1444" t="str">
            <v>Warren</v>
          </cell>
          <cell r="C1444">
            <v>56</v>
          </cell>
        </row>
        <row r="1445">
          <cell r="A1445" t="str">
            <v>MS</v>
          </cell>
          <cell r="B1445" t="str">
            <v>Washington</v>
          </cell>
          <cell r="C1445">
            <v>56</v>
          </cell>
        </row>
        <row r="1446">
          <cell r="A1446" t="str">
            <v>MS</v>
          </cell>
          <cell r="B1446" t="str">
            <v>Wayne</v>
          </cell>
          <cell r="C1446">
            <v>56</v>
          </cell>
        </row>
        <row r="1447">
          <cell r="A1447" t="str">
            <v>MS</v>
          </cell>
          <cell r="B1447" t="str">
            <v>Webster</v>
          </cell>
          <cell r="C1447">
            <v>56</v>
          </cell>
        </row>
        <row r="1448">
          <cell r="A1448" t="str">
            <v>MS</v>
          </cell>
          <cell r="B1448" t="str">
            <v>Wilkinson</v>
          </cell>
          <cell r="C1448">
            <v>56</v>
          </cell>
        </row>
        <row r="1449">
          <cell r="A1449" t="str">
            <v>MS</v>
          </cell>
          <cell r="B1449" t="str">
            <v>Winston</v>
          </cell>
          <cell r="C1449">
            <v>56</v>
          </cell>
        </row>
        <row r="1450">
          <cell r="A1450" t="str">
            <v>MS</v>
          </cell>
          <cell r="B1450" t="str">
            <v>Yalobusha</v>
          </cell>
          <cell r="C1450">
            <v>56</v>
          </cell>
        </row>
        <row r="1451">
          <cell r="A1451" t="str">
            <v>MS</v>
          </cell>
          <cell r="B1451" t="str">
            <v>Yazoo</v>
          </cell>
          <cell r="C1451">
            <v>56</v>
          </cell>
        </row>
        <row r="1452">
          <cell r="A1452" t="str">
            <v>MO</v>
          </cell>
          <cell r="B1452" t="str">
            <v>Adair</v>
          </cell>
          <cell r="C1452">
            <v>21</v>
          </cell>
        </row>
        <row r="1453">
          <cell r="A1453" t="str">
            <v>MO</v>
          </cell>
          <cell r="B1453" t="str">
            <v>Andrew</v>
          </cell>
          <cell r="C1453">
            <v>21</v>
          </cell>
        </row>
        <row r="1454">
          <cell r="A1454" t="str">
            <v>MO</v>
          </cell>
          <cell r="B1454" t="str">
            <v>Atchison</v>
          </cell>
          <cell r="C1454">
            <v>21</v>
          </cell>
        </row>
        <row r="1455">
          <cell r="A1455" t="str">
            <v>MO</v>
          </cell>
          <cell r="B1455" t="str">
            <v>Audrain</v>
          </cell>
          <cell r="C1455">
            <v>21</v>
          </cell>
        </row>
        <row r="1456">
          <cell r="A1456" t="str">
            <v>MO</v>
          </cell>
          <cell r="B1456" t="str">
            <v>Barry</v>
          </cell>
          <cell r="C1456">
            <v>109</v>
          </cell>
        </row>
        <row r="1457">
          <cell r="A1457" t="str">
            <v>MO</v>
          </cell>
          <cell r="B1457" t="str">
            <v>Barton</v>
          </cell>
          <cell r="C1457">
            <v>21</v>
          </cell>
        </row>
        <row r="1458">
          <cell r="A1458" t="str">
            <v>MO</v>
          </cell>
          <cell r="B1458" t="str">
            <v>Bates</v>
          </cell>
          <cell r="C1458">
            <v>21</v>
          </cell>
        </row>
        <row r="1459">
          <cell r="A1459" t="str">
            <v>MO</v>
          </cell>
          <cell r="B1459" t="str">
            <v>Benton</v>
          </cell>
          <cell r="C1459">
            <v>21</v>
          </cell>
        </row>
        <row r="1460">
          <cell r="A1460" t="str">
            <v>MO</v>
          </cell>
          <cell r="B1460" t="str">
            <v>Bollinger</v>
          </cell>
          <cell r="C1460">
            <v>112</v>
          </cell>
        </row>
        <row r="1461">
          <cell r="A1461" t="str">
            <v>MO</v>
          </cell>
          <cell r="B1461" t="str">
            <v>Boone</v>
          </cell>
          <cell r="C1461">
            <v>21</v>
          </cell>
        </row>
        <row r="1462">
          <cell r="A1462" t="str">
            <v>MO</v>
          </cell>
          <cell r="B1462" t="str">
            <v>Buchanan</v>
          </cell>
          <cell r="C1462">
            <v>21</v>
          </cell>
        </row>
        <row r="1463">
          <cell r="A1463" t="str">
            <v>MO</v>
          </cell>
          <cell r="B1463" t="str">
            <v>Butler</v>
          </cell>
          <cell r="C1463">
            <v>112</v>
          </cell>
        </row>
        <row r="1464">
          <cell r="A1464" t="str">
            <v>MO</v>
          </cell>
          <cell r="B1464" t="str">
            <v>Caldwell</v>
          </cell>
          <cell r="C1464">
            <v>21</v>
          </cell>
        </row>
        <row r="1465">
          <cell r="A1465" t="str">
            <v>MO</v>
          </cell>
          <cell r="B1465" t="str">
            <v>Callaway</v>
          </cell>
          <cell r="C1465">
            <v>21</v>
          </cell>
        </row>
        <row r="1466">
          <cell r="A1466" t="str">
            <v>MO</v>
          </cell>
          <cell r="B1466" t="str">
            <v>Camden</v>
          </cell>
          <cell r="C1466">
            <v>21</v>
          </cell>
        </row>
        <row r="1467">
          <cell r="A1467" t="str">
            <v>MO</v>
          </cell>
          <cell r="B1467" t="str">
            <v>Cape Girardeau</v>
          </cell>
          <cell r="C1467">
            <v>112</v>
          </cell>
        </row>
        <row r="1468">
          <cell r="A1468" t="str">
            <v>MO</v>
          </cell>
          <cell r="B1468" t="str">
            <v>Carroll</v>
          </cell>
          <cell r="C1468">
            <v>21</v>
          </cell>
        </row>
        <row r="1469">
          <cell r="A1469" t="str">
            <v>MO</v>
          </cell>
          <cell r="B1469" t="str">
            <v>Carter</v>
          </cell>
          <cell r="C1469">
            <v>112</v>
          </cell>
        </row>
        <row r="1470">
          <cell r="A1470" t="str">
            <v>MO</v>
          </cell>
          <cell r="B1470" t="str">
            <v>Cass</v>
          </cell>
          <cell r="C1470">
            <v>21</v>
          </cell>
        </row>
        <row r="1471">
          <cell r="A1471" t="str">
            <v>MO</v>
          </cell>
          <cell r="B1471" t="str">
            <v>Cedar</v>
          </cell>
          <cell r="C1471">
            <v>21</v>
          </cell>
        </row>
        <row r="1472">
          <cell r="A1472" t="str">
            <v>MO</v>
          </cell>
          <cell r="B1472" t="str">
            <v>Chariton</v>
          </cell>
          <cell r="C1472">
            <v>21</v>
          </cell>
        </row>
        <row r="1473">
          <cell r="A1473" t="str">
            <v>MO</v>
          </cell>
          <cell r="B1473" t="str">
            <v>Christian</v>
          </cell>
          <cell r="C1473">
            <v>109</v>
          </cell>
        </row>
        <row r="1474">
          <cell r="A1474" t="str">
            <v>MO</v>
          </cell>
          <cell r="B1474" t="str">
            <v>Clark</v>
          </cell>
          <cell r="C1474">
            <v>21</v>
          </cell>
        </row>
        <row r="1475">
          <cell r="A1475" t="str">
            <v>MO</v>
          </cell>
          <cell r="B1475" t="str">
            <v>Clay</v>
          </cell>
          <cell r="C1475">
            <v>21</v>
          </cell>
        </row>
        <row r="1476">
          <cell r="A1476" t="str">
            <v>MO</v>
          </cell>
          <cell r="B1476" t="str">
            <v>Clinton</v>
          </cell>
          <cell r="C1476">
            <v>21</v>
          </cell>
        </row>
        <row r="1477">
          <cell r="A1477" t="str">
            <v>MO</v>
          </cell>
          <cell r="B1477" t="str">
            <v>Cole</v>
          </cell>
          <cell r="C1477">
            <v>21</v>
          </cell>
        </row>
        <row r="1478">
          <cell r="A1478" t="str">
            <v>MO</v>
          </cell>
          <cell r="B1478" t="str">
            <v>Cooper</v>
          </cell>
          <cell r="C1478">
            <v>21</v>
          </cell>
        </row>
        <row r="1479">
          <cell r="A1479" t="str">
            <v>MO</v>
          </cell>
          <cell r="B1479" t="str">
            <v>Crawford</v>
          </cell>
          <cell r="C1479">
            <v>112</v>
          </cell>
        </row>
        <row r="1480">
          <cell r="A1480" t="str">
            <v>MO</v>
          </cell>
          <cell r="B1480" t="str">
            <v>Dade</v>
          </cell>
          <cell r="C1480">
            <v>21</v>
          </cell>
        </row>
        <row r="1481">
          <cell r="A1481" t="str">
            <v>MO</v>
          </cell>
          <cell r="B1481" t="str">
            <v>Dallas</v>
          </cell>
          <cell r="C1481">
            <v>21</v>
          </cell>
        </row>
        <row r="1482">
          <cell r="A1482" t="str">
            <v>MO</v>
          </cell>
          <cell r="B1482" t="str">
            <v>Daviess</v>
          </cell>
          <cell r="C1482">
            <v>21</v>
          </cell>
        </row>
        <row r="1483">
          <cell r="A1483" t="str">
            <v>MO</v>
          </cell>
          <cell r="B1483" t="str">
            <v>De Kalb</v>
          </cell>
          <cell r="C1483">
            <v>21</v>
          </cell>
        </row>
        <row r="1484">
          <cell r="A1484" t="str">
            <v>MO</v>
          </cell>
          <cell r="B1484" t="str">
            <v>Dent</v>
          </cell>
          <cell r="C1484">
            <v>112</v>
          </cell>
        </row>
        <row r="1485">
          <cell r="A1485" t="str">
            <v>MO</v>
          </cell>
          <cell r="B1485" t="str">
            <v>Douglas</v>
          </cell>
          <cell r="C1485">
            <v>112</v>
          </cell>
        </row>
        <row r="1486">
          <cell r="A1486" t="str">
            <v>MO</v>
          </cell>
          <cell r="B1486" t="str">
            <v>Dunklin</v>
          </cell>
          <cell r="C1486">
            <v>112</v>
          </cell>
        </row>
        <row r="1487">
          <cell r="A1487" t="str">
            <v>MO</v>
          </cell>
          <cell r="B1487" t="str">
            <v>Franklin</v>
          </cell>
          <cell r="C1487">
            <v>112</v>
          </cell>
        </row>
        <row r="1488">
          <cell r="A1488" t="str">
            <v>MO</v>
          </cell>
          <cell r="B1488" t="str">
            <v>Gasconade</v>
          </cell>
          <cell r="C1488">
            <v>21</v>
          </cell>
        </row>
        <row r="1489">
          <cell r="A1489" t="str">
            <v>MO</v>
          </cell>
          <cell r="B1489" t="str">
            <v>Gentry</v>
          </cell>
          <cell r="C1489">
            <v>21</v>
          </cell>
        </row>
        <row r="1490">
          <cell r="A1490" t="str">
            <v>MO</v>
          </cell>
          <cell r="B1490" t="str">
            <v>Greene</v>
          </cell>
          <cell r="C1490">
            <v>109</v>
          </cell>
        </row>
        <row r="1491">
          <cell r="A1491" t="str">
            <v>MO</v>
          </cell>
          <cell r="B1491" t="str">
            <v>Grundy</v>
          </cell>
          <cell r="C1491">
            <v>21</v>
          </cell>
        </row>
        <row r="1492">
          <cell r="A1492" t="str">
            <v>MO</v>
          </cell>
          <cell r="B1492" t="str">
            <v>Harrison</v>
          </cell>
          <cell r="C1492">
            <v>21</v>
          </cell>
        </row>
        <row r="1493">
          <cell r="A1493" t="str">
            <v>MO</v>
          </cell>
          <cell r="B1493" t="str">
            <v>Henry</v>
          </cell>
          <cell r="C1493">
            <v>21</v>
          </cell>
        </row>
        <row r="1494">
          <cell r="A1494" t="str">
            <v>MO</v>
          </cell>
          <cell r="B1494" t="str">
            <v>Hickory</v>
          </cell>
          <cell r="C1494">
            <v>21</v>
          </cell>
        </row>
        <row r="1495">
          <cell r="A1495" t="str">
            <v>MO</v>
          </cell>
          <cell r="B1495" t="str">
            <v>Holt</v>
          </cell>
          <cell r="C1495">
            <v>21</v>
          </cell>
        </row>
        <row r="1496">
          <cell r="A1496" t="str">
            <v>MO</v>
          </cell>
          <cell r="B1496" t="str">
            <v>Howard</v>
          </cell>
          <cell r="C1496">
            <v>21</v>
          </cell>
        </row>
        <row r="1497">
          <cell r="A1497" t="str">
            <v>MO</v>
          </cell>
          <cell r="B1497" t="str">
            <v>Howell</v>
          </cell>
          <cell r="C1497">
            <v>112</v>
          </cell>
        </row>
        <row r="1498">
          <cell r="A1498" t="str">
            <v>MO</v>
          </cell>
          <cell r="B1498" t="str">
            <v>Iron</v>
          </cell>
          <cell r="C1498">
            <v>112</v>
          </cell>
        </row>
        <row r="1499">
          <cell r="A1499" t="str">
            <v>MO</v>
          </cell>
          <cell r="B1499" t="str">
            <v>Jackson</v>
          </cell>
          <cell r="C1499">
            <v>21</v>
          </cell>
        </row>
        <row r="1500">
          <cell r="A1500" t="str">
            <v>MO</v>
          </cell>
          <cell r="B1500" t="str">
            <v>Jasper</v>
          </cell>
          <cell r="C1500">
            <v>109</v>
          </cell>
        </row>
        <row r="1501">
          <cell r="A1501" t="str">
            <v>MO</v>
          </cell>
          <cell r="B1501" t="str">
            <v>Jefferson</v>
          </cell>
          <cell r="C1501">
            <v>112</v>
          </cell>
        </row>
        <row r="1502">
          <cell r="A1502" t="str">
            <v>MO</v>
          </cell>
          <cell r="B1502" t="str">
            <v>Johnson</v>
          </cell>
          <cell r="C1502">
            <v>21</v>
          </cell>
        </row>
        <row r="1503">
          <cell r="A1503" t="str">
            <v>MO</v>
          </cell>
          <cell r="B1503" t="str">
            <v>Knox</v>
          </cell>
          <cell r="C1503">
            <v>21</v>
          </cell>
        </row>
        <row r="1504">
          <cell r="A1504" t="str">
            <v>MO</v>
          </cell>
          <cell r="B1504" t="str">
            <v>Laclede</v>
          </cell>
          <cell r="C1504">
            <v>21</v>
          </cell>
        </row>
        <row r="1505">
          <cell r="A1505" t="str">
            <v>MO</v>
          </cell>
          <cell r="B1505" t="str">
            <v>Lafayette</v>
          </cell>
          <cell r="C1505">
            <v>21</v>
          </cell>
        </row>
        <row r="1506">
          <cell r="A1506" t="str">
            <v>MO</v>
          </cell>
          <cell r="B1506" t="str">
            <v>Lawrence</v>
          </cell>
          <cell r="C1506">
            <v>109</v>
          </cell>
        </row>
        <row r="1507">
          <cell r="A1507" t="str">
            <v>MO</v>
          </cell>
          <cell r="B1507" t="str">
            <v>Lewis</v>
          </cell>
          <cell r="C1507">
            <v>21</v>
          </cell>
        </row>
        <row r="1508">
          <cell r="A1508" t="str">
            <v>MO</v>
          </cell>
          <cell r="B1508" t="str">
            <v>Lincoln</v>
          </cell>
          <cell r="C1508">
            <v>112</v>
          </cell>
        </row>
        <row r="1509">
          <cell r="A1509" t="str">
            <v>MO</v>
          </cell>
          <cell r="B1509" t="str">
            <v>Linn</v>
          </cell>
          <cell r="C1509">
            <v>21</v>
          </cell>
        </row>
        <row r="1510">
          <cell r="A1510" t="str">
            <v>MO</v>
          </cell>
          <cell r="B1510" t="str">
            <v>Livingston</v>
          </cell>
          <cell r="C1510">
            <v>21</v>
          </cell>
        </row>
        <row r="1511">
          <cell r="A1511" t="str">
            <v>MO</v>
          </cell>
          <cell r="B1511" t="str">
            <v>McDonald</v>
          </cell>
          <cell r="C1511">
            <v>109</v>
          </cell>
        </row>
        <row r="1512">
          <cell r="A1512" t="str">
            <v>MO</v>
          </cell>
          <cell r="B1512" t="str">
            <v>Macon</v>
          </cell>
          <cell r="C1512">
            <v>21</v>
          </cell>
        </row>
        <row r="1513">
          <cell r="A1513" t="str">
            <v>MO</v>
          </cell>
          <cell r="B1513" t="str">
            <v>Madison</v>
          </cell>
          <cell r="C1513">
            <v>112</v>
          </cell>
        </row>
        <row r="1514">
          <cell r="A1514" t="str">
            <v>MO</v>
          </cell>
          <cell r="B1514" t="str">
            <v>Maries</v>
          </cell>
          <cell r="C1514">
            <v>21</v>
          </cell>
        </row>
        <row r="1515">
          <cell r="A1515" t="str">
            <v>MO</v>
          </cell>
          <cell r="B1515" t="str">
            <v>Marion</v>
          </cell>
          <cell r="C1515">
            <v>21</v>
          </cell>
        </row>
        <row r="1516">
          <cell r="A1516" t="str">
            <v>MO</v>
          </cell>
          <cell r="B1516" t="str">
            <v>Mercer</v>
          </cell>
          <cell r="C1516">
            <v>21</v>
          </cell>
        </row>
        <row r="1517">
          <cell r="A1517" t="str">
            <v>MO</v>
          </cell>
          <cell r="B1517" t="str">
            <v>Miller</v>
          </cell>
          <cell r="C1517">
            <v>21</v>
          </cell>
        </row>
        <row r="1518">
          <cell r="A1518" t="str">
            <v>MO</v>
          </cell>
          <cell r="B1518" t="str">
            <v>Mississippi</v>
          </cell>
          <cell r="C1518">
            <v>112</v>
          </cell>
        </row>
        <row r="1519">
          <cell r="A1519" t="str">
            <v>MO</v>
          </cell>
          <cell r="B1519" t="str">
            <v>Moniteau</v>
          </cell>
          <cell r="C1519">
            <v>21</v>
          </cell>
        </row>
        <row r="1520">
          <cell r="A1520" t="str">
            <v>MO</v>
          </cell>
          <cell r="B1520" t="str">
            <v>Monroe</v>
          </cell>
          <cell r="C1520">
            <v>21</v>
          </cell>
        </row>
        <row r="1521">
          <cell r="A1521" t="str">
            <v>MO</v>
          </cell>
          <cell r="B1521" t="str">
            <v>Montgomery</v>
          </cell>
          <cell r="C1521">
            <v>21</v>
          </cell>
        </row>
        <row r="1522">
          <cell r="A1522" t="str">
            <v>MO</v>
          </cell>
          <cell r="B1522" t="str">
            <v>Morgan</v>
          </cell>
          <cell r="C1522">
            <v>21</v>
          </cell>
        </row>
        <row r="1523">
          <cell r="A1523" t="str">
            <v>MO</v>
          </cell>
          <cell r="B1523" t="str">
            <v>New Madrid</v>
          </cell>
          <cell r="C1523">
            <v>112</v>
          </cell>
        </row>
        <row r="1524">
          <cell r="A1524" t="str">
            <v>MO</v>
          </cell>
          <cell r="B1524" t="str">
            <v>Newton</v>
          </cell>
          <cell r="C1524">
            <v>109</v>
          </cell>
        </row>
        <row r="1525">
          <cell r="A1525" t="str">
            <v>MO</v>
          </cell>
          <cell r="B1525" t="str">
            <v>Nodaway</v>
          </cell>
          <cell r="C1525">
            <v>21</v>
          </cell>
        </row>
        <row r="1526">
          <cell r="A1526" t="str">
            <v>MO</v>
          </cell>
          <cell r="B1526" t="str">
            <v>Oregon</v>
          </cell>
          <cell r="C1526">
            <v>112</v>
          </cell>
        </row>
        <row r="1527">
          <cell r="A1527" t="str">
            <v>MO</v>
          </cell>
          <cell r="B1527" t="str">
            <v>Osage</v>
          </cell>
          <cell r="C1527">
            <v>21</v>
          </cell>
        </row>
        <row r="1528">
          <cell r="A1528" t="str">
            <v>MO</v>
          </cell>
          <cell r="B1528" t="str">
            <v>Ozark</v>
          </cell>
          <cell r="C1528">
            <v>112</v>
          </cell>
        </row>
        <row r="1529">
          <cell r="A1529" t="str">
            <v>MO</v>
          </cell>
          <cell r="B1529" t="str">
            <v>Pemiscot</v>
          </cell>
          <cell r="C1529">
            <v>112</v>
          </cell>
        </row>
        <row r="1530">
          <cell r="A1530" t="str">
            <v>MO</v>
          </cell>
          <cell r="B1530" t="str">
            <v>Perry</v>
          </cell>
          <cell r="C1530">
            <v>112</v>
          </cell>
        </row>
        <row r="1531">
          <cell r="A1531" t="str">
            <v>MO</v>
          </cell>
          <cell r="B1531" t="str">
            <v>Pettis</v>
          </cell>
          <cell r="C1531">
            <v>21</v>
          </cell>
        </row>
        <row r="1532">
          <cell r="A1532" t="str">
            <v>MO</v>
          </cell>
          <cell r="B1532" t="str">
            <v>Phelps</v>
          </cell>
          <cell r="C1532">
            <v>112</v>
          </cell>
        </row>
        <row r="1533">
          <cell r="A1533" t="str">
            <v>MO</v>
          </cell>
          <cell r="B1533" t="str">
            <v>Pike</v>
          </cell>
          <cell r="C1533">
            <v>21</v>
          </cell>
        </row>
        <row r="1534">
          <cell r="A1534" t="str">
            <v>MO</v>
          </cell>
          <cell r="B1534" t="str">
            <v>Platte</v>
          </cell>
          <cell r="C1534">
            <v>21</v>
          </cell>
        </row>
        <row r="1535">
          <cell r="A1535" t="str">
            <v>MO</v>
          </cell>
          <cell r="B1535" t="str">
            <v>Polk</v>
          </cell>
          <cell r="C1535">
            <v>21</v>
          </cell>
        </row>
        <row r="1536">
          <cell r="A1536" t="str">
            <v>MO</v>
          </cell>
          <cell r="B1536" t="str">
            <v>Pulaski</v>
          </cell>
          <cell r="C1536">
            <v>112</v>
          </cell>
        </row>
        <row r="1537">
          <cell r="A1537" t="str">
            <v>MO</v>
          </cell>
          <cell r="B1537" t="str">
            <v>Putnam</v>
          </cell>
          <cell r="C1537">
            <v>21</v>
          </cell>
        </row>
        <row r="1538">
          <cell r="A1538" t="str">
            <v>MO</v>
          </cell>
          <cell r="B1538" t="str">
            <v>Ralls</v>
          </cell>
          <cell r="C1538">
            <v>21</v>
          </cell>
        </row>
        <row r="1539">
          <cell r="A1539" t="str">
            <v>MO</v>
          </cell>
          <cell r="B1539" t="str">
            <v>Randolph</v>
          </cell>
          <cell r="C1539">
            <v>21</v>
          </cell>
        </row>
        <row r="1540">
          <cell r="A1540" t="str">
            <v>MO</v>
          </cell>
          <cell r="B1540" t="str">
            <v>Ray</v>
          </cell>
          <cell r="C1540">
            <v>21</v>
          </cell>
        </row>
        <row r="1541">
          <cell r="A1541" t="str">
            <v>MO</v>
          </cell>
          <cell r="B1541" t="str">
            <v>Reynolds</v>
          </cell>
          <cell r="C1541">
            <v>112</v>
          </cell>
        </row>
        <row r="1542">
          <cell r="A1542" t="str">
            <v>MO</v>
          </cell>
          <cell r="B1542" t="str">
            <v>Ripley</v>
          </cell>
          <cell r="C1542">
            <v>112</v>
          </cell>
        </row>
        <row r="1543">
          <cell r="A1543" t="str">
            <v>MO</v>
          </cell>
          <cell r="B1543" t="str">
            <v>St. Charles</v>
          </cell>
          <cell r="C1543">
            <v>112</v>
          </cell>
        </row>
        <row r="1544">
          <cell r="A1544" t="str">
            <v>MO</v>
          </cell>
          <cell r="B1544" t="str">
            <v>St. Clair</v>
          </cell>
          <cell r="C1544">
            <v>21</v>
          </cell>
        </row>
        <row r="1545">
          <cell r="A1545" t="str">
            <v>MO</v>
          </cell>
          <cell r="B1545" t="str">
            <v>Ste. Genevieve</v>
          </cell>
          <cell r="C1545">
            <v>112</v>
          </cell>
        </row>
        <row r="1546">
          <cell r="A1546" t="str">
            <v>MO</v>
          </cell>
          <cell r="B1546" t="str">
            <v>St. Francois</v>
          </cell>
          <cell r="C1546">
            <v>112</v>
          </cell>
        </row>
        <row r="1547">
          <cell r="A1547" t="str">
            <v>MO</v>
          </cell>
          <cell r="B1547" t="str">
            <v>St. Louis</v>
          </cell>
          <cell r="C1547">
            <v>112</v>
          </cell>
        </row>
        <row r="1548">
          <cell r="A1548" t="str">
            <v>MO</v>
          </cell>
          <cell r="B1548" t="str">
            <v>Saline</v>
          </cell>
          <cell r="C1548">
            <v>21</v>
          </cell>
        </row>
        <row r="1549">
          <cell r="A1549" t="str">
            <v>MO</v>
          </cell>
          <cell r="B1549" t="str">
            <v>Schuyler</v>
          </cell>
          <cell r="C1549">
            <v>21</v>
          </cell>
        </row>
        <row r="1550">
          <cell r="A1550" t="str">
            <v>MO</v>
          </cell>
          <cell r="B1550" t="str">
            <v>Scotland</v>
          </cell>
          <cell r="C1550">
            <v>21</v>
          </cell>
        </row>
        <row r="1551">
          <cell r="A1551" t="str">
            <v>MO</v>
          </cell>
          <cell r="B1551" t="str">
            <v>Scott</v>
          </cell>
          <cell r="C1551">
            <v>112</v>
          </cell>
        </row>
        <row r="1552">
          <cell r="A1552" t="str">
            <v>MO</v>
          </cell>
          <cell r="B1552" t="str">
            <v>Shannon</v>
          </cell>
          <cell r="C1552">
            <v>112</v>
          </cell>
        </row>
        <row r="1553">
          <cell r="A1553" t="str">
            <v>MO</v>
          </cell>
          <cell r="B1553" t="str">
            <v>Shelby</v>
          </cell>
          <cell r="C1553">
            <v>21</v>
          </cell>
        </row>
        <row r="1554">
          <cell r="A1554" t="str">
            <v>MO</v>
          </cell>
          <cell r="B1554" t="str">
            <v>Stoddard</v>
          </cell>
          <cell r="C1554">
            <v>112</v>
          </cell>
        </row>
        <row r="1555">
          <cell r="A1555" t="str">
            <v>MO</v>
          </cell>
          <cell r="B1555" t="str">
            <v>Stone</v>
          </cell>
          <cell r="C1555">
            <v>109</v>
          </cell>
        </row>
        <row r="1556">
          <cell r="A1556" t="str">
            <v>MO</v>
          </cell>
          <cell r="B1556" t="str">
            <v>Sullivan</v>
          </cell>
          <cell r="C1556">
            <v>21</v>
          </cell>
        </row>
        <row r="1557">
          <cell r="A1557" t="str">
            <v>MO</v>
          </cell>
          <cell r="B1557" t="str">
            <v>Taney</v>
          </cell>
          <cell r="C1557">
            <v>109</v>
          </cell>
        </row>
        <row r="1558">
          <cell r="A1558" t="str">
            <v>MO</v>
          </cell>
          <cell r="B1558" t="str">
            <v>Texas</v>
          </cell>
          <cell r="C1558">
            <v>112</v>
          </cell>
        </row>
        <row r="1559">
          <cell r="A1559" t="str">
            <v>MO</v>
          </cell>
          <cell r="B1559" t="str">
            <v>Vernon</v>
          </cell>
          <cell r="C1559">
            <v>21</v>
          </cell>
        </row>
        <row r="1560">
          <cell r="A1560" t="str">
            <v>MO</v>
          </cell>
          <cell r="B1560" t="str">
            <v>Warren</v>
          </cell>
          <cell r="C1560">
            <v>112</v>
          </cell>
        </row>
        <row r="1561">
          <cell r="A1561" t="str">
            <v>MO</v>
          </cell>
          <cell r="B1561" t="str">
            <v>Washington</v>
          </cell>
          <cell r="C1561">
            <v>112</v>
          </cell>
        </row>
        <row r="1562">
          <cell r="A1562" t="str">
            <v>MO</v>
          </cell>
          <cell r="B1562" t="str">
            <v>Wayne</v>
          </cell>
          <cell r="C1562">
            <v>112</v>
          </cell>
        </row>
        <row r="1563">
          <cell r="A1563" t="str">
            <v>MO</v>
          </cell>
          <cell r="B1563" t="str">
            <v>Webster</v>
          </cell>
          <cell r="C1563">
            <v>109</v>
          </cell>
        </row>
        <row r="1564">
          <cell r="A1564" t="str">
            <v>MO</v>
          </cell>
          <cell r="B1564" t="str">
            <v>Worth</v>
          </cell>
          <cell r="C1564">
            <v>21</v>
          </cell>
        </row>
        <row r="1565">
          <cell r="A1565" t="str">
            <v>MO</v>
          </cell>
          <cell r="B1565" t="str">
            <v>Wright</v>
          </cell>
          <cell r="C1565">
            <v>112</v>
          </cell>
        </row>
        <row r="1566">
          <cell r="A1566" t="str">
            <v>MO</v>
          </cell>
          <cell r="B1566" t="str">
            <v>St. Louis city</v>
          </cell>
          <cell r="C1566">
            <v>112</v>
          </cell>
        </row>
        <row r="1567">
          <cell r="A1567" t="str">
            <v>MT</v>
          </cell>
          <cell r="B1567" t="str">
            <v>Beaverhead</v>
          </cell>
          <cell r="C1567">
            <v>41</v>
          </cell>
        </row>
        <row r="1568">
          <cell r="A1568" t="str">
            <v>MT</v>
          </cell>
          <cell r="B1568" t="str">
            <v>Big Horn</v>
          </cell>
          <cell r="C1568">
            <v>41</v>
          </cell>
        </row>
        <row r="1569">
          <cell r="A1569" t="str">
            <v>MT</v>
          </cell>
          <cell r="B1569" t="str">
            <v>Blaine</v>
          </cell>
          <cell r="C1569">
            <v>41</v>
          </cell>
        </row>
        <row r="1570">
          <cell r="A1570" t="str">
            <v>MT</v>
          </cell>
          <cell r="B1570" t="str">
            <v>Broadwater</v>
          </cell>
          <cell r="C1570">
            <v>41</v>
          </cell>
        </row>
        <row r="1571">
          <cell r="A1571" t="str">
            <v>MT</v>
          </cell>
          <cell r="B1571" t="str">
            <v>Carbon</v>
          </cell>
          <cell r="C1571">
            <v>41</v>
          </cell>
        </row>
        <row r="1572">
          <cell r="A1572" t="str">
            <v>MT</v>
          </cell>
          <cell r="B1572" t="str">
            <v>Carter</v>
          </cell>
          <cell r="C1572">
            <v>41</v>
          </cell>
        </row>
        <row r="1573">
          <cell r="A1573" t="str">
            <v>MT</v>
          </cell>
          <cell r="B1573" t="str">
            <v>Cascade</v>
          </cell>
          <cell r="C1573">
            <v>41</v>
          </cell>
        </row>
        <row r="1574">
          <cell r="A1574" t="str">
            <v>MT</v>
          </cell>
          <cell r="B1574" t="str">
            <v>Chouteau</v>
          </cell>
          <cell r="C1574">
            <v>41</v>
          </cell>
        </row>
        <row r="1575">
          <cell r="A1575" t="str">
            <v>MT</v>
          </cell>
          <cell r="B1575" t="str">
            <v>Custer</v>
          </cell>
          <cell r="C1575">
            <v>41</v>
          </cell>
        </row>
        <row r="1576">
          <cell r="A1576" t="str">
            <v>MT</v>
          </cell>
          <cell r="B1576" t="str">
            <v>Daniels</v>
          </cell>
          <cell r="C1576">
            <v>41</v>
          </cell>
        </row>
        <row r="1577">
          <cell r="A1577" t="str">
            <v>MT</v>
          </cell>
          <cell r="B1577" t="str">
            <v>Dawson</v>
          </cell>
          <cell r="C1577">
            <v>41</v>
          </cell>
        </row>
        <row r="1578">
          <cell r="A1578" t="str">
            <v>MT</v>
          </cell>
          <cell r="B1578" t="str">
            <v>Deer Lodge</v>
          </cell>
          <cell r="C1578">
            <v>41</v>
          </cell>
        </row>
        <row r="1579">
          <cell r="A1579" t="str">
            <v>MT</v>
          </cell>
          <cell r="B1579" t="str">
            <v>Fallon</v>
          </cell>
          <cell r="C1579">
            <v>41</v>
          </cell>
        </row>
        <row r="1580">
          <cell r="A1580" t="str">
            <v>MT</v>
          </cell>
          <cell r="B1580" t="str">
            <v>Fergus</v>
          </cell>
          <cell r="C1580">
            <v>41</v>
          </cell>
        </row>
        <row r="1581">
          <cell r="A1581" t="str">
            <v>MT</v>
          </cell>
          <cell r="B1581" t="str">
            <v>Flathead</v>
          </cell>
          <cell r="C1581">
            <v>41</v>
          </cell>
        </row>
        <row r="1582">
          <cell r="A1582" t="str">
            <v>MT</v>
          </cell>
          <cell r="B1582" t="str">
            <v>Gallatin</v>
          </cell>
          <cell r="C1582">
            <v>41</v>
          </cell>
        </row>
        <row r="1583">
          <cell r="A1583" t="str">
            <v>MT</v>
          </cell>
          <cell r="B1583" t="str">
            <v>Garfield</v>
          </cell>
          <cell r="C1583">
            <v>41</v>
          </cell>
        </row>
        <row r="1584">
          <cell r="A1584" t="str">
            <v>MT</v>
          </cell>
          <cell r="B1584" t="str">
            <v>Glacier</v>
          </cell>
          <cell r="C1584">
            <v>41</v>
          </cell>
        </row>
        <row r="1585">
          <cell r="A1585" t="str">
            <v>MT</v>
          </cell>
          <cell r="B1585" t="str">
            <v>Golden Valley</v>
          </cell>
          <cell r="C1585">
            <v>41</v>
          </cell>
        </row>
        <row r="1586">
          <cell r="A1586" t="str">
            <v>MT</v>
          </cell>
          <cell r="B1586" t="str">
            <v>Granite</v>
          </cell>
          <cell r="C1586">
            <v>41</v>
          </cell>
        </row>
        <row r="1587">
          <cell r="A1587" t="str">
            <v>MT</v>
          </cell>
          <cell r="B1587" t="str">
            <v>Hill</v>
          </cell>
          <cell r="C1587">
            <v>41</v>
          </cell>
        </row>
        <row r="1588">
          <cell r="A1588" t="str">
            <v>MT</v>
          </cell>
          <cell r="B1588" t="str">
            <v>Jefferson</v>
          </cell>
          <cell r="C1588">
            <v>41</v>
          </cell>
        </row>
        <row r="1589">
          <cell r="A1589" t="str">
            <v>MT</v>
          </cell>
          <cell r="B1589" t="str">
            <v>Judith Basin</v>
          </cell>
          <cell r="C1589">
            <v>41</v>
          </cell>
        </row>
        <row r="1590">
          <cell r="A1590" t="str">
            <v>MT</v>
          </cell>
          <cell r="B1590" t="str">
            <v>Lake</v>
          </cell>
          <cell r="C1590">
            <v>41</v>
          </cell>
        </row>
        <row r="1591">
          <cell r="A1591" t="str">
            <v>MT</v>
          </cell>
          <cell r="B1591" t="str">
            <v>Lewis and Clark</v>
          </cell>
          <cell r="C1591">
            <v>41</v>
          </cell>
        </row>
        <row r="1592">
          <cell r="A1592" t="str">
            <v>MT</v>
          </cell>
          <cell r="B1592" t="str">
            <v>Liberty</v>
          </cell>
          <cell r="C1592">
            <v>41</v>
          </cell>
        </row>
        <row r="1593">
          <cell r="A1593" t="str">
            <v>MT</v>
          </cell>
          <cell r="B1593" t="str">
            <v>Lincoln</v>
          </cell>
          <cell r="C1593">
            <v>41</v>
          </cell>
        </row>
        <row r="1594">
          <cell r="A1594" t="str">
            <v>MT</v>
          </cell>
          <cell r="B1594" t="str">
            <v>McCone</v>
          </cell>
          <cell r="C1594">
            <v>41</v>
          </cell>
        </row>
        <row r="1595">
          <cell r="A1595" t="str">
            <v>MT</v>
          </cell>
          <cell r="B1595" t="str">
            <v>Madison</v>
          </cell>
          <cell r="C1595">
            <v>41</v>
          </cell>
        </row>
        <row r="1596">
          <cell r="A1596" t="str">
            <v>MT</v>
          </cell>
          <cell r="B1596" t="str">
            <v>Meagher</v>
          </cell>
          <cell r="C1596">
            <v>41</v>
          </cell>
        </row>
        <row r="1597">
          <cell r="A1597" t="str">
            <v>MT</v>
          </cell>
          <cell r="B1597" t="str">
            <v>Mineral</v>
          </cell>
          <cell r="C1597">
            <v>41</v>
          </cell>
        </row>
        <row r="1598">
          <cell r="A1598" t="str">
            <v>MT</v>
          </cell>
          <cell r="B1598" t="str">
            <v>Missoula</v>
          </cell>
          <cell r="C1598">
            <v>41</v>
          </cell>
        </row>
        <row r="1599">
          <cell r="A1599" t="str">
            <v>MT</v>
          </cell>
          <cell r="B1599" t="str">
            <v>Musselshell</v>
          </cell>
          <cell r="C1599">
            <v>41</v>
          </cell>
        </row>
        <row r="1600">
          <cell r="A1600" t="str">
            <v>MT</v>
          </cell>
          <cell r="B1600" t="str">
            <v>Park</v>
          </cell>
          <cell r="C1600">
            <v>41</v>
          </cell>
        </row>
        <row r="1601">
          <cell r="A1601" t="str">
            <v>MT</v>
          </cell>
          <cell r="B1601" t="str">
            <v>Petroleum</v>
          </cell>
          <cell r="C1601">
            <v>41</v>
          </cell>
        </row>
        <row r="1602">
          <cell r="A1602" t="str">
            <v>MT</v>
          </cell>
          <cell r="B1602" t="str">
            <v>Phillips</v>
          </cell>
          <cell r="C1602">
            <v>41</v>
          </cell>
        </row>
        <row r="1603">
          <cell r="A1603" t="str">
            <v>MT</v>
          </cell>
          <cell r="B1603" t="str">
            <v>Pondera</v>
          </cell>
          <cell r="C1603">
            <v>41</v>
          </cell>
        </row>
        <row r="1604">
          <cell r="A1604" t="str">
            <v>MT</v>
          </cell>
          <cell r="B1604" t="str">
            <v>Powder River</v>
          </cell>
          <cell r="C1604">
            <v>41</v>
          </cell>
        </row>
        <row r="1605">
          <cell r="A1605" t="str">
            <v>MT</v>
          </cell>
          <cell r="B1605" t="str">
            <v>Powell</v>
          </cell>
          <cell r="C1605">
            <v>41</v>
          </cell>
        </row>
        <row r="1606">
          <cell r="A1606" t="str">
            <v>MT</v>
          </cell>
          <cell r="B1606" t="str">
            <v>Prairie</v>
          </cell>
          <cell r="C1606">
            <v>41</v>
          </cell>
        </row>
        <row r="1607">
          <cell r="A1607" t="str">
            <v>MT</v>
          </cell>
          <cell r="B1607" t="str">
            <v>Ravalli</v>
          </cell>
          <cell r="C1607">
            <v>41</v>
          </cell>
        </row>
        <row r="1608">
          <cell r="A1608" t="str">
            <v>MT</v>
          </cell>
          <cell r="B1608" t="str">
            <v>Richland</v>
          </cell>
          <cell r="C1608">
            <v>41</v>
          </cell>
        </row>
        <row r="1609">
          <cell r="A1609" t="str">
            <v>MT</v>
          </cell>
          <cell r="B1609" t="str">
            <v>Roosevelt</v>
          </cell>
          <cell r="C1609">
            <v>41</v>
          </cell>
        </row>
        <row r="1610">
          <cell r="A1610" t="str">
            <v>MT</v>
          </cell>
          <cell r="B1610" t="str">
            <v>Rosebud</v>
          </cell>
          <cell r="C1610">
            <v>41</v>
          </cell>
        </row>
        <row r="1611">
          <cell r="A1611" t="str">
            <v>MT</v>
          </cell>
          <cell r="B1611" t="str">
            <v>Sanders</v>
          </cell>
          <cell r="C1611">
            <v>41</v>
          </cell>
        </row>
        <row r="1612">
          <cell r="A1612" t="str">
            <v>MT</v>
          </cell>
          <cell r="B1612" t="str">
            <v>Sheridan</v>
          </cell>
          <cell r="C1612">
            <v>41</v>
          </cell>
        </row>
        <row r="1613">
          <cell r="A1613" t="str">
            <v>MT</v>
          </cell>
          <cell r="B1613" t="str">
            <v>Silver Bow</v>
          </cell>
          <cell r="C1613">
            <v>41</v>
          </cell>
        </row>
        <row r="1614">
          <cell r="A1614" t="str">
            <v>MT</v>
          </cell>
          <cell r="B1614" t="str">
            <v>Stillwater</v>
          </cell>
          <cell r="C1614">
            <v>41</v>
          </cell>
        </row>
        <row r="1615">
          <cell r="A1615" t="str">
            <v>MT</v>
          </cell>
          <cell r="B1615" t="str">
            <v>Sweet Grass</v>
          </cell>
          <cell r="C1615">
            <v>41</v>
          </cell>
        </row>
        <row r="1616">
          <cell r="A1616" t="str">
            <v>MT</v>
          </cell>
          <cell r="B1616" t="str">
            <v>Teton</v>
          </cell>
          <cell r="C1616">
            <v>41</v>
          </cell>
        </row>
        <row r="1617">
          <cell r="A1617" t="str">
            <v>MT</v>
          </cell>
          <cell r="B1617" t="str">
            <v>Toole</v>
          </cell>
          <cell r="C1617">
            <v>41</v>
          </cell>
        </row>
        <row r="1618">
          <cell r="A1618" t="str">
            <v>MT</v>
          </cell>
          <cell r="B1618" t="str">
            <v>Treasure</v>
          </cell>
          <cell r="C1618">
            <v>41</v>
          </cell>
        </row>
        <row r="1619">
          <cell r="A1619" t="str">
            <v>MT</v>
          </cell>
          <cell r="B1619" t="str">
            <v>Valley</v>
          </cell>
          <cell r="C1619">
            <v>41</v>
          </cell>
        </row>
        <row r="1620">
          <cell r="A1620" t="str">
            <v>MT</v>
          </cell>
          <cell r="B1620" t="str">
            <v>Wheatland</v>
          </cell>
          <cell r="C1620">
            <v>41</v>
          </cell>
        </row>
        <row r="1621">
          <cell r="A1621" t="str">
            <v>MT</v>
          </cell>
          <cell r="B1621" t="str">
            <v>Wibaux</v>
          </cell>
          <cell r="C1621">
            <v>41</v>
          </cell>
        </row>
        <row r="1622">
          <cell r="A1622" t="str">
            <v>MT</v>
          </cell>
          <cell r="B1622" t="str">
            <v>Yellowstone</v>
          </cell>
          <cell r="C1622">
            <v>41</v>
          </cell>
        </row>
        <row r="1623">
          <cell r="A1623" t="str">
            <v>NE</v>
          </cell>
          <cell r="B1623" t="str">
            <v>Adams</v>
          </cell>
          <cell r="C1623">
            <v>26</v>
          </cell>
        </row>
        <row r="1624">
          <cell r="A1624" t="str">
            <v>NE</v>
          </cell>
          <cell r="B1624" t="str">
            <v>Antelope</v>
          </cell>
          <cell r="C1624">
            <v>26</v>
          </cell>
        </row>
        <row r="1625">
          <cell r="A1625" t="str">
            <v>NE</v>
          </cell>
          <cell r="B1625" t="str">
            <v>Arthur</v>
          </cell>
          <cell r="C1625">
            <v>26</v>
          </cell>
        </row>
        <row r="1626">
          <cell r="A1626" t="str">
            <v>NE</v>
          </cell>
          <cell r="B1626" t="str">
            <v>Banner</v>
          </cell>
          <cell r="C1626">
            <v>26</v>
          </cell>
        </row>
        <row r="1627">
          <cell r="A1627" t="str">
            <v>NE</v>
          </cell>
          <cell r="B1627" t="str">
            <v>Blaine</v>
          </cell>
          <cell r="C1627">
            <v>26</v>
          </cell>
        </row>
        <row r="1628">
          <cell r="A1628" t="str">
            <v>NE</v>
          </cell>
          <cell r="B1628" t="str">
            <v>Boone</v>
          </cell>
          <cell r="C1628">
            <v>26</v>
          </cell>
        </row>
        <row r="1629">
          <cell r="A1629" t="str">
            <v>NE</v>
          </cell>
          <cell r="B1629" t="str">
            <v>Box Butte</v>
          </cell>
          <cell r="C1629">
            <v>26</v>
          </cell>
        </row>
        <row r="1630">
          <cell r="A1630" t="str">
            <v>NE</v>
          </cell>
          <cell r="B1630" t="str">
            <v>Boyd</v>
          </cell>
          <cell r="C1630">
            <v>26</v>
          </cell>
        </row>
        <row r="1631">
          <cell r="A1631" t="str">
            <v>NE</v>
          </cell>
          <cell r="B1631" t="str">
            <v>Brown</v>
          </cell>
          <cell r="C1631">
            <v>26</v>
          </cell>
        </row>
        <row r="1632">
          <cell r="A1632" t="str">
            <v>NE</v>
          </cell>
          <cell r="B1632" t="str">
            <v>Buffalo</v>
          </cell>
          <cell r="C1632">
            <v>26</v>
          </cell>
        </row>
        <row r="1633">
          <cell r="A1633" t="str">
            <v>NE</v>
          </cell>
          <cell r="B1633" t="str">
            <v>Burt</v>
          </cell>
          <cell r="C1633">
            <v>26</v>
          </cell>
        </row>
        <row r="1634">
          <cell r="A1634" t="str">
            <v>NE</v>
          </cell>
          <cell r="B1634" t="str">
            <v>Butler</v>
          </cell>
          <cell r="C1634">
            <v>26</v>
          </cell>
        </row>
        <row r="1635">
          <cell r="A1635" t="str">
            <v>NE</v>
          </cell>
          <cell r="B1635" t="str">
            <v>Cass</v>
          </cell>
          <cell r="C1635">
            <v>26</v>
          </cell>
        </row>
        <row r="1636">
          <cell r="A1636" t="str">
            <v>NE</v>
          </cell>
          <cell r="B1636" t="str">
            <v>Cedar</v>
          </cell>
          <cell r="C1636">
            <v>26</v>
          </cell>
        </row>
        <row r="1637">
          <cell r="A1637" t="str">
            <v>NE</v>
          </cell>
          <cell r="B1637" t="str">
            <v>Chase</v>
          </cell>
          <cell r="C1637">
            <v>26</v>
          </cell>
        </row>
        <row r="1638">
          <cell r="A1638" t="str">
            <v>NE</v>
          </cell>
          <cell r="B1638" t="str">
            <v>Cherry</v>
          </cell>
          <cell r="C1638">
            <v>26</v>
          </cell>
        </row>
        <row r="1639">
          <cell r="A1639" t="str">
            <v>NE</v>
          </cell>
          <cell r="B1639" t="str">
            <v>Cheyenne</v>
          </cell>
          <cell r="C1639">
            <v>26</v>
          </cell>
        </row>
        <row r="1640">
          <cell r="A1640" t="str">
            <v>NE</v>
          </cell>
          <cell r="B1640" t="str">
            <v>Clay</v>
          </cell>
          <cell r="C1640">
            <v>26</v>
          </cell>
        </row>
        <row r="1641">
          <cell r="A1641" t="str">
            <v>NE</v>
          </cell>
          <cell r="B1641" t="str">
            <v>Colfax</v>
          </cell>
          <cell r="C1641">
            <v>26</v>
          </cell>
        </row>
        <row r="1642">
          <cell r="A1642" t="str">
            <v>NE</v>
          </cell>
          <cell r="B1642" t="str">
            <v>Cuming</v>
          </cell>
          <cell r="C1642">
            <v>26</v>
          </cell>
        </row>
        <row r="1643">
          <cell r="A1643" t="str">
            <v>NE</v>
          </cell>
          <cell r="B1643" t="str">
            <v>Custer</v>
          </cell>
          <cell r="C1643">
            <v>26</v>
          </cell>
        </row>
        <row r="1644">
          <cell r="A1644" t="str">
            <v>NE</v>
          </cell>
          <cell r="B1644" t="str">
            <v>Dakota</v>
          </cell>
          <cell r="C1644">
            <v>26</v>
          </cell>
        </row>
        <row r="1645">
          <cell r="A1645" t="str">
            <v>NE</v>
          </cell>
          <cell r="B1645" t="str">
            <v>Dawes</v>
          </cell>
          <cell r="C1645">
            <v>26</v>
          </cell>
        </row>
        <row r="1646">
          <cell r="A1646" t="str">
            <v>NE</v>
          </cell>
          <cell r="B1646" t="str">
            <v>Dawson</v>
          </cell>
          <cell r="C1646">
            <v>26</v>
          </cell>
        </row>
        <row r="1647">
          <cell r="A1647" t="str">
            <v>NE</v>
          </cell>
          <cell r="B1647" t="str">
            <v>Deuel</v>
          </cell>
          <cell r="C1647">
            <v>26</v>
          </cell>
        </row>
        <row r="1648">
          <cell r="A1648" t="str">
            <v>NE</v>
          </cell>
          <cell r="B1648" t="str">
            <v>Dixon</v>
          </cell>
          <cell r="C1648">
            <v>26</v>
          </cell>
        </row>
        <row r="1649">
          <cell r="A1649" t="str">
            <v>NE</v>
          </cell>
          <cell r="B1649" t="str">
            <v>Dodge</v>
          </cell>
          <cell r="C1649">
            <v>26</v>
          </cell>
        </row>
        <row r="1650">
          <cell r="A1650" t="str">
            <v>NE</v>
          </cell>
          <cell r="B1650" t="str">
            <v>Douglas</v>
          </cell>
          <cell r="C1650">
            <v>26</v>
          </cell>
        </row>
        <row r="1651">
          <cell r="A1651" t="str">
            <v>NE</v>
          </cell>
          <cell r="B1651" t="str">
            <v>Dundy</v>
          </cell>
          <cell r="C1651">
            <v>26</v>
          </cell>
        </row>
        <row r="1652">
          <cell r="A1652" t="str">
            <v>NE</v>
          </cell>
          <cell r="B1652" t="str">
            <v>Fillmore</v>
          </cell>
          <cell r="C1652">
            <v>26</v>
          </cell>
        </row>
        <row r="1653">
          <cell r="A1653" t="str">
            <v>NE</v>
          </cell>
          <cell r="B1653" t="str">
            <v>Franklin</v>
          </cell>
          <cell r="C1653">
            <v>26</v>
          </cell>
        </row>
        <row r="1654">
          <cell r="A1654" t="str">
            <v>NE</v>
          </cell>
          <cell r="B1654" t="str">
            <v>Frontier</v>
          </cell>
          <cell r="C1654">
            <v>26</v>
          </cell>
        </row>
        <row r="1655">
          <cell r="A1655" t="str">
            <v>NE</v>
          </cell>
          <cell r="B1655" t="str">
            <v>Furnas</v>
          </cell>
          <cell r="C1655">
            <v>26</v>
          </cell>
        </row>
        <row r="1656">
          <cell r="A1656" t="str">
            <v>NE</v>
          </cell>
          <cell r="B1656" t="str">
            <v>Gage</v>
          </cell>
          <cell r="C1656">
            <v>26</v>
          </cell>
        </row>
        <row r="1657">
          <cell r="A1657" t="str">
            <v>NE</v>
          </cell>
          <cell r="B1657" t="str">
            <v>Garden</v>
          </cell>
          <cell r="C1657">
            <v>26</v>
          </cell>
        </row>
        <row r="1658">
          <cell r="A1658" t="str">
            <v>NE</v>
          </cell>
          <cell r="B1658" t="str">
            <v>Garfield</v>
          </cell>
          <cell r="C1658">
            <v>26</v>
          </cell>
        </row>
        <row r="1659">
          <cell r="A1659" t="str">
            <v>NE</v>
          </cell>
          <cell r="B1659" t="str">
            <v>Gosper</v>
          </cell>
          <cell r="C1659">
            <v>26</v>
          </cell>
        </row>
        <row r="1660">
          <cell r="A1660" t="str">
            <v>NE</v>
          </cell>
          <cell r="B1660" t="str">
            <v>Grant</v>
          </cell>
          <cell r="C1660">
            <v>26</v>
          </cell>
        </row>
        <row r="1661">
          <cell r="A1661" t="str">
            <v>NE</v>
          </cell>
          <cell r="B1661" t="str">
            <v>Greeley</v>
          </cell>
          <cell r="C1661">
            <v>26</v>
          </cell>
        </row>
        <row r="1662">
          <cell r="A1662" t="str">
            <v>NE</v>
          </cell>
          <cell r="B1662" t="str">
            <v>Hall</v>
          </cell>
          <cell r="C1662">
            <v>26</v>
          </cell>
        </row>
        <row r="1663">
          <cell r="A1663" t="str">
            <v>NE</v>
          </cell>
          <cell r="B1663" t="str">
            <v>Hamilton</v>
          </cell>
          <cell r="C1663">
            <v>26</v>
          </cell>
        </row>
        <row r="1664">
          <cell r="A1664" t="str">
            <v>NE</v>
          </cell>
          <cell r="B1664" t="str">
            <v>Harlan</v>
          </cell>
          <cell r="C1664">
            <v>26</v>
          </cell>
        </row>
        <row r="1665">
          <cell r="A1665" t="str">
            <v>NE</v>
          </cell>
          <cell r="B1665" t="str">
            <v>Hayes</v>
          </cell>
          <cell r="C1665">
            <v>26</v>
          </cell>
        </row>
        <row r="1666">
          <cell r="A1666" t="str">
            <v>NE</v>
          </cell>
          <cell r="B1666" t="str">
            <v>Hitchcock</v>
          </cell>
          <cell r="C1666">
            <v>26</v>
          </cell>
        </row>
        <row r="1667">
          <cell r="A1667" t="str">
            <v>NE</v>
          </cell>
          <cell r="B1667" t="str">
            <v>Holt</v>
          </cell>
          <cell r="C1667">
            <v>26</v>
          </cell>
        </row>
        <row r="1668">
          <cell r="A1668" t="str">
            <v>NE</v>
          </cell>
          <cell r="B1668" t="str">
            <v>Hooker</v>
          </cell>
          <cell r="C1668">
            <v>26</v>
          </cell>
        </row>
        <row r="1669">
          <cell r="A1669" t="str">
            <v>NE</v>
          </cell>
          <cell r="B1669" t="str">
            <v>Howard</v>
          </cell>
          <cell r="C1669">
            <v>26</v>
          </cell>
        </row>
        <row r="1670">
          <cell r="A1670" t="str">
            <v>NE</v>
          </cell>
          <cell r="B1670" t="str">
            <v>Jefferson</v>
          </cell>
          <cell r="C1670">
            <v>26</v>
          </cell>
        </row>
        <row r="1671">
          <cell r="A1671" t="str">
            <v>NE</v>
          </cell>
          <cell r="B1671" t="str">
            <v>Johnson</v>
          </cell>
          <cell r="C1671">
            <v>26</v>
          </cell>
        </row>
        <row r="1672">
          <cell r="A1672" t="str">
            <v>NE</v>
          </cell>
          <cell r="B1672" t="str">
            <v>Kearney</v>
          </cell>
          <cell r="C1672">
            <v>26</v>
          </cell>
        </row>
        <row r="1673">
          <cell r="A1673" t="str">
            <v>NE</v>
          </cell>
          <cell r="B1673" t="str">
            <v>Keith</v>
          </cell>
          <cell r="C1673">
            <v>26</v>
          </cell>
        </row>
        <row r="1674">
          <cell r="A1674" t="str">
            <v>NE</v>
          </cell>
          <cell r="B1674" t="str">
            <v>Keya Paha</v>
          </cell>
          <cell r="C1674">
            <v>26</v>
          </cell>
        </row>
        <row r="1675">
          <cell r="A1675" t="str">
            <v>NE</v>
          </cell>
          <cell r="B1675" t="str">
            <v>Kimball</v>
          </cell>
          <cell r="C1675">
            <v>26</v>
          </cell>
        </row>
        <row r="1676">
          <cell r="A1676" t="str">
            <v>NE</v>
          </cell>
          <cell r="B1676" t="str">
            <v>Knox</v>
          </cell>
          <cell r="C1676">
            <v>26</v>
          </cell>
        </row>
        <row r="1677">
          <cell r="A1677" t="str">
            <v>NE</v>
          </cell>
          <cell r="B1677" t="str">
            <v>Lancaster</v>
          </cell>
          <cell r="C1677">
            <v>26</v>
          </cell>
        </row>
        <row r="1678">
          <cell r="A1678" t="str">
            <v>NE</v>
          </cell>
          <cell r="B1678" t="str">
            <v>Lincoln</v>
          </cell>
          <cell r="C1678">
            <v>26</v>
          </cell>
        </row>
        <row r="1679">
          <cell r="A1679" t="str">
            <v>NE</v>
          </cell>
          <cell r="B1679" t="str">
            <v>Logan</v>
          </cell>
          <cell r="C1679">
            <v>26</v>
          </cell>
        </row>
        <row r="1680">
          <cell r="A1680" t="str">
            <v>NE</v>
          </cell>
          <cell r="B1680" t="str">
            <v>Loup</v>
          </cell>
          <cell r="C1680">
            <v>26</v>
          </cell>
        </row>
        <row r="1681">
          <cell r="A1681" t="str">
            <v>NE</v>
          </cell>
          <cell r="B1681" t="str">
            <v>McPherson</v>
          </cell>
          <cell r="C1681">
            <v>26</v>
          </cell>
        </row>
        <row r="1682">
          <cell r="A1682" t="str">
            <v>NE</v>
          </cell>
          <cell r="B1682" t="str">
            <v>Madison</v>
          </cell>
          <cell r="C1682">
            <v>26</v>
          </cell>
        </row>
        <row r="1683">
          <cell r="A1683" t="str">
            <v>NE</v>
          </cell>
          <cell r="B1683" t="str">
            <v>Merrick</v>
          </cell>
          <cell r="C1683">
            <v>26</v>
          </cell>
        </row>
        <row r="1684">
          <cell r="A1684" t="str">
            <v>NE</v>
          </cell>
          <cell r="B1684" t="str">
            <v>Morrill</v>
          </cell>
          <cell r="C1684">
            <v>26</v>
          </cell>
        </row>
        <row r="1685">
          <cell r="A1685" t="str">
            <v>NE</v>
          </cell>
          <cell r="B1685" t="str">
            <v>Nance</v>
          </cell>
          <cell r="C1685">
            <v>26</v>
          </cell>
        </row>
        <row r="1686">
          <cell r="A1686" t="str">
            <v>NE</v>
          </cell>
          <cell r="B1686" t="str">
            <v>Nemaha</v>
          </cell>
          <cell r="C1686">
            <v>26</v>
          </cell>
        </row>
        <row r="1687">
          <cell r="A1687" t="str">
            <v>NE</v>
          </cell>
          <cell r="B1687" t="str">
            <v>Nuckolls</v>
          </cell>
          <cell r="C1687">
            <v>26</v>
          </cell>
        </row>
        <row r="1688">
          <cell r="A1688" t="str">
            <v>NE</v>
          </cell>
          <cell r="B1688" t="str">
            <v>Otoe</v>
          </cell>
          <cell r="C1688">
            <v>26</v>
          </cell>
        </row>
        <row r="1689">
          <cell r="A1689" t="str">
            <v>NE</v>
          </cell>
          <cell r="B1689" t="str">
            <v>Pawnee</v>
          </cell>
          <cell r="C1689">
            <v>26</v>
          </cell>
        </row>
        <row r="1690">
          <cell r="A1690" t="str">
            <v>NE</v>
          </cell>
          <cell r="B1690" t="str">
            <v>Perkins</v>
          </cell>
          <cell r="C1690">
            <v>26</v>
          </cell>
        </row>
        <row r="1691">
          <cell r="A1691" t="str">
            <v>NE</v>
          </cell>
          <cell r="B1691" t="str">
            <v>Phelps</v>
          </cell>
          <cell r="C1691">
            <v>26</v>
          </cell>
        </row>
        <row r="1692">
          <cell r="A1692" t="str">
            <v>NE</v>
          </cell>
          <cell r="B1692" t="str">
            <v>Pierce</v>
          </cell>
          <cell r="C1692">
            <v>26</v>
          </cell>
        </row>
        <row r="1693">
          <cell r="A1693" t="str">
            <v>NE</v>
          </cell>
          <cell r="B1693" t="str">
            <v>Platte</v>
          </cell>
          <cell r="C1693">
            <v>26</v>
          </cell>
        </row>
        <row r="1694">
          <cell r="A1694" t="str">
            <v>NE</v>
          </cell>
          <cell r="B1694" t="str">
            <v>Polk</v>
          </cell>
          <cell r="C1694">
            <v>26</v>
          </cell>
        </row>
        <row r="1695">
          <cell r="A1695" t="str">
            <v>NE</v>
          </cell>
          <cell r="B1695" t="str">
            <v>Red Willow</v>
          </cell>
          <cell r="C1695">
            <v>26</v>
          </cell>
        </row>
        <row r="1696">
          <cell r="A1696" t="str">
            <v>NE</v>
          </cell>
          <cell r="B1696" t="str">
            <v>Richardson</v>
          </cell>
          <cell r="C1696">
            <v>26</v>
          </cell>
        </row>
        <row r="1697">
          <cell r="A1697" t="str">
            <v>NE</v>
          </cell>
          <cell r="B1697" t="str">
            <v>Rock</v>
          </cell>
          <cell r="C1697">
            <v>26</v>
          </cell>
        </row>
        <row r="1698">
          <cell r="A1698" t="str">
            <v>NE</v>
          </cell>
          <cell r="B1698" t="str">
            <v>Saline</v>
          </cell>
          <cell r="C1698">
            <v>26</v>
          </cell>
        </row>
        <row r="1699">
          <cell r="A1699" t="str">
            <v>NE</v>
          </cell>
          <cell r="B1699" t="str">
            <v>Sarpy</v>
          </cell>
          <cell r="C1699">
            <v>26</v>
          </cell>
        </row>
        <row r="1700">
          <cell r="A1700" t="str">
            <v>NE</v>
          </cell>
          <cell r="B1700" t="str">
            <v>Saunders</v>
          </cell>
          <cell r="C1700">
            <v>26</v>
          </cell>
        </row>
        <row r="1701">
          <cell r="A1701" t="str">
            <v>NE</v>
          </cell>
          <cell r="B1701" t="str">
            <v>Scotts Bluff</v>
          </cell>
          <cell r="C1701">
            <v>26</v>
          </cell>
        </row>
        <row r="1702">
          <cell r="A1702" t="str">
            <v>NE</v>
          </cell>
          <cell r="B1702" t="str">
            <v>Seward</v>
          </cell>
          <cell r="C1702">
            <v>26</v>
          </cell>
        </row>
        <row r="1703">
          <cell r="A1703" t="str">
            <v>NE</v>
          </cell>
          <cell r="B1703" t="str">
            <v>Sheridan</v>
          </cell>
          <cell r="C1703">
            <v>26</v>
          </cell>
        </row>
        <row r="1704">
          <cell r="A1704" t="str">
            <v>NE</v>
          </cell>
          <cell r="B1704" t="str">
            <v>Sherman</v>
          </cell>
          <cell r="C1704">
            <v>26</v>
          </cell>
        </row>
        <row r="1705">
          <cell r="A1705" t="str">
            <v>NE</v>
          </cell>
          <cell r="B1705" t="str">
            <v>Sioux</v>
          </cell>
          <cell r="C1705">
            <v>26</v>
          </cell>
        </row>
        <row r="1706">
          <cell r="A1706" t="str">
            <v>NE</v>
          </cell>
          <cell r="B1706" t="str">
            <v>Stanton</v>
          </cell>
          <cell r="C1706">
            <v>26</v>
          </cell>
        </row>
        <row r="1707">
          <cell r="A1707" t="str">
            <v>NE</v>
          </cell>
          <cell r="B1707" t="str">
            <v>Thayer</v>
          </cell>
          <cell r="C1707">
            <v>26</v>
          </cell>
        </row>
        <row r="1708">
          <cell r="A1708" t="str">
            <v>NE</v>
          </cell>
          <cell r="B1708" t="str">
            <v>Thomas</v>
          </cell>
          <cell r="C1708">
            <v>26</v>
          </cell>
        </row>
        <row r="1709">
          <cell r="A1709" t="str">
            <v>NE</v>
          </cell>
          <cell r="B1709" t="str">
            <v>Thurston</v>
          </cell>
          <cell r="C1709">
            <v>26</v>
          </cell>
        </row>
        <row r="1710">
          <cell r="A1710" t="str">
            <v>NE</v>
          </cell>
          <cell r="B1710" t="str">
            <v>Valley</v>
          </cell>
          <cell r="C1710">
            <v>26</v>
          </cell>
        </row>
        <row r="1711">
          <cell r="A1711" t="str">
            <v>NE</v>
          </cell>
          <cell r="B1711" t="str">
            <v>Washington</v>
          </cell>
          <cell r="C1711">
            <v>26</v>
          </cell>
        </row>
        <row r="1712">
          <cell r="A1712" t="str">
            <v>NE</v>
          </cell>
          <cell r="B1712" t="str">
            <v>Wayne</v>
          </cell>
          <cell r="C1712">
            <v>26</v>
          </cell>
        </row>
        <row r="1713">
          <cell r="A1713" t="str">
            <v>NE</v>
          </cell>
          <cell r="B1713" t="str">
            <v>Webster</v>
          </cell>
          <cell r="C1713">
            <v>26</v>
          </cell>
        </row>
        <row r="1714">
          <cell r="A1714" t="str">
            <v>NE</v>
          </cell>
          <cell r="B1714" t="str">
            <v>Wheeler</v>
          </cell>
          <cell r="C1714">
            <v>26</v>
          </cell>
        </row>
        <row r="1715">
          <cell r="A1715" t="str">
            <v>NE</v>
          </cell>
          <cell r="B1715" t="str">
            <v>York</v>
          </cell>
          <cell r="C1715">
            <v>26</v>
          </cell>
        </row>
        <row r="1716">
          <cell r="A1716" t="str">
            <v>NV</v>
          </cell>
          <cell r="B1716" t="str">
            <v>Churchill</v>
          </cell>
          <cell r="C1716">
            <v>47</v>
          </cell>
        </row>
        <row r="1717">
          <cell r="A1717" t="str">
            <v>NV</v>
          </cell>
          <cell r="B1717" t="str">
            <v>Clark</v>
          </cell>
          <cell r="C1717">
            <v>35</v>
          </cell>
        </row>
        <row r="1718">
          <cell r="A1718" t="str">
            <v>NV</v>
          </cell>
          <cell r="B1718" t="str">
            <v>Douglas</v>
          </cell>
          <cell r="C1718">
            <v>47</v>
          </cell>
        </row>
        <row r="1719">
          <cell r="A1719" t="str">
            <v>NV</v>
          </cell>
          <cell r="B1719" t="str">
            <v>Elko</v>
          </cell>
          <cell r="C1719">
            <v>47</v>
          </cell>
        </row>
        <row r="1720">
          <cell r="A1720" t="str">
            <v>NV</v>
          </cell>
          <cell r="B1720" t="str">
            <v>Esmeralda</v>
          </cell>
          <cell r="C1720">
            <v>47</v>
          </cell>
        </row>
        <row r="1721">
          <cell r="A1721" t="str">
            <v>NV</v>
          </cell>
          <cell r="B1721" t="str">
            <v>Eureka</v>
          </cell>
          <cell r="C1721">
            <v>47</v>
          </cell>
        </row>
        <row r="1722">
          <cell r="A1722" t="str">
            <v>NV</v>
          </cell>
          <cell r="B1722" t="str">
            <v>Humboldt</v>
          </cell>
          <cell r="C1722">
            <v>47</v>
          </cell>
        </row>
        <row r="1723">
          <cell r="A1723" t="str">
            <v>NV</v>
          </cell>
          <cell r="B1723" t="str">
            <v>Lander</v>
          </cell>
          <cell r="C1723">
            <v>47</v>
          </cell>
        </row>
        <row r="1724">
          <cell r="A1724" t="str">
            <v>NV</v>
          </cell>
          <cell r="B1724" t="str">
            <v>Lincoln</v>
          </cell>
          <cell r="C1724">
            <v>35</v>
          </cell>
        </row>
        <row r="1725">
          <cell r="A1725" t="str">
            <v>NV</v>
          </cell>
          <cell r="B1725" t="str">
            <v>Lyon</v>
          </cell>
          <cell r="C1725">
            <v>47</v>
          </cell>
        </row>
        <row r="1726">
          <cell r="A1726" t="str">
            <v>NV</v>
          </cell>
          <cell r="B1726" t="str">
            <v>Mineral</v>
          </cell>
          <cell r="C1726">
            <v>47</v>
          </cell>
        </row>
        <row r="1727">
          <cell r="A1727" t="str">
            <v>NV</v>
          </cell>
          <cell r="B1727" t="str">
            <v>Nye</v>
          </cell>
          <cell r="C1727">
            <v>47</v>
          </cell>
        </row>
        <row r="1728">
          <cell r="A1728" t="str">
            <v>NV</v>
          </cell>
          <cell r="B1728" t="str">
            <v>Pershing</v>
          </cell>
          <cell r="C1728">
            <v>47</v>
          </cell>
        </row>
        <row r="1729">
          <cell r="A1729" t="str">
            <v>NV</v>
          </cell>
          <cell r="B1729" t="str">
            <v>Storey</v>
          </cell>
          <cell r="C1729">
            <v>47</v>
          </cell>
        </row>
        <row r="1730">
          <cell r="A1730" t="str">
            <v>NV</v>
          </cell>
          <cell r="B1730" t="str">
            <v>Washoe</v>
          </cell>
          <cell r="C1730">
            <v>47</v>
          </cell>
        </row>
        <row r="1731">
          <cell r="A1731" t="str">
            <v>NV</v>
          </cell>
          <cell r="B1731" t="str">
            <v>White Pine</v>
          </cell>
          <cell r="C1731">
            <v>47</v>
          </cell>
        </row>
        <row r="1732">
          <cell r="A1732" t="str">
            <v>NV</v>
          </cell>
          <cell r="B1732" t="str">
            <v>Carson City city</v>
          </cell>
          <cell r="C1732">
            <v>47</v>
          </cell>
        </row>
        <row r="1733">
          <cell r="A1733" t="str">
            <v>NH</v>
          </cell>
          <cell r="B1733" t="str">
            <v>Belknap</v>
          </cell>
          <cell r="C1733">
            <v>1</v>
          </cell>
        </row>
        <row r="1734">
          <cell r="A1734" t="str">
            <v>NH</v>
          </cell>
          <cell r="B1734" t="str">
            <v>Carroll</v>
          </cell>
          <cell r="C1734">
            <v>1</v>
          </cell>
        </row>
        <row r="1735">
          <cell r="A1735" t="str">
            <v>NH</v>
          </cell>
          <cell r="B1735" t="str">
            <v>Cheshire</v>
          </cell>
          <cell r="C1735">
            <v>1</v>
          </cell>
        </row>
        <row r="1736">
          <cell r="A1736" t="str">
            <v>NH</v>
          </cell>
          <cell r="B1736" t="str">
            <v>Coos</v>
          </cell>
          <cell r="C1736">
            <v>1</v>
          </cell>
        </row>
        <row r="1737">
          <cell r="A1737" t="str">
            <v>NH</v>
          </cell>
          <cell r="B1737" t="str">
            <v>Grafton</v>
          </cell>
          <cell r="C1737">
            <v>1</v>
          </cell>
        </row>
        <row r="1738">
          <cell r="A1738" t="str">
            <v>NH</v>
          </cell>
          <cell r="B1738" t="str">
            <v>Hillsborough</v>
          </cell>
          <cell r="C1738">
            <v>1</v>
          </cell>
        </row>
        <row r="1739">
          <cell r="A1739" t="str">
            <v>NH</v>
          </cell>
          <cell r="B1739" t="str">
            <v>Merrimack</v>
          </cell>
          <cell r="C1739">
            <v>1</v>
          </cell>
        </row>
        <row r="1740">
          <cell r="A1740" t="str">
            <v>NH</v>
          </cell>
          <cell r="B1740" t="str">
            <v>Rockingham</v>
          </cell>
          <cell r="C1740">
            <v>1</v>
          </cell>
        </row>
        <row r="1741">
          <cell r="A1741" t="str">
            <v>NH</v>
          </cell>
          <cell r="B1741" t="str">
            <v>Strafford</v>
          </cell>
          <cell r="C1741">
            <v>1</v>
          </cell>
        </row>
        <row r="1742">
          <cell r="A1742" t="str">
            <v>NH</v>
          </cell>
          <cell r="B1742" t="str">
            <v>Sullivan</v>
          </cell>
          <cell r="C1742">
            <v>1</v>
          </cell>
        </row>
        <row r="1743">
          <cell r="A1743" t="str">
            <v>NJ</v>
          </cell>
          <cell r="B1743" t="str">
            <v>Atlantic</v>
          </cell>
          <cell r="C1743">
            <v>105</v>
          </cell>
        </row>
        <row r="1744">
          <cell r="A1744" t="str">
            <v>NJ</v>
          </cell>
          <cell r="B1744" t="str">
            <v>Bergen</v>
          </cell>
          <cell r="C1744">
            <v>105</v>
          </cell>
        </row>
        <row r="1745">
          <cell r="A1745" t="str">
            <v>NJ</v>
          </cell>
          <cell r="B1745" t="str">
            <v>Burlington</v>
          </cell>
          <cell r="C1745">
            <v>105</v>
          </cell>
        </row>
        <row r="1746">
          <cell r="A1746" t="str">
            <v>NJ</v>
          </cell>
          <cell r="B1746" t="str">
            <v>Camden</v>
          </cell>
          <cell r="C1746">
            <v>105</v>
          </cell>
        </row>
        <row r="1747">
          <cell r="A1747" t="str">
            <v>NJ</v>
          </cell>
          <cell r="B1747" t="str">
            <v>Cape May</v>
          </cell>
          <cell r="C1747">
            <v>105</v>
          </cell>
        </row>
        <row r="1748">
          <cell r="A1748" t="str">
            <v>NJ</v>
          </cell>
          <cell r="B1748" t="str">
            <v>Cumberland</v>
          </cell>
          <cell r="C1748">
            <v>105</v>
          </cell>
        </row>
        <row r="1749">
          <cell r="A1749" t="str">
            <v>NJ</v>
          </cell>
          <cell r="B1749" t="str">
            <v>Essex</v>
          </cell>
          <cell r="C1749">
            <v>105</v>
          </cell>
        </row>
        <row r="1750">
          <cell r="A1750" t="str">
            <v>NJ</v>
          </cell>
          <cell r="B1750" t="str">
            <v>Gloucester</v>
          </cell>
          <cell r="C1750">
            <v>105</v>
          </cell>
        </row>
        <row r="1751">
          <cell r="A1751" t="str">
            <v>NJ</v>
          </cell>
          <cell r="B1751" t="str">
            <v>Hudson</v>
          </cell>
          <cell r="C1751">
            <v>105</v>
          </cell>
        </row>
        <row r="1752">
          <cell r="A1752" t="str">
            <v>NJ</v>
          </cell>
          <cell r="B1752" t="str">
            <v>Hunterdon</v>
          </cell>
          <cell r="C1752">
            <v>105</v>
          </cell>
        </row>
        <row r="1753">
          <cell r="A1753" t="str">
            <v>NJ</v>
          </cell>
          <cell r="B1753" t="str">
            <v>Mercer</v>
          </cell>
          <cell r="C1753">
            <v>105</v>
          </cell>
        </row>
        <row r="1754">
          <cell r="A1754" t="str">
            <v>NJ</v>
          </cell>
          <cell r="B1754" t="str">
            <v>Middlesex</v>
          </cell>
          <cell r="C1754">
            <v>105</v>
          </cell>
        </row>
        <row r="1755">
          <cell r="A1755" t="str">
            <v>NJ</v>
          </cell>
          <cell r="B1755" t="str">
            <v>Monmouth</v>
          </cell>
          <cell r="C1755">
            <v>105</v>
          </cell>
        </row>
        <row r="1756">
          <cell r="A1756" t="str">
            <v>NJ</v>
          </cell>
          <cell r="B1756" t="str">
            <v>Morris</v>
          </cell>
          <cell r="C1756">
            <v>105</v>
          </cell>
        </row>
        <row r="1757">
          <cell r="A1757" t="str">
            <v>NJ</v>
          </cell>
          <cell r="B1757" t="str">
            <v>Ocean</v>
          </cell>
          <cell r="C1757">
            <v>105</v>
          </cell>
        </row>
        <row r="1758">
          <cell r="A1758" t="str">
            <v>NJ</v>
          </cell>
          <cell r="B1758" t="str">
            <v>Passaic</v>
          </cell>
          <cell r="C1758">
            <v>105</v>
          </cell>
        </row>
        <row r="1759">
          <cell r="A1759" t="str">
            <v>NJ</v>
          </cell>
          <cell r="B1759" t="str">
            <v>Salem</v>
          </cell>
          <cell r="C1759">
            <v>105</v>
          </cell>
        </row>
        <row r="1760">
          <cell r="A1760" t="str">
            <v>NJ</v>
          </cell>
          <cell r="B1760" t="str">
            <v>Somerset</v>
          </cell>
          <cell r="C1760">
            <v>105</v>
          </cell>
        </row>
        <row r="1761">
          <cell r="A1761" t="str">
            <v>NJ</v>
          </cell>
          <cell r="B1761" t="str">
            <v>Sussex</v>
          </cell>
          <cell r="C1761">
            <v>105</v>
          </cell>
        </row>
        <row r="1762">
          <cell r="A1762" t="str">
            <v>NJ</v>
          </cell>
          <cell r="B1762" t="str">
            <v>Union</v>
          </cell>
          <cell r="C1762">
            <v>105</v>
          </cell>
        </row>
        <row r="1763">
          <cell r="A1763" t="str">
            <v>NJ</v>
          </cell>
          <cell r="B1763" t="str">
            <v>Warren</v>
          </cell>
          <cell r="C1763">
            <v>105</v>
          </cell>
        </row>
        <row r="1764">
          <cell r="A1764" t="str">
            <v>NM</v>
          </cell>
          <cell r="B1764" t="str">
            <v>Bernalillo</v>
          </cell>
          <cell r="C1764">
            <v>33</v>
          </cell>
        </row>
        <row r="1765">
          <cell r="A1765" t="str">
            <v>NM</v>
          </cell>
          <cell r="B1765" t="str">
            <v>Catron</v>
          </cell>
          <cell r="C1765">
            <v>33</v>
          </cell>
        </row>
        <row r="1766">
          <cell r="A1766" t="str">
            <v>NM</v>
          </cell>
          <cell r="B1766" t="str">
            <v>Chaves</v>
          </cell>
          <cell r="C1766">
            <v>63</v>
          </cell>
        </row>
        <row r="1767">
          <cell r="A1767" t="str">
            <v>NM</v>
          </cell>
          <cell r="B1767" t="str">
            <v>Cibola</v>
          </cell>
          <cell r="C1767">
            <v>33</v>
          </cell>
        </row>
        <row r="1768">
          <cell r="A1768" t="str">
            <v>NM</v>
          </cell>
          <cell r="B1768" t="str">
            <v>Colfax</v>
          </cell>
          <cell r="C1768">
            <v>33</v>
          </cell>
        </row>
        <row r="1769">
          <cell r="A1769" t="str">
            <v>NM</v>
          </cell>
          <cell r="B1769" t="str">
            <v>Curry</v>
          </cell>
          <cell r="C1769">
            <v>63</v>
          </cell>
        </row>
        <row r="1770">
          <cell r="A1770" t="str">
            <v>NM</v>
          </cell>
          <cell r="B1770" t="str">
            <v>De Baca</v>
          </cell>
          <cell r="C1770">
            <v>63</v>
          </cell>
        </row>
        <row r="1771">
          <cell r="A1771" t="str">
            <v>NM</v>
          </cell>
          <cell r="B1771" t="str">
            <v>Dona Ana</v>
          </cell>
          <cell r="C1771">
            <v>63</v>
          </cell>
        </row>
        <row r="1772">
          <cell r="A1772" t="str">
            <v>NM</v>
          </cell>
          <cell r="B1772" t="str">
            <v>Eddy</v>
          </cell>
          <cell r="C1772">
            <v>63</v>
          </cell>
        </row>
        <row r="1773">
          <cell r="A1773" t="str">
            <v>NM</v>
          </cell>
          <cell r="B1773" t="str">
            <v>Grant</v>
          </cell>
          <cell r="C1773">
            <v>33</v>
          </cell>
        </row>
        <row r="1774">
          <cell r="A1774" t="str">
            <v>NM</v>
          </cell>
          <cell r="B1774" t="str">
            <v>Guadalupe</v>
          </cell>
          <cell r="C1774">
            <v>33</v>
          </cell>
        </row>
        <row r="1775">
          <cell r="A1775" t="str">
            <v>NM</v>
          </cell>
          <cell r="B1775" t="str">
            <v>Harding</v>
          </cell>
          <cell r="C1775">
            <v>33</v>
          </cell>
        </row>
        <row r="1776">
          <cell r="A1776" t="str">
            <v>NM</v>
          </cell>
          <cell r="B1776" t="str">
            <v>Hidalgo</v>
          </cell>
          <cell r="C1776">
            <v>33</v>
          </cell>
        </row>
        <row r="1777">
          <cell r="A1777" t="str">
            <v>NM</v>
          </cell>
          <cell r="B1777" t="str">
            <v>Lea</v>
          </cell>
          <cell r="C1777">
            <v>63</v>
          </cell>
        </row>
        <row r="1778">
          <cell r="A1778" t="str">
            <v>NM</v>
          </cell>
          <cell r="B1778" t="str">
            <v>Lincoln</v>
          </cell>
          <cell r="C1778">
            <v>63</v>
          </cell>
        </row>
        <row r="1779">
          <cell r="A1779" t="str">
            <v>NM</v>
          </cell>
          <cell r="B1779" t="str">
            <v>Los Alamos</v>
          </cell>
          <cell r="C1779">
            <v>32</v>
          </cell>
        </row>
        <row r="1780">
          <cell r="A1780" t="str">
            <v>NM</v>
          </cell>
          <cell r="B1780" t="str">
            <v>Luna</v>
          </cell>
          <cell r="C1780">
            <v>33</v>
          </cell>
        </row>
        <row r="1781">
          <cell r="A1781" t="str">
            <v>NM</v>
          </cell>
          <cell r="B1781" t="str">
            <v>McKinley</v>
          </cell>
          <cell r="C1781">
            <v>32</v>
          </cell>
        </row>
        <row r="1782">
          <cell r="A1782" t="str">
            <v>NM</v>
          </cell>
          <cell r="B1782" t="str">
            <v>Mora</v>
          </cell>
          <cell r="C1782">
            <v>33</v>
          </cell>
        </row>
        <row r="1783">
          <cell r="A1783" t="str">
            <v>NM</v>
          </cell>
          <cell r="B1783" t="str">
            <v>Otero</v>
          </cell>
          <cell r="C1783">
            <v>63</v>
          </cell>
        </row>
        <row r="1784">
          <cell r="A1784" t="str">
            <v>NM</v>
          </cell>
          <cell r="B1784" t="str">
            <v>Quay</v>
          </cell>
          <cell r="C1784">
            <v>33</v>
          </cell>
        </row>
        <row r="1785">
          <cell r="A1785" t="str">
            <v>NM</v>
          </cell>
          <cell r="B1785" t="str">
            <v>Rio Arriba</v>
          </cell>
          <cell r="C1785">
            <v>32</v>
          </cell>
        </row>
        <row r="1786">
          <cell r="A1786" t="str">
            <v>NM</v>
          </cell>
          <cell r="B1786" t="str">
            <v>Roosevelt</v>
          </cell>
          <cell r="C1786">
            <v>63</v>
          </cell>
        </row>
        <row r="1787">
          <cell r="A1787" t="str">
            <v>NM</v>
          </cell>
          <cell r="B1787" t="str">
            <v>Sandoval</v>
          </cell>
          <cell r="C1787">
            <v>32</v>
          </cell>
        </row>
        <row r="1788">
          <cell r="A1788" t="str">
            <v>NM</v>
          </cell>
          <cell r="B1788" t="str">
            <v>San Juan</v>
          </cell>
          <cell r="C1788">
            <v>32</v>
          </cell>
        </row>
        <row r="1789">
          <cell r="A1789" t="str">
            <v>NM</v>
          </cell>
          <cell r="B1789" t="str">
            <v>San Miguel</v>
          </cell>
          <cell r="C1789">
            <v>33</v>
          </cell>
        </row>
        <row r="1790">
          <cell r="A1790" t="str">
            <v>NM</v>
          </cell>
          <cell r="B1790" t="str">
            <v>Santa Fe</v>
          </cell>
          <cell r="C1790">
            <v>32</v>
          </cell>
        </row>
        <row r="1791">
          <cell r="A1791" t="str">
            <v>NM</v>
          </cell>
          <cell r="B1791" t="str">
            <v>Sierra</v>
          </cell>
          <cell r="C1791">
            <v>33</v>
          </cell>
        </row>
        <row r="1792">
          <cell r="A1792" t="str">
            <v>NM</v>
          </cell>
          <cell r="B1792" t="str">
            <v>Socorro</v>
          </cell>
          <cell r="C1792">
            <v>33</v>
          </cell>
        </row>
        <row r="1793">
          <cell r="A1793" t="str">
            <v>NM</v>
          </cell>
          <cell r="B1793" t="str">
            <v>Taos</v>
          </cell>
          <cell r="C1793">
            <v>32</v>
          </cell>
        </row>
        <row r="1794">
          <cell r="A1794" t="str">
            <v>NM</v>
          </cell>
          <cell r="B1794" t="str">
            <v>Torrance</v>
          </cell>
          <cell r="C1794">
            <v>33</v>
          </cell>
        </row>
        <row r="1795">
          <cell r="A1795" t="str">
            <v>NM</v>
          </cell>
          <cell r="B1795" t="str">
            <v>Union</v>
          </cell>
          <cell r="C1795">
            <v>33</v>
          </cell>
        </row>
        <row r="1796">
          <cell r="A1796" t="str">
            <v>NM</v>
          </cell>
          <cell r="B1796" t="str">
            <v>Valencia</v>
          </cell>
          <cell r="C1796">
            <v>33</v>
          </cell>
        </row>
        <row r="1797">
          <cell r="A1797" t="str">
            <v>NY</v>
          </cell>
          <cell r="B1797" t="str">
            <v>Albany</v>
          </cell>
          <cell r="C1797">
            <v>104</v>
          </cell>
        </row>
        <row r="1798">
          <cell r="A1798" t="str">
            <v>NY</v>
          </cell>
          <cell r="B1798" t="str">
            <v>Allegany</v>
          </cell>
          <cell r="C1798">
            <v>5</v>
          </cell>
        </row>
        <row r="1799">
          <cell r="A1799" t="str">
            <v>NY</v>
          </cell>
          <cell r="B1799" t="str">
            <v>Bronx</v>
          </cell>
          <cell r="C1799">
            <v>4</v>
          </cell>
        </row>
        <row r="1800">
          <cell r="A1800" t="str">
            <v>NY</v>
          </cell>
          <cell r="B1800" t="str">
            <v>Broome</v>
          </cell>
          <cell r="C1800">
            <v>5</v>
          </cell>
        </row>
        <row r="1801">
          <cell r="A1801" t="str">
            <v>NY</v>
          </cell>
          <cell r="B1801" t="str">
            <v>Cattaraugus</v>
          </cell>
          <cell r="C1801">
            <v>5</v>
          </cell>
        </row>
        <row r="1802">
          <cell r="A1802" t="str">
            <v>NY</v>
          </cell>
          <cell r="B1802" t="str">
            <v>Cayuga</v>
          </cell>
          <cell r="C1802">
            <v>5</v>
          </cell>
        </row>
        <row r="1803">
          <cell r="A1803" t="str">
            <v>NY</v>
          </cell>
          <cell r="B1803" t="str">
            <v>Chautauqua</v>
          </cell>
          <cell r="C1803">
            <v>5</v>
          </cell>
        </row>
        <row r="1804">
          <cell r="A1804" t="str">
            <v>NY</v>
          </cell>
          <cell r="B1804" t="str">
            <v>Chemung</v>
          </cell>
          <cell r="C1804">
            <v>5</v>
          </cell>
        </row>
        <row r="1805">
          <cell r="A1805" t="str">
            <v>NY</v>
          </cell>
          <cell r="B1805" t="str">
            <v>Chenango</v>
          </cell>
          <cell r="C1805">
            <v>5</v>
          </cell>
        </row>
        <row r="1806">
          <cell r="A1806" t="str">
            <v>NY</v>
          </cell>
          <cell r="B1806" t="str">
            <v>Clinton</v>
          </cell>
          <cell r="C1806">
            <v>104</v>
          </cell>
        </row>
        <row r="1807">
          <cell r="A1807" t="str">
            <v>NY</v>
          </cell>
          <cell r="B1807" t="str">
            <v>Columbia</v>
          </cell>
          <cell r="C1807">
            <v>104</v>
          </cell>
        </row>
        <row r="1808">
          <cell r="A1808" t="str">
            <v>NY</v>
          </cell>
          <cell r="B1808" t="str">
            <v>Cortland</v>
          </cell>
          <cell r="C1808">
            <v>5</v>
          </cell>
        </row>
        <row r="1809">
          <cell r="A1809" t="str">
            <v>NY</v>
          </cell>
          <cell r="B1809" t="str">
            <v>Delaware</v>
          </cell>
          <cell r="C1809">
            <v>104</v>
          </cell>
        </row>
        <row r="1810">
          <cell r="A1810" t="str">
            <v>NY</v>
          </cell>
          <cell r="B1810" t="str">
            <v>Dutchess</v>
          </cell>
          <cell r="C1810">
            <v>104</v>
          </cell>
        </row>
        <row r="1811">
          <cell r="A1811" t="str">
            <v>NY</v>
          </cell>
          <cell r="B1811" t="str">
            <v>Erie</v>
          </cell>
          <cell r="C1811">
            <v>5</v>
          </cell>
        </row>
        <row r="1812">
          <cell r="A1812" t="str">
            <v>NY</v>
          </cell>
          <cell r="B1812" t="str">
            <v>Essex</v>
          </cell>
          <cell r="C1812">
            <v>104</v>
          </cell>
        </row>
        <row r="1813">
          <cell r="A1813" t="str">
            <v>NY</v>
          </cell>
          <cell r="B1813" t="str">
            <v>Franklin</v>
          </cell>
          <cell r="C1813">
            <v>104</v>
          </cell>
        </row>
        <row r="1814">
          <cell r="A1814" t="str">
            <v>NY</v>
          </cell>
          <cell r="B1814" t="str">
            <v>Fulton</v>
          </cell>
          <cell r="C1814">
            <v>104</v>
          </cell>
        </row>
        <row r="1815">
          <cell r="A1815" t="str">
            <v>NY</v>
          </cell>
          <cell r="B1815" t="str">
            <v>Genesee</v>
          </cell>
          <cell r="C1815">
            <v>5</v>
          </cell>
        </row>
        <row r="1816">
          <cell r="A1816" t="str">
            <v>NY</v>
          </cell>
          <cell r="B1816" t="str">
            <v>Greene</v>
          </cell>
          <cell r="C1816">
            <v>104</v>
          </cell>
        </row>
        <row r="1817">
          <cell r="A1817" t="str">
            <v>NY</v>
          </cell>
          <cell r="B1817" t="str">
            <v>Hamilton</v>
          </cell>
          <cell r="C1817">
            <v>104</v>
          </cell>
        </row>
        <row r="1818">
          <cell r="A1818" t="str">
            <v>NY</v>
          </cell>
          <cell r="B1818" t="str">
            <v>Herkimer</v>
          </cell>
          <cell r="C1818">
            <v>104</v>
          </cell>
        </row>
        <row r="1819">
          <cell r="A1819" t="str">
            <v>NY</v>
          </cell>
          <cell r="B1819" t="str">
            <v>Jefferson</v>
          </cell>
          <cell r="C1819">
            <v>5</v>
          </cell>
        </row>
        <row r="1820">
          <cell r="A1820" t="str">
            <v>NY</v>
          </cell>
          <cell r="B1820" t="str">
            <v>Kings</v>
          </cell>
          <cell r="C1820">
            <v>4</v>
          </cell>
        </row>
        <row r="1821">
          <cell r="A1821" t="str">
            <v>NY</v>
          </cell>
          <cell r="B1821" t="str">
            <v>Lewis</v>
          </cell>
          <cell r="C1821">
            <v>5</v>
          </cell>
        </row>
        <row r="1822">
          <cell r="A1822" t="str">
            <v>NY</v>
          </cell>
          <cell r="B1822" t="str">
            <v>Livingston</v>
          </cell>
          <cell r="C1822">
            <v>5</v>
          </cell>
        </row>
        <row r="1823">
          <cell r="A1823" t="str">
            <v>NY</v>
          </cell>
          <cell r="B1823" t="str">
            <v>Madison</v>
          </cell>
          <cell r="C1823">
            <v>5</v>
          </cell>
        </row>
        <row r="1824">
          <cell r="A1824" t="str">
            <v>NY</v>
          </cell>
          <cell r="B1824" t="str">
            <v>Monroe</v>
          </cell>
          <cell r="C1824">
            <v>5</v>
          </cell>
        </row>
        <row r="1825">
          <cell r="A1825" t="str">
            <v>NY</v>
          </cell>
          <cell r="B1825" t="str">
            <v>Montgomery</v>
          </cell>
          <cell r="C1825">
            <v>104</v>
          </cell>
        </row>
        <row r="1826">
          <cell r="A1826" t="str">
            <v>NY</v>
          </cell>
          <cell r="B1826" t="str">
            <v>Nassau</v>
          </cell>
          <cell r="C1826">
            <v>4</v>
          </cell>
        </row>
        <row r="1827">
          <cell r="A1827" t="str">
            <v>NY</v>
          </cell>
          <cell r="B1827" t="str">
            <v>New York</v>
          </cell>
          <cell r="C1827">
            <v>4</v>
          </cell>
        </row>
        <row r="1828">
          <cell r="A1828" t="str">
            <v>NY</v>
          </cell>
          <cell r="B1828" t="str">
            <v>Niagara</v>
          </cell>
          <cell r="C1828">
            <v>5</v>
          </cell>
        </row>
        <row r="1829">
          <cell r="A1829" t="str">
            <v>NY</v>
          </cell>
          <cell r="B1829" t="str">
            <v>Oneida</v>
          </cell>
          <cell r="C1829">
            <v>5</v>
          </cell>
        </row>
        <row r="1830">
          <cell r="A1830" t="str">
            <v>NY</v>
          </cell>
          <cell r="B1830" t="str">
            <v>Onondaga</v>
          </cell>
          <cell r="C1830">
            <v>5</v>
          </cell>
        </row>
        <row r="1831">
          <cell r="A1831" t="str">
            <v>NY</v>
          </cell>
          <cell r="B1831" t="str">
            <v>Ontario</v>
          </cell>
          <cell r="C1831">
            <v>5</v>
          </cell>
        </row>
        <row r="1832">
          <cell r="A1832" t="str">
            <v>NY</v>
          </cell>
          <cell r="B1832" t="str">
            <v>Orange</v>
          </cell>
          <cell r="C1832">
            <v>104</v>
          </cell>
        </row>
        <row r="1833">
          <cell r="A1833" t="str">
            <v>NY</v>
          </cell>
          <cell r="B1833" t="str">
            <v>Orleans</v>
          </cell>
          <cell r="C1833">
            <v>5</v>
          </cell>
        </row>
        <row r="1834">
          <cell r="A1834" t="str">
            <v>NY</v>
          </cell>
          <cell r="B1834" t="str">
            <v>Oswego</v>
          </cell>
          <cell r="C1834">
            <v>5</v>
          </cell>
        </row>
        <row r="1835">
          <cell r="A1835" t="str">
            <v>NY</v>
          </cell>
          <cell r="B1835" t="str">
            <v>Otsego</v>
          </cell>
          <cell r="C1835">
            <v>104</v>
          </cell>
        </row>
        <row r="1836">
          <cell r="A1836" t="str">
            <v>NY</v>
          </cell>
          <cell r="B1836" t="str">
            <v>Putnam</v>
          </cell>
          <cell r="C1836">
            <v>104</v>
          </cell>
        </row>
        <row r="1837">
          <cell r="A1837" t="str">
            <v>NY</v>
          </cell>
          <cell r="B1837" t="str">
            <v>Queens</v>
          </cell>
          <cell r="C1837">
            <v>4</v>
          </cell>
        </row>
        <row r="1838">
          <cell r="A1838" t="str">
            <v>NY</v>
          </cell>
          <cell r="B1838" t="str">
            <v>Rensselaer</v>
          </cell>
          <cell r="C1838">
            <v>104</v>
          </cell>
        </row>
        <row r="1839">
          <cell r="A1839" t="str">
            <v>NY</v>
          </cell>
          <cell r="B1839" t="str">
            <v>Richmond</v>
          </cell>
          <cell r="C1839">
            <v>4</v>
          </cell>
        </row>
        <row r="1840">
          <cell r="A1840" t="str">
            <v>NY</v>
          </cell>
          <cell r="B1840" t="str">
            <v>Rockland</v>
          </cell>
          <cell r="C1840">
            <v>104</v>
          </cell>
        </row>
        <row r="1841">
          <cell r="A1841" t="str">
            <v>NY</v>
          </cell>
          <cell r="B1841" t="str">
            <v>St. Lawrence</v>
          </cell>
          <cell r="C1841">
            <v>104</v>
          </cell>
        </row>
        <row r="1842">
          <cell r="A1842" t="str">
            <v>NY</v>
          </cell>
          <cell r="B1842" t="str">
            <v>Saratoga</v>
          </cell>
          <cell r="C1842">
            <v>104</v>
          </cell>
        </row>
        <row r="1843">
          <cell r="A1843" t="str">
            <v>NY</v>
          </cell>
          <cell r="B1843" t="str">
            <v>Schenectady</v>
          </cell>
          <cell r="C1843">
            <v>104</v>
          </cell>
        </row>
        <row r="1844">
          <cell r="A1844" t="str">
            <v>NY</v>
          </cell>
          <cell r="B1844" t="str">
            <v>Schoharie</v>
          </cell>
          <cell r="C1844">
            <v>104</v>
          </cell>
        </row>
        <row r="1845">
          <cell r="A1845" t="str">
            <v>NY</v>
          </cell>
          <cell r="B1845" t="str">
            <v>Schuyler</v>
          </cell>
          <cell r="C1845">
            <v>5</v>
          </cell>
        </row>
        <row r="1846">
          <cell r="A1846" t="str">
            <v>NY</v>
          </cell>
          <cell r="B1846" t="str">
            <v>Seneca</v>
          </cell>
          <cell r="C1846">
            <v>5</v>
          </cell>
        </row>
        <row r="1847">
          <cell r="A1847" t="str">
            <v>NY</v>
          </cell>
          <cell r="B1847" t="str">
            <v>Steuben</v>
          </cell>
          <cell r="C1847">
            <v>5</v>
          </cell>
        </row>
        <row r="1848">
          <cell r="A1848" t="str">
            <v>NY</v>
          </cell>
          <cell r="B1848" t="str">
            <v>Suffolk</v>
          </cell>
          <cell r="C1848">
            <v>4</v>
          </cell>
        </row>
        <row r="1849">
          <cell r="A1849" t="str">
            <v>NY</v>
          </cell>
          <cell r="B1849" t="str">
            <v>Sullivan</v>
          </cell>
          <cell r="C1849">
            <v>104</v>
          </cell>
        </row>
        <row r="1850">
          <cell r="A1850" t="str">
            <v>NY</v>
          </cell>
          <cell r="B1850" t="str">
            <v>Tioga</v>
          </cell>
          <cell r="C1850">
            <v>5</v>
          </cell>
        </row>
        <row r="1851">
          <cell r="A1851" t="str">
            <v>NY</v>
          </cell>
          <cell r="B1851" t="str">
            <v>Tompkins</v>
          </cell>
          <cell r="C1851">
            <v>5</v>
          </cell>
        </row>
        <row r="1852">
          <cell r="A1852" t="str">
            <v>NY</v>
          </cell>
          <cell r="B1852" t="str">
            <v>Ulster</v>
          </cell>
          <cell r="C1852">
            <v>104</v>
          </cell>
        </row>
        <row r="1853">
          <cell r="A1853" t="str">
            <v>NY</v>
          </cell>
          <cell r="B1853" t="str">
            <v>Warren</v>
          </cell>
          <cell r="C1853">
            <v>104</v>
          </cell>
        </row>
        <row r="1854">
          <cell r="A1854" t="str">
            <v>NY</v>
          </cell>
          <cell r="B1854" t="str">
            <v>Washington</v>
          </cell>
          <cell r="C1854">
            <v>104</v>
          </cell>
        </row>
        <row r="1855">
          <cell r="A1855" t="str">
            <v>NY</v>
          </cell>
          <cell r="B1855" t="str">
            <v>Wayne</v>
          </cell>
          <cell r="C1855">
            <v>5</v>
          </cell>
        </row>
        <row r="1856">
          <cell r="A1856" t="str">
            <v>NY</v>
          </cell>
          <cell r="B1856" t="str">
            <v>Westchester</v>
          </cell>
          <cell r="C1856">
            <v>104</v>
          </cell>
        </row>
        <row r="1857">
          <cell r="A1857" t="str">
            <v>NY</v>
          </cell>
          <cell r="B1857" t="str">
            <v>Wyoming</v>
          </cell>
          <cell r="C1857">
            <v>5</v>
          </cell>
        </row>
        <row r="1858">
          <cell r="A1858" t="str">
            <v>NY</v>
          </cell>
          <cell r="B1858" t="str">
            <v>Yates</v>
          </cell>
          <cell r="C1858">
            <v>5</v>
          </cell>
        </row>
        <row r="1859">
          <cell r="A1859" t="str">
            <v>NC</v>
          </cell>
          <cell r="B1859" t="str">
            <v>Alamance</v>
          </cell>
          <cell r="C1859">
            <v>94</v>
          </cell>
        </row>
        <row r="1860">
          <cell r="A1860" t="str">
            <v>NC</v>
          </cell>
          <cell r="B1860" t="str">
            <v>Alexander</v>
          </cell>
          <cell r="C1860">
            <v>94</v>
          </cell>
        </row>
        <row r="1861">
          <cell r="A1861" t="str">
            <v>NC</v>
          </cell>
          <cell r="B1861" t="str">
            <v>Alleghany</v>
          </cell>
          <cell r="C1861">
            <v>94</v>
          </cell>
        </row>
        <row r="1862">
          <cell r="A1862" t="str">
            <v>NC</v>
          </cell>
          <cell r="B1862" t="str">
            <v>Anson</v>
          </cell>
          <cell r="C1862">
            <v>94</v>
          </cell>
        </row>
        <row r="1863">
          <cell r="A1863" t="str">
            <v>NC</v>
          </cell>
          <cell r="B1863" t="str">
            <v>Ashe</v>
          </cell>
          <cell r="C1863">
            <v>94</v>
          </cell>
        </row>
        <row r="1864">
          <cell r="A1864" t="str">
            <v>NC</v>
          </cell>
          <cell r="B1864" t="str">
            <v>Avery</v>
          </cell>
          <cell r="C1864">
            <v>94</v>
          </cell>
        </row>
        <row r="1865">
          <cell r="A1865" t="str">
            <v>NC</v>
          </cell>
          <cell r="B1865" t="str">
            <v>Beaufort</v>
          </cell>
          <cell r="C1865">
            <v>94</v>
          </cell>
        </row>
        <row r="1866">
          <cell r="A1866" t="str">
            <v>NC</v>
          </cell>
          <cell r="B1866" t="str">
            <v>Bertie</v>
          </cell>
          <cell r="C1866">
            <v>93</v>
          </cell>
        </row>
        <row r="1867">
          <cell r="A1867" t="str">
            <v>NC</v>
          </cell>
          <cell r="B1867" t="str">
            <v>Bladen</v>
          </cell>
          <cell r="C1867">
            <v>94</v>
          </cell>
        </row>
        <row r="1868">
          <cell r="A1868" t="str">
            <v>NC</v>
          </cell>
          <cell r="B1868" t="str">
            <v>Brunswick</v>
          </cell>
          <cell r="C1868">
            <v>94</v>
          </cell>
        </row>
        <row r="1869">
          <cell r="A1869" t="str">
            <v>NC</v>
          </cell>
          <cell r="B1869" t="str">
            <v>Buncombe</v>
          </cell>
          <cell r="C1869">
            <v>94</v>
          </cell>
        </row>
        <row r="1870">
          <cell r="A1870" t="str">
            <v>NC</v>
          </cell>
          <cell r="B1870" t="str">
            <v>Burke</v>
          </cell>
          <cell r="C1870">
            <v>94</v>
          </cell>
        </row>
        <row r="1871">
          <cell r="A1871" t="str">
            <v>NC</v>
          </cell>
          <cell r="B1871" t="str">
            <v>Cabarrus</v>
          </cell>
          <cell r="C1871">
            <v>94</v>
          </cell>
        </row>
        <row r="1872">
          <cell r="A1872" t="str">
            <v>NC</v>
          </cell>
          <cell r="B1872" t="str">
            <v>Caldwell</v>
          </cell>
          <cell r="C1872">
            <v>94</v>
          </cell>
        </row>
        <row r="1873">
          <cell r="A1873" t="str">
            <v>NC</v>
          </cell>
          <cell r="B1873" t="str">
            <v>Camden</v>
          </cell>
          <cell r="C1873">
            <v>93</v>
          </cell>
        </row>
        <row r="1874">
          <cell r="A1874" t="str">
            <v>NC</v>
          </cell>
          <cell r="B1874" t="str">
            <v>Carteret</v>
          </cell>
          <cell r="C1874">
            <v>94</v>
          </cell>
        </row>
        <row r="1875">
          <cell r="A1875" t="str">
            <v>NC</v>
          </cell>
          <cell r="B1875" t="str">
            <v>Caswell</v>
          </cell>
          <cell r="C1875">
            <v>94</v>
          </cell>
        </row>
        <row r="1876">
          <cell r="A1876" t="str">
            <v>NC</v>
          </cell>
          <cell r="B1876" t="str">
            <v>Catawba</v>
          </cell>
          <cell r="C1876">
            <v>94</v>
          </cell>
        </row>
        <row r="1877">
          <cell r="A1877" t="str">
            <v>NC</v>
          </cell>
          <cell r="B1877" t="str">
            <v>Chatham</v>
          </cell>
          <cell r="C1877">
            <v>94</v>
          </cell>
        </row>
        <row r="1878">
          <cell r="A1878" t="str">
            <v>NC</v>
          </cell>
          <cell r="B1878" t="str">
            <v>Cherokee</v>
          </cell>
          <cell r="C1878">
            <v>94</v>
          </cell>
        </row>
        <row r="1879">
          <cell r="A1879" t="str">
            <v>NC</v>
          </cell>
          <cell r="B1879" t="str">
            <v>Chowan</v>
          </cell>
          <cell r="C1879">
            <v>93</v>
          </cell>
        </row>
        <row r="1880">
          <cell r="A1880" t="str">
            <v>NC</v>
          </cell>
          <cell r="B1880" t="str">
            <v>Clay</v>
          </cell>
          <cell r="C1880">
            <v>94</v>
          </cell>
        </row>
        <row r="1881">
          <cell r="A1881" t="str">
            <v>NC</v>
          </cell>
          <cell r="B1881" t="str">
            <v>Cleveland</v>
          </cell>
          <cell r="C1881">
            <v>94</v>
          </cell>
        </row>
        <row r="1882">
          <cell r="A1882" t="str">
            <v>NC</v>
          </cell>
          <cell r="B1882" t="str">
            <v>Columbus</v>
          </cell>
          <cell r="C1882">
            <v>94</v>
          </cell>
        </row>
        <row r="1883">
          <cell r="A1883" t="str">
            <v>NC</v>
          </cell>
          <cell r="B1883" t="str">
            <v>Craven</v>
          </cell>
          <cell r="C1883">
            <v>94</v>
          </cell>
        </row>
        <row r="1884">
          <cell r="A1884" t="str">
            <v>NC</v>
          </cell>
          <cell r="B1884" t="str">
            <v>Cumberland</v>
          </cell>
          <cell r="C1884">
            <v>94</v>
          </cell>
        </row>
        <row r="1885">
          <cell r="A1885" t="str">
            <v>NC</v>
          </cell>
          <cell r="B1885" t="str">
            <v>Currituck</v>
          </cell>
          <cell r="C1885">
            <v>93</v>
          </cell>
        </row>
        <row r="1886">
          <cell r="A1886" t="str">
            <v>NC</v>
          </cell>
          <cell r="B1886" t="str">
            <v>Dare</v>
          </cell>
          <cell r="C1886">
            <v>93</v>
          </cell>
        </row>
        <row r="1887">
          <cell r="A1887" t="str">
            <v>NC</v>
          </cell>
          <cell r="B1887" t="str">
            <v>Davidson</v>
          </cell>
          <cell r="C1887">
            <v>94</v>
          </cell>
        </row>
        <row r="1888">
          <cell r="A1888" t="str">
            <v>NC</v>
          </cell>
          <cell r="B1888" t="str">
            <v>Davie</v>
          </cell>
          <cell r="C1888">
            <v>94</v>
          </cell>
        </row>
        <row r="1889">
          <cell r="A1889" t="str">
            <v>NC</v>
          </cell>
          <cell r="B1889" t="str">
            <v>Duplin</v>
          </cell>
          <cell r="C1889">
            <v>94</v>
          </cell>
        </row>
        <row r="1890">
          <cell r="A1890" t="str">
            <v>NC</v>
          </cell>
          <cell r="B1890" t="str">
            <v>Durham</v>
          </cell>
          <cell r="C1890">
            <v>94</v>
          </cell>
        </row>
        <row r="1891">
          <cell r="A1891" t="str">
            <v>NC</v>
          </cell>
          <cell r="B1891" t="str">
            <v>Edgecombe</v>
          </cell>
          <cell r="C1891">
            <v>93</v>
          </cell>
        </row>
        <row r="1892">
          <cell r="A1892" t="str">
            <v>NC</v>
          </cell>
          <cell r="B1892" t="str">
            <v>Forsyth</v>
          </cell>
          <cell r="C1892">
            <v>94</v>
          </cell>
        </row>
        <row r="1893">
          <cell r="A1893" t="str">
            <v>NC</v>
          </cell>
          <cell r="B1893" t="str">
            <v>Franklin</v>
          </cell>
          <cell r="C1893">
            <v>93</v>
          </cell>
        </row>
        <row r="1894">
          <cell r="A1894" t="str">
            <v>NC</v>
          </cell>
          <cell r="B1894" t="str">
            <v>Gaston</v>
          </cell>
          <cell r="C1894">
            <v>94</v>
          </cell>
        </row>
        <row r="1895">
          <cell r="A1895" t="str">
            <v>NC</v>
          </cell>
          <cell r="B1895" t="str">
            <v>Gates</v>
          </cell>
          <cell r="C1895">
            <v>93</v>
          </cell>
        </row>
        <row r="1896">
          <cell r="A1896" t="str">
            <v>NC</v>
          </cell>
          <cell r="B1896" t="str">
            <v>Graham</v>
          </cell>
          <cell r="C1896">
            <v>94</v>
          </cell>
        </row>
        <row r="1897">
          <cell r="A1897" t="str">
            <v>NC</v>
          </cell>
          <cell r="B1897" t="str">
            <v>Granville</v>
          </cell>
          <cell r="C1897">
            <v>94</v>
          </cell>
        </row>
        <row r="1898">
          <cell r="A1898" t="str">
            <v>NC</v>
          </cell>
          <cell r="B1898" t="str">
            <v>Greene</v>
          </cell>
          <cell r="C1898">
            <v>94</v>
          </cell>
        </row>
        <row r="1899">
          <cell r="A1899" t="str">
            <v>NC</v>
          </cell>
          <cell r="B1899" t="str">
            <v>Guilford</v>
          </cell>
          <cell r="C1899">
            <v>94</v>
          </cell>
        </row>
        <row r="1900">
          <cell r="A1900" t="str">
            <v>NC</v>
          </cell>
          <cell r="B1900" t="str">
            <v>Halifax</v>
          </cell>
          <cell r="C1900">
            <v>93</v>
          </cell>
        </row>
        <row r="1901">
          <cell r="A1901" t="str">
            <v>NC</v>
          </cell>
          <cell r="B1901" t="str">
            <v>Harnett</v>
          </cell>
          <cell r="C1901">
            <v>94</v>
          </cell>
        </row>
        <row r="1902">
          <cell r="A1902" t="str">
            <v>NC</v>
          </cell>
          <cell r="B1902" t="str">
            <v>Haywood</v>
          </cell>
          <cell r="C1902">
            <v>94</v>
          </cell>
        </row>
        <row r="1903">
          <cell r="A1903" t="str">
            <v>NC</v>
          </cell>
          <cell r="B1903" t="str">
            <v>Henderson</v>
          </cell>
          <cell r="C1903">
            <v>94</v>
          </cell>
        </row>
        <row r="1904">
          <cell r="A1904" t="str">
            <v>NC</v>
          </cell>
          <cell r="B1904" t="str">
            <v>Hertford</v>
          </cell>
          <cell r="C1904">
            <v>93</v>
          </cell>
        </row>
        <row r="1905">
          <cell r="A1905" t="str">
            <v>NC</v>
          </cell>
          <cell r="B1905" t="str">
            <v>Hoke</v>
          </cell>
          <cell r="C1905">
            <v>94</v>
          </cell>
        </row>
        <row r="1906">
          <cell r="A1906" t="str">
            <v>NC</v>
          </cell>
          <cell r="B1906" t="str">
            <v>Hyde</v>
          </cell>
          <cell r="C1906">
            <v>94</v>
          </cell>
        </row>
        <row r="1907">
          <cell r="A1907" t="str">
            <v>NC</v>
          </cell>
          <cell r="B1907" t="str">
            <v>Iredell</v>
          </cell>
          <cell r="C1907">
            <v>94</v>
          </cell>
        </row>
        <row r="1908">
          <cell r="A1908" t="str">
            <v>NC</v>
          </cell>
          <cell r="B1908" t="str">
            <v>Jackson</v>
          </cell>
          <cell r="C1908">
            <v>94</v>
          </cell>
        </row>
        <row r="1909">
          <cell r="A1909" t="str">
            <v>NC</v>
          </cell>
          <cell r="B1909" t="str">
            <v>Johnston</v>
          </cell>
          <cell r="C1909">
            <v>94</v>
          </cell>
        </row>
        <row r="1910">
          <cell r="A1910" t="str">
            <v>NC</v>
          </cell>
          <cell r="B1910" t="str">
            <v>Jones</v>
          </cell>
          <cell r="C1910">
            <v>94</v>
          </cell>
        </row>
        <row r="1911">
          <cell r="A1911" t="str">
            <v>NC</v>
          </cell>
          <cell r="B1911" t="str">
            <v>Lee</v>
          </cell>
          <cell r="C1911">
            <v>94</v>
          </cell>
        </row>
        <row r="1912">
          <cell r="A1912" t="str">
            <v>NC</v>
          </cell>
          <cell r="B1912" t="str">
            <v>Lenoir</v>
          </cell>
          <cell r="C1912">
            <v>94</v>
          </cell>
        </row>
        <row r="1913">
          <cell r="A1913" t="str">
            <v>NC</v>
          </cell>
          <cell r="B1913" t="str">
            <v>Lincoln</v>
          </cell>
          <cell r="C1913">
            <v>94</v>
          </cell>
        </row>
        <row r="1914">
          <cell r="A1914" t="str">
            <v>NC</v>
          </cell>
          <cell r="B1914" t="str">
            <v>McDowell</v>
          </cell>
          <cell r="C1914">
            <v>94</v>
          </cell>
        </row>
        <row r="1915">
          <cell r="A1915" t="str">
            <v>NC</v>
          </cell>
          <cell r="B1915" t="str">
            <v>Macon</v>
          </cell>
          <cell r="C1915">
            <v>94</v>
          </cell>
        </row>
        <row r="1916">
          <cell r="A1916" t="str">
            <v>NC</v>
          </cell>
          <cell r="B1916" t="str">
            <v>Madison</v>
          </cell>
          <cell r="C1916">
            <v>94</v>
          </cell>
        </row>
        <row r="1917">
          <cell r="A1917" t="str">
            <v>NC</v>
          </cell>
          <cell r="B1917" t="str">
            <v>Martin</v>
          </cell>
          <cell r="C1917">
            <v>93</v>
          </cell>
        </row>
        <row r="1918">
          <cell r="A1918" t="str">
            <v>NC</v>
          </cell>
          <cell r="B1918" t="str">
            <v>Mecklenburg</v>
          </cell>
          <cell r="C1918">
            <v>94</v>
          </cell>
        </row>
        <row r="1919">
          <cell r="A1919" t="str">
            <v>NC</v>
          </cell>
          <cell r="B1919" t="str">
            <v>Mitchell</v>
          </cell>
          <cell r="C1919">
            <v>94</v>
          </cell>
        </row>
        <row r="1920">
          <cell r="A1920" t="str">
            <v>NC</v>
          </cell>
          <cell r="B1920" t="str">
            <v>Montgomery</v>
          </cell>
          <cell r="C1920">
            <v>94</v>
          </cell>
        </row>
        <row r="1921">
          <cell r="A1921" t="str">
            <v>NC</v>
          </cell>
          <cell r="B1921" t="str">
            <v>Moore</v>
          </cell>
          <cell r="C1921">
            <v>94</v>
          </cell>
        </row>
        <row r="1922">
          <cell r="A1922" t="str">
            <v>NC</v>
          </cell>
          <cell r="B1922" t="str">
            <v>Nash</v>
          </cell>
          <cell r="C1922">
            <v>93</v>
          </cell>
        </row>
        <row r="1923">
          <cell r="A1923" t="str">
            <v>NC</v>
          </cell>
          <cell r="B1923" t="str">
            <v>New Hanover</v>
          </cell>
          <cell r="C1923">
            <v>94</v>
          </cell>
        </row>
        <row r="1924">
          <cell r="A1924" t="str">
            <v>NC</v>
          </cell>
          <cell r="B1924" t="str">
            <v>Northampton</v>
          </cell>
          <cell r="C1924">
            <v>93</v>
          </cell>
        </row>
        <row r="1925">
          <cell r="A1925" t="str">
            <v>NC</v>
          </cell>
          <cell r="B1925" t="str">
            <v>Onslow</v>
          </cell>
          <cell r="C1925">
            <v>94</v>
          </cell>
        </row>
        <row r="1926">
          <cell r="A1926" t="str">
            <v>NC</v>
          </cell>
          <cell r="B1926" t="str">
            <v>Orange</v>
          </cell>
          <cell r="C1926">
            <v>94</v>
          </cell>
        </row>
        <row r="1927">
          <cell r="A1927" t="str">
            <v>NC</v>
          </cell>
          <cell r="B1927" t="str">
            <v>Pamlico</v>
          </cell>
          <cell r="C1927">
            <v>94</v>
          </cell>
        </row>
        <row r="1928">
          <cell r="A1928" t="str">
            <v>NC</v>
          </cell>
          <cell r="B1928" t="str">
            <v>Pasquotank</v>
          </cell>
          <cell r="C1928">
            <v>93</v>
          </cell>
        </row>
        <row r="1929">
          <cell r="A1929" t="str">
            <v>NC</v>
          </cell>
          <cell r="B1929" t="str">
            <v>Pender</v>
          </cell>
          <cell r="C1929">
            <v>94</v>
          </cell>
        </row>
        <row r="1930">
          <cell r="A1930" t="str">
            <v>NC</v>
          </cell>
          <cell r="B1930" t="str">
            <v>Perquimans</v>
          </cell>
          <cell r="C1930">
            <v>93</v>
          </cell>
        </row>
        <row r="1931">
          <cell r="A1931" t="str">
            <v>NC</v>
          </cell>
          <cell r="B1931" t="str">
            <v>Person</v>
          </cell>
          <cell r="C1931">
            <v>94</v>
          </cell>
        </row>
        <row r="1932">
          <cell r="A1932" t="str">
            <v>NC</v>
          </cell>
          <cell r="B1932" t="str">
            <v>Pitt</v>
          </cell>
          <cell r="C1932">
            <v>94</v>
          </cell>
        </row>
        <row r="1933">
          <cell r="A1933" t="str">
            <v>NC</v>
          </cell>
          <cell r="B1933" t="str">
            <v>Polk</v>
          </cell>
          <cell r="C1933">
            <v>94</v>
          </cell>
        </row>
        <row r="1934">
          <cell r="A1934" t="str">
            <v>NC</v>
          </cell>
          <cell r="B1934" t="str">
            <v>Randolph</v>
          </cell>
          <cell r="C1934">
            <v>94</v>
          </cell>
        </row>
        <row r="1935">
          <cell r="A1935" t="str">
            <v>NC</v>
          </cell>
          <cell r="B1935" t="str">
            <v>Richmond</v>
          </cell>
          <cell r="C1935">
            <v>94</v>
          </cell>
        </row>
        <row r="1936">
          <cell r="A1936" t="str">
            <v>NC</v>
          </cell>
          <cell r="B1936" t="str">
            <v>Robeson</v>
          </cell>
          <cell r="C1936">
            <v>94</v>
          </cell>
        </row>
        <row r="1937">
          <cell r="A1937" t="str">
            <v>NC</v>
          </cell>
          <cell r="B1937" t="str">
            <v>Rockingham</v>
          </cell>
          <cell r="C1937">
            <v>94</v>
          </cell>
        </row>
        <row r="1938">
          <cell r="A1938" t="str">
            <v>NC</v>
          </cell>
          <cell r="B1938" t="str">
            <v>Rowan</v>
          </cell>
          <cell r="C1938">
            <v>94</v>
          </cell>
        </row>
        <row r="1939">
          <cell r="A1939" t="str">
            <v>NC</v>
          </cell>
          <cell r="B1939" t="str">
            <v>Rutherford</v>
          </cell>
          <cell r="C1939">
            <v>94</v>
          </cell>
        </row>
        <row r="1940">
          <cell r="A1940" t="str">
            <v>NC</v>
          </cell>
          <cell r="B1940" t="str">
            <v>Sampson</v>
          </cell>
          <cell r="C1940">
            <v>94</v>
          </cell>
        </row>
        <row r="1941">
          <cell r="A1941" t="str">
            <v>NC</v>
          </cell>
          <cell r="B1941" t="str">
            <v>Scotland</v>
          </cell>
          <cell r="C1941">
            <v>94</v>
          </cell>
        </row>
        <row r="1942">
          <cell r="A1942" t="str">
            <v>NC</v>
          </cell>
          <cell r="B1942" t="str">
            <v>Stanly</v>
          </cell>
          <cell r="C1942">
            <v>94</v>
          </cell>
        </row>
        <row r="1943">
          <cell r="A1943" t="str">
            <v>NC</v>
          </cell>
          <cell r="B1943" t="str">
            <v>Stokes</v>
          </cell>
          <cell r="C1943">
            <v>94</v>
          </cell>
        </row>
        <row r="1944">
          <cell r="A1944" t="str">
            <v>NC</v>
          </cell>
          <cell r="B1944" t="str">
            <v>Surry</v>
          </cell>
          <cell r="C1944">
            <v>94</v>
          </cell>
        </row>
        <row r="1945">
          <cell r="A1945" t="str">
            <v>NC</v>
          </cell>
          <cell r="B1945" t="str">
            <v>Swain</v>
          </cell>
          <cell r="C1945">
            <v>94</v>
          </cell>
        </row>
        <row r="1946">
          <cell r="A1946" t="str">
            <v>NC</v>
          </cell>
          <cell r="B1946" t="str">
            <v>Transylvania</v>
          </cell>
          <cell r="C1946">
            <v>94</v>
          </cell>
        </row>
        <row r="1947">
          <cell r="A1947" t="str">
            <v>NC</v>
          </cell>
          <cell r="B1947" t="str">
            <v>Tyrrell</v>
          </cell>
          <cell r="C1947">
            <v>93</v>
          </cell>
        </row>
        <row r="1948">
          <cell r="A1948" t="str">
            <v>NC</v>
          </cell>
          <cell r="B1948" t="str">
            <v>Union</v>
          </cell>
          <cell r="C1948">
            <v>94</v>
          </cell>
        </row>
        <row r="1949">
          <cell r="A1949" t="str">
            <v>NC</v>
          </cell>
          <cell r="B1949" t="str">
            <v>Vance</v>
          </cell>
          <cell r="C1949">
            <v>94</v>
          </cell>
        </row>
        <row r="1950">
          <cell r="A1950" t="str">
            <v>NC</v>
          </cell>
          <cell r="B1950" t="str">
            <v>Wake</v>
          </cell>
          <cell r="C1950">
            <v>94</v>
          </cell>
        </row>
        <row r="1951">
          <cell r="A1951" t="str">
            <v>NC</v>
          </cell>
          <cell r="B1951" t="str">
            <v>Warren</v>
          </cell>
          <cell r="C1951">
            <v>93</v>
          </cell>
        </row>
        <row r="1952">
          <cell r="A1952" t="str">
            <v>NC</v>
          </cell>
          <cell r="B1952" t="str">
            <v>Washington</v>
          </cell>
          <cell r="C1952">
            <v>93</v>
          </cell>
        </row>
        <row r="1953">
          <cell r="A1953" t="str">
            <v>NC</v>
          </cell>
          <cell r="B1953" t="str">
            <v>Watauga</v>
          </cell>
          <cell r="C1953">
            <v>94</v>
          </cell>
        </row>
        <row r="1954">
          <cell r="A1954" t="str">
            <v>NC</v>
          </cell>
          <cell r="B1954" t="str">
            <v>Wayne</v>
          </cell>
          <cell r="C1954">
            <v>94</v>
          </cell>
        </row>
        <row r="1955">
          <cell r="A1955" t="str">
            <v>NC</v>
          </cell>
          <cell r="B1955" t="str">
            <v>Wilkes</v>
          </cell>
          <cell r="C1955">
            <v>94</v>
          </cell>
        </row>
        <row r="1956">
          <cell r="A1956" t="str">
            <v>NC</v>
          </cell>
          <cell r="B1956" t="str">
            <v>Wilson</v>
          </cell>
          <cell r="C1956">
            <v>94</v>
          </cell>
        </row>
        <row r="1957">
          <cell r="A1957" t="str">
            <v>NC</v>
          </cell>
          <cell r="B1957" t="str">
            <v>Yadkin</v>
          </cell>
          <cell r="C1957">
            <v>94</v>
          </cell>
        </row>
        <row r="1958">
          <cell r="A1958" t="str">
            <v>NC</v>
          </cell>
          <cell r="B1958" t="str">
            <v>Yancey</v>
          </cell>
          <cell r="C1958">
            <v>94</v>
          </cell>
        </row>
        <row r="1959">
          <cell r="A1959" t="str">
            <v>ND</v>
          </cell>
          <cell r="B1959" t="str">
            <v>Adams</v>
          </cell>
          <cell r="C1959">
            <v>41</v>
          </cell>
        </row>
        <row r="1960">
          <cell r="A1960" t="str">
            <v>ND</v>
          </cell>
          <cell r="B1960" t="str">
            <v>Barnes</v>
          </cell>
          <cell r="C1960">
            <v>41</v>
          </cell>
        </row>
        <row r="1961">
          <cell r="A1961" t="str">
            <v>ND</v>
          </cell>
          <cell r="B1961" t="str">
            <v>Benson</v>
          </cell>
          <cell r="C1961">
            <v>41</v>
          </cell>
        </row>
        <row r="1962">
          <cell r="A1962" t="str">
            <v>ND</v>
          </cell>
          <cell r="B1962" t="str">
            <v>Billings</v>
          </cell>
          <cell r="C1962">
            <v>41</v>
          </cell>
        </row>
        <row r="1963">
          <cell r="A1963" t="str">
            <v>ND</v>
          </cell>
          <cell r="B1963" t="str">
            <v>Bottineau</v>
          </cell>
          <cell r="C1963">
            <v>41</v>
          </cell>
        </row>
        <row r="1964">
          <cell r="A1964" t="str">
            <v>ND</v>
          </cell>
          <cell r="B1964" t="str">
            <v>Bowman</v>
          </cell>
          <cell r="C1964">
            <v>41</v>
          </cell>
        </row>
        <row r="1965">
          <cell r="A1965" t="str">
            <v>ND</v>
          </cell>
          <cell r="B1965" t="str">
            <v>Burke</v>
          </cell>
          <cell r="C1965">
            <v>41</v>
          </cell>
        </row>
        <row r="1966">
          <cell r="A1966" t="str">
            <v>ND</v>
          </cell>
          <cell r="B1966" t="str">
            <v>Burleigh</v>
          </cell>
          <cell r="C1966">
            <v>41</v>
          </cell>
        </row>
        <row r="1967">
          <cell r="A1967" t="str">
            <v>ND</v>
          </cell>
          <cell r="B1967" t="str">
            <v>Cass</v>
          </cell>
          <cell r="C1967">
            <v>41</v>
          </cell>
        </row>
        <row r="1968">
          <cell r="A1968" t="str">
            <v>ND</v>
          </cell>
          <cell r="B1968" t="str">
            <v>Cavalier</v>
          </cell>
          <cell r="C1968">
            <v>41</v>
          </cell>
        </row>
        <row r="1969">
          <cell r="A1969" t="str">
            <v>ND</v>
          </cell>
          <cell r="B1969" t="str">
            <v>Dickey</v>
          </cell>
          <cell r="C1969">
            <v>41</v>
          </cell>
        </row>
        <row r="1970">
          <cell r="A1970" t="str">
            <v>ND</v>
          </cell>
          <cell r="B1970" t="str">
            <v>Divide</v>
          </cell>
          <cell r="C1970">
            <v>41</v>
          </cell>
        </row>
        <row r="1971">
          <cell r="A1971" t="str">
            <v>ND</v>
          </cell>
          <cell r="B1971" t="str">
            <v>Dunn</v>
          </cell>
          <cell r="C1971">
            <v>41</v>
          </cell>
        </row>
        <row r="1972">
          <cell r="A1972" t="str">
            <v>ND</v>
          </cell>
          <cell r="B1972" t="str">
            <v>Eddy</v>
          </cell>
          <cell r="C1972">
            <v>41</v>
          </cell>
        </row>
        <row r="1973">
          <cell r="A1973" t="str">
            <v>ND</v>
          </cell>
          <cell r="B1973" t="str">
            <v>Emmons</v>
          </cell>
          <cell r="C1973">
            <v>41</v>
          </cell>
        </row>
        <row r="1974">
          <cell r="A1974" t="str">
            <v>ND</v>
          </cell>
          <cell r="B1974" t="str">
            <v>Foster</v>
          </cell>
          <cell r="C1974">
            <v>41</v>
          </cell>
        </row>
        <row r="1975">
          <cell r="A1975" t="str">
            <v>ND</v>
          </cell>
          <cell r="B1975" t="str">
            <v>Golden Valley</v>
          </cell>
          <cell r="C1975">
            <v>41</v>
          </cell>
        </row>
        <row r="1976">
          <cell r="A1976" t="str">
            <v>ND</v>
          </cell>
          <cell r="B1976" t="str">
            <v>Grand Forks</v>
          </cell>
          <cell r="C1976">
            <v>41</v>
          </cell>
        </row>
        <row r="1977">
          <cell r="A1977" t="str">
            <v>ND</v>
          </cell>
          <cell r="B1977" t="str">
            <v>Grant</v>
          </cell>
          <cell r="C1977">
            <v>41</v>
          </cell>
        </row>
        <row r="1978">
          <cell r="A1978" t="str">
            <v>ND</v>
          </cell>
          <cell r="B1978" t="str">
            <v>Griggs</v>
          </cell>
          <cell r="C1978">
            <v>41</v>
          </cell>
        </row>
        <row r="1979">
          <cell r="A1979" t="str">
            <v>ND</v>
          </cell>
          <cell r="B1979" t="str">
            <v>Hettinger</v>
          </cell>
          <cell r="C1979">
            <v>41</v>
          </cell>
        </row>
        <row r="1980">
          <cell r="A1980" t="str">
            <v>ND</v>
          </cell>
          <cell r="B1980" t="str">
            <v>Kidder</v>
          </cell>
          <cell r="C1980">
            <v>41</v>
          </cell>
        </row>
        <row r="1981">
          <cell r="A1981" t="str">
            <v>ND</v>
          </cell>
          <cell r="B1981" t="str">
            <v>La Moure</v>
          </cell>
          <cell r="C1981">
            <v>41</v>
          </cell>
        </row>
        <row r="1982">
          <cell r="A1982" t="str">
            <v>ND</v>
          </cell>
          <cell r="B1982" t="str">
            <v>Logan</v>
          </cell>
          <cell r="C1982">
            <v>41</v>
          </cell>
        </row>
        <row r="1983">
          <cell r="A1983" t="str">
            <v>ND</v>
          </cell>
          <cell r="B1983" t="str">
            <v>McHenry</v>
          </cell>
          <cell r="C1983">
            <v>41</v>
          </cell>
        </row>
        <row r="1984">
          <cell r="A1984" t="str">
            <v>ND</v>
          </cell>
          <cell r="B1984" t="str">
            <v>McIntosh</v>
          </cell>
          <cell r="C1984">
            <v>41</v>
          </cell>
        </row>
        <row r="1985">
          <cell r="A1985" t="str">
            <v>ND</v>
          </cell>
          <cell r="B1985" t="str">
            <v>McKenzie</v>
          </cell>
          <cell r="C1985">
            <v>41</v>
          </cell>
        </row>
        <row r="1986">
          <cell r="A1986" t="str">
            <v>ND</v>
          </cell>
          <cell r="B1986" t="str">
            <v>McLean</v>
          </cell>
          <cell r="C1986">
            <v>41</v>
          </cell>
        </row>
        <row r="1987">
          <cell r="A1987" t="str">
            <v>ND</v>
          </cell>
          <cell r="B1987" t="str">
            <v>Mercer</v>
          </cell>
          <cell r="C1987">
            <v>41</v>
          </cell>
        </row>
        <row r="1988">
          <cell r="A1988" t="str">
            <v>ND</v>
          </cell>
          <cell r="B1988" t="str">
            <v>Morton</v>
          </cell>
          <cell r="C1988">
            <v>41</v>
          </cell>
        </row>
        <row r="1989">
          <cell r="A1989" t="str">
            <v>ND</v>
          </cell>
          <cell r="B1989" t="str">
            <v>Mountrail</v>
          </cell>
          <cell r="C1989">
            <v>41</v>
          </cell>
        </row>
        <row r="1990">
          <cell r="A1990" t="str">
            <v>ND</v>
          </cell>
          <cell r="B1990" t="str">
            <v>Nelson</v>
          </cell>
          <cell r="C1990">
            <v>41</v>
          </cell>
        </row>
        <row r="1991">
          <cell r="A1991" t="str">
            <v>ND</v>
          </cell>
          <cell r="B1991" t="str">
            <v>Oliver</v>
          </cell>
          <cell r="C1991">
            <v>41</v>
          </cell>
        </row>
        <row r="1992">
          <cell r="A1992" t="str">
            <v>ND</v>
          </cell>
          <cell r="B1992" t="str">
            <v>Pembina</v>
          </cell>
          <cell r="C1992">
            <v>41</v>
          </cell>
        </row>
        <row r="1993">
          <cell r="A1993" t="str">
            <v>ND</v>
          </cell>
          <cell r="B1993" t="str">
            <v>Pierce</v>
          </cell>
          <cell r="C1993">
            <v>41</v>
          </cell>
        </row>
        <row r="1994">
          <cell r="A1994" t="str">
            <v>ND</v>
          </cell>
          <cell r="B1994" t="str">
            <v>Ramsey</v>
          </cell>
          <cell r="C1994">
            <v>41</v>
          </cell>
        </row>
        <row r="1995">
          <cell r="A1995" t="str">
            <v>ND</v>
          </cell>
          <cell r="B1995" t="str">
            <v>Ransom</v>
          </cell>
          <cell r="C1995">
            <v>41</v>
          </cell>
        </row>
        <row r="1996">
          <cell r="A1996" t="str">
            <v>ND</v>
          </cell>
          <cell r="B1996" t="str">
            <v>Renville</v>
          </cell>
          <cell r="C1996">
            <v>41</v>
          </cell>
        </row>
        <row r="1997">
          <cell r="A1997" t="str">
            <v>ND</v>
          </cell>
          <cell r="B1997" t="str">
            <v>Richland</v>
          </cell>
          <cell r="C1997">
            <v>41</v>
          </cell>
        </row>
        <row r="1998">
          <cell r="A1998" t="str">
            <v>ND</v>
          </cell>
          <cell r="B1998" t="str">
            <v>Rolette</v>
          </cell>
          <cell r="C1998">
            <v>41</v>
          </cell>
        </row>
        <row r="1999">
          <cell r="A1999" t="str">
            <v>ND</v>
          </cell>
          <cell r="B1999" t="str">
            <v>Sargent</v>
          </cell>
          <cell r="C1999">
            <v>41</v>
          </cell>
        </row>
        <row r="2000">
          <cell r="A2000" t="str">
            <v>ND</v>
          </cell>
          <cell r="B2000" t="str">
            <v>Sheridan</v>
          </cell>
          <cell r="C2000">
            <v>41</v>
          </cell>
        </row>
        <row r="2001">
          <cell r="A2001" t="str">
            <v>ND</v>
          </cell>
          <cell r="B2001" t="str">
            <v>Sioux</v>
          </cell>
          <cell r="C2001">
            <v>41</v>
          </cell>
        </row>
        <row r="2002">
          <cell r="A2002" t="str">
            <v>ND</v>
          </cell>
          <cell r="B2002" t="str">
            <v>Slope</v>
          </cell>
          <cell r="C2002">
            <v>41</v>
          </cell>
        </row>
        <row r="2003">
          <cell r="A2003" t="str">
            <v>ND</v>
          </cell>
          <cell r="B2003" t="str">
            <v>Stark</v>
          </cell>
          <cell r="C2003">
            <v>41</v>
          </cell>
        </row>
        <row r="2004">
          <cell r="A2004" t="str">
            <v>ND</v>
          </cell>
          <cell r="B2004" t="str">
            <v>Steele</v>
          </cell>
          <cell r="C2004">
            <v>41</v>
          </cell>
        </row>
        <row r="2005">
          <cell r="A2005" t="str">
            <v>ND</v>
          </cell>
          <cell r="B2005" t="str">
            <v>Stutsman</v>
          </cell>
          <cell r="C2005">
            <v>41</v>
          </cell>
        </row>
        <row r="2006">
          <cell r="A2006" t="str">
            <v>ND</v>
          </cell>
          <cell r="B2006" t="str">
            <v>Towner</v>
          </cell>
          <cell r="C2006">
            <v>41</v>
          </cell>
        </row>
        <row r="2007">
          <cell r="A2007" t="str">
            <v>ND</v>
          </cell>
          <cell r="B2007" t="str">
            <v>Traill</v>
          </cell>
          <cell r="C2007">
            <v>41</v>
          </cell>
        </row>
        <row r="2008">
          <cell r="A2008" t="str">
            <v>ND</v>
          </cell>
          <cell r="B2008" t="str">
            <v>Walsh</v>
          </cell>
          <cell r="C2008">
            <v>41</v>
          </cell>
        </row>
        <row r="2009">
          <cell r="A2009" t="str">
            <v>ND</v>
          </cell>
          <cell r="B2009" t="str">
            <v>Ward</v>
          </cell>
          <cell r="C2009">
            <v>41</v>
          </cell>
        </row>
        <row r="2010">
          <cell r="A2010" t="str">
            <v>ND</v>
          </cell>
          <cell r="B2010" t="str">
            <v>Wells</v>
          </cell>
          <cell r="C2010">
            <v>41</v>
          </cell>
        </row>
        <row r="2011">
          <cell r="A2011" t="str">
            <v>ND</v>
          </cell>
          <cell r="B2011" t="str">
            <v>Williams</v>
          </cell>
          <cell r="C2011">
            <v>41</v>
          </cell>
        </row>
        <row r="2012">
          <cell r="A2012" t="str">
            <v>OH</v>
          </cell>
          <cell r="B2012" t="str">
            <v>Adams</v>
          </cell>
          <cell r="C2012">
            <v>13</v>
          </cell>
        </row>
        <row r="2013">
          <cell r="A2013" t="str">
            <v>OH</v>
          </cell>
          <cell r="B2013" t="str">
            <v>Allen</v>
          </cell>
          <cell r="C2013">
            <v>12</v>
          </cell>
        </row>
        <row r="2014">
          <cell r="A2014" t="str">
            <v>OH</v>
          </cell>
          <cell r="B2014" t="str">
            <v>Ashland</v>
          </cell>
          <cell r="C2014">
            <v>11</v>
          </cell>
        </row>
        <row r="2015">
          <cell r="A2015" t="str">
            <v>OH</v>
          </cell>
          <cell r="B2015" t="str">
            <v>Ashtabula</v>
          </cell>
          <cell r="C2015">
            <v>11</v>
          </cell>
        </row>
        <row r="2016">
          <cell r="A2016" t="str">
            <v>OH</v>
          </cell>
          <cell r="B2016" t="str">
            <v>Athens</v>
          </cell>
          <cell r="C2016">
            <v>11</v>
          </cell>
        </row>
        <row r="2017">
          <cell r="A2017" t="str">
            <v>OH</v>
          </cell>
          <cell r="B2017" t="str">
            <v>Auglaize</v>
          </cell>
          <cell r="C2017">
            <v>12</v>
          </cell>
        </row>
        <row r="2018">
          <cell r="A2018" t="str">
            <v>OH</v>
          </cell>
          <cell r="B2018" t="str">
            <v>Belmont</v>
          </cell>
          <cell r="C2018">
            <v>11</v>
          </cell>
        </row>
        <row r="2019">
          <cell r="A2019" t="str">
            <v>OH</v>
          </cell>
          <cell r="B2019" t="str">
            <v>Brown</v>
          </cell>
          <cell r="C2019">
            <v>13</v>
          </cell>
        </row>
        <row r="2020">
          <cell r="A2020" t="str">
            <v>OH</v>
          </cell>
          <cell r="B2020" t="str">
            <v>Butler</v>
          </cell>
          <cell r="C2020">
            <v>13</v>
          </cell>
        </row>
        <row r="2021">
          <cell r="A2021" t="str">
            <v>OH</v>
          </cell>
          <cell r="B2021" t="str">
            <v>Carroll</v>
          </cell>
          <cell r="C2021">
            <v>11</v>
          </cell>
        </row>
        <row r="2022">
          <cell r="A2022" t="str">
            <v>OH</v>
          </cell>
          <cell r="B2022" t="str">
            <v>Champaign</v>
          </cell>
          <cell r="C2022">
            <v>12</v>
          </cell>
        </row>
        <row r="2023">
          <cell r="A2023" t="str">
            <v>OH</v>
          </cell>
          <cell r="B2023" t="str">
            <v>Clark</v>
          </cell>
          <cell r="C2023">
            <v>13</v>
          </cell>
        </row>
        <row r="2024">
          <cell r="A2024" t="str">
            <v>OH</v>
          </cell>
          <cell r="B2024" t="str">
            <v>Clermont</v>
          </cell>
          <cell r="C2024">
            <v>13</v>
          </cell>
        </row>
        <row r="2025">
          <cell r="A2025" t="str">
            <v>OH</v>
          </cell>
          <cell r="B2025" t="str">
            <v>Clinton</v>
          </cell>
          <cell r="C2025">
            <v>13</v>
          </cell>
        </row>
        <row r="2026">
          <cell r="A2026" t="str">
            <v>OH</v>
          </cell>
          <cell r="B2026" t="str">
            <v>Columbiana</v>
          </cell>
          <cell r="C2026">
            <v>11</v>
          </cell>
        </row>
        <row r="2027">
          <cell r="A2027" t="str">
            <v>OH</v>
          </cell>
          <cell r="B2027" t="str">
            <v>Coshocton</v>
          </cell>
          <cell r="C2027">
            <v>11</v>
          </cell>
        </row>
        <row r="2028">
          <cell r="A2028" t="str">
            <v>OH</v>
          </cell>
          <cell r="B2028" t="str">
            <v>Crawford</v>
          </cell>
          <cell r="C2028">
            <v>12</v>
          </cell>
        </row>
        <row r="2029">
          <cell r="A2029" t="str">
            <v>OH</v>
          </cell>
          <cell r="B2029" t="str">
            <v>Cuyahoga</v>
          </cell>
          <cell r="C2029">
            <v>11</v>
          </cell>
        </row>
        <row r="2030">
          <cell r="A2030" t="str">
            <v>OH</v>
          </cell>
          <cell r="B2030" t="str">
            <v>Darke</v>
          </cell>
          <cell r="C2030">
            <v>12</v>
          </cell>
        </row>
        <row r="2031">
          <cell r="A2031" t="str">
            <v>OH</v>
          </cell>
          <cell r="B2031" t="str">
            <v>Defiance</v>
          </cell>
          <cell r="C2031">
            <v>12</v>
          </cell>
        </row>
        <row r="2032">
          <cell r="A2032" t="str">
            <v>OH</v>
          </cell>
          <cell r="B2032" t="str">
            <v>Delaware</v>
          </cell>
          <cell r="C2032">
            <v>12</v>
          </cell>
        </row>
        <row r="2033">
          <cell r="A2033" t="str">
            <v>OH</v>
          </cell>
          <cell r="B2033" t="str">
            <v>Erie</v>
          </cell>
          <cell r="C2033">
            <v>11</v>
          </cell>
        </row>
        <row r="2034">
          <cell r="A2034" t="str">
            <v>OH</v>
          </cell>
          <cell r="B2034" t="str">
            <v>Fairfield</v>
          </cell>
          <cell r="C2034">
            <v>11</v>
          </cell>
        </row>
        <row r="2035">
          <cell r="A2035" t="str">
            <v>OH</v>
          </cell>
          <cell r="B2035" t="str">
            <v>Fayette</v>
          </cell>
          <cell r="C2035">
            <v>13</v>
          </cell>
        </row>
        <row r="2036">
          <cell r="A2036" t="str">
            <v>OH</v>
          </cell>
          <cell r="B2036" t="str">
            <v>Franklin</v>
          </cell>
          <cell r="C2036">
            <v>13</v>
          </cell>
        </row>
        <row r="2037">
          <cell r="A2037" t="str">
            <v>OH</v>
          </cell>
          <cell r="B2037" t="str">
            <v>Fulton</v>
          </cell>
          <cell r="C2037">
            <v>12</v>
          </cell>
        </row>
        <row r="2038">
          <cell r="A2038" t="str">
            <v>OH</v>
          </cell>
          <cell r="B2038" t="str">
            <v>Gallia</v>
          </cell>
          <cell r="C2038">
            <v>11</v>
          </cell>
        </row>
        <row r="2039">
          <cell r="A2039" t="str">
            <v>OH</v>
          </cell>
          <cell r="B2039" t="str">
            <v>Geauga</v>
          </cell>
          <cell r="C2039">
            <v>11</v>
          </cell>
        </row>
        <row r="2040">
          <cell r="A2040" t="str">
            <v>OH</v>
          </cell>
          <cell r="B2040" t="str">
            <v>Greene</v>
          </cell>
          <cell r="C2040">
            <v>13</v>
          </cell>
        </row>
        <row r="2041">
          <cell r="A2041" t="str">
            <v>OH</v>
          </cell>
          <cell r="B2041" t="str">
            <v>Guernsey</v>
          </cell>
          <cell r="C2041">
            <v>11</v>
          </cell>
        </row>
        <row r="2042">
          <cell r="A2042" t="str">
            <v>OH</v>
          </cell>
          <cell r="B2042" t="str">
            <v>Hamilton</v>
          </cell>
          <cell r="C2042">
            <v>13</v>
          </cell>
        </row>
        <row r="2043">
          <cell r="A2043" t="str">
            <v>OH</v>
          </cell>
          <cell r="B2043" t="str">
            <v>Hancock</v>
          </cell>
          <cell r="C2043">
            <v>12</v>
          </cell>
        </row>
        <row r="2044">
          <cell r="A2044" t="str">
            <v>OH</v>
          </cell>
          <cell r="B2044" t="str">
            <v>Hardin</v>
          </cell>
          <cell r="C2044">
            <v>12</v>
          </cell>
        </row>
        <row r="2045">
          <cell r="A2045" t="str">
            <v>OH</v>
          </cell>
          <cell r="B2045" t="str">
            <v>Harrison</v>
          </cell>
          <cell r="C2045">
            <v>11</v>
          </cell>
        </row>
        <row r="2046">
          <cell r="A2046" t="str">
            <v>OH</v>
          </cell>
          <cell r="B2046" t="str">
            <v>Henry</v>
          </cell>
          <cell r="C2046">
            <v>12</v>
          </cell>
        </row>
        <row r="2047">
          <cell r="A2047" t="str">
            <v>OH</v>
          </cell>
          <cell r="B2047" t="str">
            <v>Highland</v>
          </cell>
          <cell r="C2047">
            <v>13</v>
          </cell>
        </row>
        <row r="2048">
          <cell r="A2048" t="str">
            <v>OH</v>
          </cell>
          <cell r="B2048" t="str">
            <v>Hocking</v>
          </cell>
          <cell r="C2048">
            <v>11</v>
          </cell>
        </row>
        <row r="2049">
          <cell r="A2049" t="str">
            <v>OH</v>
          </cell>
          <cell r="B2049" t="str">
            <v>Holmes</v>
          </cell>
          <cell r="C2049">
            <v>11</v>
          </cell>
        </row>
        <row r="2050">
          <cell r="A2050" t="str">
            <v>OH</v>
          </cell>
          <cell r="B2050" t="str">
            <v>Huron</v>
          </cell>
          <cell r="C2050">
            <v>11</v>
          </cell>
        </row>
        <row r="2051">
          <cell r="A2051" t="str">
            <v>OH</v>
          </cell>
          <cell r="B2051" t="str">
            <v>Jackson</v>
          </cell>
          <cell r="C2051">
            <v>11</v>
          </cell>
        </row>
        <row r="2052">
          <cell r="A2052" t="str">
            <v>OH</v>
          </cell>
          <cell r="B2052" t="str">
            <v>Jefferson</v>
          </cell>
          <cell r="C2052">
            <v>11</v>
          </cell>
        </row>
        <row r="2053">
          <cell r="A2053" t="str">
            <v>OH</v>
          </cell>
          <cell r="B2053" t="str">
            <v>Knox</v>
          </cell>
          <cell r="C2053">
            <v>11</v>
          </cell>
        </row>
        <row r="2054">
          <cell r="A2054" t="str">
            <v>OH</v>
          </cell>
          <cell r="B2054" t="str">
            <v>Lake</v>
          </cell>
          <cell r="C2054">
            <v>11</v>
          </cell>
        </row>
        <row r="2055">
          <cell r="A2055" t="str">
            <v>OH</v>
          </cell>
          <cell r="B2055" t="str">
            <v>Lawrence</v>
          </cell>
          <cell r="C2055">
            <v>11</v>
          </cell>
        </row>
        <row r="2056">
          <cell r="A2056" t="str">
            <v>OH</v>
          </cell>
          <cell r="B2056" t="str">
            <v>Licking</v>
          </cell>
          <cell r="C2056">
            <v>11</v>
          </cell>
        </row>
        <row r="2057">
          <cell r="A2057" t="str">
            <v>OH</v>
          </cell>
          <cell r="B2057" t="str">
            <v>Logan</v>
          </cell>
          <cell r="C2057">
            <v>12</v>
          </cell>
        </row>
        <row r="2058">
          <cell r="A2058" t="str">
            <v>OH</v>
          </cell>
          <cell r="B2058" t="str">
            <v>Lorain</v>
          </cell>
          <cell r="C2058">
            <v>11</v>
          </cell>
        </row>
        <row r="2059">
          <cell r="A2059" t="str">
            <v>OH</v>
          </cell>
          <cell r="B2059" t="str">
            <v>Lucas</v>
          </cell>
          <cell r="C2059">
            <v>12</v>
          </cell>
        </row>
        <row r="2060">
          <cell r="A2060" t="str">
            <v>OH</v>
          </cell>
          <cell r="B2060" t="str">
            <v>Madison</v>
          </cell>
          <cell r="C2060">
            <v>13</v>
          </cell>
        </row>
        <row r="2061">
          <cell r="A2061" t="str">
            <v>OH</v>
          </cell>
          <cell r="B2061" t="str">
            <v>Mahoning</v>
          </cell>
          <cell r="C2061">
            <v>11</v>
          </cell>
        </row>
        <row r="2062">
          <cell r="A2062" t="str">
            <v>OH</v>
          </cell>
          <cell r="B2062" t="str">
            <v>Marion</v>
          </cell>
          <cell r="C2062">
            <v>12</v>
          </cell>
        </row>
        <row r="2063">
          <cell r="A2063" t="str">
            <v>OH</v>
          </cell>
          <cell r="B2063" t="str">
            <v>Medina</v>
          </cell>
          <cell r="C2063">
            <v>11</v>
          </cell>
        </row>
        <row r="2064">
          <cell r="A2064" t="str">
            <v>OH</v>
          </cell>
          <cell r="B2064" t="str">
            <v>Meigs</v>
          </cell>
          <cell r="C2064">
            <v>11</v>
          </cell>
        </row>
        <row r="2065">
          <cell r="A2065" t="str">
            <v>OH</v>
          </cell>
          <cell r="B2065" t="str">
            <v>Mercer</v>
          </cell>
          <cell r="C2065">
            <v>12</v>
          </cell>
        </row>
        <row r="2066">
          <cell r="A2066" t="str">
            <v>OH</v>
          </cell>
          <cell r="B2066" t="str">
            <v>Miami</v>
          </cell>
          <cell r="C2066">
            <v>12</v>
          </cell>
        </row>
        <row r="2067">
          <cell r="A2067" t="str">
            <v>OH</v>
          </cell>
          <cell r="B2067" t="str">
            <v>Monroe</v>
          </cell>
          <cell r="C2067">
            <v>11</v>
          </cell>
        </row>
        <row r="2068">
          <cell r="A2068" t="str">
            <v>OH</v>
          </cell>
          <cell r="B2068" t="str">
            <v>Montgomery</v>
          </cell>
          <cell r="C2068">
            <v>13</v>
          </cell>
        </row>
        <row r="2069">
          <cell r="A2069" t="str">
            <v>OH</v>
          </cell>
          <cell r="B2069" t="str">
            <v>Morgan</v>
          </cell>
          <cell r="C2069">
            <v>11</v>
          </cell>
        </row>
        <row r="2070">
          <cell r="A2070" t="str">
            <v>OH</v>
          </cell>
          <cell r="B2070" t="str">
            <v>Morrow</v>
          </cell>
          <cell r="C2070">
            <v>12</v>
          </cell>
        </row>
        <row r="2071">
          <cell r="A2071" t="str">
            <v>OH</v>
          </cell>
          <cell r="B2071" t="str">
            <v>Muskingum</v>
          </cell>
          <cell r="C2071">
            <v>11</v>
          </cell>
        </row>
        <row r="2072">
          <cell r="A2072" t="str">
            <v>OH</v>
          </cell>
          <cell r="B2072" t="str">
            <v>Noble</v>
          </cell>
          <cell r="C2072">
            <v>11</v>
          </cell>
        </row>
        <row r="2073">
          <cell r="A2073" t="str">
            <v>OH</v>
          </cell>
          <cell r="B2073" t="str">
            <v>Ottawa</v>
          </cell>
          <cell r="C2073">
            <v>12</v>
          </cell>
        </row>
        <row r="2074">
          <cell r="A2074" t="str">
            <v>OH</v>
          </cell>
          <cell r="B2074" t="str">
            <v>Paulding</v>
          </cell>
          <cell r="C2074">
            <v>12</v>
          </cell>
        </row>
        <row r="2075">
          <cell r="A2075" t="str">
            <v>OH</v>
          </cell>
          <cell r="B2075" t="str">
            <v>Perry</v>
          </cell>
          <cell r="C2075">
            <v>11</v>
          </cell>
        </row>
        <row r="2076">
          <cell r="A2076" t="str">
            <v>OH</v>
          </cell>
          <cell r="B2076" t="str">
            <v>Pickaway</v>
          </cell>
          <cell r="C2076">
            <v>13</v>
          </cell>
        </row>
        <row r="2077">
          <cell r="A2077" t="str">
            <v>OH</v>
          </cell>
          <cell r="B2077" t="str">
            <v>Pike</v>
          </cell>
          <cell r="C2077">
            <v>13</v>
          </cell>
        </row>
        <row r="2078">
          <cell r="A2078" t="str">
            <v>OH</v>
          </cell>
          <cell r="B2078" t="str">
            <v>Portage</v>
          </cell>
          <cell r="C2078">
            <v>11</v>
          </cell>
        </row>
        <row r="2079">
          <cell r="A2079" t="str">
            <v>OH</v>
          </cell>
          <cell r="B2079" t="str">
            <v>Preble</v>
          </cell>
          <cell r="C2079">
            <v>13</v>
          </cell>
        </row>
        <row r="2080">
          <cell r="A2080" t="str">
            <v>OH</v>
          </cell>
          <cell r="B2080" t="str">
            <v>Putnam</v>
          </cell>
          <cell r="C2080">
            <v>12</v>
          </cell>
        </row>
        <row r="2081">
          <cell r="A2081" t="str">
            <v>OH</v>
          </cell>
          <cell r="B2081" t="str">
            <v>Richland</v>
          </cell>
          <cell r="C2081">
            <v>11</v>
          </cell>
        </row>
        <row r="2082">
          <cell r="A2082" t="str">
            <v>OH</v>
          </cell>
          <cell r="B2082" t="str">
            <v>Ross</v>
          </cell>
          <cell r="C2082">
            <v>13</v>
          </cell>
        </row>
        <row r="2083">
          <cell r="A2083" t="str">
            <v>OH</v>
          </cell>
          <cell r="B2083" t="str">
            <v>Sandusky</v>
          </cell>
          <cell r="C2083">
            <v>12</v>
          </cell>
        </row>
        <row r="2084">
          <cell r="A2084" t="str">
            <v>OH</v>
          </cell>
          <cell r="B2084" t="str">
            <v>Scioto</v>
          </cell>
          <cell r="C2084">
            <v>13</v>
          </cell>
        </row>
        <row r="2085">
          <cell r="A2085" t="str">
            <v>OH</v>
          </cell>
          <cell r="B2085" t="str">
            <v>Seneca</v>
          </cell>
          <cell r="C2085">
            <v>12</v>
          </cell>
        </row>
        <row r="2086">
          <cell r="A2086" t="str">
            <v>OH</v>
          </cell>
          <cell r="B2086" t="str">
            <v>Shelby</v>
          </cell>
          <cell r="C2086">
            <v>12</v>
          </cell>
        </row>
        <row r="2087">
          <cell r="A2087" t="str">
            <v>OH</v>
          </cell>
          <cell r="B2087" t="str">
            <v>Stark</v>
          </cell>
          <cell r="C2087">
            <v>11</v>
          </cell>
        </row>
        <row r="2088">
          <cell r="A2088" t="str">
            <v>OH</v>
          </cell>
          <cell r="B2088" t="str">
            <v>Summit</v>
          </cell>
          <cell r="C2088">
            <v>11</v>
          </cell>
        </row>
        <row r="2089">
          <cell r="A2089" t="str">
            <v>OH</v>
          </cell>
          <cell r="B2089" t="str">
            <v>Trumbull</v>
          </cell>
          <cell r="C2089">
            <v>11</v>
          </cell>
        </row>
        <row r="2090">
          <cell r="A2090" t="str">
            <v>OH</v>
          </cell>
          <cell r="B2090" t="str">
            <v>Tuscarawas</v>
          </cell>
          <cell r="C2090">
            <v>11</v>
          </cell>
        </row>
        <row r="2091">
          <cell r="A2091" t="str">
            <v>OH</v>
          </cell>
          <cell r="B2091" t="str">
            <v>Union</v>
          </cell>
          <cell r="C2091">
            <v>12</v>
          </cell>
        </row>
        <row r="2092">
          <cell r="A2092" t="str">
            <v>OH</v>
          </cell>
          <cell r="B2092" t="str">
            <v>Van Wert</v>
          </cell>
          <cell r="C2092">
            <v>12</v>
          </cell>
        </row>
        <row r="2093">
          <cell r="A2093" t="str">
            <v>OH</v>
          </cell>
          <cell r="B2093" t="str">
            <v>Vinton</v>
          </cell>
          <cell r="C2093">
            <v>11</v>
          </cell>
        </row>
        <row r="2094">
          <cell r="A2094" t="str">
            <v>OH</v>
          </cell>
          <cell r="B2094" t="str">
            <v>Warren</v>
          </cell>
          <cell r="C2094">
            <v>13</v>
          </cell>
        </row>
        <row r="2095">
          <cell r="A2095" t="str">
            <v>OH</v>
          </cell>
          <cell r="B2095" t="str">
            <v>Washington</v>
          </cell>
          <cell r="C2095">
            <v>11</v>
          </cell>
        </row>
        <row r="2096">
          <cell r="A2096" t="str">
            <v>OH</v>
          </cell>
          <cell r="B2096" t="str">
            <v>Wayne</v>
          </cell>
          <cell r="C2096">
            <v>11</v>
          </cell>
        </row>
        <row r="2097">
          <cell r="A2097" t="str">
            <v>OH</v>
          </cell>
          <cell r="B2097" t="str">
            <v>Williams</v>
          </cell>
          <cell r="C2097">
            <v>12</v>
          </cell>
        </row>
        <row r="2098">
          <cell r="A2098" t="str">
            <v>OH</v>
          </cell>
          <cell r="B2098" t="str">
            <v>Wood</v>
          </cell>
          <cell r="C2098">
            <v>12</v>
          </cell>
        </row>
        <row r="2099">
          <cell r="A2099" t="str">
            <v>OH</v>
          </cell>
          <cell r="B2099" t="str">
            <v>Wyandot</v>
          </cell>
          <cell r="C2099">
            <v>12</v>
          </cell>
        </row>
        <row r="2100">
          <cell r="A2100" t="str">
            <v>OK</v>
          </cell>
          <cell r="B2100" t="str">
            <v>Adair</v>
          </cell>
          <cell r="C2100">
            <v>109</v>
          </cell>
        </row>
        <row r="2101">
          <cell r="A2101" t="str">
            <v>OK</v>
          </cell>
          <cell r="B2101" t="str">
            <v>Alfalfa</v>
          </cell>
          <cell r="C2101">
            <v>28</v>
          </cell>
        </row>
        <row r="2102">
          <cell r="A2102" t="str">
            <v>OK</v>
          </cell>
          <cell r="B2102" t="str">
            <v>Atoka</v>
          </cell>
          <cell r="C2102">
            <v>110</v>
          </cell>
        </row>
        <row r="2103">
          <cell r="A2103" t="str">
            <v>OK</v>
          </cell>
          <cell r="B2103" t="str">
            <v>Beaver</v>
          </cell>
          <cell r="C2103">
            <v>28</v>
          </cell>
        </row>
        <row r="2104">
          <cell r="A2104" t="str">
            <v>OK</v>
          </cell>
          <cell r="B2104" t="str">
            <v>Beckham</v>
          </cell>
          <cell r="C2104">
            <v>108</v>
          </cell>
        </row>
        <row r="2105">
          <cell r="A2105" t="str">
            <v>OK</v>
          </cell>
          <cell r="B2105" t="str">
            <v>Blaine</v>
          </cell>
          <cell r="C2105">
            <v>108</v>
          </cell>
        </row>
        <row r="2106">
          <cell r="A2106" t="str">
            <v>OK</v>
          </cell>
          <cell r="B2106" t="str">
            <v>Bryan</v>
          </cell>
          <cell r="C2106">
            <v>110</v>
          </cell>
        </row>
        <row r="2107">
          <cell r="A2107" t="str">
            <v>OK</v>
          </cell>
          <cell r="B2107" t="str">
            <v>Caddo</v>
          </cell>
          <cell r="C2107">
            <v>108</v>
          </cell>
        </row>
        <row r="2108">
          <cell r="A2108" t="str">
            <v>OK</v>
          </cell>
          <cell r="B2108" t="str">
            <v>Canadian</v>
          </cell>
          <cell r="C2108">
            <v>110</v>
          </cell>
        </row>
        <row r="2109">
          <cell r="A2109" t="str">
            <v>OK</v>
          </cell>
          <cell r="B2109" t="str">
            <v>Carter</v>
          </cell>
          <cell r="C2109">
            <v>110</v>
          </cell>
        </row>
        <row r="2110">
          <cell r="A2110" t="str">
            <v>OK</v>
          </cell>
          <cell r="B2110" t="str">
            <v>Cherokee</v>
          </cell>
          <cell r="C2110">
            <v>109</v>
          </cell>
        </row>
        <row r="2111">
          <cell r="A2111" t="str">
            <v>OK</v>
          </cell>
          <cell r="B2111" t="str">
            <v>Choctaw</v>
          </cell>
          <cell r="C2111">
            <v>110</v>
          </cell>
        </row>
        <row r="2112">
          <cell r="A2112" t="str">
            <v>OK</v>
          </cell>
          <cell r="B2112" t="str">
            <v>Cimarron</v>
          </cell>
          <cell r="C2112">
            <v>28</v>
          </cell>
        </row>
        <row r="2113">
          <cell r="A2113" t="str">
            <v>OK</v>
          </cell>
          <cell r="B2113" t="str">
            <v>Cleveland</v>
          </cell>
          <cell r="C2113">
            <v>110</v>
          </cell>
        </row>
        <row r="2114">
          <cell r="A2114" t="str">
            <v>OK</v>
          </cell>
          <cell r="B2114" t="str">
            <v>Coal</v>
          </cell>
          <cell r="C2114">
            <v>110</v>
          </cell>
        </row>
        <row r="2115">
          <cell r="A2115" t="str">
            <v>OK</v>
          </cell>
          <cell r="B2115" t="str">
            <v>Comanche</v>
          </cell>
          <cell r="C2115">
            <v>108</v>
          </cell>
        </row>
        <row r="2116">
          <cell r="A2116" t="str">
            <v>OK</v>
          </cell>
          <cell r="B2116" t="str">
            <v>Cotton</v>
          </cell>
          <cell r="C2116">
            <v>108</v>
          </cell>
        </row>
        <row r="2117">
          <cell r="A2117" t="str">
            <v>OK</v>
          </cell>
          <cell r="B2117" t="str">
            <v>Craig</v>
          </cell>
          <cell r="C2117">
            <v>109</v>
          </cell>
        </row>
        <row r="2118">
          <cell r="A2118" t="str">
            <v>OK</v>
          </cell>
          <cell r="B2118" t="str">
            <v>Creek</v>
          </cell>
          <cell r="C2118">
            <v>109</v>
          </cell>
        </row>
        <row r="2119">
          <cell r="A2119" t="str">
            <v>OK</v>
          </cell>
          <cell r="B2119" t="str">
            <v>Custer</v>
          </cell>
          <cell r="C2119">
            <v>108</v>
          </cell>
        </row>
        <row r="2120">
          <cell r="A2120" t="str">
            <v>OK</v>
          </cell>
          <cell r="B2120" t="str">
            <v>Delaware</v>
          </cell>
          <cell r="C2120">
            <v>109</v>
          </cell>
        </row>
        <row r="2121">
          <cell r="A2121" t="str">
            <v>OK</v>
          </cell>
          <cell r="B2121" t="str">
            <v>Dewey</v>
          </cell>
          <cell r="C2121">
            <v>108</v>
          </cell>
        </row>
        <row r="2122">
          <cell r="A2122" t="str">
            <v>OK</v>
          </cell>
          <cell r="B2122" t="str">
            <v>Ellis</v>
          </cell>
          <cell r="C2122">
            <v>28</v>
          </cell>
        </row>
        <row r="2123">
          <cell r="A2123" t="str">
            <v>OK</v>
          </cell>
          <cell r="B2123" t="str">
            <v>Garfield</v>
          </cell>
          <cell r="C2123">
            <v>28</v>
          </cell>
        </row>
        <row r="2124">
          <cell r="A2124" t="str">
            <v>OK</v>
          </cell>
          <cell r="B2124" t="str">
            <v>Garvin</v>
          </cell>
          <cell r="C2124">
            <v>110</v>
          </cell>
        </row>
        <row r="2125">
          <cell r="A2125" t="str">
            <v>OK</v>
          </cell>
          <cell r="B2125" t="str">
            <v>Grady</v>
          </cell>
          <cell r="C2125">
            <v>108</v>
          </cell>
        </row>
        <row r="2126">
          <cell r="A2126" t="str">
            <v>OK</v>
          </cell>
          <cell r="B2126" t="str">
            <v>Grant</v>
          </cell>
          <cell r="C2126">
            <v>28</v>
          </cell>
        </row>
        <row r="2127">
          <cell r="A2127" t="str">
            <v>OK</v>
          </cell>
          <cell r="B2127" t="str">
            <v>Greer</v>
          </cell>
          <cell r="C2127">
            <v>108</v>
          </cell>
        </row>
        <row r="2128">
          <cell r="A2128" t="str">
            <v>OK</v>
          </cell>
          <cell r="B2128" t="str">
            <v>Harmon</v>
          </cell>
          <cell r="C2128">
            <v>108</v>
          </cell>
        </row>
        <row r="2129">
          <cell r="A2129" t="str">
            <v>OK</v>
          </cell>
          <cell r="B2129" t="str">
            <v>Harper</v>
          </cell>
          <cell r="C2129">
            <v>28</v>
          </cell>
        </row>
        <row r="2130">
          <cell r="A2130" t="str">
            <v>OK</v>
          </cell>
          <cell r="B2130" t="str">
            <v>Haskell</v>
          </cell>
          <cell r="C2130">
            <v>110</v>
          </cell>
        </row>
        <row r="2131">
          <cell r="A2131" t="str">
            <v>OK</v>
          </cell>
          <cell r="B2131" t="str">
            <v>Hughes</v>
          </cell>
          <cell r="C2131">
            <v>110</v>
          </cell>
        </row>
        <row r="2132">
          <cell r="A2132" t="str">
            <v>OK</v>
          </cell>
          <cell r="B2132" t="str">
            <v>Jackson</v>
          </cell>
          <cell r="C2132">
            <v>108</v>
          </cell>
        </row>
        <row r="2133">
          <cell r="A2133" t="str">
            <v>OK</v>
          </cell>
          <cell r="B2133" t="str">
            <v>Jefferson</v>
          </cell>
          <cell r="C2133">
            <v>108</v>
          </cell>
        </row>
        <row r="2134">
          <cell r="A2134" t="str">
            <v>OK</v>
          </cell>
          <cell r="B2134" t="str">
            <v>Johnston</v>
          </cell>
          <cell r="C2134">
            <v>110</v>
          </cell>
        </row>
        <row r="2135">
          <cell r="A2135" t="str">
            <v>OK</v>
          </cell>
          <cell r="B2135" t="str">
            <v>Kay</v>
          </cell>
          <cell r="C2135">
            <v>109</v>
          </cell>
        </row>
        <row r="2136">
          <cell r="A2136" t="str">
            <v>OK</v>
          </cell>
          <cell r="B2136" t="str">
            <v>Kingfisher</v>
          </cell>
          <cell r="C2136">
            <v>108</v>
          </cell>
        </row>
        <row r="2137">
          <cell r="A2137" t="str">
            <v>OK</v>
          </cell>
          <cell r="B2137" t="str">
            <v>Kiowa</v>
          </cell>
          <cell r="C2137">
            <v>108</v>
          </cell>
        </row>
        <row r="2138">
          <cell r="A2138" t="str">
            <v>OK</v>
          </cell>
          <cell r="B2138" t="str">
            <v>Latimer</v>
          </cell>
          <cell r="C2138">
            <v>110</v>
          </cell>
        </row>
        <row r="2139">
          <cell r="A2139" t="str">
            <v>OK</v>
          </cell>
          <cell r="B2139" t="str">
            <v>Le Flore</v>
          </cell>
          <cell r="C2139">
            <v>110</v>
          </cell>
        </row>
        <row r="2140">
          <cell r="A2140" t="str">
            <v>OK</v>
          </cell>
          <cell r="B2140" t="str">
            <v>Lincoln</v>
          </cell>
          <cell r="C2140">
            <v>109</v>
          </cell>
        </row>
        <row r="2141">
          <cell r="A2141" t="str">
            <v>OK</v>
          </cell>
          <cell r="B2141" t="str">
            <v>Logan</v>
          </cell>
          <cell r="C2141">
            <v>109</v>
          </cell>
        </row>
        <row r="2142">
          <cell r="A2142" t="str">
            <v>OK</v>
          </cell>
          <cell r="B2142" t="str">
            <v>Love</v>
          </cell>
          <cell r="C2142">
            <v>110</v>
          </cell>
        </row>
        <row r="2143">
          <cell r="A2143" t="str">
            <v>OK</v>
          </cell>
          <cell r="B2143" t="str">
            <v>McClain</v>
          </cell>
          <cell r="C2143">
            <v>110</v>
          </cell>
        </row>
        <row r="2144">
          <cell r="A2144" t="str">
            <v>OK</v>
          </cell>
          <cell r="B2144" t="str">
            <v>McCurtain</v>
          </cell>
          <cell r="C2144">
            <v>110</v>
          </cell>
        </row>
        <row r="2145">
          <cell r="A2145" t="str">
            <v>OK</v>
          </cell>
          <cell r="B2145" t="str">
            <v>McIntosh</v>
          </cell>
          <cell r="C2145">
            <v>110</v>
          </cell>
        </row>
        <row r="2146">
          <cell r="A2146" t="str">
            <v>OK</v>
          </cell>
          <cell r="B2146" t="str">
            <v>Major</v>
          </cell>
          <cell r="C2146">
            <v>28</v>
          </cell>
        </row>
        <row r="2147">
          <cell r="A2147" t="str">
            <v>OK</v>
          </cell>
          <cell r="B2147" t="str">
            <v>Marshall</v>
          </cell>
          <cell r="C2147">
            <v>110</v>
          </cell>
        </row>
        <row r="2148">
          <cell r="A2148" t="str">
            <v>OK</v>
          </cell>
          <cell r="B2148" t="str">
            <v>Mayes</v>
          </cell>
          <cell r="C2148">
            <v>109</v>
          </cell>
        </row>
        <row r="2149">
          <cell r="A2149" t="str">
            <v>OK</v>
          </cell>
          <cell r="B2149" t="str">
            <v>Murray</v>
          </cell>
          <cell r="C2149">
            <v>110</v>
          </cell>
        </row>
        <row r="2150">
          <cell r="A2150" t="str">
            <v>OK</v>
          </cell>
          <cell r="B2150" t="str">
            <v>Muskogee</v>
          </cell>
          <cell r="C2150">
            <v>109</v>
          </cell>
        </row>
        <row r="2151">
          <cell r="A2151" t="str">
            <v>OK</v>
          </cell>
          <cell r="B2151" t="str">
            <v>Noble</v>
          </cell>
          <cell r="C2151">
            <v>109</v>
          </cell>
        </row>
        <row r="2152">
          <cell r="A2152" t="str">
            <v>OK</v>
          </cell>
          <cell r="B2152" t="str">
            <v>Nowata</v>
          </cell>
          <cell r="C2152">
            <v>109</v>
          </cell>
        </row>
        <row r="2153">
          <cell r="A2153" t="str">
            <v>OK</v>
          </cell>
          <cell r="B2153" t="str">
            <v>Okfuskee</v>
          </cell>
          <cell r="C2153">
            <v>110</v>
          </cell>
        </row>
        <row r="2154">
          <cell r="A2154" t="str">
            <v>OK</v>
          </cell>
          <cell r="B2154" t="str">
            <v>Oklahoma</v>
          </cell>
          <cell r="C2154">
            <v>110</v>
          </cell>
        </row>
        <row r="2155">
          <cell r="A2155" t="str">
            <v>OK</v>
          </cell>
          <cell r="B2155" t="str">
            <v>Okmulgee</v>
          </cell>
          <cell r="C2155">
            <v>109</v>
          </cell>
        </row>
        <row r="2156">
          <cell r="A2156" t="str">
            <v>OK</v>
          </cell>
          <cell r="B2156" t="str">
            <v>Osage</v>
          </cell>
          <cell r="C2156">
            <v>109</v>
          </cell>
        </row>
        <row r="2157">
          <cell r="A2157" t="str">
            <v>OK</v>
          </cell>
          <cell r="B2157" t="str">
            <v>Ottawa</v>
          </cell>
          <cell r="C2157">
            <v>109</v>
          </cell>
        </row>
        <row r="2158">
          <cell r="A2158" t="str">
            <v>OK</v>
          </cell>
          <cell r="B2158" t="str">
            <v>Pawnee</v>
          </cell>
          <cell r="C2158">
            <v>109</v>
          </cell>
        </row>
        <row r="2159">
          <cell r="A2159" t="str">
            <v>OK</v>
          </cell>
          <cell r="B2159" t="str">
            <v>Payne</v>
          </cell>
          <cell r="C2159">
            <v>109</v>
          </cell>
        </row>
        <row r="2160">
          <cell r="A2160" t="str">
            <v>OK</v>
          </cell>
          <cell r="B2160" t="str">
            <v>Pittsburg</v>
          </cell>
          <cell r="C2160">
            <v>110</v>
          </cell>
        </row>
        <row r="2161">
          <cell r="A2161" t="str">
            <v>OK</v>
          </cell>
          <cell r="B2161" t="str">
            <v>Pontotoc</v>
          </cell>
          <cell r="C2161">
            <v>110</v>
          </cell>
        </row>
        <row r="2162">
          <cell r="A2162" t="str">
            <v>OK</v>
          </cell>
          <cell r="B2162" t="str">
            <v>Pottawatomie</v>
          </cell>
          <cell r="C2162">
            <v>110</v>
          </cell>
        </row>
        <row r="2163">
          <cell r="A2163" t="str">
            <v>OK</v>
          </cell>
          <cell r="B2163" t="str">
            <v>Pushmataha</v>
          </cell>
          <cell r="C2163">
            <v>110</v>
          </cell>
        </row>
        <row r="2164">
          <cell r="A2164" t="str">
            <v>OK</v>
          </cell>
          <cell r="B2164" t="str">
            <v>Roger Mills</v>
          </cell>
          <cell r="C2164">
            <v>108</v>
          </cell>
        </row>
        <row r="2165">
          <cell r="A2165" t="str">
            <v>OK</v>
          </cell>
          <cell r="B2165" t="str">
            <v>Rogers</v>
          </cell>
          <cell r="C2165">
            <v>109</v>
          </cell>
        </row>
        <row r="2166">
          <cell r="A2166" t="str">
            <v>OK</v>
          </cell>
          <cell r="B2166" t="str">
            <v>Seminole</v>
          </cell>
          <cell r="C2166">
            <v>110</v>
          </cell>
        </row>
        <row r="2167">
          <cell r="A2167" t="str">
            <v>OK</v>
          </cell>
          <cell r="B2167" t="str">
            <v>Sequoyah</v>
          </cell>
          <cell r="C2167">
            <v>110</v>
          </cell>
        </row>
        <row r="2168">
          <cell r="A2168" t="str">
            <v>OK</v>
          </cell>
          <cell r="B2168" t="str">
            <v>Stephens</v>
          </cell>
          <cell r="C2168">
            <v>108</v>
          </cell>
        </row>
        <row r="2169">
          <cell r="A2169" t="str">
            <v>OK</v>
          </cell>
          <cell r="B2169" t="str">
            <v>Texas</v>
          </cell>
          <cell r="C2169">
            <v>28</v>
          </cell>
        </row>
        <row r="2170">
          <cell r="A2170" t="str">
            <v>OK</v>
          </cell>
          <cell r="B2170" t="str">
            <v>Tillman</v>
          </cell>
          <cell r="C2170">
            <v>108</v>
          </cell>
        </row>
        <row r="2171">
          <cell r="A2171" t="str">
            <v>OK</v>
          </cell>
          <cell r="B2171" t="str">
            <v>Tulsa</v>
          </cell>
          <cell r="C2171">
            <v>109</v>
          </cell>
        </row>
        <row r="2172">
          <cell r="A2172" t="str">
            <v>OK</v>
          </cell>
          <cell r="B2172" t="str">
            <v>Wagoner</v>
          </cell>
          <cell r="C2172">
            <v>109</v>
          </cell>
        </row>
        <row r="2173">
          <cell r="A2173" t="str">
            <v>OK</v>
          </cell>
          <cell r="B2173" t="str">
            <v>Washington</v>
          </cell>
          <cell r="C2173">
            <v>109</v>
          </cell>
        </row>
        <row r="2174">
          <cell r="A2174" t="str">
            <v>OK</v>
          </cell>
          <cell r="B2174" t="str">
            <v>Washita</v>
          </cell>
          <cell r="C2174">
            <v>108</v>
          </cell>
        </row>
        <row r="2175">
          <cell r="A2175" t="str">
            <v>OK</v>
          </cell>
          <cell r="B2175" t="str">
            <v>Woods</v>
          </cell>
          <cell r="C2175">
            <v>28</v>
          </cell>
        </row>
        <row r="2176">
          <cell r="A2176" t="str">
            <v>OK</v>
          </cell>
          <cell r="B2176" t="str">
            <v>Woodward</v>
          </cell>
          <cell r="C2176">
            <v>28</v>
          </cell>
        </row>
        <row r="2177">
          <cell r="A2177" t="str">
            <v>OR</v>
          </cell>
          <cell r="B2177" t="str">
            <v>Baker</v>
          </cell>
          <cell r="C2177">
            <v>46</v>
          </cell>
        </row>
        <row r="2178">
          <cell r="A2178" t="str">
            <v>OR</v>
          </cell>
          <cell r="B2178" t="str">
            <v>Benton</v>
          </cell>
          <cell r="C2178">
            <v>45</v>
          </cell>
        </row>
        <row r="2179">
          <cell r="A2179" t="str">
            <v>OR</v>
          </cell>
          <cell r="B2179" t="str">
            <v>Clackamas</v>
          </cell>
          <cell r="C2179">
            <v>45</v>
          </cell>
        </row>
        <row r="2180">
          <cell r="A2180" t="str">
            <v>OR</v>
          </cell>
          <cell r="B2180" t="str">
            <v>Clatsop</v>
          </cell>
          <cell r="C2180">
            <v>45</v>
          </cell>
        </row>
        <row r="2181">
          <cell r="A2181" t="str">
            <v>OR</v>
          </cell>
          <cell r="B2181" t="str">
            <v>Columbia</v>
          </cell>
          <cell r="C2181">
            <v>45</v>
          </cell>
        </row>
        <row r="2182">
          <cell r="A2182" t="str">
            <v>OR</v>
          </cell>
          <cell r="B2182" t="str">
            <v>Coos</v>
          </cell>
          <cell r="C2182">
            <v>45</v>
          </cell>
        </row>
        <row r="2183">
          <cell r="A2183" t="str">
            <v>OR</v>
          </cell>
          <cell r="B2183" t="str">
            <v>Crook</v>
          </cell>
          <cell r="C2183">
            <v>46</v>
          </cell>
        </row>
        <row r="2184">
          <cell r="A2184" t="str">
            <v>OR</v>
          </cell>
          <cell r="B2184" t="str">
            <v>Curry</v>
          </cell>
          <cell r="C2184">
            <v>45</v>
          </cell>
        </row>
        <row r="2185">
          <cell r="A2185" t="str">
            <v>OR</v>
          </cell>
          <cell r="B2185" t="str">
            <v>Deschutes</v>
          </cell>
          <cell r="C2185">
            <v>46</v>
          </cell>
        </row>
        <row r="2186">
          <cell r="A2186" t="str">
            <v>OR</v>
          </cell>
          <cell r="B2186" t="str">
            <v>Douglas</v>
          </cell>
          <cell r="C2186">
            <v>45</v>
          </cell>
        </row>
        <row r="2187">
          <cell r="A2187" t="str">
            <v>OR</v>
          </cell>
          <cell r="B2187" t="str">
            <v>Gilliam</v>
          </cell>
          <cell r="C2187">
            <v>46</v>
          </cell>
        </row>
        <row r="2188">
          <cell r="A2188" t="str">
            <v>OR</v>
          </cell>
          <cell r="B2188" t="str">
            <v>Grant</v>
          </cell>
          <cell r="C2188">
            <v>46</v>
          </cell>
        </row>
        <row r="2189">
          <cell r="A2189" t="str">
            <v>OR</v>
          </cell>
          <cell r="B2189" t="str">
            <v>Harney</v>
          </cell>
          <cell r="C2189">
            <v>46</v>
          </cell>
        </row>
        <row r="2190">
          <cell r="A2190" t="str">
            <v>OR</v>
          </cell>
          <cell r="B2190" t="str">
            <v>Hood River</v>
          </cell>
          <cell r="C2190">
            <v>45</v>
          </cell>
        </row>
        <row r="2191">
          <cell r="A2191" t="str">
            <v>OR</v>
          </cell>
          <cell r="B2191" t="str">
            <v>Jackson</v>
          </cell>
          <cell r="C2191">
            <v>45</v>
          </cell>
        </row>
        <row r="2192">
          <cell r="A2192" t="str">
            <v>OR</v>
          </cell>
          <cell r="B2192" t="str">
            <v>Jefferson</v>
          </cell>
          <cell r="C2192">
            <v>46</v>
          </cell>
        </row>
        <row r="2193">
          <cell r="A2193" t="str">
            <v>OR</v>
          </cell>
          <cell r="B2193" t="str">
            <v>Josephine</v>
          </cell>
          <cell r="C2193">
            <v>45</v>
          </cell>
        </row>
        <row r="2194">
          <cell r="A2194" t="str">
            <v>OR</v>
          </cell>
          <cell r="B2194" t="str">
            <v>Klamath</v>
          </cell>
          <cell r="C2194">
            <v>46</v>
          </cell>
        </row>
        <row r="2195">
          <cell r="A2195" t="str">
            <v>OR</v>
          </cell>
          <cell r="B2195" t="str">
            <v>Lake</v>
          </cell>
          <cell r="C2195">
            <v>46</v>
          </cell>
        </row>
        <row r="2196">
          <cell r="A2196" t="str">
            <v>OR</v>
          </cell>
          <cell r="B2196" t="str">
            <v>Lane</v>
          </cell>
          <cell r="C2196">
            <v>45</v>
          </cell>
        </row>
        <row r="2197">
          <cell r="A2197" t="str">
            <v>OR</v>
          </cell>
          <cell r="B2197" t="str">
            <v>Lincoln</v>
          </cell>
          <cell r="C2197">
            <v>45</v>
          </cell>
        </row>
        <row r="2198">
          <cell r="A2198" t="str">
            <v>OR</v>
          </cell>
          <cell r="B2198" t="str">
            <v>Linn</v>
          </cell>
          <cell r="C2198">
            <v>45</v>
          </cell>
        </row>
        <row r="2199">
          <cell r="A2199" t="str">
            <v>OR</v>
          </cell>
          <cell r="B2199" t="str">
            <v>Malheur</v>
          </cell>
          <cell r="C2199">
            <v>46</v>
          </cell>
        </row>
        <row r="2200">
          <cell r="A2200" t="str">
            <v>OR</v>
          </cell>
          <cell r="B2200" t="str">
            <v>Marion</v>
          </cell>
          <cell r="C2200">
            <v>45</v>
          </cell>
        </row>
        <row r="2201">
          <cell r="A2201" t="str">
            <v>OR</v>
          </cell>
          <cell r="B2201" t="str">
            <v>Morrow</v>
          </cell>
          <cell r="C2201">
            <v>46</v>
          </cell>
        </row>
        <row r="2202">
          <cell r="A2202" t="str">
            <v>OR</v>
          </cell>
          <cell r="B2202" t="str">
            <v>Multnomah</v>
          </cell>
          <cell r="C2202">
            <v>45</v>
          </cell>
        </row>
        <row r="2203">
          <cell r="A2203" t="str">
            <v>OR</v>
          </cell>
          <cell r="B2203" t="str">
            <v>Polk</v>
          </cell>
          <cell r="C2203">
            <v>45</v>
          </cell>
        </row>
        <row r="2204">
          <cell r="A2204" t="str">
            <v>OR</v>
          </cell>
          <cell r="B2204" t="str">
            <v>Sherman</v>
          </cell>
          <cell r="C2204">
            <v>46</v>
          </cell>
        </row>
        <row r="2205">
          <cell r="A2205" t="str">
            <v>OR</v>
          </cell>
          <cell r="B2205" t="str">
            <v>Tillamook</v>
          </cell>
          <cell r="C2205">
            <v>45</v>
          </cell>
        </row>
        <row r="2206">
          <cell r="A2206" t="str">
            <v>OR</v>
          </cell>
          <cell r="B2206" t="str">
            <v>Umatilla</v>
          </cell>
          <cell r="C2206">
            <v>46</v>
          </cell>
        </row>
        <row r="2207">
          <cell r="A2207" t="str">
            <v>OR</v>
          </cell>
          <cell r="B2207" t="str">
            <v>Union</v>
          </cell>
          <cell r="C2207">
            <v>46</v>
          </cell>
        </row>
        <row r="2208">
          <cell r="A2208" t="str">
            <v>OR</v>
          </cell>
          <cell r="B2208" t="str">
            <v>Wallowa</v>
          </cell>
          <cell r="C2208">
            <v>46</v>
          </cell>
        </row>
        <row r="2209">
          <cell r="A2209" t="str">
            <v>OR</v>
          </cell>
          <cell r="B2209" t="str">
            <v>Wasco</v>
          </cell>
          <cell r="C2209">
            <v>46</v>
          </cell>
        </row>
        <row r="2210">
          <cell r="A2210" t="str">
            <v>OR</v>
          </cell>
          <cell r="B2210" t="str">
            <v>Washington</v>
          </cell>
          <cell r="C2210">
            <v>45</v>
          </cell>
        </row>
        <row r="2211">
          <cell r="A2211" t="str">
            <v>OR</v>
          </cell>
          <cell r="B2211" t="str">
            <v>Wheeler</v>
          </cell>
          <cell r="C2211">
            <v>46</v>
          </cell>
        </row>
        <row r="2212">
          <cell r="A2212" t="str">
            <v>OR</v>
          </cell>
          <cell r="B2212" t="str">
            <v>Yamhill</v>
          </cell>
          <cell r="C2212">
            <v>45</v>
          </cell>
        </row>
        <row r="2213">
          <cell r="A2213" t="str">
            <v>PA</v>
          </cell>
          <cell r="B2213" t="str">
            <v>Adams</v>
          </cell>
          <cell r="C2213">
            <v>6</v>
          </cell>
        </row>
        <row r="2214">
          <cell r="A2214" t="str">
            <v>PA</v>
          </cell>
          <cell r="B2214" t="str">
            <v>Allegheny</v>
          </cell>
          <cell r="C2214">
            <v>6</v>
          </cell>
        </row>
        <row r="2215">
          <cell r="A2215" t="str">
            <v>PA</v>
          </cell>
          <cell r="B2215" t="str">
            <v>Armstrong</v>
          </cell>
          <cell r="C2215">
            <v>6</v>
          </cell>
        </row>
        <row r="2216">
          <cell r="A2216" t="str">
            <v>PA</v>
          </cell>
          <cell r="B2216" t="str">
            <v>Beaver</v>
          </cell>
          <cell r="C2216">
            <v>6</v>
          </cell>
        </row>
        <row r="2217">
          <cell r="A2217" t="str">
            <v>PA</v>
          </cell>
          <cell r="B2217" t="str">
            <v>Bedford</v>
          </cell>
          <cell r="C2217">
            <v>6</v>
          </cell>
        </row>
        <row r="2218">
          <cell r="A2218" t="str">
            <v>PA</v>
          </cell>
          <cell r="B2218" t="str">
            <v>Berks</v>
          </cell>
          <cell r="C2218">
            <v>79</v>
          </cell>
        </row>
        <row r="2219">
          <cell r="A2219" t="str">
            <v>PA</v>
          </cell>
          <cell r="B2219" t="str">
            <v>Blair</v>
          </cell>
          <cell r="C2219">
            <v>6</v>
          </cell>
        </row>
        <row r="2220">
          <cell r="A2220" t="str">
            <v>PA</v>
          </cell>
          <cell r="B2220" t="str">
            <v>Bradford</v>
          </cell>
          <cell r="C2220">
            <v>79</v>
          </cell>
        </row>
        <row r="2221">
          <cell r="A2221" t="str">
            <v>PA</v>
          </cell>
          <cell r="B2221" t="str">
            <v>Bucks</v>
          </cell>
          <cell r="C2221">
            <v>79</v>
          </cell>
        </row>
        <row r="2222">
          <cell r="A2222" t="str">
            <v>PA</v>
          </cell>
          <cell r="B2222" t="str">
            <v>Butler</v>
          </cell>
          <cell r="C2222">
            <v>6</v>
          </cell>
        </row>
        <row r="2223">
          <cell r="A2223" t="str">
            <v>PA</v>
          </cell>
          <cell r="B2223" t="str">
            <v>Cambria</v>
          </cell>
          <cell r="C2223">
            <v>6</v>
          </cell>
        </row>
        <row r="2224">
          <cell r="A2224" t="str">
            <v>PA</v>
          </cell>
          <cell r="B2224" t="str">
            <v>Cameron</v>
          </cell>
          <cell r="C2224">
            <v>6</v>
          </cell>
        </row>
        <row r="2225">
          <cell r="A2225" t="str">
            <v>PA</v>
          </cell>
          <cell r="B2225" t="str">
            <v>Carbon</v>
          </cell>
          <cell r="C2225">
            <v>79</v>
          </cell>
        </row>
        <row r="2226">
          <cell r="A2226" t="str">
            <v>PA</v>
          </cell>
          <cell r="B2226" t="str">
            <v>Centre</v>
          </cell>
          <cell r="C2226">
            <v>6</v>
          </cell>
        </row>
        <row r="2227">
          <cell r="A2227" t="str">
            <v>PA</v>
          </cell>
          <cell r="B2227" t="str">
            <v>Chester</v>
          </cell>
          <cell r="C2227">
            <v>79</v>
          </cell>
        </row>
        <row r="2228">
          <cell r="A2228" t="str">
            <v>PA</v>
          </cell>
          <cell r="B2228" t="str">
            <v>Clarion</v>
          </cell>
          <cell r="C2228">
            <v>6</v>
          </cell>
        </row>
        <row r="2229">
          <cell r="A2229" t="str">
            <v>PA</v>
          </cell>
          <cell r="B2229" t="str">
            <v>Clearfield</v>
          </cell>
          <cell r="C2229">
            <v>6</v>
          </cell>
        </row>
        <row r="2230">
          <cell r="A2230" t="str">
            <v>PA</v>
          </cell>
          <cell r="B2230" t="str">
            <v>Clinton</v>
          </cell>
          <cell r="C2230">
            <v>6</v>
          </cell>
        </row>
        <row r="2231">
          <cell r="A2231" t="str">
            <v>PA</v>
          </cell>
          <cell r="B2231" t="str">
            <v>Columbia</v>
          </cell>
          <cell r="C2231">
            <v>79</v>
          </cell>
        </row>
        <row r="2232">
          <cell r="A2232" t="str">
            <v>PA</v>
          </cell>
          <cell r="B2232" t="str">
            <v>Crawford</v>
          </cell>
          <cell r="C2232">
            <v>6</v>
          </cell>
        </row>
        <row r="2233">
          <cell r="A2233" t="str">
            <v>PA</v>
          </cell>
          <cell r="B2233" t="str">
            <v>Cumberland</v>
          </cell>
          <cell r="C2233">
            <v>6</v>
          </cell>
        </row>
        <row r="2234">
          <cell r="A2234" t="str">
            <v>PA</v>
          </cell>
          <cell r="B2234" t="str">
            <v>Dauphin</v>
          </cell>
          <cell r="C2234">
            <v>79</v>
          </cell>
        </row>
        <row r="2235">
          <cell r="A2235" t="str">
            <v>PA</v>
          </cell>
          <cell r="B2235" t="str">
            <v>Delaware</v>
          </cell>
          <cell r="C2235">
            <v>79</v>
          </cell>
        </row>
        <row r="2236">
          <cell r="A2236" t="str">
            <v>PA</v>
          </cell>
          <cell r="B2236" t="str">
            <v>Elk</v>
          </cell>
          <cell r="C2236">
            <v>6</v>
          </cell>
        </row>
        <row r="2237">
          <cell r="A2237" t="str">
            <v>PA</v>
          </cell>
          <cell r="B2237" t="str">
            <v>Erie</v>
          </cell>
          <cell r="C2237">
            <v>6</v>
          </cell>
        </row>
        <row r="2238">
          <cell r="A2238" t="str">
            <v>PA</v>
          </cell>
          <cell r="B2238" t="str">
            <v>Fayette</v>
          </cell>
          <cell r="C2238">
            <v>6</v>
          </cell>
        </row>
        <row r="2239">
          <cell r="A2239" t="str">
            <v>PA</v>
          </cell>
          <cell r="B2239" t="str">
            <v>Forest</v>
          </cell>
          <cell r="C2239">
            <v>6</v>
          </cell>
        </row>
        <row r="2240">
          <cell r="A2240" t="str">
            <v>PA</v>
          </cell>
          <cell r="B2240" t="str">
            <v>Franklin</v>
          </cell>
          <cell r="C2240">
            <v>6</v>
          </cell>
        </row>
        <row r="2241">
          <cell r="A2241" t="str">
            <v>PA</v>
          </cell>
          <cell r="B2241" t="str">
            <v>Fulton</v>
          </cell>
          <cell r="C2241">
            <v>6</v>
          </cell>
        </row>
        <row r="2242">
          <cell r="A2242" t="str">
            <v>PA</v>
          </cell>
          <cell r="B2242" t="str">
            <v>Greene</v>
          </cell>
          <cell r="C2242">
            <v>6</v>
          </cell>
        </row>
        <row r="2243">
          <cell r="A2243" t="str">
            <v>PA</v>
          </cell>
          <cell r="B2243" t="str">
            <v>Huntingdon</v>
          </cell>
          <cell r="C2243">
            <v>6</v>
          </cell>
        </row>
        <row r="2244">
          <cell r="A2244" t="str">
            <v>PA</v>
          </cell>
          <cell r="B2244" t="str">
            <v>Indiana</v>
          </cell>
          <cell r="C2244">
            <v>6</v>
          </cell>
        </row>
        <row r="2245">
          <cell r="A2245" t="str">
            <v>PA</v>
          </cell>
          <cell r="B2245" t="str">
            <v>Jefferson</v>
          </cell>
          <cell r="C2245">
            <v>6</v>
          </cell>
        </row>
        <row r="2246">
          <cell r="A2246" t="str">
            <v>PA</v>
          </cell>
          <cell r="B2246" t="str">
            <v>Juniata</v>
          </cell>
          <cell r="C2246">
            <v>6</v>
          </cell>
        </row>
        <row r="2247">
          <cell r="A2247" t="str">
            <v>PA</v>
          </cell>
          <cell r="B2247" t="str">
            <v>Lackawanna</v>
          </cell>
          <cell r="C2247">
            <v>79</v>
          </cell>
        </row>
        <row r="2248">
          <cell r="A2248" t="str">
            <v>PA</v>
          </cell>
          <cell r="B2248" t="str">
            <v>Lancaster</v>
          </cell>
          <cell r="C2248">
            <v>79</v>
          </cell>
        </row>
        <row r="2249">
          <cell r="A2249" t="str">
            <v>PA</v>
          </cell>
          <cell r="B2249" t="str">
            <v>Lawrence</v>
          </cell>
          <cell r="C2249">
            <v>6</v>
          </cell>
        </row>
        <row r="2250">
          <cell r="A2250" t="str">
            <v>PA</v>
          </cell>
          <cell r="B2250" t="str">
            <v>Lebanon</v>
          </cell>
          <cell r="C2250">
            <v>79</v>
          </cell>
        </row>
        <row r="2251">
          <cell r="A2251" t="str">
            <v>PA</v>
          </cell>
          <cell r="B2251" t="str">
            <v>Lehigh</v>
          </cell>
          <cell r="C2251">
            <v>79</v>
          </cell>
        </row>
        <row r="2252">
          <cell r="A2252" t="str">
            <v>PA</v>
          </cell>
          <cell r="B2252" t="str">
            <v>Luzerne</v>
          </cell>
          <cell r="C2252">
            <v>79</v>
          </cell>
        </row>
        <row r="2253">
          <cell r="A2253" t="str">
            <v>PA</v>
          </cell>
          <cell r="B2253" t="str">
            <v>Lycoming</v>
          </cell>
          <cell r="C2253">
            <v>6</v>
          </cell>
        </row>
        <row r="2254">
          <cell r="A2254" t="str">
            <v>PA</v>
          </cell>
          <cell r="B2254" t="str">
            <v>McKean</v>
          </cell>
          <cell r="C2254">
            <v>6</v>
          </cell>
        </row>
        <row r="2255">
          <cell r="A2255" t="str">
            <v>PA</v>
          </cell>
          <cell r="B2255" t="str">
            <v>Mercer</v>
          </cell>
          <cell r="C2255">
            <v>6</v>
          </cell>
        </row>
        <row r="2256">
          <cell r="A2256" t="str">
            <v>PA</v>
          </cell>
          <cell r="B2256" t="str">
            <v>Mifflin</v>
          </cell>
          <cell r="C2256">
            <v>6</v>
          </cell>
        </row>
        <row r="2257">
          <cell r="A2257" t="str">
            <v>PA</v>
          </cell>
          <cell r="B2257" t="str">
            <v>Monroe</v>
          </cell>
          <cell r="C2257">
            <v>79</v>
          </cell>
        </row>
        <row r="2258">
          <cell r="A2258" t="str">
            <v>PA</v>
          </cell>
          <cell r="B2258" t="str">
            <v>Montgomery</v>
          </cell>
          <cell r="C2258">
            <v>79</v>
          </cell>
        </row>
        <row r="2259">
          <cell r="A2259" t="str">
            <v>PA</v>
          </cell>
          <cell r="B2259" t="str">
            <v>Montour</v>
          </cell>
          <cell r="C2259">
            <v>79</v>
          </cell>
        </row>
        <row r="2260">
          <cell r="A2260" t="str">
            <v>PA</v>
          </cell>
          <cell r="B2260" t="str">
            <v>Northampton</v>
          </cell>
          <cell r="C2260">
            <v>79</v>
          </cell>
        </row>
        <row r="2261">
          <cell r="A2261" t="str">
            <v>PA</v>
          </cell>
          <cell r="B2261" t="str">
            <v>Northumberland</v>
          </cell>
          <cell r="C2261">
            <v>79</v>
          </cell>
        </row>
        <row r="2262">
          <cell r="A2262" t="str">
            <v>PA</v>
          </cell>
          <cell r="B2262" t="str">
            <v>Perry</v>
          </cell>
          <cell r="C2262">
            <v>6</v>
          </cell>
        </row>
        <row r="2263">
          <cell r="A2263" t="str">
            <v>PA</v>
          </cell>
          <cell r="B2263" t="str">
            <v>Philadelphia</v>
          </cell>
          <cell r="C2263">
            <v>79</v>
          </cell>
        </row>
        <row r="2264">
          <cell r="A2264" t="str">
            <v>PA</v>
          </cell>
          <cell r="B2264" t="str">
            <v>Pike</v>
          </cell>
          <cell r="C2264">
            <v>79</v>
          </cell>
        </row>
        <row r="2265">
          <cell r="A2265" t="str">
            <v>PA</v>
          </cell>
          <cell r="B2265" t="str">
            <v>Potter</v>
          </cell>
          <cell r="C2265">
            <v>6</v>
          </cell>
        </row>
        <row r="2266">
          <cell r="A2266" t="str">
            <v>PA</v>
          </cell>
          <cell r="B2266" t="str">
            <v>Schuylkill</v>
          </cell>
          <cell r="C2266">
            <v>79</v>
          </cell>
        </row>
        <row r="2267">
          <cell r="A2267" t="str">
            <v>PA</v>
          </cell>
          <cell r="B2267" t="str">
            <v>Snyder</v>
          </cell>
          <cell r="C2267">
            <v>6</v>
          </cell>
        </row>
        <row r="2268">
          <cell r="A2268" t="str">
            <v>PA</v>
          </cell>
          <cell r="B2268" t="str">
            <v>Somerset</v>
          </cell>
          <cell r="C2268">
            <v>6</v>
          </cell>
        </row>
        <row r="2269">
          <cell r="A2269" t="str">
            <v>PA</v>
          </cell>
          <cell r="B2269" t="str">
            <v>Sullivan</v>
          </cell>
          <cell r="C2269">
            <v>79</v>
          </cell>
        </row>
        <row r="2270">
          <cell r="A2270" t="str">
            <v>PA</v>
          </cell>
          <cell r="B2270" t="str">
            <v>Susquehanna</v>
          </cell>
          <cell r="C2270">
            <v>79</v>
          </cell>
        </row>
        <row r="2271">
          <cell r="A2271" t="str">
            <v>PA</v>
          </cell>
          <cell r="B2271" t="str">
            <v>Tioga</v>
          </cell>
          <cell r="C2271">
            <v>6</v>
          </cell>
        </row>
        <row r="2272">
          <cell r="A2272" t="str">
            <v>PA</v>
          </cell>
          <cell r="B2272" t="str">
            <v>Union</v>
          </cell>
          <cell r="C2272">
            <v>6</v>
          </cell>
        </row>
        <row r="2273">
          <cell r="A2273" t="str">
            <v>PA</v>
          </cell>
          <cell r="B2273" t="str">
            <v>Venango</v>
          </cell>
          <cell r="C2273">
            <v>6</v>
          </cell>
        </row>
        <row r="2274">
          <cell r="A2274" t="str">
            <v>PA</v>
          </cell>
          <cell r="B2274" t="str">
            <v>Warren</v>
          </cell>
          <cell r="C2274">
            <v>6</v>
          </cell>
        </row>
        <row r="2275">
          <cell r="A2275" t="str">
            <v>PA</v>
          </cell>
          <cell r="B2275" t="str">
            <v>Washington</v>
          </cell>
          <cell r="C2275">
            <v>6</v>
          </cell>
        </row>
        <row r="2276">
          <cell r="A2276" t="str">
            <v>PA</v>
          </cell>
          <cell r="B2276" t="str">
            <v>Wayne</v>
          </cell>
          <cell r="C2276">
            <v>79</v>
          </cell>
        </row>
        <row r="2277">
          <cell r="A2277" t="str">
            <v>PA</v>
          </cell>
          <cell r="B2277" t="str">
            <v>Westmoreland</v>
          </cell>
          <cell r="C2277">
            <v>6</v>
          </cell>
        </row>
        <row r="2278">
          <cell r="A2278" t="str">
            <v>PA</v>
          </cell>
          <cell r="B2278" t="str">
            <v>Wyoming</v>
          </cell>
          <cell r="C2278">
            <v>79</v>
          </cell>
        </row>
        <row r="2279">
          <cell r="A2279" t="str">
            <v>PA</v>
          </cell>
          <cell r="B2279" t="str">
            <v>York</v>
          </cell>
          <cell r="C2279">
            <v>79</v>
          </cell>
        </row>
        <row r="2280">
          <cell r="A2280" t="str">
            <v>RI</v>
          </cell>
          <cell r="B2280" t="str">
            <v>Bristol</v>
          </cell>
          <cell r="C2280">
            <v>1</v>
          </cell>
        </row>
        <row r="2281">
          <cell r="A2281" t="str">
            <v>RI</v>
          </cell>
          <cell r="B2281" t="str">
            <v>Kent</v>
          </cell>
          <cell r="C2281">
            <v>1</v>
          </cell>
        </row>
        <row r="2282">
          <cell r="A2282" t="str">
            <v>RI</v>
          </cell>
          <cell r="B2282" t="str">
            <v>Newport</v>
          </cell>
          <cell r="C2282">
            <v>1</v>
          </cell>
        </row>
        <row r="2283">
          <cell r="A2283" t="str">
            <v>RI</v>
          </cell>
          <cell r="B2283" t="str">
            <v>Providence</v>
          </cell>
          <cell r="C2283">
            <v>1</v>
          </cell>
        </row>
        <row r="2284">
          <cell r="A2284" t="str">
            <v>RI</v>
          </cell>
          <cell r="B2284" t="str">
            <v>Washington</v>
          </cell>
          <cell r="C2284">
            <v>1</v>
          </cell>
        </row>
        <row r="2285">
          <cell r="A2285" t="str">
            <v>SC</v>
          </cell>
          <cell r="B2285" t="str">
            <v>Abbeville</v>
          </cell>
          <cell r="C2285">
            <v>95</v>
          </cell>
        </row>
        <row r="2286">
          <cell r="A2286" t="str">
            <v>SC</v>
          </cell>
          <cell r="B2286" t="str">
            <v>Aiken</v>
          </cell>
          <cell r="C2286">
            <v>95</v>
          </cell>
        </row>
        <row r="2287">
          <cell r="A2287" t="str">
            <v>SC</v>
          </cell>
          <cell r="B2287" t="str">
            <v>Allendale</v>
          </cell>
          <cell r="C2287">
            <v>95</v>
          </cell>
        </row>
        <row r="2288">
          <cell r="A2288" t="str">
            <v>SC</v>
          </cell>
          <cell r="B2288" t="str">
            <v>Anderson</v>
          </cell>
          <cell r="C2288">
            <v>95</v>
          </cell>
        </row>
        <row r="2289">
          <cell r="A2289" t="str">
            <v>SC</v>
          </cell>
          <cell r="B2289" t="str">
            <v>Bamberg</v>
          </cell>
          <cell r="C2289">
            <v>95</v>
          </cell>
        </row>
        <row r="2290">
          <cell r="A2290" t="str">
            <v>SC</v>
          </cell>
          <cell r="B2290" t="str">
            <v>Barnwell</v>
          </cell>
          <cell r="C2290">
            <v>95</v>
          </cell>
        </row>
        <row r="2291">
          <cell r="A2291" t="str">
            <v>SC</v>
          </cell>
          <cell r="B2291" t="str">
            <v>Beaufort</v>
          </cell>
          <cell r="C2291">
            <v>95</v>
          </cell>
        </row>
        <row r="2292">
          <cell r="A2292" t="str">
            <v>SC</v>
          </cell>
          <cell r="B2292" t="str">
            <v>Berkeley</v>
          </cell>
          <cell r="C2292">
            <v>95</v>
          </cell>
        </row>
        <row r="2293">
          <cell r="A2293" t="str">
            <v>SC</v>
          </cell>
          <cell r="B2293" t="str">
            <v>Calhoun</v>
          </cell>
          <cell r="C2293">
            <v>95</v>
          </cell>
        </row>
        <row r="2294">
          <cell r="A2294" t="str">
            <v>SC</v>
          </cell>
          <cell r="B2294" t="str">
            <v>Charleston</v>
          </cell>
          <cell r="C2294">
            <v>95</v>
          </cell>
        </row>
        <row r="2295">
          <cell r="A2295" t="str">
            <v>SC</v>
          </cell>
          <cell r="B2295" t="str">
            <v>Cherokee</v>
          </cell>
          <cell r="C2295">
            <v>95</v>
          </cell>
        </row>
        <row r="2296">
          <cell r="A2296" t="str">
            <v>SC</v>
          </cell>
          <cell r="B2296" t="str">
            <v>Chester</v>
          </cell>
          <cell r="C2296">
            <v>95</v>
          </cell>
        </row>
        <row r="2297">
          <cell r="A2297" t="str">
            <v>SC</v>
          </cell>
          <cell r="B2297" t="str">
            <v>Chesterfield</v>
          </cell>
          <cell r="C2297">
            <v>95</v>
          </cell>
        </row>
        <row r="2298">
          <cell r="A2298" t="str">
            <v>SC</v>
          </cell>
          <cell r="B2298" t="str">
            <v>Clarendon</v>
          </cell>
          <cell r="C2298">
            <v>95</v>
          </cell>
        </row>
        <row r="2299">
          <cell r="A2299" t="str">
            <v>SC</v>
          </cell>
          <cell r="B2299" t="str">
            <v>Colleton</v>
          </cell>
          <cell r="C2299">
            <v>95</v>
          </cell>
        </row>
        <row r="2300">
          <cell r="A2300" t="str">
            <v>SC</v>
          </cell>
          <cell r="B2300" t="str">
            <v>Darlington</v>
          </cell>
          <cell r="C2300">
            <v>95</v>
          </cell>
        </row>
        <row r="2301">
          <cell r="A2301" t="str">
            <v>SC</v>
          </cell>
          <cell r="B2301" t="str">
            <v>Dillon</v>
          </cell>
          <cell r="C2301">
            <v>95</v>
          </cell>
        </row>
        <row r="2302">
          <cell r="A2302" t="str">
            <v>SC</v>
          </cell>
          <cell r="B2302" t="str">
            <v>Dorchester</v>
          </cell>
          <cell r="C2302">
            <v>95</v>
          </cell>
        </row>
        <row r="2303">
          <cell r="A2303" t="str">
            <v>SC</v>
          </cell>
          <cell r="B2303" t="str">
            <v>Edgefield</v>
          </cell>
          <cell r="C2303">
            <v>95</v>
          </cell>
        </row>
        <row r="2304">
          <cell r="A2304" t="str">
            <v>SC</v>
          </cell>
          <cell r="B2304" t="str">
            <v>Fairfield</v>
          </cell>
          <cell r="C2304">
            <v>95</v>
          </cell>
        </row>
        <row r="2305">
          <cell r="A2305" t="str">
            <v>SC</v>
          </cell>
          <cell r="B2305" t="str">
            <v>Florence</v>
          </cell>
          <cell r="C2305">
            <v>95</v>
          </cell>
        </row>
        <row r="2306">
          <cell r="A2306" t="str">
            <v>SC</v>
          </cell>
          <cell r="B2306" t="str">
            <v>Georgetown</v>
          </cell>
          <cell r="C2306">
            <v>95</v>
          </cell>
        </row>
        <row r="2307">
          <cell r="A2307" t="str">
            <v>SC</v>
          </cell>
          <cell r="B2307" t="str">
            <v>Greenville</v>
          </cell>
          <cell r="C2307">
            <v>95</v>
          </cell>
        </row>
        <row r="2308">
          <cell r="A2308" t="str">
            <v>SC</v>
          </cell>
          <cell r="B2308" t="str">
            <v>Greenwood</v>
          </cell>
          <cell r="C2308">
            <v>95</v>
          </cell>
        </row>
        <row r="2309">
          <cell r="A2309" t="str">
            <v>SC</v>
          </cell>
          <cell r="B2309" t="str">
            <v>Hampton</v>
          </cell>
          <cell r="C2309">
            <v>95</v>
          </cell>
        </row>
        <row r="2310">
          <cell r="A2310" t="str">
            <v>SC</v>
          </cell>
          <cell r="B2310" t="str">
            <v>Horry</v>
          </cell>
          <cell r="C2310">
            <v>95</v>
          </cell>
        </row>
        <row r="2311">
          <cell r="A2311" t="str">
            <v>SC</v>
          </cell>
          <cell r="B2311" t="str">
            <v>Jasper</v>
          </cell>
          <cell r="C2311">
            <v>95</v>
          </cell>
        </row>
        <row r="2312">
          <cell r="A2312" t="str">
            <v>SC</v>
          </cell>
          <cell r="B2312" t="str">
            <v>Kershaw</v>
          </cell>
          <cell r="C2312">
            <v>95</v>
          </cell>
        </row>
        <row r="2313">
          <cell r="A2313" t="str">
            <v>SC</v>
          </cell>
          <cell r="B2313" t="str">
            <v>Lancaster</v>
          </cell>
          <cell r="C2313">
            <v>95</v>
          </cell>
        </row>
        <row r="2314">
          <cell r="A2314" t="str">
            <v>SC</v>
          </cell>
          <cell r="B2314" t="str">
            <v>Laurens</v>
          </cell>
          <cell r="C2314">
            <v>95</v>
          </cell>
        </row>
        <row r="2315">
          <cell r="A2315" t="str">
            <v>SC</v>
          </cell>
          <cell r="B2315" t="str">
            <v>Lee</v>
          </cell>
          <cell r="C2315">
            <v>95</v>
          </cell>
        </row>
        <row r="2316">
          <cell r="A2316" t="str">
            <v>SC</v>
          </cell>
          <cell r="B2316" t="str">
            <v>Lexington</v>
          </cell>
          <cell r="C2316">
            <v>95</v>
          </cell>
        </row>
        <row r="2317">
          <cell r="A2317" t="str">
            <v>SC</v>
          </cell>
          <cell r="B2317" t="str">
            <v>McCormick</v>
          </cell>
          <cell r="C2317">
            <v>95</v>
          </cell>
        </row>
        <row r="2318">
          <cell r="A2318" t="str">
            <v>SC</v>
          </cell>
          <cell r="B2318" t="str">
            <v>Marion</v>
          </cell>
          <cell r="C2318">
            <v>95</v>
          </cell>
        </row>
        <row r="2319">
          <cell r="A2319" t="str">
            <v>SC</v>
          </cell>
          <cell r="B2319" t="str">
            <v>Marlboro</v>
          </cell>
          <cell r="C2319">
            <v>95</v>
          </cell>
        </row>
        <row r="2320">
          <cell r="A2320" t="str">
            <v>SC</v>
          </cell>
          <cell r="B2320" t="str">
            <v>Newberry</v>
          </cell>
          <cell r="C2320">
            <v>95</v>
          </cell>
        </row>
        <row r="2321">
          <cell r="A2321" t="str">
            <v>SC</v>
          </cell>
          <cell r="B2321" t="str">
            <v>Oconee</v>
          </cell>
          <cell r="C2321">
            <v>95</v>
          </cell>
        </row>
        <row r="2322">
          <cell r="A2322" t="str">
            <v>SC</v>
          </cell>
          <cell r="B2322" t="str">
            <v>Orangeburg</v>
          </cell>
          <cell r="C2322">
            <v>95</v>
          </cell>
        </row>
        <row r="2323">
          <cell r="A2323" t="str">
            <v>SC</v>
          </cell>
          <cell r="B2323" t="str">
            <v>Pickens</v>
          </cell>
          <cell r="C2323">
            <v>95</v>
          </cell>
        </row>
        <row r="2324">
          <cell r="A2324" t="str">
            <v>SC</v>
          </cell>
          <cell r="B2324" t="str">
            <v>Richland</v>
          </cell>
          <cell r="C2324">
            <v>95</v>
          </cell>
        </row>
        <row r="2325">
          <cell r="A2325" t="str">
            <v>SC</v>
          </cell>
          <cell r="B2325" t="str">
            <v>Saluda</v>
          </cell>
          <cell r="C2325">
            <v>95</v>
          </cell>
        </row>
        <row r="2326">
          <cell r="A2326" t="str">
            <v>SC</v>
          </cell>
          <cell r="B2326" t="str">
            <v>Spartanburg</v>
          </cell>
          <cell r="C2326">
            <v>95</v>
          </cell>
        </row>
        <row r="2327">
          <cell r="A2327" t="str">
            <v>SC</v>
          </cell>
          <cell r="B2327" t="str">
            <v>Sumter</v>
          </cell>
          <cell r="C2327">
            <v>95</v>
          </cell>
        </row>
        <row r="2328">
          <cell r="A2328" t="str">
            <v>SC</v>
          </cell>
          <cell r="B2328" t="str">
            <v>Union</v>
          </cell>
          <cell r="C2328">
            <v>95</v>
          </cell>
        </row>
        <row r="2329">
          <cell r="A2329" t="str">
            <v>SC</v>
          </cell>
          <cell r="B2329" t="str">
            <v>Williamsburg</v>
          </cell>
          <cell r="C2329">
            <v>95</v>
          </cell>
        </row>
        <row r="2330">
          <cell r="A2330" t="str">
            <v>SC</v>
          </cell>
          <cell r="B2330" t="str">
            <v>York</v>
          </cell>
          <cell r="C2330">
            <v>95</v>
          </cell>
        </row>
        <row r="2331">
          <cell r="A2331" t="str">
            <v>SD</v>
          </cell>
          <cell r="B2331" t="str">
            <v>Aurora</v>
          </cell>
          <cell r="C2331">
            <v>24</v>
          </cell>
        </row>
        <row r="2332">
          <cell r="A2332" t="str">
            <v>SD</v>
          </cell>
          <cell r="B2332" t="str">
            <v>Beadle</v>
          </cell>
          <cell r="C2332">
            <v>24</v>
          </cell>
        </row>
        <row r="2333">
          <cell r="A2333" t="str">
            <v>SD</v>
          </cell>
          <cell r="B2333" t="str">
            <v>Bennett</v>
          </cell>
          <cell r="C2333">
            <v>24</v>
          </cell>
        </row>
        <row r="2334">
          <cell r="A2334" t="str">
            <v>SD</v>
          </cell>
          <cell r="B2334" t="str">
            <v>Bon Homme</v>
          </cell>
          <cell r="C2334">
            <v>24</v>
          </cell>
        </row>
        <row r="2335">
          <cell r="A2335" t="str">
            <v>SD</v>
          </cell>
          <cell r="B2335" t="str">
            <v>Brookings</v>
          </cell>
          <cell r="C2335">
            <v>24</v>
          </cell>
        </row>
        <row r="2336">
          <cell r="A2336" t="str">
            <v>SD</v>
          </cell>
          <cell r="B2336" t="str">
            <v>Brown</v>
          </cell>
          <cell r="C2336">
            <v>24</v>
          </cell>
        </row>
        <row r="2337">
          <cell r="A2337" t="str">
            <v>SD</v>
          </cell>
          <cell r="B2337" t="str">
            <v>Brule</v>
          </cell>
          <cell r="C2337">
            <v>24</v>
          </cell>
        </row>
        <row r="2338">
          <cell r="A2338" t="str">
            <v>SD</v>
          </cell>
          <cell r="B2338" t="str">
            <v>Buffalo</v>
          </cell>
          <cell r="C2338">
            <v>24</v>
          </cell>
        </row>
        <row r="2339">
          <cell r="A2339" t="str">
            <v>SD</v>
          </cell>
          <cell r="B2339" t="str">
            <v>Butte</v>
          </cell>
          <cell r="C2339">
            <v>24</v>
          </cell>
        </row>
        <row r="2340">
          <cell r="A2340" t="str">
            <v>SD</v>
          </cell>
          <cell r="B2340" t="str">
            <v>Campbell</v>
          </cell>
          <cell r="C2340">
            <v>24</v>
          </cell>
        </row>
        <row r="2341">
          <cell r="A2341" t="str">
            <v>SD</v>
          </cell>
          <cell r="B2341" t="str">
            <v>Charles Mix</v>
          </cell>
          <cell r="C2341">
            <v>24</v>
          </cell>
        </row>
        <row r="2342">
          <cell r="A2342" t="str">
            <v>SD</v>
          </cell>
          <cell r="B2342" t="str">
            <v>Clark</v>
          </cell>
          <cell r="C2342">
            <v>24</v>
          </cell>
        </row>
        <row r="2343">
          <cell r="A2343" t="str">
            <v>SD</v>
          </cell>
          <cell r="B2343" t="str">
            <v>Clay</v>
          </cell>
          <cell r="C2343">
            <v>24</v>
          </cell>
        </row>
        <row r="2344">
          <cell r="A2344" t="str">
            <v>SD</v>
          </cell>
          <cell r="B2344" t="str">
            <v>Codington</v>
          </cell>
          <cell r="C2344">
            <v>24</v>
          </cell>
        </row>
        <row r="2345">
          <cell r="A2345" t="str">
            <v>SD</v>
          </cell>
          <cell r="B2345" t="str">
            <v>Corson</v>
          </cell>
          <cell r="C2345">
            <v>24</v>
          </cell>
        </row>
        <row r="2346">
          <cell r="A2346" t="str">
            <v>SD</v>
          </cell>
          <cell r="B2346" t="str">
            <v>Custer</v>
          </cell>
          <cell r="C2346">
            <v>24</v>
          </cell>
        </row>
        <row r="2347">
          <cell r="A2347" t="str">
            <v>SD</v>
          </cell>
          <cell r="B2347" t="str">
            <v>Davison</v>
          </cell>
          <cell r="C2347">
            <v>24</v>
          </cell>
        </row>
        <row r="2348">
          <cell r="A2348" t="str">
            <v>SD</v>
          </cell>
          <cell r="B2348" t="str">
            <v>Day</v>
          </cell>
          <cell r="C2348">
            <v>24</v>
          </cell>
        </row>
        <row r="2349">
          <cell r="A2349" t="str">
            <v>SD</v>
          </cell>
          <cell r="B2349" t="str">
            <v>Deuel</v>
          </cell>
          <cell r="C2349">
            <v>24</v>
          </cell>
        </row>
        <row r="2350">
          <cell r="A2350" t="str">
            <v>SD</v>
          </cell>
          <cell r="B2350" t="str">
            <v>Dewey</v>
          </cell>
          <cell r="C2350">
            <v>24</v>
          </cell>
        </row>
        <row r="2351">
          <cell r="A2351" t="str">
            <v>SD</v>
          </cell>
          <cell r="B2351" t="str">
            <v>Douglas</v>
          </cell>
          <cell r="C2351">
            <v>24</v>
          </cell>
        </row>
        <row r="2352">
          <cell r="A2352" t="str">
            <v>SD</v>
          </cell>
          <cell r="B2352" t="str">
            <v>Edmunds</v>
          </cell>
          <cell r="C2352">
            <v>24</v>
          </cell>
        </row>
        <row r="2353">
          <cell r="A2353" t="str">
            <v>SD</v>
          </cell>
          <cell r="B2353" t="str">
            <v>Fall River</v>
          </cell>
          <cell r="C2353">
            <v>24</v>
          </cell>
        </row>
        <row r="2354">
          <cell r="A2354" t="str">
            <v>SD</v>
          </cell>
          <cell r="B2354" t="str">
            <v>Faulk</v>
          </cell>
          <cell r="C2354">
            <v>24</v>
          </cell>
        </row>
        <row r="2355">
          <cell r="A2355" t="str">
            <v>SD</v>
          </cell>
          <cell r="B2355" t="str">
            <v>Grant</v>
          </cell>
          <cell r="C2355">
            <v>24</v>
          </cell>
        </row>
        <row r="2356">
          <cell r="A2356" t="str">
            <v>SD</v>
          </cell>
          <cell r="B2356" t="str">
            <v>Gregory</v>
          </cell>
          <cell r="C2356">
            <v>24</v>
          </cell>
        </row>
        <row r="2357">
          <cell r="A2357" t="str">
            <v>SD</v>
          </cell>
          <cell r="B2357" t="str">
            <v>Haakon</v>
          </cell>
          <cell r="C2357">
            <v>24</v>
          </cell>
        </row>
        <row r="2358">
          <cell r="A2358" t="str">
            <v>SD</v>
          </cell>
          <cell r="B2358" t="str">
            <v>Hamlin</v>
          </cell>
          <cell r="C2358">
            <v>24</v>
          </cell>
        </row>
        <row r="2359">
          <cell r="A2359" t="str">
            <v>SD</v>
          </cell>
          <cell r="B2359" t="str">
            <v>Hand</v>
          </cell>
          <cell r="C2359">
            <v>24</v>
          </cell>
        </row>
        <row r="2360">
          <cell r="A2360" t="str">
            <v>SD</v>
          </cell>
          <cell r="B2360" t="str">
            <v>Hanson</v>
          </cell>
          <cell r="C2360">
            <v>24</v>
          </cell>
        </row>
        <row r="2361">
          <cell r="A2361" t="str">
            <v>SD</v>
          </cell>
          <cell r="B2361" t="str">
            <v>Harding</v>
          </cell>
          <cell r="C2361">
            <v>24</v>
          </cell>
        </row>
        <row r="2362">
          <cell r="A2362" t="str">
            <v>SD</v>
          </cell>
          <cell r="B2362" t="str">
            <v>Hughes</v>
          </cell>
          <cell r="C2362">
            <v>24</v>
          </cell>
        </row>
        <row r="2363">
          <cell r="A2363" t="str">
            <v>SD</v>
          </cell>
          <cell r="B2363" t="str">
            <v>Hutchinson</v>
          </cell>
          <cell r="C2363">
            <v>24</v>
          </cell>
        </row>
        <row r="2364">
          <cell r="A2364" t="str">
            <v>SD</v>
          </cell>
          <cell r="B2364" t="str">
            <v>Hyde</v>
          </cell>
          <cell r="C2364">
            <v>24</v>
          </cell>
        </row>
        <row r="2365">
          <cell r="A2365" t="str">
            <v>SD</v>
          </cell>
          <cell r="B2365" t="str">
            <v>Jackson</v>
          </cell>
          <cell r="C2365">
            <v>24</v>
          </cell>
        </row>
        <row r="2366">
          <cell r="A2366" t="str">
            <v>SD</v>
          </cell>
          <cell r="B2366" t="str">
            <v>Jerauld</v>
          </cell>
          <cell r="C2366">
            <v>24</v>
          </cell>
        </row>
        <row r="2367">
          <cell r="A2367" t="str">
            <v>SD</v>
          </cell>
          <cell r="B2367" t="str">
            <v>Jones</v>
          </cell>
          <cell r="C2367">
            <v>24</v>
          </cell>
        </row>
        <row r="2368">
          <cell r="A2368" t="str">
            <v>SD</v>
          </cell>
          <cell r="B2368" t="str">
            <v>Kingsbury</v>
          </cell>
          <cell r="C2368">
            <v>24</v>
          </cell>
        </row>
        <row r="2369">
          <cell r="A2369" t="str">
            <v>SD</v>
          </cell>
          <cell r="B2369" t="str">
            <v>Lake</v>
          </cell>
          <cell r="C2369">
            <v>24</v>
          </cell>
        </row>
        <row r="2370">
          <cell r="A2370" t="str">
            <v>SD</v>
          </cell>
          <cell r="B2370" t="str">
            <v>Lawrence</v>
          </cell>
          <cell r="C2370">
            <v>24</v>
          </cell>
        </row>
        <row r="2371">
          <cell r="A2371" t="str">
            <v>SD</v>
          </cell>
          <cell r="B2371" t="str">
            <v>Lincoln</v>
          </cell>
          <cell r="C2371">
            <v>24</v>
          </cell>
        </row>
        <row r="2372">
          <cell r="A2372" t="str">
            <v>SD</v>
          </cell>
          <cell r="B2372" t="str">
            <v>Lyman</v>
          </cell>
          <cell r="C2372">
            <v>24</v>
          </cell>
        </row>
        <row r="2373">
          <cell r="A2373" t="str">
            <v>SD</v>
          </cell>
          <cell r="B2373" t="str">
            <v>McCook</v>
          </cell>
          <cell r="C2373">
            <v>24</v>
          </cell>
        </row>
        <row r="2374">
          <cell r="A2374" t="str">
            <v>SD</v>
          </cell>
          <cell r="B2374" t="str">
            <v>McPherson</v>
          </cell>
          <cell r="C2374">
            <v>24</v>
          </cell>
        </row>
        <row r="2375">
          <cell r="A2375" t="str">
            <v>SD</v>
          </cell>
          <cell r="B2375" t="str">
            <v>Marshall</v>
          </cell>
          <cell r="C2375">
            <v>24</v>
          </cell>
        </row>
        <row r="2376">
          <cell r="A2376" t="str">
            <v>SD</v>
          </cell>
          <cell r="B2376" t="str">
            <v>Meade</v>
          </cell>
          <cell r="C2376">
            <v>24</v>
          </cell>
        </row>
        <row r="2377">
          <cell r="A2377" t="str">
            <v>SD</v>
          </cell>
          <cell r="B2377" t="str">
            <v>Mellette</v>
          </cell>
          <cell r="C2377">
            <v>24</v>
          </cell>
        </row>
        <row r="2378">
          <cell r="A2378" t="str">
            <v>SD</v>
          </cell>
          <cell r="B2378" t="str">
            <v>Miner</v>
          </cell>
          <cell r="C2378">
            <v>24</v>
          </cell>
        </row>
        <row r="2379">
          <cell r="A2379" t="str">
            <v>SD</v>
          </cell>
          <cell r="B2379" t="str">
            <v>Minnehaha</v>
          </cell>
          <cell r="C2379">
            <v>24</v>
          </cell>
        </row>
        <row r="2380">
          <cell r="A2380" t="str">
            <v>SD</v>
          </cell>
          <cell r="B2380" t="str">
            <v>Moody</v>
          </cell>
          <cell r="C2380">
            <v>24</v>
          </cell>
        </row>
        <row r="2381">
          <cell r="A2381" t="str">
            <v>SD</v>
          </cell>
          <cell r="B2381" t="str">
            <v>Pennington</v>
          </cell>
          <cell r="C2381">
            <v>24</v>
          </cell>
        </row>
        <row r="2382">
          <cell r="A2382" t="str">
            <v>SD</v>
          </cell>
          <cell r="B2382" t="str">
            <v>Perkins</v>
          </cell>
          <cell r="C2382">
            <v>24</v>
          </cell>
        </row>
        <row r="2383">
          <cell r="A2383" t="str">
            <v>SD</v>
          </cell>
          <cell r="B2383" t="str">
            <v>Potter</v>
          </cell>
          <cell r="C2383">
            <v>24</v>
          </cell>
        </row>
        <row r="2384">
          <cell r="A2384" t="str">
            <v>SD</v>
          </cell>
          <cell r="B2384" t="str">
            <v>Roberts</v>
          </cell>
          <cell r="C2384">
            <v>24</v>
          </cell>
        </row>
        <row r="2385">
          <cell r="A2385" t="str">
            <v>SD</v>
          </cell>
          <cell r="B2385" t="str">
            <v>Sanborn</v>
          </cell>
          <cell r="C2385">
            <v>24</v>
          </cell>
        </row>
        <row r="2386">
          <cell r="A2386" t="str">
            <v>SD</v>
          </cell>
          <cell r="B2386" t="str">
            <v>Shannon</v>
          </cell>
          <cell r="C2386">
            <v>24</v>
          </cell>
        </row>
        <row r="2387">
          <cell r="A2387" t="str">
            <v>SD</v>
          </cell>
          <cell r="B2387" t="str">
            <v>Spink</v>
          </cell>
          <cell r="C2387">
            <v>24</v>
          </cell>
        </row>
        <row r="2388">
          <cell r="A2388" t="str">
            <v>SD</v>
          </cell>
          <cell r="B2388" t="str">
            <v>Stanley</v>
          </cell>
          <cell r="C2388">
            <v>24</v>
          </cell>
        </row>
        <row r="2389">
          <cell r="A2389" t="str">
            <v>SD</v>
          </cell>
          <cell r="B2389" t="str">
            <v>Sully</v>
          </cell>
          <cell r="C2389">
            <v>24</v>
          </cell>
        </row>
        <row r="2390">
          <cell r="A2390" t="str">
            <v>SD</v>
          </cell>
          <cell r="B2390" t="str">
            <v>Todd</v>
          </cell>
          <cell r="C2390">
            <v>24</v>
          </cell>
        </row>
        <row r="2391">
          <cell r="A2391" t="str">
            <v>SD</v>
          </cell>
          <cell r="B2391" t="str">
            <v>Tripp</v>
          </cell>
          <cell r="C2391">
            <v>24</v>
          </cell>
        </row>
        <row r="2392">
          <cell r="A2392" t="str">
            <v>SD</v>
          </cell>
          <cell r="B2392" t="str">
            <v>Turner</v>
          </cell>
          <cell r="C2392">
            <v>24</v>
          </cell>
        </row>
        <row r="2393">
          <cell r="A2393" t="str">
            <v>SD</v>
          </cell>
          <cell r="B2393" t="str">
            <v>Union</v>
          </cell>
          <cell r="C2393">
            <v>24</v>
          </cell>
        </row>
        <row r="2394">
          <cell r="A2394" t="str">
            <v>SD</v>
          </cell>
          <cell r="B2394" t="str">
            <v>Walworth</v>
          </cell>
          <cell r="C2394">
            <v>24</v>
          </cell>
        </row>
        <row r="2395">
          <cell r="A2395" t="str">
            <v>SD</v>
          </cell>
          <cell r="B2395" t="str">
            <v>Yankton</v>
          </cell>
          <cell r="C2395">
            <v>24</v>
          </cell>
        </row>
        <row r="2396">
          <cell r="A2396" t="str">
            <v>SD</v>
          </cell>
          <cell r="B2396" t="str">
            <v>Ziebach</v>
          </cell>
          <cell r="C2396">
            <v>24</v>
          </cell>
        </row>
        <row r="2397">
          <cell r="A2397" t="str">
            <v>TN</v>
          </cell>
          <cell r="B2397" t="str">
            <v>Anderson</v>
          </cell>
          <cell r="C2397">
            <v>18</v>
          </cell>
        </row>
        <row r="2398">
          <cell r="A2398" t="str">
            <v>TN</v>
          </cell>
          <cell r="B2398" t="str">
            <v>Bedford</v>
          </cell>
          <cell r="C2398">
            <v>18</v>
          </cell>
        </row>
        <row r="2399">
          <cell r="A2399" t="str">
            <v>TN</v>
          </cell>
          <cell r="B2399" t="str">
            <v>Benton</v>
          </cell>
          <cell r="C2399">
            <v>18</v>
          </cell>
        </row>
        <row r="2400">
          <cell r="A2400" t="str">
            <v>TN</v>
          </cell>
          <cell r="B2400" t="str">
            <v>Bledsoe</v>
          </cell>
          <cell r="C2400">
            <v>18</v>
          </cell>
        </row>
        <row r="2401">
          <cell r="A2401" t="str">
            <v>TN</v>
          </cell>
          <cell r="B2401" t="str">
            <v>Blount</v>
          </cell>
          <cell r="C2401">
            <v>18</v>
          </cell>
        </row>
        <row r="2402">
          <cell r="A2402" t="str">
            <v>TN</v>
          </cell>
          <cell r="B2402" t="str">
            <v>Bradley</v>
          </cell>
          <cell r="C2402">
            <v>18</v>
          </cell>
        </row>
        <row r="2403">
          <cell r="A2403" t="str">
            <v>TN</v>
          </cell>
          <cell r="B2403" t="str">
            <v>Campbell</v>
          </cell>
          <cell r="C2403">
            <v>18</v>
          </cell>
        </row>
        <row r="2404">
          <cell r="A2404" t="str">
            <v>TN</v>
          </cell>
          <cell r="B2404" t="str">
            <v>Cannon</v>
          </cell>
          <cell r="C2404">
            <v>18</v>
          </cell>
        </row>
        <row r="2405">
          <cell r="A2405" t="str">
            <v>TN</v>
          </cell>
          <cell r="B2405" t="str">
            <v>Carroll</v>
          </cell>
          <cell r="C2405">
            <v>18</v>
          </cell>
        </row>
        <row r="2406">
          <cell r="A2406" t="str">
            <v>TN</v>
          </cell>
          <cell r="B2406" t="str">
            <v>Carter</v>
          </cell>
          <cell r="C2406">
            <v>18</v>
          </cell>
        </row>
        <row r="2407">
          <cell r="A2407" t="str">
            <v>TN</v>
          </cell>
          <cell r="B2407" t="str">
            <v>Cheatham</v>
          </cell>
          <cell r="C2407">
            <v>18</v>
          </cell>
        </row>
        <row r="2408">
          <cell r="A2408" t="str">
            <v>TN</v>
          </cell>
          <cell r="B2408" t="str">
            <v>Chester</v>
          </cell>
          <cell r="C2408">
            <v>18</v>
          </cell>
        </row>
        <row r="2409">
          <cell r="A2409" t="str">
            <v>TN</v>
          </cell>
          <cell r="B2409" t="str">
            <v>Claiborne</v>
          </cell>
          <cell r="C2409">
            <v>18</v>
          </cell>
        </row>
        <row r="2410">
          <cell r="A2410" t="str">
            <v>TN</v>
          </cell>
          <cell r="B2410" t="str">
            <v>Clay</v>
          </cell>
          <cell r="C2410">
            <v>18</v>
          </cell>
        </row>
        <row r="2411">
          <cell r="A2411" t="str">
            <v>TN</v>
          </cell>
          <cell r="B2411" t="str">
            <v>Cocke</v>
          </cell>
          <cell r="C2411">
            <v>18</v>
          </cell>
        </row>
        <row r="2412">
          <cell r="A2412" t="str">
            <v>TN</v>
          </cell>
          <cell r="B2412" t="str">
            <v>Coffee</v>
          </cell>
          <cell r="C2412">
            <v>18</v>
          </cell>
        </row>
        <row r="2413">
          <cell r="A2413" t="str">
            <v>TN</v>
          </cell>
          <cell r="B2413" t="str">
            <v>Crockett</v>
          </cell>
          <cell r="C2413">
            <v>18</v>
          </cell>
        </row>
        <row r="2414">
          <cell r="A2414" t="str">
            <v>TN</v>
          </cell>
          <cell r="B2414" t="str">
            <v>Cumberland</v>
          </cell>
          <cell r="C2414">
            <v>18</v>
          </cell>
        </row>
        <row r="2415">
          <cell r="A2415" t="str">
            <v>TN</v>
          </cell>
          <cell r="B2415" t="str">
            <v>Davidson</v>
          </cell>
          <cell r="C2415">
            <v>18</v>
          </cell>
        </row>
        <row r="2416">
          <cell r="A2416" t="str">
            <v>TN</v>
          </cell>
          <cell r="B2416" t="str">
            <v>Decatur</v>
          </cell>
          <cell r="C2416">
            <v>18</v>
          </cell>
        </row>
        <row r="2417">
          <cell r="A2417" t="str">
            <v>TN</v>
          </cell>
          <cell r="B2417" t="str">
            <v>DeKalb</v>
          </cell>
          <cell r="C2417">
            <v>18</v>
          </cell>
        </row>
        <row r="2418">
          <cell r="A2418" t="str">
            <v>TN</v>
          </cell>
          <cell r="B2418" t="str">
            <v>Dickson</v>
          </cell>
          <cell r="C2418">
            <v>18</v>
          </cell>
        </row>
        <row r="2419">
          <cell r="A2419" t="str">
            <v>TN</v>
          </cell>
          <cell r="B2419" t="str">
            <v>Dyer</v>
          </cell>
          <cell r="C2419">
            <v>18</v>
          </cell>
        </row>
        <row r="2420">
          <cell r="A2420" t="str">
            <v>TN</v>
          </cell>
          <cell r="B2420" t="str">
            <v>Fayette</v>
          </cell>
          <cell r="C2420">
            <v>18</v>
          </cell>
        </row>
        <row r="2421">
          <cell r="A2421" t="str">
            <v>TN</v>
          </cell>
          <cell r="B2421" t="str">
            <v>Fentress</v>
          </cell>
          <cell r="C2421">
            <v>18</v>
          </cell>
        </row>
        <row r="2422">
          <cell r="A2422" t="str">
            <v>TN</v>
          </cell>
          <cell r="B2422" t="str">
            <v>Franklin</v>
          </cell>
          <cell r="C2422">
            <v>18</v>
          </cell>
        </row>
        <row r="2423">
          <cell r="A2423" t="str">
            <v>TN</v>
          </cell>
          <cell r="B2423" t="str">
            <v>Gibson</v>
          </cell>
          <cell r="C2423">
            <v>18</v>
          </cell>
        </row>
        <row r="2424">
          <cell r="A2424" t="str">
            <v>TN</v>
          </cell>
          <cell r="B2424" t="str">
            <v>Giles</v>
          </cell>
          <cell r="C2424">
            <v>18</v>
          </cell>
        </row>
        <row r="2425">
          <cell r="A2425" t="str">
            <v>TN</v>
          </cell>
          <cell r="B2425" t="str">
            <v>Grainger</v>
          </cell>
          <cell r="C2425">
            <v>18</v>
          </cell>
        </row>
        <row r="2426">
          <cell r="A2426" t="str">
            <v>TN</v>
          </cell>
          <cell r="B2426" t="str">
            <v>Greene</v>
          </cell>
          <cell r="C2426">
            <v>18</v>
          </cell>
        </row>
        <row r="2427">
          <cell r="A2427" t="str">
            <v>TN</v>
          </cell>
          <cell r="B2427" t="str">
            <v>Grundy</v>
          </cell>
          <cell r="C2427">
            <v>18</v>
          </cell>
        </row>
        <row r="2428">
          <cell r="A2428" t="str">
            <v>TN</v>
          </cell>
          <cell r="B2428" t="str">
            <v>Hamblen</v>
          </cell>
          <cell r="C2428">
            <v>18</v>
          </cell>
        </row>
        <row r="2429">
          <cell r="A2429" t="str">
            <v>TN</v>
          </cell>
          <cell r="B2429" t="str">
            <v>Hamilton</v>
          </cell>
          <cell r="C2429">
            <v>18</v>
          </cell>
        </row>
        <row r="2430">
          <cell r="A2430" t="str">
            <v>TN</v>
          </cell>
          <cell r="B2430" t="str">
            <v>Hancock</v>
          </cell>
          <cell r="C2430">
            <v>18</v>
          </cell>
        </row>
        <row r="2431">
          <cell r="A2431" t="str">
            <v>TN</v>
          </cell>
          <cell r="B2431" t="str">
            <v>Hardeman</v>
          </cell>
          <cell r="C2431">
            <v>18</v>
          </cell>
        </row>
        <row r="2432">
          <cell r="A2432" t="str">
            <v>TN</v>
          </cell>
          <cell r="B2432" t="str">
            <v>Hardin</v>
          </cell>
          <cell r="C2432">
            <v>18</v>
          </cell>
        </row>
        <row r="2433">
          <cell r="A2433" t="str">
            <v>TN</v>
          </cell>
          <cell r="B2433" t="str">
            <v>Hawkins</v>
          </cell>
          <cell r="C2433">
            <v>18</v>
          </cell>
        </row>
        <row r="2434">
          <cell r="A2434" t="str">
            <v>TN</v>
          </cell>
          <cell r="B2434" t="str">
            <v>Haywood</v>
          </cell>
          <cell r="C2434">
            <v>18</v>
          </cell>
        </row>
        <row r="2435">
          <cell r="A2435" t="str">
            <v>TN</v>
          </cell>
          <cell r="B2435" t="str">
            <v>Henderson</v>
          </cell>
          <cell r="C2435">
            <v>18</v>
          </cell>
        </row>
        <row r="2436">
          <cell r="A2436" t="str">
            <v>TN</v>
          </cell>
          <cell r="B2436" t="str">
            <v>Henry</v>
          </cell>
          <cell r="C2436">
            <v>18</v>
          </cell>
        </row>
        <row r="2437">
          <cell r="A2437" t="str">
            <v>TN</v>
          </cell>
          <cell r="B2437" t="str">
            <v>Hickman</v>
          </cell>
          <cell r="C2437">
            <v>18</v>
          </cell>
        </row>
        <row r="2438">
          <cell r="A2438" t="str">
            <v>TN</v>
          </cell>
          <cell r="B2438" t="str">
            <v>Houston</v>
          </cell>
          <cell r="C2438">
            <v>18</v>
          </cell>
        </row>
        <row r="2439">
          <cell r="A2439" t="str">
            <v>TN</v>
          </cell>
          <cell r="B2439" t="str">
            <v>Humphreys</v>
          </cell>
          <cell r="C2439">
            <v>18</v>
          </cell>
        </row>
        <row r="2440">
          <cell r="A2440" t="str">
            <v>TN</v>
          </cell>
          <cell r="B2440" t="str">
            <v>Jackson</v>
          </cell>
          <cell r="C2440">
            <v>18</v>
          </cell>
        </row>
        <row r="2441">
          <cell r="A2441" t="str">
            <v>TN</v>
          </cell>
          <cell r="B2441" t="str">
            <v>Jefferson</v>
          </cell>
          <cell r="C2441">
            <v>18</v>
          </cell>
        </row>
        <row r="2442">
          <cell r="A2442" t="str">
            <v>TN</v>
          </cell>
          <cell r="B2442" t="str">
            <v>Johnson</v>
          </cell>
          <cell r="C2442">
            <v>18</v>
          </cell>
        </row>
        <row r="2443">
          <cell r="A2443" t="str">
            <v>TN</v>
          </cell>
          <cell r="B2443" t="str">
            <v>Knox</v>
          </cell>
          <cell r="C2443">
            <v>18</v>
          </cell>
        </row>
        <row r="2444">
          <cell r="A2444" t="str">
            <v>TN</v>
          </cell>
          <cell r="B2444" t="str">
            <v>Lake</v>
          </cell>
          <cell r="C2444">
            <v>18</v>
          </cell>
        </row>
        <row r="2445">
          <cell r="A2445" t="str">
            <v>TN</v>
          </cell>
          <cell r="B2445" t="str">
            <v>Lauderdale</v>
          </cell>
          <cell r="C2445">
            <v>18</v>
          </cell>
        </row>
        <row r="2446">
          <cell r="A2446" t="str">
            <v>TN</v>
          </cell>
          <cell r="B2446" t="str">
            <v>Lawrence</v>
          </cell>
          <cell r="C2446">
            <v>18</v>
          </cell>
        </row>
        <row r="2447">
          <cell r="A2447" t="str">
            <v>TN</v>
          </cell>
          <cell r="B2447" t="str">
            <v>Lewis</v>
          </cell>
          <cell r="C2447">
            <v>18</v>
          </cell>
        </row>
        <row r="2448">
          <cell r="A2448" t="str">
            <v>TN</v>
          </cell>
          <cell r="B2448" t="str">
            <v>Lincoln</v>
          </cell>
          <cell r="C2448">
            <v>18</v>
          </cell>
        </row>
        <row r="2449">
          <cell r="A2449" t="str">
            <v>TN</v>
          </cell>
          <cell r="B2449" t="str">
            <v>Loudon</v>
          </cell>
          <cell r="C2449">
            <v>18</v>
          </cell>
        </row>
        <row r="2450">
          <cell r="A2450" t="str">
            <v>TN</v>
          </cell>
          <cell r="B2450" t="str">
            <v>McMinn</v>
          </cell>
          <cell r="C2450">
            <v>18</v>
          </cell>
        </row>
        <row r="2451">
          <cell r="A2451" t="str">
            <v>TN</v>
          </cell>
          <cell r="B2451" t="str">
            <v>McNairy</v>
          </cell>
          <cell r="C2451">
            <v>18</v>
          </cell>
        </row>
        <row r="2452">
          <cell r="A2452" t="str">
            <v>TN</v>
          </cell>
          <cell r="B2452" t="str">
            <v>Macon</v>
          </cell>
          <cell r="C2452">
            <v>18</v>
          </cell>
        </row>
        <row r="2453">
          <cell r="A2453" t="str">
            <v>TN</v>
          </cell>
          <cell r="B2453" t="str">
            <v>Madison</v>
          </cell>
          <cell r="C2453">
            <v>18</v>
          </cell>
        </row>
        <row r="2454">
          <cell r="A2454" t="str">
            <v>TN</v>
          </cell>
          <cell r="B2454" t="str">
            <v>Marion</v>
          </cell>
          <cell r="C2454">
            <v>18</v>
          </cell>
        </row>
        <row r="2455">
          <cell r="A2455" t="str">
            <v>TN</v>
          </cell>
          <cell r="B2455" t="str">
            <v>Marshall</v>
          </cell>
          <cell r="C2455">
            <v>18</v>
          </cell>
        </row>
        <row r="2456">
          <cell r="A2456" t="str">
            <v>TN</v>
          </cell>
          <cell r="B2456" t="str">
            <v>Maury</v>
          </cell>
          <cell r="C2456">
            <v>18</v>
          </cell>
        </row>
        <row r="2457">
          <cell r="A2457" t="str">
            <v>TN</v>
          </cell>
          <cell r="B2457" t="str">
            <v>Meigs</v>
          </cell>
          <cell r="C2457">
            <v>18</v>
          </cell>
        </row>
        <row r="2458">
          <cell r="A2458" t="str">
            <v>TN</v>
          </cell>
          <cell r="B2458" t="str">
            <v>Monroe</v>
          </cell>
          <cell r="C2458">
            <v>18</v>
          </cell>
        </row>
        <row r="2459">
          <cell r="A2459" t="str">
            <v>TN</v>
          </cell>
          <cell r="B2459" t="str">
            <v>Montgomery</v>
          </cell>
          <cell r="C2459">
            <v>18</v>
          </cell>
        </row>
        <row r="2460">
          <cell r="A2460" t="str">
            <v>TN</v>
          </cell>
          <cell r="B2460" t="str">
            <v>Moore</v>
          </cell>
          <cell r="C2460">
            <v>18</v>
          </cell>
        </row>
        <row r="2461">
          <cell r="A2461" t="str">
            <v>TN</v>
          </cell>
          <cell r="B2461" t="str">
            <v>Morgan</v>
          </cell>
          <cell r="C2461">
            <v>18</v>
          </cell>
        </row>
        <row r="2462">
          <cell r="A2462" t="str">
            <v>TN</v>
          </cell>
          <cell r="B2462" t="str">
            <v>Obion</v>
          </cell>
          <cell r="C2462">
            <v>18</v>
          </cell>
        </row>
        <row r="2463">
          <cell r="A2463" t="str">
            <v>TN</v>
          </cell>
          <cell r="B2463" t="str">
            <v>Overton</v>
          </cell>
          <cell r="C2463">
            <v>18</v>
          </cell>
        </row>
        <row r="2464">
          <cell r="A2464" t="str">
            <v>TN</v>
          </cell>
          <cell r="B2464" t="str">
            <v>Perry</v>
          </cell>
          <cell r="C2464">
            <v>18</v>
          </cell>
        </row>
        <row r="2465">
          <cell r="A2465" t="str">
            <v>TN</v>
          </cell>
          <cell r="B2465" t="str">
            <v>Pickett</v>
          </cell>
          <cell r="C2465">
            <v>18</v>
          </cell>
        </row>
        <row r="2466">
          <cell r="A2466" t="str">
            <v>TN</v>
          </cell>
          <cell r="B2466" t="str">
            <v>Polk</v>
          </cell>
          <cell r="C2466">
            <v>18</v>
          </cell>
        </row>
        <row r="2467">
          <cell r="A2467" t="str">
            <v>TN</v>
          </cell>
          <cell r="B2467" t="str">
            <v>Putnam</v>
          </cell>
          <cell r="C2467">
            <v>18</v>
          </cell>
        </row>
        <row r="2468">
          <cell r="A2468" t="str">
            <v>TN</v>
          </cell>
          <cell r="B2468" t="str">
            <v>Rhea</v>
          </cell>
          <cell r="C2468">
            <v>18</v>
          </cell>
        </row>
        <row r="2469">
          <cell r="A2469" t="str">
            <v>TN</v>
          </cell>
          <cell r="B2469" t="str">
            <v>Roane</v>
          </cell>
          <cell r="C2469">
            <v>18</v>
          </cell>
        </row>
        <row r="2470">
          <cell r="A2470" t="str">
            <v>TN</v>
          </cell>
          <cell r="B2470" t="str">
            <v>Robertson</v>
          </cell>
          <cell r="C2470">
            <v>18</v>
          </cell>
        </row>
        <row r="2471">
          <cell r="A2471" t="str">
            <v>TN</v>
          </cell>
          <cell r="B2471" t="str">
            <v>Rutherford</v>
          </cell>
          <cell r="C2471">
            <v>18</v>
          </cell>
        </row>
        <row r="2472">
          <cell r="A2472" t="str">
            <v>TN</v>
          </cell>
          <cell r="B2472" t="str">
            <v>Scott</v>
          </cell>
          <cell r="C2472">
            <v>18</v>
          </cell>
        </row>
        <row r="2473">
          <cell r="A2473" t="str">
            <v>TN</v>
          </cell>
          <cell r="B2473" t="str">
            <v>Sequatchie</v>
          </cell>
          <cell r="C2473">
            <v>18</v>
          </cell>
        </row>
        <row r="2474">
          <cell r="A2474" t="str">
            <v>TN</v>
          </cell>
          <cell r="B2474" t="str">
            <v>Sevier</v>
          </cell>
          <cell r="C2474">
            <v>18</v>
          </cell>
        </row>
        <row r="2475">
          <cell r="A2475" t="str">
            <v>TN</v>
          </cell>
          <cell r="B2475" t="str">
            <v>Shelby</v>
          </cell>
          <cell r="C2475">
            <v>18</v>
          </cell>
        </row>
        <row r="2476">
          <cell r="A2476" t="str">
            <v>TN</v>
          </cell>
          <cell r="B2476" t="str">
            <v>Smith</v>
          </cell>
          <cell r="C2476">
            <v>18</v>
          </cell>
        </row>
        <row r="2477">
          <cell r="A2477" t="str">
            <v>TN</v>
          </cell>
          <cell r="B2477" t="str">
            <v>Stewart</v>
          </cell>
          <cell r="C2477">
            <v>18</v>
          </cell>
        </row>
        <row r="2478">
          <cell r="A2478" t="str">
            <v>TN</v>
          </cell>
          <cell r="B2478" t="str">
            <v>Sullivan</v>
          </cell>
          <cell r="C2478">
            <v>18</v>
          </cell>
        </row>
        <row r="2479">
          <cell r="A2479" t="str">
            <v>TN</v>
          </cell>
          <cell r="B2479" t="str">
            <v>Sumner</v>
          </cell>
          <cell r="C2479">
            <v>18</v>
          </cell>
        </row>
        <row r="2480">
          <cell r="A2480" t="str">
            <v>TN</v>
          </cell>
          <cell r="B2480" t="str">
            <v>Tipton</v>
          </cell>
          <cell r="C2480">
            <v>18</v>
          </cell>
        </row>
        <row r="2481">
          <cell r="A2481" t="str">
            <v>TN</v>
          </cell>
          <cell r="B2481" t="str">
            <v>Trousdale</v>
          </cell>
          <cell r="C2481">
            <v>18</v>
          </cell>
        </row>
        <row r="2482">
          <cell r="A2482" t="str">
            <v>TN</v>
          </cell>
          <cell r="B2482" t="str">
            <v>Unicoi</v>
          </cell>
          <cell r="C2482">
            <v>18</v>
          </cell>
        </row>
        <row r="2483">
          <cell r="A2483" t="str">
            <v>TN</v>
          </cell>
          <cell r="B2483" t="str">
            <v>Union</v>
          </cell>
          <cell r="C2483">
            <v>18</v>
          </cell>
        </row>
        <row r="2484">
          <cell r="A2484" t="str">
            <v>TN</v>
          </cell>
          <cell r="B2484" t="str">
            <v>Van Buren</v>
          </cell>
          <cell r="C2484">
            <v>18</v>
          </cell>
        </row>
        <row r="2485">
          <cell r="A2485" t="str">
            <v>TN</v>
          </cell>
          <cell r="B2485" t="str">
            <v>Warren</v>
          </cell>
          <cell r="C2485">
            <v>18</v>
          </cell>
        </row>
        <row r="2486">
          <cell r="A2486" t="str">
            <v>TN</v>
          </cell>
          <cell r="B2486" t="str">
            <v>Washington</v>
          </cell>
          <cell r="C2486">
            <v>18</v>
          </cell>
        </row>
        <row r="2487">
          <cell r="A2487" t="str">
            <v>TN</v>
          </cell>
          <cell r="B2487" t="str">
            <v>Wayne</v>
          </cell>
          <cell r="C2487">
            <v>18</v>
          </cell>
        </row>
        <row r="2488">
          <cell r="A2488" t="str">
            <v>TN</v>
          </cell>
          <cell r="B2488" t="str">
            <v>Weakley</v>
          </cell>
          <cell r="C2488">
            <v>18</v>
          </cell>
        </row>
        <row r="2489">
          <cell r="A2489" t="str">
            <v>TN</v>
          </cell>
          <cell r="B2489" t="str">
            <v>White</v>
          </cell>
          <cell r="C2489">
            <v>18</v>
          </cell>
        </row>
        <row r="2490">
          <cell r="A2490" t="str">
            <v>TN</v>
          </cell>
          <cell r="B2490" t="str">
            <v>Williamson</v>
          </cell>
          <cell r="C2490">
            <v>18</v>
          </cell>
        </row>
        <row r="2491">
          <cell r="A2491" t="str">
            <v>TN</v>
          </cell>
          <cell r="B2491" t="str">
            <v>Wilson</v>
          </cell>
          <cell r="C2491">
            <v>18</v>
          </cell>
        </row>
        <row r="2492">
          <cell r="A2492" t="str">
            <v>TX</v>
          </cell>
          <cell r="B2492" t="str">
            <v>Anderson</v>
          </cell>
          <cell r="C2492">
            <v>107</v>
          </cell>
        </row>
        <row r="2493">
          <cell r="A2493" t="str">
            <v>TX</v>
          </cell>
          <cell r="B2493" t="str">
            <v>Andrews</v>
          </cell>
          <cell r="C2493">
            <v>63</v>
          </cell>
        </row>
        <row r="2494">
          <cell r="A2494" t="str">
            <v>TX</v>
          </cell>
          <cell r="B2494" t="str">
            <v>Angelina</v>
          </cell>
          <cell r="C2494">
            <v>107</v>
          </cell>
        </row>
        <row r="2495">
          <cell r="A2495" t="str">
            <v>TX</v>
          </cell>
          <cell r="B2495" t="str">
            <v>Aransas</v>
          </cell>
          <cell r="C2495">
            <v>66</v>
          </cell>
        </row>
        <row r="2496">
          <cell r="A2496" t="str">
            <v>TX</v>
          </cell>
          <cell r="B2496" t="str">
            <v>Archer</v>
          </cell>
          <cell r="C2496">
            <v>64</v>
          </cell>
        </row>
        <row r="2497">
          <cell r="A2497" t="str">
            <v>TX</v>
          </cell>
          <cell r="B2497" t="str">
            <v>Armstrong</v>
          </cell>
          <cell r="C2497">
            <v>68</v>
          </cell>
        </row>
        <row r="2498">
          <cell r="A2498" t="str">
            <v>TX</v>
          </cell>
          <cell r="B2498" t="str">
            <v>Atascosa</v>
          </cell>
          <cell r="C2498">
            <v>66</v>
          </cell>
        </row>
        <row r="2499">
          <cell r="A2499" t="str">
            <v>TX</v>
          </cell>
          <cell r="B2499" t="str">
            <v>Austin</v>
          </cell>
          <cell r="C2499">
            <v>65</v>
          </cell>
        </row>
        <row r="2500">
          <cell r="A2500" t="str">
            <v>TX</v>
          </cell>
          <cell r="B2500" t="str">
            <v>Bailey</v>
          </cell>
          <cell r="C2500">
            <v>63</v>
          </cell>
        </row>
        <row r="2501">
          <cell r="A2501" t="str">
            <v>TX</v>
          </cell>
          <cell r="B2501" t="str">
            <v>Bandera</v>
          </cell>
          <cell r="C2501">
            <v>66</v>
          </cell>
        </row>
        <row r="2502">
          <cell r="A2502" t="str">
            <v>TX</v>
          </cell>
          <cell r="B2502" t="str">
            <v>Bastrop</v>
          </cell>
          <cell r="C2502">
            <v>65</v>
          </cell>
        </row>
        <row r="2503">
          <cell r="A2503" t="str">
            <v>TX</v>
          </cell>
          <cell r="B2503" t="str">
            <v>Baylor</v>
          </cell>
          <cell r="C2503">
            <v>64</v>
          </cell>
        </row>
        <row r="2504">
          <cell r="A2504" t="str">
            <v>TX</v>
          </cell>
          <cell r="B2504" t="str">
            <v>Bee</v>
          </cell>
          <cell r="C2504">
            <v>66</v>
          </cell>
        </row>
        <row r="2505">
          <cell r="A2505" t="str">
            <v>TX</v>
          </cell>
          <cell r="B2505" t="str">
            <v>Bell</v>
          </cell>
          <cell r="C2505">
            <v>65</v>
          </cell>
        </row>
        <row r="2506">
          <cell r="A2506" t="str">
            <v>TX</v>
          </cell>
          <cell r="B2506" t="str">
            <v>Bexar</v>
          </cell>
          <cell r="C2506">
            <v>66</v>
          </cell>
        </row>
        <row r="2507">
          <cell r="A2507" t="str">
            <v>TX</v>
          </cell>
          <cell r="B2507" t="str">
            <v>Blanco</v>
          </cell>
          <cell r="C2507">
            <v>65</v>
          </cell>
        </row>
        <row r="2508">
          <cell r="A2508" t="str">
            <v>TX</v>
          </cell>
          <cell r="B2508" t="str">
            <v>Borden</v>
          </cell>
          <cell r="C2508">
            <v>63</v>
          </cell>
        </row>
        <row r="2509">
          <cell r="A2509" t="str">
            <v>TX</v>
          </cell>
          <cell r="B2509" t="str">
            <v>Bosque</v>
          </cell>
          <cell r="C2509">
            <v>64</v>
          </cell>
        </row>
        <row r="2510">
          <cell r="A2510" t="str">
            <v>TX</v>
          </cell>
          <cell r="B2510" t="str">
            <v>Bowie</v>
          </cell>
          <cell r="C2510">
            <v>107</v>
          </cell>
        </row>
        <row r="2511">
          <cell r="A2511" t="str">
            <v>TX</v>
          </cell>
          <cell r="B2511" t="str">
            <v>Brazoria</v>
          </cell>
          <cell r="C2511">
            <v>65</v>
          </cell>
        </row>
        <row r="2512">
          <cell r="A2512" t="str">
            <v>TX</v>
          </cell>
          <cell r="B2512" t="str">
            <v>Brazos</v>
          </cell>
          <cell r="C2512">
            <v>65</v>
          </cell>
        </row>
        <row r="2513">
          <cell r="A2513" t="str">
            <v>TX</v>
          </cell>
          <cell r="B2513" t="str">
            <v>Brewster</v>
          </cell>
          <cell r="C2513">
            <v>63</v>
          </cell>
        </row>
        <row r="2514">
          <cell r="A2514" t="str">
            <v>TX</v>
          </cell>
          <cell r="B2514" t="str">
            <v>Briscoe</v>
          </cell>
          <cell r="C2514">
            <v>68</v>
          </cell>
        </row>
        <row r="2515">
          <cell r="A2515" t="str">
            <v>TX</v>
          </cell>
          <cell r="B2515" t="str">
            <v>Brooks</v>
          </cell>
          <cell r="C2515">
            <v>66</v>
          </cell>
        </row>
        <row r="2516">
          <cell r="A2516" t="str">
            <v>TX</v>
          </cell>
          <cell r="B2516" t="str">
            <v>Brown</v>
          </cell>
          <cell r="C2516">
            <v>64</v>
          </cell>
        </row>
        <row r="2517">
          <cell r="A2517" t="str">
            <v>TX</v>
          </cell>
          <cell r="B2517" t="str">
            <v>Burleson</v>
          </cell>
          <cell r="C2517">
            <v>65</v>
          </cell>
        </row>
        <row r="2518">
          <cell r="A2518" t="str">
            <v>TX</v>
          </cell>
          <cell r="B2518" t="str">
            <v>Burnet</v>
          </cell>
          <cell r="C2518">
            <v>65</v>
          </cell>
        </row>
        <row r="2519">
          <cell r="A2519" t="str">
            <v>TX</v>
          </cell>
          <cell r="B2519" t="str">
            <v>Caldwell</v>
          </cell>
          <cell r="C2519">
            <v>65</v>
          </cell>
        </row>
        <row r="2520">
          <cell r="A2520" t="str">
            <v>TX</v>
          </cell>
          <cell r="B2520" t="str">
            <v>Calhoun</v>
          </cell>
          <cell r="C2520">
            <v>66</v>
          </cell>
        </row>
        <row r="2521">
          <cell r="A2521" t="str">
            <v>TX</v>
          </cell>
          <cell r="B2521" t="str">
            <v>Callahan</v>
          </cell>
          <cell r="C2521">
            <v>64</v>
          </cell>
        </row>
        <row r="2522">
          <cell r="A2522" t="str">
            <v>TX</v>
          </cell>
          <cell r="B2522" t="str">
            <v>Cameron</v>
          </cell>
          <cell r="C2522">
            <v>66</v>
          </cell>
        </row>
        <row r="2523">
          <cell r="A2523" t="str">
            <v>TX</v>
          </cell>
          <cell r="B2523" t="str">
            <v>Camp</v>
          </cell>
          <cell r="C2523">
            <v>107</v>
          </cell>
        </row>
        <row r="2524">
          <cell r="A2524" t="str">
            <v>TX</v>
          </cell>
          <cell r="B2524" t="str">
            <v>Carson</v>
          </cell>
          <cell r="C2524">
            <v>68</v>
          </cell>
        </row>
        <row r="2525">
          <cell r="A2525" t="str">
            <v>TX</v>
          </cell>
          <cell r="B2525" t="str">
            <v>Cass</v>
          </cell>
          <cell r="C2525">
            <v>107</v>
          </cell>
        </row>
        <row r="2526">
          <cell r="A2526" t="str">
            <v>TX</v>
          </cell>
          <cell r="B2526" t="str">
            <v>Castro</v>
          </cell>
          <cell r="C2526">
            <v>68</v>
          </cell>
        </row>
        <row r="2527">
          <cell r="A2527" t="str">
            <v>TX</v>
          </cell>
          <cell r="B2527" t="str">
            <v>Chambers</v>
          </cell>
          <cell r="C2527">
            <v>65</v>
          </cell>
        </row>
        <row r="2528">
          <cell r="A2528" t="str">
            <v>TX</v>
          </cell>
          <cell r="B2528" t="str">
            <v>Cherokee</v>
          </cell>
          <cell r="C2528">
            <v>107</v>
          </cell>
        </row>
        <row r="2529">
          <cell r="A2529" t="str">
            <v>TX</v>
          </cell>
          <cell r="B2529" t="str">
            <v>Childress</v>
          </cell>
          <cell r="C2529">
            <v>68</v>
          </cell>
        </row>
        <row r="2530">
          <cell r="A2530" t="str">
            <v>TX</v>
          </cell>
          <cell r="B2530" t="str">
            <v>Clay</v>
          </cell>
          <cell r="C2530">
            <v>64</v>
          </cell>
        </row>
        <row r="2531">
          <cell r="A2531" t="str">
            <v>TX</v>
          </cell>
          <cell r="B2531" t="str">
            <v>Cochran</v>
          </cell>
          <cell r="C2531">
            <v>63</v>
          </cell>
        </row>
        <row r="2532">
          <cell r="A2532" t="str">
            <v>TX</v>
          </cell>
          <cell r="B2532" t="str">
            <v>Coke</v>
          </cell>
          <cell r="C2532">
            <v>63</v>
          </cell>
        </row>
        <row r="2533">
          <cell r="A2533" t="str">
            <v>TX</v>
          </cell>
          <cell r="B2533" t="str">
            <v>Coleman</v>
          </cell>
          <cell r="C2533">
            <v>64</v>
          </cell>
        </row>
        <row r="2534">
          <cell r="A2534" t="str">
            <v>TX</v>
          </cell>
          <cell r="B2534" t="str">
            <v>Collin</v>
          </cell>
          <cell r="C2534">
            <v>64</v>
          </cell>
        </row>
        <row r="2535">
          <cell r="A2535" t="str">
            <v>TX</v>
          </cell>
          <cell r="B2535" t="str">
            <v>Collingsworth</v>
          </cell>
          <cell r="C2535">
            <v>108</v>
          </cell>
        </row>
        <row r="2536">
          <cell r="A2536" t="str">
            <v>TX</v>
          </cell>
          <cell r="B2536" t="str">
            <v>Colorado</v>
          </cell>
          <cell r="C2536">
            <v>65</v>
          </cell>
        </row>
        <row r="2537">
          <cell r="A2537" t="str">
            <v>TX</v>
          </cell>
          <cell r="B2537" t="str">
            <v>Comal</v>
          </cell>
          <cell r="C2537">
            <v>66</v>
          </cell>
        </row>
        <row r="2538">
          <cell r="A2538" t="str">
            <v>TX</v>
          </cell>
          <cell r="B2538" t="str">
            <v>Comanche</v>
          </cell>
          <cell r="C2538">
            <v>64</v>
          </cell>
        </row>
        <row r="2539">
          <cell r="A2539" t="str">
            <v>TX</v>
          </cell>
          <cell r="B2539" t="str">
            <v>Concho</v>
          </cell>
          <cell r="C2539">
            <v>63</v>
          </cell>
        </row>
        <row r="2540">
          <cell r="A2540" t="str">
            <v>TX</v>
          </cell>
          <cell r="B2540" t="str">
            <v>Cooke</v>
          </cell>
          <cell r="C2540">
            <v>64</v>
          </cell>
        </row>
        <row r="2541">
          <cell r="A2541" t="str">
            <v>TX</v>
          </cell>
          <cell r="B2541" t="str">
            <v>Coryell</v>
          </cell>
          <cell r="C2541">
            <v>64</v>
          </cell>
        </row>
        <row r="2542">
          <cell r="A2542" t="str">
            <v>TX</v>
          </cell>
          <cell r="B2542" t="str">
            <v>Cottle</v>
          </cell>
          <cell r="C2542">
            <v>63</v>
          </cell>
        </row>
        <row r="2543">
          <cell r="A2543" t="str">
            <v>TX</v>
          </cell>
          <cell r="B2543" t="str">
            <v>Crane</v>
          </cell>
          <cell r="C2543">
            <v>63</v>
          </cell>
        </row>
        <row r="2544">
          <cell r="A2544" t="str">
            <v>TX</v>
          </cell>
          <cell r="B2544" t="str">
            <v>Crockett</v>
          </cell>
          <cell r="C2544">
            <v>63</v>
          </cell>
        </row>
        <row r="2545">
          <cell r="A2545" t="str">
            <v>TX</v>
          </cell>
          <cell r="B2545" t="str">
            <v>Crosby</v>
          </cell>
          <cell r="C2545">
            <v>63</v>
          </cell>
        </row>
        <row r="2546">
          <cell r="A2546" t="str">
            <v>TX</v>
          </cell>
          <cell r="B2546" t="str">
            <v>Culberson</v>
          </cell>
          <cell r="C2546">
            <v>63</v>
          </cell>
        </row>
        <row r="2547">
          <cell r="A2547" t="str">
            <v>TX</v>
          </cell>
          <cell r="B2547" t="str">
            <v>Dallam</v>
          </cell>
          <cell r="C2547">
            <v>68</v>
          </cell>
        </row>
        <row r="2548">
          <cell r="A2548" t="str">
            <v>TX</v>
          </cell>
          <cell r="B2548" t="str">
            <v>Dallas</v>
          </cell>
          <cell r="C2548">
            <v>64</v>
          </cell>
        </row>
        <row r="2549">
          <cell r="A2549" t="str">
            <v>TX</v>
          </cell>
          <cell r="B2549" t="str">
            <v>Dawson</v>
          </cell>
          <cell r="C2549">
            <v>63</v>
          </cell>
        </row>
        <row r="2550">
          <cell r="A2550" t="str">
            <v>TX</v>
          </cell>
          <cell r="B2550" t="str">
            <v>Deaf Smith</v>
          </cell>
          <cell r="C2550">
            <v>68</v>
          </cell>
        </row>
        <row r="2551">
          <cell r="A2551" t="str">
            <v>TX</v>
          </cell>
          <cell r="B2551" t="str">
            <v>Delta</v>
          </cell>
          <cell r="C2551">
            <v>64</v>
          </cell>
        </row>
        <row r="2552">
          <cell r="A2552" t="str">
            <v>TX</v>
          </cell>
          <cell r="B2552" t="str">
            <v>Denton</v>
          </cell>
          <cell r="C2552">
            <v>64</v>
          </cell>
        </row>
        <row r="2553">
          <cell r="A2553" t="str">
            <v>TX</v>
          </cell>
          <cell r="B2553" t="str">
            <v>De Witt</v>
          </cell>
          <cell r="C2553">
            <v>66</v>
          </cell>
        </row>
        <row r="2554">
          <cell r="A2554" t="str">
            <v>TX</v>
          </cell>
          <cell r="B2554" t="str">
            <v>Dickens</v>
          </cell>
          <cell r="C2554">
            <v>63</v>
          </cell>
        </row>
        <row r="2555">
          <cell r="A2555" t="str">
            <v>TX</v>
          </cell>
          <cell r="B2555" t="str">
            <v>Dimmit</v>
          </cell>
          <cell r="C2555">
            <v>66</v>
          </cell>
        </row>
        <row r="2556">
          <cell r="A2556" t="str">
            <v>TX</v>
          </cell>
          <cell r="B2556" t="str">
            <v>Donley</v>
          </cell>
          <cell r="C2556">
            <v>68</v>
          </cell>
        </row>
        <row r="2557">
          <cell r="A2557" t="str">
            <v>TX</v>
          </cell>
          <cell r="B2557" t="str">
            <v>Duval</v>
          </cell>
          <cell r="C2557">
            <v>66</v>
          </cell>
        </row>
        <row r="2558">
          <cell r="A2558" t="str">
            <v>TX</v>
          </cell>
          <cell r="B2558" t="str">
            <v>Eastland</v>
          </cell>
          <cell r="C2558">
            <v>64</v>
          </cell>
        </row>
        <row r="2559">
          <cell r="A2559" t="str">
            <v>TX</v>
          </cell>
          <cell r="B2559" t="str">
            <v>Ector</v>
          </cell>
          <cell r="C2559">
            <v>63</v>
          </cell>
        </row>
        <row r="2560">
          <cell r="A2560" t="str">
            <v>TX</v>
          </cell>
          <cell r="B2560" t="str">
            <v>Edwards</v>
          </cell>
          <cell r="C2560">
            <v>63</v>
          </cell>
        </row>
        <row r="2561">
          <cell r="A2561" t="str">
            <v>TX</v>
          </cell>
          <cell r="B2561" t="str">
            <v>Ellis</v>
          </cell>
          <cell r="C2561">
            <v>64</v>
          </cell>
        </row>
        <row r="2562">
          <cell r="A2562" t="str">
            <v>TX</v>
          </cell>
          <cell r="B2562" t="str">
            <v>El Paso</v>
          </cell>
          <cell r="C2562">
            <v>63</v>
          </cell>
        </row>
        <row r="2563">
          <cell r="A2563" t="str">
            <v>TX</v>
          </cell>
          <cell r="B2563" t="str">
            <v>Erath</v>
          </cell>
          <cell r="C2563">
            <v>64</v>
          </cell>
        </row>
        <row r="2564">
          <cell r="A2564" t="str">
            <v>TX</v>
          </cell>
          <cell r="B2564" t="str">
            <v>Falls</v>
          </cell>
          <cell r="C2564">
            <v>64</v>
          </cell>
        </row>
        <row r="2565">
          <cell r="A2565" t="str">
            <v>TX</v>
          </cell>
          <cell r="B2565" t="str">
            <v>Fannin</v>
          </cell>
          <cell r="C2565">
            <v>64</v>
          </cell>
        </row>
        <row r="2566">
          <cell r="A2566" t="str">
            <v>TX</v>
          </cell>
          <cell r="B2566" t="str">
            <v>Fayette</v>
          </cell>
          <cell r="C2566">
            <v>65</v>
          </cell>
        </row>
        <row r="2567">
          <cell r="A2567" t="str">
            <v>TX</v>
          </cell>
          <cell r="B2567" t="str">
            <v>Fisher</v>
          </cell>
          <cell r="C2567">
            <v>64</v>
          </cell>
        </row>
        <row r="2568">
          <cell r="A2568" t="str">
            <v>TX</v>
          </cell>
          <cell r="B2568" t="str">
            <v>Floyd</v>
          </cell>
          <cell r="C2568">
            <v>63</v>
          </cell>
        </row>
        <row r="2569">
          <cell r="A2569" t="str">
            <v>TX</v>
          </cell>
          <cell r="B2569" t="str">
            <v>Foard</v>
          </cell>
          <cell r="C2569">
            <v>64</v>
          </cell>
        </row>
        <row r="2570">
          <cell r="A2570" t="str">
            <v>TX</v>
          </cell>
          <cell r="B2570" t="str">
            <v>Fort Bend</v>
          </cell>
          <cell r="C2570">
            <v>65</v>
          </cell>
        </row>
        <row r="2571">
          <cell r="A2571" t="str">
            <v>TX</v>
          </cell>
          <cell r="B2571" t="str">
            <v>Franklin</v>
          </cell>
          <cell r="C2571">
            <v>107</v>
          </cell>
        </row>
        <row r="2572">
          <cell r="A2572" t="str">
            <v>TX</v>
          </cell>
          <cell r="B2572" t="str">
            <v>Freestone</v>
          </cell>
          <cell r="C2572">
            <v>64</v>
          </cell>
        </row>
        <row r="2573">
          <cell r="A2573" t="str">
            <v>TX</v>
          </cell>
          <cell r="B2573" t="str">
            <v>Frio</v>
          </cell>
          <cell r="C2573">
            <v>66</v>
          </cell>
        </row>
        <row r="2574">
          <cell r="A2574" t="str">
            <v>TX</v>
          </cell>
          <cell r="B2574" t="str">
            <v>Gaines</v>
          </cell>
          <cell r="C2574">
            <v>63</v>
          </cell>
        </row>
        <row r="2575">
          <cell r="A2575" t="str">
            <v>TX</v>
          </cell>
          <cell r="B2575" t="str">
            <v>Galveston</v>
          </cell>
          <cell r="C2575">
            <v>65</v>
          </cell>
        </row>
        <row r="2576">
          <cell r="A2576" t="str">
            <v>TX</v>
          </cell>
          <cell r="B2576" t="str">
            <v>Garza</v>
          </cell>
          <cell r="C2576">
            <v>63</v>
          </cell>
        </row>
        <row r="2577">
          <cell r="A2577" t="str">
            <v>TX</v>
          </cell>
          <cell r="B2577" t="str">
            <v>Gillespie</v>
          </cell>
          <cell r="C2577">
            <v>66</v>
          </cell>
        </row>
        <row r="2578">
          <cell r="A2578" t="str">
            <v>TX</v>
          </cell>
          <cell r="B2578" t="str">
            <v>Glasscock</v>
          </cell>
          <cell r="C2578">
            <v>63</v>
          </cell>
        </row>
        <row r="2579">
          <cell r="A2579" t="str">
            <v>TX</v>
          </cell>
          <cell r="B2579" t="str">
            <v>Goliad</v>
          </cell>
          <cell r="C2579">
            <v>66</v>
          </cell>
        </row>
        <row r="2580">
          <cell r="A2580" t="str">
            <v>TX</v>
          </cell>
          <cell r="B2580" t="str">
            <v>Gonzales</v>
          </cell>
          <cell r="C2580">
            <v>66</v>
          </cell>
        </row>
        <row r="2581">
          <cell r="A2581" t="str">
            <v>TX</v>
          </cell>
          <cell r="B2581" t="str">
            <v>Gray</v>
          </cell>
          <cell r="C2581">
            <v>68</v>
          </cell>
        </row>
        <row r="2582">
          <cell r="A2582" t="str">
            <v>TX</v>
          </cell>
          <cell r="B2582" t="str">
            <v>Grayson</v>
          </cell>
          <cell r="C2582">
            <v>64</v>
          </cell>
        </row>
        <row r="2583">
          <cell r="A2583" t="str">
            <v>TX</v>
          </cell>
          <cell r="B2583" t="str">
            <v>Gregg</v>
          </cell>
          <cell r="C2583">
            <v>107</v>
          </cell>
        </row>
        <row r="2584">
          <cell r="A2584" t="str">
            <v>TX</v>
          </cell>
          <cell r="B2584" t="str">
            <v>Grimes</v>
          </cell>
          <cell r="C2584">
            <v>65</v>
          </cell>
        </row>
        <row r="2585">
          <cell r="A2585" t="str">
            <v>TX</v>
          </cell>
          <cell r="B2585" t="str">
            <v>Guadalupe</v>
          </cell>
          <cell r="C2585">
            <v>66</v>
          </cell>
        </row>
        <row r="2586">
          <cell r="A2586" t="str">
            <v>TX</v>
          </cell>
          <cell r="B2586" t="str">
            <v>Hale</v>
          </cell>
          <cell r="C2586">
            <v>63</v>
          </cell>
        </row>
        <row r="2587">
          <cell r="A2587" t="str">
            <v>TX</v>
          </cell>
          <cell r="B2587" t="str">
            <v>Hall</v>
          </cell>
          <cell r="C2587">
            <v>68</v>
          </cell>
        </row>
        <row r="2588">
          <cell r="A2588" t="str">
            <v>TX</v>
          </cell>
          <cell r="B2588" t="str">
            <v>Hamilton</v>
          </cell>
          <cell r="C2588">
            <v>64</v>
          </cell>
        </row>
        <row r="2589">
          <cell r="A2589" t="str">
            <v>TX</v>
          </cell>
          <cell r="B2589" t="str">
            <v>Hansford</v>
          </cell>
          <cell r="C2589">
            <v>68</v>
          </cell>
        </row>
        <row r="2590">
          <cell r="A2590" t="str">
            <v>TX</v>
          </cell>
          <cell r="B2590" t="str">
            <v>Hardeman</v>
          </cell>
          <cell r="C2590">
            <v>64</v>
          </cell>
        </row>
        <row r="2591">
          <cell r="A2591" t="str">
            <v>TX</v>
          </cell>
          <cell r="B2591" t="str">
            <v>Hardin</v>
          </cell>
          <cell r="C2591">
            <v>65</v>
          </cell>
        </row>
        <row r="2592">
          <cell r="A2592" t="str">
            <v>TX</v>
          </cell>
          <cell r="B2592" t="str">
            <v>Harris</v>
          </cell>
          <cell r="C2592">
            <v>65</v>
          </cell>
        </row>
        <row r="2593">
          <cell r="A2593" t="str">
            <v>TX</v>
          </cell>
          <cell r="B2593" t="str">
            <v>Harrison</v>
          </cell>
          <cell r="C2593">
            <v>107</v>
          </cell>
        </row>
        <row r="2594">
          <cell r="A2594" t="str">
            <v>TX</v>
          </cell>
          <cell r="B2594" t="str">
            <v>Hartley</v>
          </cell>
          <cell r="C2594">
            <v>68</v>
          </cell>
        </row>
        <row r="2595">
          <cell r="A2595" t="str">
            <v>TX</v>
          </cell>
          <cell r="B2595" t="str">
            <v>Haskell</v>
          </cell>
          <cell r="C2595">
            <v>64</v>
          </cell>
        </row>
        <row r="2596">
          <cell r="A2596" t="str">
            <v>TX</v>
          </cell>
          <cell r="B2596" t="str">
            <v>Hays</v>
          </cell>
          <cell r="C2596">
            <v>66</v>
          </cell>
        </row>
        <row r="2597">
          <cell r="A2597" t="str">
            <v>TX</v>
          </cell>
          <cell r="B2597" t="str">
            <v>Hemphill</v>
          </cell>
          <cell r="C2597">
            <v>108</v>
          </cell>
        </row>
        <row r="2598">
          <cell r="A2598" t="str">
            <v>TX</v>
          </cell>
          <cell r="B2598" t="str">
            <v>Henderson</v>
          </cell>
          <cell r="C2598">
            <v>64</v>
          </cell>
        </row>
        <row r="2599">
          <cell r="A2599" t="str">
            <v>TX</v>
          </cell>
          <cell r="B2599" t="str">
            <v>Hidalgo</v>
          </cell>
          <cell r="C2599">
            <v>66</v>
          </cell>
        </row>
        <row r="2600">
          <cell r="A2600" t="str">
            <v>TX</v>
          </cell>
          <cell r="B2600" t="str">
            <v>Hill</v>
          </cell>
          <cell r="C2600">
            <v>64</v>
          </cell>
        </row>
        <row r="2601">
          <cell r="A2601" t="str">
            <v>TX</v>
          </cell>
          <cell r="B2601" t="str">
            <v>Hockley</v>
          </cell>
          <cell r="C2601">
            <v>63</v>
          </cell>
        </row>
        <row r="2602">
          <cell r="A2602" t="str">
            <v>TX</v>
          </cell>
          <cell r="B2602" t="str">
            <v>Hood</v>
          </cell>
          <cell r="C2602">
            <v>64</v>
          </cell>
        </row>
        <row r="2603">
          <cell r="A2603" t="str">
            <v>TX</v>
          </cell>
          <cell r="B2603" t="str">
            <v>Hopkins</v>
          </cell>
          <cell r="C2603">
            <v>64</v>
          </cell>
        </row>
        <row r="2604">
          <cell r="A2604" t="str">
            <v>TX</v>
          </cell>
          <cell r="B2604" t="str">
            <v>Houston</v>
          </cell>
          <cell r="C2604">
            <v>107</v>
          </cell>
        </row>
        <row r="2605">
          <cell r="A2605" t="str">
            <v>TX</v>
          </cell>
          <cell r="B2605" t="str">
            <v>Howard</v>
          </cell>
          <cell r="C2605">
            <v>63</v>
          </cell>
        </row>
        <row r="2606">
          <cell r="A2606" t="str">
            <v>TX</v>
          </cell>
          <cell r="B2606" t="str">
            <v>Hudspeth</v>
          </cell>
          <cell r="C2606">
            <v>63</v>
          </cell>
        </row>
        <row r="2607">
          <cell r="A2607" t="str">
            <v>TX</v>
          </cell>
          <cell r="B2607" t="str">
            <v>Hunt</v>
          </cell>
          <cell r="C2607">
            <v>64</v>
          </cell>
        </row>
        <row r="2608">
          <cell r="A2608" t="str">
            <v>TX</v>
          </cell>
          <cell r="B2608" t="str">
            <v>Hutchinson</v>
          </cell>
          <cell r="C2608">
            <v>68</v>
          </cell>
        </row>
        <row r="2609">
          <cell r="A2609" t="str">
            <v>TX</v>
          </cell>
          <cell r="B2609" t="str">
            <v>Irion</v>
          </cell>
          <cell r="C2609">
            <v>63</v>
          </cell>
        </row>
        <row r="2610">
          <cell r="A2610" t="str">
            <v>TX</v>
          </cell>
          <cell r="B2610" t="str">
            <v>Jack</v>
          </cell>
          <cell r="C2610">
            <v>64</v>
          </cell>
        </row>
        <row r="2611">
          <cell r="A2611" t="str">
            <v>TX</v>
          </cell>
          <cell r="B2611" t="str">
            <v>Jackson</v>
          </cell>
          <cell r="C2611">
            <v>66</v>
          </cell>
        </row>
        <row r="2612">
          <cell r="A2612" t="str">
            <v>TX</v>
          </cell>
          <cell r="B2612" t="str">
            <v>Jasper</v>
          </cell>
          <cell r="C2612">
            <v>65</v>
          </cell>
        </row>
        <row r="2613">
          <cell r="A2613" t="str">
            <v>TX</v>
          </cell>
          <cell r="B2613" t="str">
            <v>Jeff Davis</v>
          </cell>
          <cell r="C2613">
            <v>63</v>
          </cell>
        </row>
        <row r="2614">
          <cell r="A2614" t="str">
            <v>TX</v>
          </cell>
          <cell r="B2614" t="str">
            <v>Jefferson</v>
          </cell>
          <cell r="C2614">
            <v>65</v>
          </cell>
        </row>
        <row r="2615">
          <cell r="A2615" t="str">
            <v>TX</v>
          </cell>
          <cell r="B2615" t="str">
            <v>Jim Hogg</v>
          </cell>
          <cell r="C2615">
            <v>66</v>
          </cell>
        </row>
        <row r="2616">
          <cell r="A2616" t="str">
            <v>TX</v>
          </cell>
          <cell r="B2616" t="str">
            <v>Jim Wells</v>
          </cell>
          <cell r="C2616">
            <v>66</v>
          </cell>
        </row>
        <row r="2617">
          <cell r="A2617" t="str">
            <v>TX</v>
          </cell>
          <cell r="B2617" t="str">
            <v>Johnson</v>
          </cell>
          <cell r="C2617">
            <v>64</v>
          </cell>
        </row>
        <row r="2618">
          <cell r="A2618" t="str">
            <v>TX</v>
          </cell>
          <cell r="B2618" t="str">
            <v>Jones</v>
          </cell>
          <cell r="C2618">
            <v>64</v>
          </cell>
        </row>
        <row r="2619">
          <cell r="A2619" t="str">
            <v>TX</v>
          </cell>
          <cell r="B2619" t="str">
            <v>Karnes</v>
          </cell>
          <cell r="C2619">
            <v>66</v>
          </cell>
        </row>
        <row r="2620">
          <cell r="A2620" t="str">
            <v>TX</v>
          </cell>
          <cell r="B2620" t="str">
            <v>Kaufman</v>
          </cell>
          <cell r="C2620">
            <v>64</v>
          </cell>
        </row>
        <row r="2621">
          <cell r="A2621" t="str">
            <v>TX</v>
          </cell>
          <cell r="B2621" t="str">
            <v>Kendall</v>
          </cell>
          <cell r="C2621">
            <v>66</v>
          </cell>
        </row>
        <row r="2622">
          <cell r="A2622" t="str">
            <v>TX</v>
          </cell>
          <cell r="B2622" t="str">
            <v>Kenedy</v>
          </cell>
          <cell r="C2622">
            <v>66</v>
          </cell>
        </row>
        <row r="2623">
          <cell r="A2623" t="str">
            <v>TX</v>
          </cell>
          <cell r="B2623" t="str">
            <v>Kent</v>
          </cell>
          <cell r="C2623">
            <v>63</v>
          </cell>
        </row>
        <row r="2624">
          <cell r="A2624" t="str">
            <v>TX</v>
          </cell>
          <cell r="B2624" t="str">
            <v>Kerr</v>
          </cell>
          <cell r="C2624">
            <v>66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utstanding list"/>
      <sheetName val="CDN CPI"/>
      <sheetName val="Setup"/>
      <sheetName val="Inputs"/>
      <sheetName val="Regions"/>
      <sheetName val="Profiles"/>
      <sheetName val="ContingencyFactors"/>
      <sheetName val="AEO2006 Availability Data"/>
      <sheetName val="SubTypes"/>
      <sheetName val="Capital Escalation"/>
      <sheetName val="Hydro Final"/>
      <sheetName val="Landfill Gas Final"/>
      <sheetName val="Geo Final"/>
      <sheetName val="Wind Final"/>
      <sheetName val="Wind Canada Final"/>
      <sheetName val="Canada Wind Profile"/>
      <sheetName val="Wind Profile"/>
      <sheetName val="Wind RMs"/>
      <sheetName val="Solar Profile"/>
      <sheetName val="Solar RMs"/>
      <sheetName val="ToAccess_BuildCumulativeSchedul"/>
      <sheetName val="ToAccess_BuildUnitSchedules"/>
      <sheetName val="total number of plants check"/>
      <sheetName val="ToAccess_BuildUnits"/>
      <sheetName val="ToAccess_BuildFinancialSch"/>
      <sheetName val="ToAccess_DiscRateSchedules"/>
      <sheetName val="ToAccess_DiscountRates"/>
      <sheetName val="ToAccess_BuildUnitScheduleUnits"/>
      <sheetName val="ToAccess_BuildCumBounds"/>
      <sheetName val="ToAccess_CumBoundsDetails"/>
      <sheetName val="ToAccess_BldUntRenewGenProfiles"/>
      <sheetName val="ToAccess_VOM"/>
      <sheetName val="ToAccess_MaintenanceOutageBuild"/>
      <sheetName val="ToAc_FuelDemandRegionBuildUnits"/>
    </sheetNames>
    <sheetDataSet>
      <sheetData sheetId="0"/>
      <sheetData sheetId="1"/>
      <sheetData sheetId="2"/>
      <sheetData sheetId="3"/>
      <sheetData sheetId="4"/>
      <sheetData sheetId="5">
        <row r="1">
          <cell r="B1" t="str">
            <v xml:space="preserve">AEO2007 - NEMS </v>
          </cell>
          <cell r="C1" t="str">
            <v>construction cost profile</v>
          </cell>
        </row>
        <row r="2">
          <cell r="A2" t="str">
            <v>Category</v>
          </cell>
          <cell r="B2" t="str">
            <v>Plant code</v>
          </cell>
          <cell r="C2" t="str">
            <v>Plant type</v>
          </cell>
          <cell r="D2" t="str">
            <v>lead time</v>
          </cell>
          <cell r="E2" t="str">
            <v>year 1</v>
          </cell>
          <cell r="F2" t="str">
            <v>year 2</v>
          </cell>
          <cell r="G2" t="str">
            <v>year 3</v>
          </cell>
          <cell r="H2" t="str">
            <v>year 4</v>
          </cell>
          <cell r="I2" t="str">
            <v>year 5</v>
          </cell>
          <cell r="J2" t="str">
            <v>year 6</v>
          </cell>
        </row>
        <row r="3">
          <cell r="A3" t="str">
            <v>CPC</v>
          </cell>
          <cell r="B3" t="str">
            <v>'PC'</v>
          </cell>
          <cell r="C3" t="str">
            <v>'Scrbd Pulverized Coal'</v>
          </cell>
          <cell r="D3">
            <v>4</v>
          </cell>
          <cell r="E3">
            <v>0.15</v>
          </cell>
          <cell r="F3">
            <v>0.3</v>
          </cell>
          <cell r="G3">
            <v>0.4</v>
          </cell>
          <cell r="H3">
            <v>0.15</v>
          </cell>
          <cell r="I3">
            <v>0</v>
          </cell>
          <cell r="J3">
            <v>0</v>
          </cell>
        </row>
        <row r="4">
          <cell r="A4" t="str">
            <v>IGCC</v>
          </cell>
          <cell r="B4" t="str">
            <v>'IG'</v>
          </cell>
          <cell r="C4" t="str">
            <v>'Integrated Gas Comb Cycle'</v>
          </cell>
          <cell r="D4">
            <v>4</v>
          </cell>
          <cell r="E4">
            <v>0.15</v>
          </cell>
          <cell r="F4">
            <v>0.3</v>
          </cell>
          <cell r="G4">
            <v>0.4</v>
          </cell>
          <cell r="H4">
            <v>0.15</v>
          </cell>
          <cell r="I4">
            <v>0</v>
          </cell>
          <cell r="J4">
            <v>0</v>
          </cell>
        </row>
        <row r="5">
          <cell r="A5" t="str">
            <v>IGCCS</v>
          </cell>
          <cell r="B5" t="str">
            <v>'IS'</v>
          </cell>
          <cell r="C5" t="str">
            <v>'IGCC w/Sequestration'</v>
          </cell>
          <cell r="D5">
            <v>4</v>
          </cell>
          <cell r="E5">
            <v>0.15</v>
          </cell>
          <cell r="F5">
            <v>0.3</v>
          </cell>
          <cell r="G5">
            <v>0.4</v>
          </cell>
          <cell r="H5">
            <v>0.15</v>
          </cell>
          <cell r="I5">
            <v>0</v>
          </cell>
          <cell r="J5">
            <v>0</v>
          </cell>
        </row>
        <row r="6">
          <cell r="A6" t="str">
            <v>None</v>
          </cell>
          <cell r="B6" t="str">
            <v>'ST'</v>
          </cell>
          <cell r="C6" t="str">
            <v>'Gas/Oil Steam Turbine'</v>
          </cell>
          <cell r="D6">
            <v>2</v>
          </cell>
          <cell r="E6">
            <v>0.3</v>
          </cell>
          <cell r="F6">
            <v>0.7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</row>
        <row r="7">
          <cell r="A7" t="str">
            <v>None</v>
          </cell>
          <cell r="B7" t="str">
            <v>'ET'</v>
          </cell>
          <cell r="C7" t="str">
            <v>'Existing Combustion Turbine'</v>
          </cell>
          <cell r="D7">
            <v>2</v>
          </cell>
          <cell r="E7">
            <v>0.35</v>
          </cell>
          <cell r="F7">
            <v>0.65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</row>
        <row r="8">
          <cell r="A8" t="str">
            <v>CT</v>
          </cell>
          <cell r="B8" t="str">
            <v>'CT'</v>
          </cell>
          <cell r="C8" t="str">
            <v>'Conv Combustion Turbine'</v>
          </cell>
          <cell r="D8">
            <v>2</v>
          </cell>
          <cell r="E8">
            <v>0.35</v>
          </cell>
          <cell r="F8">
            <v>0.65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</row>
        <row r="9">
          <cell r="A9" t="str">
            <v>ACT</v>
          </cell>
          <cell r="B9" t="str">
            <v>'AT'</v>
          </cell>
          <cell r="C9" t="str">
            <v>'Adv Combustion Turbine'</v>
          </cell>
          <cell r="D9">
            <v>2</v>
          </cell>
          <cell r="E9">
            <v>0.35</v>
          </cell>
          <cell r="F9">
            <v>0.65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</row>
        <row r="10">
          <cell r="A10" t="str">
            <v>None</v>
          </cell>
          <cell r="B10" t="str">
            <v>'EC'</v>
          </cell>
          <cell r="C10" t="str">
            <v>'Existing Gas/Oil Comb Cycle'</v>
          </cell>
          <cell r="D10">
            <v>3</v>
          </cell>
          <cell r="E10">
            <v>0.25</v>
          </cell>
          <cell r="F10">
            <v>0.5</v>
          </cell>
          <cell r="G10">
            <v>0.25</v>
          </cell>
          <cell r="H10">
            <v>0</v>
          </cell>
          <cell r="I10">
            <v>0</v>
          </cell>
          <cell r="J10">
            <v>0</v>
          </cell>
        </row>
        <row r="11">
          <cell r="A11" t="str">
            <v>CC</v>
          </cell>
          <cell r="B11" t="str">
            <v>'CC'</v>
          </cell>
          <cell r="C11" t="str">
            <v>'Conv Gas/Oil Comb Cycle'</v>
          </cell>
          <cell r="D11">
            <v>3</v>
          </cell>
          <cell r="E11">
            <v>0.25</v>
          </cell>
          <cell r="F11">
            <v>0.5</v>
          </cell>
          <cell r="G11">
            <v>0.25</v>
          </cell>
          <cell r="H11">
            <v>0</v>
          </cell>
          <cell r="I11">
            <v>0</v>
          </cell>
          <cell r="J11">
            <v>0</v>
          </cell>
        </row>
        <row r="12">
          <cell r="A12" t="str">
            <v>ACC</v>
          </cell>
          <cell r="B12" t="str">
            <v>'AC'</v>
          </cell>
          <cell r="C12" t="str">
            <v>'Adv Gas/Oil Comb Cycle'</v>
          </cell>
          <cell r="D12">
            <v>3</v>
          </cell>
          <cell r="E12">
            <v>0.25</v>
          </cell>
          <cell r="F12">
            <v>0.5</v>
          </cell>
          <cell r="G12">
            <v>0.25</v>
          </cell>
          <cell r="H12">
            <v>0</v>
          </cell>
          <cell r="I12">
            <v>0</v>
          </cell>
          <cell r="J12">
            <v>0</v>
          </cell>
        </row>
        <row r="13">
          <cell r="A13" t="str">
            <v>ACCS</v>
          </cell>
          <cell r="B13" t="str">
            <v>'CS'</v>
          </cell>
          <cell r="C13" t="str">
            <v>'Adv CC w/Sequestration'</v>
          </cell>
          <cell r="D13">
            <v>3</v>
          </cell>
          <cell r="E13">
            <v>0.25</v>
          </cell>
          <cell r="F13">
            <v>0.5</v>
          </cell>
          <cell r="G13">
            <v>0.25</v>
          </cell>
          <cell r="H13">
            <v>0</v>
          </cell>
          <cell r="I13">
            <v>0</v>
          </cell>
          <cell r="J13">
            <v>0</v>
          </cell>
        </row>
        <row r="14">
          <cell r="A14" t="str">
            <v>FC</v>
          </cell>
          <cell r="B14" t="str">
            <v>'FC'</v>
          </cell>
          <cell r="C14" t="str">
            <v>'Fuel Cells'</v>
          </cell>
          <cell r="D14">
            <v>3</v>
          </cell>
          <cell r="E14">
            <v>0.25</v>
          </cell>
          <cell r="F14">
            <v>0.5</v>
          </cell>
          <cell r="G14">
            <v>0.25</v>
          </cell>
          <cell r="H14">
            <v>0</v>
          </cell>
          <cell r="I14">
            <v>0</v>
          </cell>
          <cell r="J14">
            <v>0</v>
          </cell>
        </row>
        <row r="15">
          <cell r="A15" t="str">
            <v>CTL</v>
          </cell>
          <cell r="B15" t="str">
            <v>'PC'</v>
          </cell>
          <cell r="C15" t="str">
            <v>Coal to Liquids'</v>
          </cell>
          <cell r="D15">
            <v>4</v>
          </cell>
          <cell r="E15">
            <v>0.15</v>
          </cell>
          <cell r="F15">
            <v>0.3</v>
          </cell>
          <cell r="G15">
            <v>0.4</v>
          </cell>
          <cell r="H15">
            <v>0.15</v>
          </cell>
          <cell r="I15">
            <v>0</v>
          </cell>
          <cell r="J15">
            <v>0</v>
          </cell>
        </row>
        <row r="16">
          <cell r="A16" t="str">
            <v>NUC</v>
          </cell>
          <cell r="B16" t="str">
            <v>'AN'</v>
          </cell>
          <cell r="C16" t="str">
            <v>'Advanced Nuclear'</v>
          </cell>
          <cell r="D16">
            <v>6</v>
          </cell>
          <cell r="E16">
            <v>0.1</v>
          </cell>
          <cell r="F16">
            <v>0.2</v>
          </cell>
          <cell r="G16">
            <v>0.2</v>
          </cell>
          <cell r="H16">
            <v>0.2</v>
          </cell>
          <cell r="I16">
            <v>0.2</v>
          </cell>
          <cell r="J16">
            <v>0.1</v>
          </cell>
        </row>
        <row r="17">
          <cell r="A17" t="str">
            <v>BIOCC</v>
          </cell>
          <cell r="B17" t="str">
            <v>'WD'</v>
          </cell>
          <cell r="C17" t="str">
            <v>'Biomass (Wood)'</v>
          </cell>
          <cell r="D17">
            <v>4</v>
          </cell>
          <cell r="E17">
            <v>0.15</v>
          </cell>
          <cell r="F17">
            <v>0.3</v>
          </cell>
          <cell r="G17">
            <v>0.4</v>
          </cell>
          <cell r="H17">
            <v>0.15</v>
          </cell>
          <cell r="I17">
            <v>0</v>
          </cell>
          <cell r="J17">
            <v>0</v>
          </cell>
        </row>
        <row r="18">
          <cell r="A18" t="str">
            <v>GEO</v>
          </cell>
          <cell r="B18" t="str">
            <v>'GT'</v>
          </cell>
          <cell r="C18" t="str">
            <v>'Geothermal'</v>
          </cell>
          <cell r="D18">
            <v>4</v>
          </cell>
          <cell r="E18">
            <v>0.15</v>
          </cell>
          <cell r="F18">
            <v>0.15</v>
          </cell>
          <cell r="G18">
            <v>0.35</v>
          </cell>
          <cell r="H18">
            <v>0.35</v>
          </cell>
          <cell r="I18">
            <v>0</v>
          </cell>
          <cell r="J18">
            <v>0</v>
          </cell>
        </row>
        <row r="19">
          <cell r="A19" t="str">
            <v>MSW</v>
          </cell>
          <cell r="B19" t="str">
            <v>'MS'</v>
          </cell>
          <cell r="C19" t="str">
            <v>'Mun Solid Waste'</v>
          </cell>
          <cell r="D19">
            <v>3</v>
          </cell>
          <cell r="E19">
            <v>0.33300000000000002</v>
          </cell>
          <cell r="F19">
            <v>0.33300000000000002</v>
          </cell>
          <cell r="G19">
            <v>0.33400000000000002</v>
          </cell>
          <cell r="H19">
            <v>0</v>
          </cell>
          <cell r="I19">
            <v>0</v>
          </cell>
          <cell r="J19">
            <v>0</v>
          </cell>
        </row>
        <row r="20">
          <cell r="A20" t="str">
            <v>HYDRO</v>
          </cell>
          <cell r="B20" t="str">
            <v>'HY'</v>
          </cell>
          <cell r="C20" t="str">
            <v>'Hydroelectric'</v>
          </cell>
          <cell r="D20">
            <v>4</v>
          </cell>
          <cell r="E20">
            <v>0.15</v>
          </cell>
          <cell r="F20">
            <v>0.22</v>
          </cell>
          <cell r="G20">
            <v>0.3</v>
          </cell>
          <cell r="H20">
            <v>0.33</v>
          </cell>
          <cell r="I20">
            <v>0</v>
          </cell>
          <cell r="J20">
            <v>0</v>
          </cell>
        </row>
        <row r="21">
          <cell r="A21" t="str">
            <v>PUMP</v>
          </cell>
          <cell r="B21" t="str">
            <v>'PS'</v>
          </cell>
          <cell r="C21" t="str">
            <v>'Pumped Storage'</v>
          </cell>
          <cell r="D21">
            <v>3</v>
          </cell>
          <cell r="E21">
            <v>0.33300000000000002</v>
          </cell>
          <cell r="F21">
            <v>0.33300000000000002</v>
          </cell>
          <cell r="G21">
            <v>0.33400000000000002</v>
          </cell>
          <cell r="H21">
            <v>0</v>
          </cell>
          <cell r="I21">
            <v>0</v>
          </cell>
          <cell r="J21">
            <v>0</v>
          </cell>
        </row>
        <row r="22">
          <cell r="A22" t="str">
            <v>WIND</v>
          </cell>
          <cell r="B22" t="str">
            <v>'WN'</v>
          </cell>
          <cell r="C22" t="str">
            <v>'Wind'</v>
          </cell>
          <cell r="D22">
            <v>3</v>
          </cell>
          <cell r="E22">
            <v>0.05</v>
          </cell>
          <cell r="F22">
            <v>0.1</v>
          </cell>
          <cell r="G22">
            <v>0.85</v>
          </cell>
          <cell r="H22">
            <v>0</v>
          </cell>
          <cell r="I22">
            <v>0</v>
          </cell>
          <cell r="J22">
            <v>0</v>
          </cell>
        </row>
        <row r="23">
          <cell r="A23" t="str">
            <v>SLRST</v>
          </cell>
          <cell r="B23" t="str">
            <v>'SO'</v>
          </cell>
          <cell r="C23" t="str">
            <v>'Solar Thermal'</v>
          </cell>
          <cell r="D23">
            <v>3</v>
          </cell>
          <cell r="E23">
            <v>0.15</v>
          </cell>
          <cell r="F23">
            <v>0.4</v>
          </cell>
          <cell r="G23">
            <v>0.45</v>
          </cell>
          <cell r="H23">
            <v>0</v>
          </cell>
          <cell r="I23">
            <v>0</v>
          </cell>
          <cell r="J23">
            <v>0</v>
          </cell>
        </row>
        <row r="24">
          <cell r="A24" t="str">
            <v>SLRPV</v>
          </cell>
          <cell r="B24" t="str">
            <v>'PV'</v>
          </cell>
          <cell r="C24" t="str">
            <v>'Photovoltaic'</v>
          </cell>
          <cell r="D24">
            <v>2</v>
          </cell>
          <cell r="E24">
            <v>0.1</v>
          </cell>
          <cell r="F24">
            <v>0.9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</row>
        <row r="25">
          <cell r="A25" t="str">
            <v>None</v>
          </cell>
          <cell r="B25" t="str">
            <v>'DB'</v>
          </cell>
          <cell r="C25" t="str">
            <v>'Distributed Generation-Base'</v>
          </cell>
          <cell r="D25">
            <v>3</v>
          </cell>
          <cell r="E25">
            <v>0.1</v>
          </cell>
          <cell r="F25">
            <v>0.2</v>
          </cell>
          <cell r="G25">
            <v>0.7</v>
          </cell>
          <cell r="H25">
            <v>0</v>
          </cell>
          <cell r="I25">
            <v>0</v>
          </cell>
          <cell r="J25">
            <v>0</v>
          </cell>
        </row>
        <row r="26">
          <cell r="A26" t="str">
            <v>None</v>
          </cell>
          <cell r="B26" t="str">
            <v>'DP'</v>
          </cell>
          <cell r="C26" t="str">
            <v>'Distributed Generation-Peak'</v>
          </cell>
          <cell r="D26">
            <v>2</v>
          </cell>
          <cell r="E26">
            <v>0.1</v>
          </cell>
          <cell r="F26">
            <v>0.9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</row>
        <row r="27">
          <cell r="A27" t="str">
            <v>BIOCC2</v>
          </cell>
          <cell r="B27" t="str">
            <v>'MS'</v>
          </cell>
          <cell r="C27" t="str">
            <v>'Mun Solid Waste'</v>
          </cell>
          <cell r="D27">
            <v>3</v>
          </cell>
          <cell r="E27">
            <v>0.33300000000000002</v>
          </cell>
          <cell r="F27">
            <v>0.33300000000000002</v>
          </cell>
          <cell r="G27">
            <v>0.33400000000000002</v>
          </cell>
          <cell r="H27">
            <v>0</v>
          </cell>
          <cell r="I27">
            <v>0</v>
          </cell>
          <cell r="J27">
            <v>0</v>
          </cell>
        </row>
      </sheetData>
      <sheetData sheetId="6">
        <row r="2">
          <cell r="A2" t="str">
            <v>Category</v>
          </cell>
          <cell r="B2" t="str">
            <v>Plant code</v>
          </cell>
          <cell r="C2" t="str">
            <v>Plant type</v>
          </cell>
          <cell r="D2" t="str">
            <v>Scalars to be applied to AEO 2005 Capital Costs to account for EPA adjustments to contingency factors</v>
          </cell>
        </row>
        <row r="3">
          <cell r="A3" t="str">
            <v>CPC</v>
          </cell>
          <cell r="B3" t="str">
            <v>'PC'</v>
          </cell>
          <cell r="C3" t="str">
            <v>'Scrbd Pulverized Coal'</v>
          </cell>
          <cell r="D3">
            <v>1</v>
          </cell>
        </row>
        <row r="4">
          <cell r="A4" t="str">
            <v>IGCC</v>
          </cell>
          <cell r="B4" t="str">
            <v>'IG'</v>
          </cell>
          <cell r="C4" t="str">
            <v>'Integrated Gas Comb Cycle'</v>
          </cell>
          <cell r="D4">
            <v>1</v>
          </cell>
        </row>
        <row r="5">
          <cell r="A5" t="str">
            <v>IGCCS</v>
          </cell>
          <cell r="B5" t="str">
            <v>'IS'</v>
          </cell>
          <cell r="C5" t="str">
            <v>'IGCC w/Sequestration'</v>
          </cell>
          <cell r="D5">
            <v>1</v>
          </cell>
        </row>
        <row r="6">
          <cell r="A6" t="str">
            <v>CT</v>
          </cell>
          <cell r="B6" t="str">
            <v>'CT'</v>
          </cell>
          <cell r="C6" t="str">
            <v>'Conv Combustion Turbine'</v>
          </cell>
          <cell r="D6">
            <v>1</v>
          </cell>
        </row>
        <row r="7">
          <cell r="A7" t="str">
            <v>ACT</v>
          </cell>
          <cell r="B7" t="str">
            <v>'AT'</v>
          </cell>
          <cell r="C7" t="str">
            <v>'Adv Combustion Turbine'</v>
          </cell>
          <cell r="D7">
            <v>1</v>
          </cell>
        </row>
        <row r="8">
          <cell r="A8" t="str">
            <v>CC</v>
          </cell>
          <cell r="B8" t="str">
            <v>'CC'</v>
          </cell>
          <cell r="C8" t="str">
            <v>'Conv Gas/Oil Comb Cycle'</v>
          </cell>
          <cell r="D8">
            <v>1</v>
          </cell>
        </row>
        <row r="9">
          <cell r="A9" t="str">
            <v>ACC</v>
          </cell>
          <cell r="B9" t="str">
            <v>'AC'</v>
          </cell>
          <cell r="C9" t="str">
            <v>'Adv Gas/Oil Comb Cycle'</v>
          </cell>
          <cell r="D9">
            <v>1</v>
          </cell>
        </row>
        <row r="10">
          <cell r="A10" t="str">
            <v>ACCS</v>
          </cell>
          <cell r="B10" t="str">
            <v>'CS'</v>
          </cell>
          <cell r="C10" t="str">
            <v>'Adv CC w/Sequestration'</v>
          </cell>
          <cell r="D10">
            <v>1</v>
          </cell>
        </row>
        <row r="11">
          <cell r="A11" t="str">
            <v>FC</v>
          </cell>
          <cell r="B11" t="str">
            <v>'FC'</v>
          </cell>
          <cell r="C11" t="str">
            <v>'Fuel Cells'</v>
          </cell>
          <cell r="D11">
            <v>1.0865800865800865</v>
          </cell>
        </row>
        <row r="12">
          <cell r="A12" t="str">
            <v>NUC</v>
          </cell>
          <cell r="B12" t="str">
            <v>'AN'</v>
          </cell>
          <cell r="C12" t="str">
            <v>'Advanced Nuclear'</v>
          </cell>
          <cell r="D12">
            <v>1.1731601731601731</v>
          </cell>
        </row>
        <row r="13">
          <cell r="A13" t="str">
            <v>BIOCC2</v>
          </cell>
          <cell r="B13" t="str">
            <v>'WD'</v>
          </cell>
          <cell r="C13" t="str">
            <v>'Biomass (Wood)'</v>
          </cell>
          <cell r="D13">
            <v>1.0916254352208172</v>
          </cell>
        </row>
        <row r="14">
          <cell r="A14" t="str">
            <v>BIOCC</v>
          </cell>
          <cell r="B14" t="str">
            <v>'WD'</v>
          </cell>
          <cell r="C14" t="str">
            <v>'Biomass (Wood)'</v>
          </cell>
          <cell r="D14">
            <v>1.0916254352208172</v>
          </cell>
        </row>
        <row r="15">
          <cell r="A15" t="str">
            <v>GEO</v>
          </cell>
          <cell r="B15" t="str">
            <v>'GT'</v>
          </cell>
          <cell r="C15" t="str">
            <v>'Geothermal'</v>
          </cell>
          <cell r="D15">
            <v>1.0952380952380951</v>
          </cell>
        </row>
        <row r="16">
          <cell r="A16" t="str">
            <v>MSW</v>
          </cell>
          <cell r="B16" t="str">
            <v>'MS'</v>
          </cell>
          <cell r="C16" t="str">
            <v>'Mun Solid Waste'</v>
          </cell>
          <cell r="D16">
            <v>1.0934579439252334</v>
          </cell>
        </row>
        <row r="17">
          <cell r="A17" t="str">
            <v>HYDRO</v>
          </cell>
          <cell r="B17" t="str">
            <v>'HY'</v>
          </cell>
          <cell r="C17" t="str">
            <v>'Hydroelectric'</v>
          </cell>
          <cell r="D17">
            <v>1.0909090909090908</v>
          </cell>
        </row>
        <row r="18">
          <cell r="A18" t="str">
            <v>WIND</v>
          </cell>
          <cell r="B18" t="str">
            <v>'WN'</v>
          </cell>
          <cell r="C18" t="str">
            <v>'Wind'</v>
          </cell>
          <cell r="D18">
            <v>1.0934579439252334</v>
          </cell>
        </row>
        <row r="19">
          <cell r="A19" t="str">
            <v>SLRST</v>
          </cell>
          <cell r="B19" t="str">
            <v>'SO'</v>
          </cell>
          <cell r="C19" t="str">
            <v>'Solar Thermal'</v>
          </cell>
          <cell r="D19">
            <v>1.0849617672047578</v>
          </cell>
        </row>
        <row r="20">
          <cell r="A20" t="str">
            <v>SLRPV</v>
          </cell>
          <cell r="B20" t="str">
            <v>'PV'</v>
          </cell>
          <cell r="C20" t="str">
            <v>'Photovoltaic'</v>
          </cell>
          <cell r="D20">
            <v>1.0849617672047578</v>
          </cell>
        </row>
        <row r="21">
          <cell r="A21" t="str">
            <v>CTL</v>
          </cell>
          <cell r="B21" t="str">
            <v>-</v>
          </cell>
          <cell r="C21" t="str">
            <v>Coal To Liquids'</v>
          </cell>
          <cell r="D21">
            <v>1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Q_STQ_Final_Costs"/>
      <sheetName val="DQ_STQ_Facility_Level_Costs"/>
      <sheetName val="DQ_Final_Costs"/>
      <sheetName val="DQ_Facility_Level_Costs"/>
      <sheetName val="CUR_Adjustment"/>
      <sheetName val="Original_Data--&gt;"/>
      <sheetName val="S2Run"/>
      <sheetName val="Model Fac. I&amp;E All Costs -S2"/>
      <sheetName val="Notes"/>
    </sheetNames>
    <sheetDataSet>
      <sheetData sheetId="0"/>
      <sheetData sheetId="1">
        <row r="2">
          <cell r="A2">
            <v>1</v>
          </cell>
          <cell r="B2">
            <v>2</v>
          </cell>
          <cell r="C2">
            <v>3</v>
          </cell>
          <cell r="D2">
            <v>4</v>
          </cell>
          <cell r="E2">
            <v>5</v>
          </cell>
          <cell r="F2">
            <v>6</v>
          </cell>
          <cell r="G2">
            <v>7</v>
          </cell>
          <cell r="H2">
            <v>8</v>
          </cell>
          <cell r="I2">
            <v>9</v>
          </cell>
          <cell r="J2">
            <v>10</v>
          </cell>
          <cell r="K2">
            <v>11</v>
          </cell>
          <cell r="L2">
            <v>12</v>
          </cell>
          <cell r="M2">
            <v>13</v>
          </cell>
          <cell r="N2">
            <v>14</v>
          </cell>
          <cell r="O2">
            <v>15</v>
          </cell>
          <cell r="P2">
            <v>16</v>
          </cell>
          <cell r="Q2">
            <v>17</v>
          </cell>
          <cell r="R2">
            <v>18</v>
          </cell>
          <cell r="S2">
            <v>19</v>
          </cell>
        </row>
        <row r="3">
          <cell r="C3" t="str">
            <v>Data From Surveys</v>
          </cell>
          <cell r="E3" t="str">
            <v>Data From Abt</v>
          </cell>
        </row>
        <row r="4">
          <cell r="A4" t="str">
            <v>EIA ID</v>
          </cell>
          <cell r="B4" t="str">
            <v>SID</v>
          </cell>
          <cell r="C4" t="str">
            <v>Design Intake Flow (DIF) - gpd</v>
          </cell>
          <cell r="D4" t="str">
            <v>Design Intake Flow (DIF) - gpm</v>
          </cell>
          <cell r="E4" t="str">
            <v>DIF Adjusted for Partial Closed Cycle (Code 2 Adjusted) - gpm</v>
          </cell>
          <cell r="F4" t="str">
            <v>New 2000 Steam Generating Capacity (MW)</v>
          </cell>
          <cell r="G4" t="str">
            <v>New 2000 Steam Generating Capacity Adjusted for Partial Closed Cycle (Code 2 &amp; 3 adjusted) (MW)</v>
          </cell>
          <cell r="H4" t="str">
            <v>Under 15% CUR Cutoff? (1=yes) Based on Adj P2 Master %</v>
          </cell>
          <cell r="I4" t="str">
            <v>Nuclear (Yes = 1)</v>
          </cell>
          <cell r="J4" t="str">
            <v>Closed Cycle</v>
          </cell>
          <cell r="K4" t="str">
            <v>Capital Costs - 22-yr Life</v>
          </cell>
          <cell r="L4" t="str">
            <v>Capital Costs - 20-yr Life</v>
          </cell>
          <cell r="M4" t="str">
            <v>Capital Costs - 25-yr Life</v>
          </cell>
          <cell r="N4" t="str">
            <v>Capital Costs - 30-yr Life</v>
          </cell>
          <cell r="O4" t="str">
            <v>Net O&amp;M</v>
          </cell>
          <cell r="P4" t="str">
            <v>Fixed Net O&amp;M</v>
          </cell>
          <cell r="Q4" t="str">
            <v>Variable Net O&amp;M</v>
          </cell>
          <cell r="R4" t="str">
            <v>Pilot Study Costs</v>
          </cell>
          <cell r="S4" t="str">
            <v>Net Downtime Weeks</v>
          </cell>
        </row>
        <row r="5">
          <cell r="A5">
            <v>1363</v>
          </cell>
          <cell r="B5" t="str">
            <v>AUT0001</v>
          </cell>
          <cell r="C5">
            <v>578709144.63431954</v>
          </cell>
          <cell r="D5">
            <v>401881.35044049966</v>
          </cell>
          <cell r="E5">
            <v>401881.35044049966</v>
          </cell>
          <cell r="F5">
            <v>644.64</v>
          </cell>
          <cell r="G5">
            <v>644.64</v>
          </cell>
          <cell r="H5">
            <v>0</v>
          </cell>
          <cell r="I5">
            <v>0</v>
          </cell>
          <cell r="J5">
            <v>1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</row>
        <row r="6">
          <cell r="A6">
            <v>3803</v>
          </cell>
          <cell r="B6" t="str">
            <v>AUT0002</v>
          </cell>
          <cell r="C6">
            <v>791328096.47628951</v>
          </cell>
          <cell r="D6">
            <v>549533.40033075656</v>
          </cell>
          <cell r="E6">
            <v>549533.40033075656</v>
          </cell>
          <cell r="F6">
            <v>649.63699999999994</v>
          </cell>
          <cell r="G6">
            <v>649.63699999999994</v>
          </cell>
          <cell r="H6">
            <v>0</v>
          </cell>
          <cell r="I6">
            <v>0</v>
          </cell>
          <cell r="J6">
            <v>0</v>
          </cell>
          <cell r="K6">
            <v>12364501.507442022</v>
          </cell>
          <cell r="L6">
            <v>0</v>
          </cell>
          <cell r="M6">
            <v>0</v>
          </cell>
          <cell r="N6">
            <v>0</v>
          </cell>
          <cell r="O6">
            <v>362692.04421829933</v>
          </cell>
          <cell r="P6">
            <v>192336.6901157648</v>
          </cell>
          <cell r="Q6">
            <v>170355.35410253453</v>
          </cell>
          <cell r="R6">
            <v>379178.04622822197</v>
          </cell>
          <cell r="S6">
            <v>1.2</v>
          </cell>
        </row>
        <row r="7">
          <cell r="A7">
            <v>892</v>
          </cell>
          <cell r="B7" t="str">
            <v>AUT0004</v>
          </cell>
          <cell r="C7">
            <v>344313804.10594112</v>
          </cell>
          <cell r="D7">
            <v>239106.80840690355</v>
          </cell>
          <cell r="E7">
            <v>239106.80840690355</v>
          </cell>
          <cell r="F7">
            <v>275</v>
          </cell>
          <cell r="G7">
            <v>275</v>
          </cell>
          <cell r="H7">
            <v>0</v>
          </cell>
          <cell r="I7">
            <v>0</v>
          </cell>
          <cell r="J7">
            <v>0</v>
          </cell>
          <cell r="K7">
            <v>5379903.18915533</v>
          </cell>
          <cell r="L7">
            <v>0</v>
          </cell>
          <cell r="M7">
            <v>0</v>
          </cell>
          <cell r="N7">
            <v>0</v>
          </cell>
          <cell r="O7">
            <v>157810.49354855635</v>
          </cell>
          <cell r="P7">
            <v>83687.38294241624</v>
          </cell>
          <cell r="Q7">
            <v>74123.110606140108</v>
          </cell>
          <cell r="R7">
            <v>164983.69780076345</v>
          </cell>
          <cell r="S7">
            <v>1.2</v>
          </cell>
        </row>
        <row r="8">
          <cell r="A8">
            <v>703</v>
          </cell>
          <cell r="B8" t="str">
            <v>AUT0010</v>
          </cell>
          <cell r="C8">
            <v>76558354.161777735</v>
          </cell>
          <cell r="D8">
            <v>53165.523723456761</v>
          </cell>
          <cell r="E8">
            <v>53165.523723456761</v>
          </cell>
          <cell r="F8">
            <v>3498.6</v>
          </cell>
          <cell r="G8">
            <v>3498.6</v>
          </cell>
          <cell r="H8">
            <v>0</v>
          </cell>
          <cell r="I8">
            <v>0</v>
          </cell>
          <cell r="J8">
            <v>1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</row>
        <row r="9">
          <cell r="A9">
            <v>3131</v>
          </cell>
          <cell r="B9" t="str">
            <v>AUT0011</v>
          </cell>
          <cell r="C9">
            <v>653412074.56387579</v>
          </cell>
          <cell r="D9">
            <v>453758.38511380262</v>
          </cell>
          <cell r="E9">
            <v>453758.38511380262</v>
          </cell>
          <cell r="F9">
            <v>625</v>
          </cell>
          <cell r="G9">
            <v>625</v>
          </cell>
          <cell r="H9">
            <v>0</v>
          </cell>
          <cell r="I9">
            <v>0</v>
          </cell>
          <cell r="J9">
            <v>0</v>
          </cell>
          <cell r="K9">
            <v>10209563.665060559</v>
          </cell>
          <cell r="L9">
            <v>0</v>
          </cell>
          <cell r="M9">
            <v>0</v>
          </cell>
          <cell r="N9">
            <v>0</v>
          </cell>
          <cell r="O9">
            <v>299480.53417510976</v>
          </cell>
          <cell r="P9">
            <v>158815.43478983091</v>
          </cell>
          <cell r="Q9">
            <v>140665.09938527882</v>
          </cell>
          <cell r="R9">
            <v>313093.2857285238</v>
          </cell>
          <cell r="S9">
            <v>1.2</v>
          </cell>
        </row>
        <row r="10">
          <cell r="A10">
            <v>6099</v>
          </cell>
          <cell r="B10" t="str">
            <v>AUT0012</v>
          </cell>
          <cell r="C10">
            <v>2907240387.0508351</v>
          </cell>
          <cell r="D10">
            <v>2018916.9354519688</v>
          </cell>
          <cell r="E10">
            <v>2018916.9354519688</v>
          </cell>
          <cell r="F10">
            <v>2300.58</v>
          </cell>
          <cell r="G10">
            <v>2300.58</v>
          </cell>
          <cell r="H10">
            <v>0</v>
          </cell>
          <cell r="I10">
            <v>1</v>
          </cell>
          <cell r="J10">
            <v>0</v>
          </cell>
          <cell r="K10">
            <v>45425631.047669299</v>
          </cell>
          <cell r="L10">
            <v>0</v>
          </cell>
          <cell r="M10">
            <v>0</v>
          </cell>
          <cell r="N10">
            <v>0</v>
          </cell>
          <cell r="O10">
            <v>1332485.1773982996</v>
          </cell>
          <cell r="P10">
            <v>706620.92740818905</v>
          </cell>
          <cell r="Q10">
            <v>625864.24999011029</v>
          </cell>
          <cell r="R10">
            <v>1393052.6854618583</v>
          </cell>
          <cell r="S10">
            <v>1.2</v>
          </cell>
        </row>
        <row r="11">
          <cell r="A11">
            <v>546</v>
          </cell>
          <cell r="B11" t="str">
            <v>AUT0013</v>
          </cell>
          <cell r="C11">
            <v>559986849.98850584</v>
          </cell>
          <cell r="D11">
            <v>388879.75693646242</v>
          </cell>
          <cell r="E11">
            <v>388879.75693646242</v>
          </cell>
          <cell r="F11">
            <v>489.9</v>
          </cell>
          <cell r="G11">
            <v>489.9</v>
          </cell>
          <cell r="H11">
            <v>1</v>
          </cell>
          <cell r="I11">
            <v>0</v>
          </cell>
          <cell r="J11">
            <v>0</v>
          </cell>
          <cell r="K11">
            <v>8749794.5310704038</v>
          </cell>
          <cell r="L11">
            <v>0</v>
          </cell>
          <cell r="M11">
            <v>0</v>
          </cell>
          <cell r="N11">
            <v>0</v>
          </cell>
          <cell r="O11">
            <v>256660.63957806522</v>
          </cell>
          <cell r="P11">
            <v>136107.91492776183</v>
          </cell>
          <cell r="Q11">
            <v>120552.72465030335</v>
          </cell>
          <cell r="R11">
            <v>268327.03228615905</v>
          </cell>
          <cell r="S11">
            <v>1.2</v>
          </cell>
        </row>
        <row r="12">
          <cell r="A12">
            <v>3298</v>
          </cell>
          <cell r="B12" t="str">
            <v>AUT0014</v>
          </cell>
          <cell r="C12">
            <v>824231352.65105593</v>
          </cell>
          <cell r="D12">
            <v>572382.8837854556</v>
          </cell>
          <cell r="E12">
            <v>572382.8837854556</v>
          </cell>
          <cell r="F12">
            <v>632.70000000000005</v>
          </cell>
          <cell r="G12">
            <v>632.70000000000005</v>
          </cell>
          <cell r="H12">
            <v>0</v>
          </cell>
          <cell r="I12">
            <v>0</v>
          </cell>
          <cell r="J12">
            <v>0</v>
          </cell>
          <cell r="K12">
            <v>12878614.885172751</v>
          </cell>
          <cell r="L12">
            <v>0</v>
          </cell>
          <cell r="M12">
            <v>0</v>
          </cell>
          <cell r="N12">
            <v>0</v>
          </cell>
          <cell r="O12">
            <v>377772.70329840074</v>
          </cell>
          <cell r="P12">
            <v>200334.00932490945</v>
          </cell>
          <cell r="Q12">
            <v>177438.69397349123</v>
          </cell>
          <cell r="R12">
            <v>394944.18981196434</v>
          </cell>
          <cell r="S12">
            <v>1.2</v>
          </cell>
        </row>
        <row r="13">
          <cell r="A13">
            <v>2516</v>
          </cell>
          <cell r="B13" t="str">
            <v>AUT0015</v>
          </cell>
          <cell r="C13">
            <v>1867495446.2856069</v>
          </cell>
          <cell r="D13">
            <v>1296871.8376983381</v>
          </cell>
          <cell r="E13">
            <v>1296871.8376983381</v>
          </cell>
          <cell r="F13">
            <v>1500</v>
          </cell>
          <cell r="G13">
            <v>1500</v>
          </cell>
          <cell r="H13">
            <v>0</v>
          </cell>
          <cell r="I13">
            <v>0</v>
          </cell>
          <cell r="J13">
            <v>0</v>
          </cell>
          <cell r="K13">
            <v>29179616.348212607</v>
          </cell>
          <cell r="L13">
            <v>0</v>
          </cell>
          <cell r="M13">
            <v>0</v>
          </cell>
          <cell r="N13">
            <v>0</v>
          </cell>
          <cell r="O13">
            <v>855935.41288090323</v>
          </cell>
          <cell r="P13">
            <v>453905.14319441828</v>
          </cell>
          <cell r="Q13">
            <v>402030.26968648483</v>
          </cell>
          <cell r="R13">
            <v>894841.56801185326</v>
          </cell>
          <cell r="S13">
            <v>1.2</v>
          </cell>
        </row>
        <row r="14">
          <cell r="A14">
            <v>113</v>
          </cell>
          <cell r="B14" t="str">
            <v>AUT0016</v>
          </cell>
          <cell r="C14">
            <v>433622661.13045102</v>
          </cell>
          <cell r="D14">
            <v>301126.84800725768</v>
          </cell>
          <cell r="E14">
            <v>301126.84800725768</v>
          </cell>
          <cell r="F14">
            <v>1105.4359999999999</v>
          </cell>
          <cell r="G14">
            <v>1105.4359999999999</v>
          </cell>
          <cell r="H14">
            <v>0</v>
          </cell>
          <cell r="I14">
            <v>0</v>
          </cell>
          <cell r="J14">
            <v>0</v>
          </cell>
          <cell r="K14">
            <v>6775354.0801632982</v>
          </cell>
          <cell r="L14">
            <v>0</v>
          </cell>
          <cell r="M14">
            <v>0</v>
          </cell>
          <cell r="N14">
            <v>0</v>
          </cell>
          <cell r="O14">
            <v>198743.71968479006</v>
          </cell>
          <cell r="P14">
            <v>105394.39680254018</v>
          </cell>
          <cell r="Q14">
            <v>93349.322882249879</v>
          </cell>
          <cell r="R14">
            <v>207777.52512500779</v>
          </cell>
          <cell r="S14">
            <v>1.2</v>
          </cell>
        </row>
        <row r="15">
          <cell r="A15">
            <v>2790</v>
          </cell>
          <cell r="B15" t="str">
            <v>AUT0018</v>
          </cell>
          <cell r="C15">
            <v>101297481.88866603</v>
          </cell>
          <cell r="D15">
            <v>70345.473533795855</v>
          </cell>
          <cell r="E15">
            <v>70345.473533795855</v>
          </cell>
          <cell r="F15">
            <v>115</v>
          </cell>
          <cell r="G15">
            <v>115</v>
          </cell>
          <cell r="H15">
            <v>0</v>
          </cell>
          <cell r="I15">
            <v>0</v>
          </cell>
          <cell r="J15">
            <v>0</v>
          </cell>
          <cell r="K15">
            <v>1582773.1545104068</v>
          </cell>
          <cell r="L15">
            <v>0</v>
          </cell>
          <cell r="M15">
            <v>0</v>
          </cell>
          <cell r="N15">
            <v>0</v>
          </cell>
          <cell r="O15">
            <v>46428.012532305263</v>
          </cell>
          <cell r="P15">
            <v>24620.915736828549</v>
          </cell>
          <cell r="Q15">
            <v>21807.096795476715</v>
          </cell>
          <cell r="R15">
            <v>48538.376738319137</v>
          </cell>
          <cell r="S15">
            <v>1.2</v>
          </cell>
        </row>
        <row r="16">
          <cell r="A16">
            <v>2491</v>
          </cell>
          <cell r="B16" t="str">
            <v>AUT0019</v>
          </cell>
          <cell r="C16">
            <v>1222248361.0810115</v>
          </cell>
          <cell r="D16">
            <v>848783.58408403583</v>
          </cell>
          <cell r="E16">
            <v>848783.58408403583</v>
          </cell>
          <cell r="F16">
            <v>883</v>
          </cell>
          <cell r="G16">
            <v>883</v>
          </cell>
          <cell r="H16">
            <v>1</v>
          </cell>
          <cell r="I16">
            <v>0</v>
          </cell>
          <cell r="J16">
            <v>0</v>
          </cell>
          <cell r="K16">
            <v>19097630.641890805</v>
          </cell>
          <cell r="L16">
            <v>0</v>
          </cell>
          <cell r="M16">
            <v>0</v>
          </cell>
          <cell r="N16">
            <v>0</v>
          </cell>
          <cell r="O16">
            <v>560197.16549546365</v>
          </cell>
          <cell r="P16">
            <v>297074.25442941254</v>
          </cell>
          <cell r="Q16">
            <v>263122.91106605111</v>
          </cell>
          <cell r="R16">
            <v>585660.67301798472</v>
          </cell>
          <cell r="S16">
            <v>1.2</v>
          </cell>
        </row>
        <row r="17">
          <cell r="A17">
            <v>2378</v>
          </cell>
          <cell r="B17" t="str">
            <v>AUT0020</v>
          </cell>
          <cell r="C17">
            <v>298820854.65391773</v>
          </cell>
          <cell r="D17">
            <v>207514.48239855396</v>
          </cell>
          <cell r="E17">
            <v>207514.48239855396</v>
          </cell>
          <cell r="F17">
            <v>475.6</v>
          </cell>
          <cell r="G17">
            <v>475.6</v>
          </cell>
          <cell r="H17">
            <v>0</v>
          </cell>
          <cell r="I17">
            <v>0</v>
          </cell>
          <cell r="J17">
            <v>0</v>
          </cell>
          <cell r="K17">
            <v>4669075.8539674636</v>
          </cell>
          <cell r="L17">
            <v>0</v>
          </cell>
          <cell r="M17">
            <v>0</v>
          </cell>
          <cell r="N17">
            <v>0</v>
          </cell>
          <cell r="O17">
            <v>136959.55838304563</v>
          </cell>
          <cell r="P17">
            <v>72630.068839493877</v>
          </cell>
          <cell r="Q17">
            <v>64329.489543551725</v>
          </cell>
          <cell r="R17">
            <v>143184.99285500223</v>
          </cell>
          <cell r="S17">
            <v>1.2</v>
          </cell>
        </row>
        <row r="18">
          <cell r="A18">
            <v>1695</v>
          </cell>
          <cell r="B18" t="str">
            <v>AUT0021</v>
          </cell>
          <cell r="C18">
            <v>384679038.40045559</v>
          </cell>
          <cell r="D18">
            <v>267138.22111142747</v>
          </cell>
          <cell r="E18">
            <v>267138.22111142747</v>
          </cell>
          <cell r="F18">
            <v>378.5</v>
          </cell>
          <cell r="G18">
            <v>378.5</v>
          </cell>
          <cell r="H18">
            <v>0</v>
          </cell>
          <cell r="I18">
            <v>0</v>
          </cell>
          <cell r="J18">
            <v>0</v>
          </cell>
          <cell r="K18">
            <v>6010609.9750071177</v>
          </cell>
          <cell r="L18">
            <v>0</v>
          </cell>
          <cell r="M18">
            <v>0</v>
          </cell>
          <cell r="N18">
            <v>0</v>
          </cell>
          <cell r="O18">
            <v>176311.22593354213</v>
          </cell>
          <cell r="P18">
            <v>93498.377388999608</v>
          </cell>
          <cell r="Q18">
            <v>82812.848544542518</v>
          </cell>
          <cell r="R18">
            <v>184325.37256688494</v>
          </cell>
          <cell r="S18">
            <v>1.2</v>
          </cell>
        </row>
        <row r="19">
          <cell r="A19">
            <v>207</v>
          </cell>
          <cell r="B19" t="str">
            <v>AUT0022</v>
          </cell>
          <cell r="C19">
            <v>98599171.456109032</v>
          </cell>
          <cell r="D19">
            <v>68471.646844520161</v>
          </cell>
          <cell r="E19">
            <v>68471.646844520161</v>
          </cell>
          <cell r="F19">
            <v>1358</v>
          </cell>
          <cell r="G19">
            <v>1358</v>
          </cell>
          <cell r="H19">
            <v>0</v>
          </cell>
          <cell r="I19">
            <v>0</v>
          </cell>
          <cell r="J19">
            <v>1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</row>
        <row r="20">
          <cell r="A20">
            <v>3396</v>
          </cell>
          <cell r="B20" t="str">
            <v>AUT0024</v>
          </cell>
          <cell r="C20">
            <v>921170775.57358706</v>
          </cell>
          <cell r="D20">
            <v>639701.92748165759</v>
          </cell>
          <cell r="E20">
            <v>639701.92748165759</v>
          </cell>
          <cell r="F20">
            <v>950</v>
          </cell>
          <cell r="G20">
            <v>950</v>
          </cell>
          <cell r="H20">
            <v>0</v>
          </cell>
          <cell r="I20">
            <v>0</v>
          </cell>
          <cell r="J20">
            <v>0</v>
          </cell>
          <cell r="K20">
            <v>14393293.368337296</v>
          </cell>
          <cell r="L20">
            <v>0</v>
          </cell>
          <cell r="M20">
            <v>0</v>
          </cell>
          <cell r="N20">
            <v>0</v>
          </cell>
          <cell r="O20">
            <v>422203.272137894</v>
          </cell>
          <cell r="P20">
            <v>223895.67461858015</v>
          </cell>
          <cell r="Q20">
            <v>198307.59751931386</v>
          </cell>
          <cell r="R20">
            <v>441394.32996234368</v>
          </cell>
          <cell r="S20">
            <v>1.2</v>
          </cell>
        </row>
        <row r="21">
          <cell r="A21">
            <v>3452</v>
          </cell>
          <cell r="B21" t="str">
            <v>AUT0027</v>
          </cell>
          <cell r="C21">
            <v>582068645.47755659</v>
          </cell>
          <cell r="D21">
            <v>404214.33713719208</v>
          </cell>
          <cell r="E21">
            <v>404214.33713719208</v>
          </cell>
          <cell r="F21">
            <v>927.51900000000001</v>
          </cell>
          <cell r="G21">
            <v>927.51900000000001</v>
          </cell>
          <cell r="H21">
            <v>1</v>
          </cell>
          <cell r="I21">
            <v>0</v>
          </cell>
          <cell r="J21">
            <v>0</v>
          </cell>
          <cell r="K21">
            <v>9094822.5855868217</v>
          </cell>
          <cell r="L21">
            <v>0</v>
          </cell>
          <cell r="M21">
            <v>0</v>
          </cell>
          <cell r="N21">
            <v>0</v>
          </cell>
          <cell r="O21">
            <v>266781.46251054679</v>
          </cell>
          <cell r="P21">
            <v>141475.01799801723</v>
          </cell>
          <cell r="Q21">
            <v>125306.44451252955</v>
          </cell>
          <cell r="R21">
            <v>278907.89262466249</v>
          </cell>
          <cell r="S21">
            <v>1.2</v>
          </cell>
        </row>
        <row r="22">
          <cell r="A22">
            <v>1167</v>
          </cell>
          <cell r="B22" t="str">
            <v>AUT0033</v>
          </cell>
          <cell r="C22">
            <v>362898507.05465257</v>
          </cell>
          <cell r="D22">
            <v>252012.8521212865</v>
          </cell>
          <cell r="E22">
            <v>252012.8521212865</v>
          </cell>
          <cell r="F22">
            <v>293.55</v>
          </cell>
          <cell r="G22">
            <v>293.55</v>
          </cell>
          <cell r="H22">
            <v>0</v>
          </cell>
          <cell r="I22">
            <v>0</v>
          </cell>
          <cell r="J22">
            <v>0</v>
          </cell>
          <cell r="K22">
            <v>5670289.1727289464</v>
          </cell>
          <cell r="L22">
            <v>0</v>
          </cell>
          <cell r="M22">
            <v>0</v>
          </cell>
          <cell r="N22">
            <v>0</v>
          </cell>
          <cell r="O22">
            <v>166328.48240004911</v>
          </cell>
          <cell r="P22">
            <v>88204.498242450267</v>
          </cell>
          <cell r="Q22">
            <v>78123.98415759881</v>
          </cell>
          <cell r="R22">
            <v>173888.86796368766</v>
          </cell>
          <cell r="S22">
            <v>1.2</v>
          </cell>
        </row>
        <row r="23">
          <cell r="A23">
            <v>4050</v>
          </cell>
          <cell r="B23" t="str">
            <v>AUT0036</v>
          </cell>
          <cell r="C23">
            <v>465447276.70277655</v>
          </cell>
          <cell r="D23">
            <v>323227.2754880393</v>
          </cell>
          <cell r="E23">
            <v>323227.2754880393</v>
          </cell>
          <cell r="F23">
            <v>770</v>
          </cell>
          <cell r="G23">
            <v>770</v>
          </cell>
          <cell r="H23">
            <v>0</v>
          </cell>
          <cell r="I23">
            <v>0</v>
          </cell>
          <cell r="J23">
            <v>0</v>
          </cell>
          <cell r="K23">
            <v>7272613.6984808845</v>
          </cell>
          <cell r="L23">
            <v>0</v>
          </cell>
          <cell r="M23">
            <v>0</v>
          </cell>
          <cell r="N23">
            <v>0</v>
          </cell>
          <cell r="O23">
            <v>213330.00182210596</v>
          </cell>
          <cell r="P23">
            <v>113129.54642081376</v>
          </cell>
          <cell r="Q23">
            <v>100200.45540129219</v>
          </cell>
          <cell r="R23">
            <v>223026.82008674712</v>
          </cell>
          <cell r="S23">
            <v>1.2</v>
          </cell>
        </row>
        <row r="24">
          <cell r="A24">
            <v>6051</v>
          </cell>
          <cell r="B24" t="str">
            <v>AUT0041</v>
          </cell>
          <cell r="C24">
            <v>109792548.89775674</v>
          </cell>
          <cell r="D24">
            <v>76244.825623442186</v>
          </cell>
          <cell r="E24">
            <v>76244.825623442186</v>
          </cell>
          <cell r="F24">
            <v>1721.894</v>
          </cell>
          <cell r="G24">
            <v>1721.894</v>
          </cell>
          <cell r="H24">
            <v>0</v>
          </cell>
          <cell r="I24">
            <v>1</v>
          </cell>
          <cell r="J24">
            <v>1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</row>
        <row r="25">
          <cell r="A25">
            <v>247</v>
          </cell>
          <cell r="B25" t="str">
            <v>AUT0044</v>
          </cell>
          <cell r="C25">
            <v>659331963.77376199</v>
          </cell>
          <cell r="D25">
            <v>457869.41928733472</v>
          </cell>
          <cell r="E25">
            <v>457869.41928733472</v>
          </cell>
          <cell r="F25">
            <v>371.35</v>
          </cell>
          <cell r="G25">
            <v>371.35</v>
          </cell>
          <cell r="H25">
            <v>1</v>
          </cell>
          <cell r="I25">
            <v>0</v>
          </cell>
          <cell r="J25">
            <v>0</v>
          </cell>
          <cell r="K25">
            <v>10302061.933965031</v>
          </cell>
          <cell r="L25">
            <v>0</v>
          </cell>
          <cell r="M25">
            <v>0</v>
          </cell>
          <cell r="N25">
            <v>0</v>
          </cell>
          <cell r="O25">
            <v>302193.81672964094</v>
          </cell>
          <cell r="P25">
            <v>160254.29675056715</v>
          </cell>
          <cell r="Q25">
            <v>141939.51997907375</v>
          </cell>
          <cell r="R25">
            <v>315929.89930826094</v>
          </cell>
          <cell r="S25">
            <v>1.2</v>
          </cell>
        </row>
        <row r="26">
          <cell r="A26">
            <v>1409</v>
          </cell>
          <cell r="B26" t="str">
            <v>AUT0047</v>
          </cell>
          <cell r="C26">
            <v>1223607068.1791551</v>
          </cell>
          <cell r="D26">
            <v>849727.13067996886</v>
          </cell>
          <cell r="E26">
            <v>849727.13067996886</v>
          </cell>
          <cell r="F26">
            <v>959.25</v>
          </cell>
          <cell r="G26">
            <v>959.25</v>
          </cell>
          <cell r="H26">
            <v>0</v>
          </cell>
          <cell r="I26">
            <v>0</v>
          </cell>
          <cell r="J26">
            <v>0</v>
          </cell>
          <cell r="K26">
            <v>19118860.440299299</v>
          </cell>
          <cell r="L26">
            <v>0</v>
          </cell>
          <cell r="M26">
            <v>0</v>
          </cell>
          <cell r="N26">
            <v>0</v>
          </cell>
          <cell r="O26">
            <v>560819.9062487795</v>
          </cell>
          <cell r="P26">
            <v>297404.49573798908</v>
          </cell>
          <cell r="Q26">
            <v>263415.41051079036</v>
          </cell>
          <cell r="R26">
            <v>586311.72016917844</v>
          </cell>
          <cell r="S26">
            <v>1.2</v>
          </cell>
        </row>
        <row r="27">
          <cell r="A27">
            <v>1571</v>
          </cell>
          <cell r="B27" t="str">
            <v>AUT0049</v>
          </cell>
          <cell r="C27">
            <v>1182046877.0998151</v>
          </cell>
          <cell r="D27">
            <v>820865.88687487156</v>
          </cell>
          <cell r="E27">
            <v>820865.88687487156</v>
          </cell>
          <cell r="F27">
            <v>2046</v>
          </cell>
          <cell r="G27">
            <v>2046</v>
          </cell>
          <cell r="H27">
            <v>0</v>
          </cell>
          <cell r="I27">
            <v>0</v>
          </cell>
          <cell r="J27">
            <v>0</v>
          </cell>
          <cell r="K27">
            <v>18469482.454684611</v>
          </cell>
          <cell r="L27">
            <v>0</v>
          </cell>
          <cell r="M27">
            <v>0</v>
          </cell>
          <cell r="N27">
            <v>0</v>
          </cell>
          <cell r="O27">
            <v>541771.48533741524</v>
          </cell>
          <cell r="P27">
            <v>287303.06040620501</v>
          </cell>
          <cell r="Q27">
            <v>254468.42493121017</v>
          </cell>
          <cell r="R27">
            <v>566397.46194366133</v>
          </cell>
          <cell r="S27">
            <v>1.2</v>
          </cell>
        </row>
        <row r="28">
          <cell r="A28">
            <v>1866</v>
          </cell>
          <cell r="B28" t="str">
            <v>AUT0050</v>
          </cell>
          <cell r="C28">
            <v>106535516.99461426</v>
          </cell>
          <cell r="D28">
            <v>73982.99791292657</v>
          </cell>
          <cell r="E28">
            <v>73982.99791292657</v>
          </cell>
          <cell r="F28">
            <v>73</v>
          </cell>
          <cell r="G28">
            <v>73</v>
          </cell>
          <cell r="H28">
            <v>0</v>
          </cell>
          <cell r="I28">
            <v>0</v>
          </cell>
          <cell r="J28">
            <v>0</v>
          </cell>
          <cell r="K28">
            <v>1664617.4530408478</v>
          </cell>
          <cell r="L28">
            <v>0</v>
          </cell>
          <cell r="M28">
            <v>0</v>
          </cell>
          <cell r="N28">
            <v>0</v>
          </cell>
          <cell r="O28">
            <v>48828.778622531536</v>
          </cell>
          <cell r="P28">
            <v>25894.049269524297</v>
          </cell>
          <cell r="Q28">
            <v>22934.729353007238</v>
          </cell>
          <cell r="R28">
            <v>51048.268559919328</v>
          </cell>
          <cell r="S28">
            <v>1.2</v>
          </cell>
        </row>
        <row r="29">
          <cell r="A29">
            <v>638</v>
          </cell>
          <cell r="B29" t="str">
            <v>AUT0051</v>
          </cell>
          <cell r="C29">
            <v>501194895.67457968</v>
          </cell>
          <cell r="D29">
            <v>348052.01088512479</v>
          </cell>
          <cell r="E29">
            <v>348052.01088512479</v>
          </cell>
          <cell r="F29">
            <v>147</v>
          </cell>
          <cell r="G29">
            <v>147</v>
          </cell>
          <cell r="H29">
            <v>0</v>
          </cell>
          <cell r="I29">
            <v>0</v>
          </cell>
          <cell r="J29">
            <v>0</v>
          </cell>
          <cell r="K29">
            <v>7831170.2449153075</v>
          </cell>
          <cell r="L29">
            <v>0</v>
          </cell>
          <cell r="M29">
            <v>0</v>
          </cell>
          <cell r="N29">
            <v>0</v>
          </cell>
          <cell r="O29">
            <v>229714.32718418239</v>
          </cell>
          <cell r="P29">
            <v>121818.20380979367</v>
          </cell>
          <cell r="Q29">
            <v>107896.12337438868</v>
          </cell>
          <cell r="R29">
            <v>240155.88751073609</v>
          </cell>
          <cell r="S29">
            <v>1.2</v>
          </cell>
        </row>
        <row r="30">
          <cell r="A30">
            <v>4054</v>
          </cell>
          <cell r="B30" t="str">
            <v>AUT0053</v>
          </cell>
          <cell r="C30">
            <v>212777073.73151955</v>
          </cell>
          <cell r="D30">
            <v>147761.85675799969</v>
          </cell>
          <cell r="E30">
            <v>147761.85675799969</v>
          </cell>
          <cell r="F30">
            <v>200</v>
          </cell>
          <cell r="G30">
            <v>200</v>
          </cell>
          <cell r="H30">
            <v>0</v>
          </cell>
          <cell r="I30">
            <v>0</v>
          </cell>
          <cell r="J30">
            <v>0</v>
          </cell>
          <cell r="K30">
            <v>3324641.777054993</v>
          </cell>
          <cell r="L30">
            <v>0</v>
          </cell>
          <cell r="M30">
            <v>0</v>
          </cell>
          <cell r="N30">
            <v>0</v>
          </cell>
          <cell r="O30">
            <v>97522.825460279797</v>
          </cell>
          <cell r="P30">
            <v>51716.649865299885</v>
          </cell>
          <cell r="Q30">
            <v>45806.175594979904</v>
          </cell>
          <cell r="R30">
            <v>101955.68116301978</v>
          </cell>
          <cell r="S30">
            <v>1.2</v>
          </cell>
        </row>
        <row r="31">
          <cell r="A31">
            <v>6138</v>
          </cell>
          <cell r="B31" t="str">
            <v>AUT0054</v>
          </cell>
          <cell r="C31">
            <v>595064918.80985498</v>
          </cell>
          <cell r="D31">
            <v>413239.52695128816</v>
          </cell>
          <cell r="E31">
            <v>413239.52695128816</v>
          </cell>
          <cell r="F31">
            <v>510.82799999999997</v>
          </cell>
          <cell r="G31">
            <v>510.82799999999997</v>
          </cell>
          <cell r="H31">
            <v>0</v>
          </cell>
          <cell r="I31">
            <v>0</v>
          </cell>
          <cell r="J31">
            <v>1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</row>
        <row r="32">
          <cell r="A32">
            <v>201</v>
          </cell>
          <cell r="B32" t="str">
            <v>AUT0057</v>
          </cell>
          <cell r="C32">
            <v>81202780.203099027</v>
          </cell>
          <cell r="D32">
            <v>56390.819585485435</v>
          </cell>
          <cell r="E32">
            <v>56390.819585485435</v>
          </cell>
          <cell r="F32">
            <v>59</v>
          </cell>
          <cell r="G32">
            <v>59</v>
          </cell>
          <cell r="H32">
            <v>0</v>
          </cell>
          <cell r="I32">
            <v>0</v>
          </cell>
          <cell r="J32">
            <v>0</v>
          </cell>
          <cell r="K32">
            <v>1268793.4406734223</v>
          </cell>
          <cell r="L32">
            <v>0</v>
          </cell>
          <cell r="M32">
            <v>0</v>
          </cell>
          <cell r="N32">
            <v>0</v>
          </cell>
          <cell r="O32">
            <v>37217.940926420386</v>
          </cell>
          <cell r="P32">
            <v>19736.786854919901</v>
          </cell>
          <cell r="Q32">
            <v>17481.154071500485</v>
          </cell>
          <cell r="R32">
            <v>38909.665513984946</v>
          </cell>
          <cell r="S32">
            <v>1.2</v>
          </cell>
        </row>
        <row r="33">
          <cell r="A33">
            <v>2408</v>
          </cell>
          <cell r="B33" t="str">
            <v>AUT0058</v>
          </cell>
          <cell r="C33">
            <v>899100755.28106105</v>
          </cell>
          <cell r="D33">
            <v>624375.52450073685</v>
          </cell>
          <cell r="E33">
            <v>624375.52450073685</v>
          </cell>
          <cell r="F33">
            <v>648</v>
          </cell>
          <cell r="G33">
            <v>648</v>
          </cell>
          <cell r="H33">
            <v>0</v>
          </cell>
          <cell r="I33">
            <v>0</v>
          </cell>
          <cell r="J33">
            <v>0</v>
          </cell>
          <cell r="K33">
            <v>14048449.301266579</v>
          </cell>
          <cell r="L33">
            <v>0</v>
          </cell>
          <cell r="M33">
            <v>0</v>
          </cell>
          <cell r="N33">
            <v>0</v>
          </cell>
          <cell r="O33">
            <v>412087.84617048636</v>
          </cell>
          <cell r="P33">
            <v>218531.43357525789</v>
          </cell>
          <cell r="Q33">
            <v>193556.41259522841</v>
          </cell>
          <cell r="R33">
            <v>430819.11190550838</v>
          </cell>
          <cell r="S33">
            <v>1.2</v>
          </cell>
        </row>
        <row r="34">
          <cell r="A34">
            <v>8063</v>
          </cell>
          <cell r="B34" t="str">
            <v>AUT0064</v>
          </cell>
          <cell r="C34">
            <v>796529251.04970849</v>
          </cell>
          <cell r="D34">
            <v>553145.31322896422</v>
          </cell>
          <cell r="E34">
            <v>553145.31322896422</v>
          </cell>
          <cell r="F34">
            <v>799.2</v>
          </cell>
          <cell r="G34">
            <v>799.2</v>
          </cell>
          <cell r="H34">
            <v>0</v>
          </cell>
          <cell r="I34">
            <v>0</v>
          </cell>
          <cell r="J34">
            <v>0</v>
          </cell>
          <cell r="K34">
            <v>12445769.547651695</v>
          </cell>
          <cell r="L34">
            <v>0</v>
          </cell>
          <cell r="M34">
            <v>0</v>
          </cell>
          <cell r="N34">
            <v>0</v>
          </cell>
          <cell r="O34">
            <v>365075.90673111641</v>
          </cell>
          <cell r="P34">
            <v>193600.85963013748</v>
          </cell>
          <cell r="Q34">
            <v>171475.0471009789</v>
          </cell>
          <cell r="R34">
            <v>381670.26612798526</v>
          </cell>
          <cell r="S34">
            <v>1.2</v>
          </cell>
        </row>
        <row r="35">
          <cell r="A35">
            <v>1729</v>
          </cell>
          <cell r="B35" t="str">
            <v>AUT0066</v>
          </cell>
          <cell r="C35">
            <v>94421615.385973096</v>
          </cell>
          <cell r="D35">
            <v>65570.566240259097</v>
          </cell>
          <cell r="E35">
            <v>65570.566240259097</v>
          </cell>
          <cell r="F35">
            <v>1154</v>
          </cell>
          <cell r="G35">
            <v>1154</v>
          </cell>
          <cell r="H35">
            <v>0</v>
          </cell>
          <cell r="I35">
            <v>1</v>
          </cell>
          <cell r="J35">
            <v>0</v>
          </cell>
          <cell r="K35">
            <v>1475337.7404058296</v>
          </cell>
          <cell r="L35">
            <v>0</v>
          </cell>
          <cell r="M35">
            <v>0</v>
          </cell>
          <cell r="N35">
            <v>0</v>
          </cell>
          <cell r="O35">
            <v>43276.57371857101</v>
          </cell>
          <cell r="P35">
            <v>22949.698184090681</v>
          </cell>
          <cell r="Q35">
            <v>20326.875534480321</v>
          </cell>
          <cell r="R35">
            <v>45243.690705778776</v>
          </cell>
          <cell r="S35">
            <v>1.2</v>
          </cell>
        </row>
        <row r="36">
          <cell r="A36">
            <v>658</v>
          </cell>
          <cell r="B36" t="str">
            <v>AUT0067</v>
          </cell>
          <cell r="C36">
            <v>476524733.57458413</v>
          </cell>
          <cell r="D36">
            <v>330919.95387123898</v>
          </cell>
          <cell r="E36">
            <v>330919.95387123898</v>
          </cell>
          <cell r="F36">
            <v>136.511</v>
          </cell>
          <cell r="G36">
            <v>136.511</v>
          </cell>
          <cell r="H36">
            <v>1</v>
          </cell>
          <cell r="I36">
            <v>0</v>
          </cell>
          <cell r="J36">
            <v>0</v>
          </cell>
          <cell r="K36">
            <v>7445698.962102877</v>
          </cell>
          <cell r="L36">
            <v>0</v>
          </cell>
          <cell r="M36">
            <v>0</v>
          </cell>
          <cell r="N36">
            <v>0</v>
          </cell>
          <cell r="O36">
            <v>218407.16955501772</v>
          </cell>
          <cell r="P36">
            <v>115821.98385493363</v>
          </cell>
          <cell r="Q36">
            <v>102585.18570008408</v>
          </cell>
          <cell r="R36">
            <v>228334.76817115486</v>
          </cell>
          <cell r="S36">
            <v>1.2</v>
          </cell>
        </row>
        <row r="37">
          <cell r="A37">
            <v>404</v>
          </cell>
          <cell r="B37" t="str">
            <v>AUT0068</v>
          </cell>
          <cell r="C37">
            <v>402121209.77526826</v>
          </cell>
          <cell r="D37">
            <v>279250.84012171405</v>
          </cell>
          <cell r="E37">
            <v>279250.84012171405</v>
          </cell>
          <cell r="F37">
            <v>823.2</v>
          </cell>
          <cell r="G37">
            <v>823.2</v>
          </cell>
          <cell r="H37">
            <v>0</v>
          </cell>
          <cell r="I37">
            <v>0</v>
          </cell>
          <cell r="J37">
            <v>0</v>
          </cell>
          <cell r="K37">
            <v>6283143.9027385665</v>
          </cell>
          <cell r="L37">
            <v>0</v>
          </cell>
          <cell r="M37">
            <v>0</v>
          </cell>
          <cell r="N37">
            <v>0</v>
          </cell>
          <cell r="O37">
            <v>184305.55448033128</v>
          </cell>
          <cell r="P37">
            <v>97737.794042599911</v>
          </cell>
          <cell r="Q37">
            <v>86567.760437731355</v>
          </cell>
          <cell r="R37">
            <v>192683.07968398268</v>
          </cell>
          <cell r="S37">
            <v>1.2</v>
          </cell>
        </row>
        <row r="38">
          <cell r="A38">
            <v>3178</v>
          </cell>
          <cell r="B38" t="str">
            <v>AUT0070</v>
          </cell>
          <cell r="C38">
            <v>465289364.60629547</v>
          </cell>
          <cell r="D38">
            <v>323117.61430992739</v>
          </cell>
          <cell r="E38">
            <v>323117.61430992739</v>
          </cell>
          <cell r="F38">
            <v>319.45</v>
          </cell>
          <cell r="G38">
            <v>319.45</v>
          </cell>
          <cell r="H38">
            <v>0</v>
          </cell>
          <cell r="I38">
            <v>0</v>
          </cell>
          <cell r="J38">
            <v>0</v>
          </cell>
          <cell r="K38">
            <v>7270146.3219733667</v>
          </cell>
          <cell r="L38">
            <v>0</v>
          </cell>
          <cell r="M38">
            <v>0</v>
          </cell>
          <cell r="N38">
            <v>0</v>
          </cell>
          <cell r="O38">
            <v>213257.62544455208</v>
          </cell>
          <cell r="P38">
            <v>113091.16500847458</v>
          </cell>
          <cell r="Q38">
            <v>100166.4604360775</v>
          </cell>
          <cell r="R38">
            <v>222951.15387384989</v>
          </cell>
          <cell r="S38">
            <v>1.2</v>
          </cell>
        </row>
        <row r="39">
          <cell r="A39">
            <v>2594</v>
          </cell>
          <cell r="B39" t="str">
            <v>AUT0071</v>
          </cell>
          <cell r="C39">
            <v>2302173429.2419314</v>
          </cell>
          <cell r="D39">
            <v>1598731.5480846746</v>
          </cell>
          <cell r="E39">
            <v>1598731.5480846746</v>
          </cell>
          <cell r="F39">
            <v>1803.75</v>
          </cell>
          <cell r="G39">
            <v>1803.75</v>
          </cell>
          <cell r="H39">
            <v>1</v>
          </cell>
          <cell r="I39">
            <v>0</v>
          </cell>
          <cell r="J39">
            <v>0</v>
          </cell>
          <cell r="K39">
            <v>35971459.831905179</v>
          </cell>
          <cell r="L39">
            <v>0</v>
          </cell>
          <cell r="M39">
            <v>0</v>
          </cell>
          <cell r="N39">
            <v>0</v>
          </cell>
          <cell r="O39">
            <v>1055162.8217358852</v>
          </cell>
          <cell r="P39">
            <v>559556.04182963609</v>
          </cell>
          <cell r="Q39">
            <v>495606.77990624914</v>
          </cell>
          <cell r="R39">
            <v>1103124.7681784255</v>
          </cell>
          <cell r="S39">
            <v>1.2</v>
          </cell>
        </row>
        <row r="40">
          <cell r="A40">
            <v>2107</v>
          </cell>
          <cell r="B40" t="str">
            <v>AUT0072</v>
          </cell>
          <cell r="C40">
            <v>796857501.42838514</v>
          </cell>
          <cell r="D40">
            <v>553373.26488082309</v>
          </cell>
          <cell r="E40">
            <v>553373.26488082309</v>
          </cell>
          <cell r="F40">
            <v>1099.56</v>
          </cell>
          <cell r="G40">
            <v>1099.56</v>
          </cell>
          <cell r="H40">
            <v>0</v>
          </cell>
          <cell r="I40">
            <v>0</v>
          </cell>
          <cell r="J40">
            <v>0</v>
          </cell>
          <cell r="K40">
            <v>12450898.45981852</v>
          </cell>
          <cell r="L40">
            <v>0</v>
          </cell>
          <cell r="M40">
            <v>0</v>
          </cell>
          <cell r="N40">
            <v>0</v>
          </cell>
          <cell r="O40">
            <v>365226.35482134327</v>
          </cell>
          <cell r="P40">
            <v>193680.64270828807</v>
          </cell>
          <cell r="Q40">
            <v>171545.71211305517</v>
          </cell>
          <cell r="R40">
            <v>381827.55276776792</v>
          </cell>
          <cell r="S40">
            <v>1.2</v>
          </cell>
        </row>
        <row r="41">
          <cell r="A41">
            <v>170</v>
          </cell>
          <cell r="B41" t="str">
            <v>AUT0073</v>
          </cell>
          <cell r="C41">
            <v>1544567283.9504554</v>
          </cell>
          <cell r="D41">
            <v>1072616.1694100385</v>
          </cell>
          <cell r="E41">
            <v>1072616.1694100385</v>
          </cell>
          <cell r="F41">
            <v>752</v>
          </cell>
          <cell r="G41">
            <v>752</v>
          </cell>
          <cell r="H41">
            <v>0</v>
          </cell>
          <cell r="I41">
            <v>0</v>
          </cell>
          <cell r="J41">
            <v>0</v>
          </cell>
          <cell r="K41">
            <v>24133863.811725866</v>
          </cell>
          <cell r="L41">
            <v>0</v>
          </cell>
          <cell r="M41">
            <v>0</v>
          </cell>
          <cell r="N41">
            <v>0</v>
          </cell>
          <cell r="O41">
            <v>707926.67181062547</v>
          </cell>
          <cell r="P41">
            <v>375415.65929351345</v>
          </cell>
          <cell r="Q41">
            <v>332511.01251711196</v>
          </cell>
          <cell r="R41">
            <v>740105.15689292655</v>
          </cell>
          <cell r="S41">
            <v>1.2</v>
          </cell>
        </row>
        <row r="42">
          <cell r="A42">
            <v>10</v>
          </cell>
          <cell r="B42" t="str">
            <v>AUT0077</v>
          </cell>
          <cell r="C42">
            <v>493158805.95306015</v>
          </cell>
          <cell r="D42">
            <v>342471.39302295842</v>
          </cell>
          <cell r="E42">
            <v>342471.39302295842</v>
          </cell>
          <cell r="F42">
            <v>568.48</v>
          </cell>
          <cell r="G42">
            <v>568.48</v>
          </cell>
          <cell r="H42">
            <v>0</v>
          </cell>
          <cell r="I42">
            <v>0</v>
          </cell>
          <cell r="J42">
            <v>0</v>
          </cell>
          <cell r="K42">
            <v>7705606.3430165648</v>
          </cell>
          <cell r="L42">
            <v>0</v>
          </cell>
          <cell r="M42">
            <v>0</v>
          </cell>
          <cell r="N42">
            <v>0</v>
          </cell>
          <cell r="O42">
            <v>226031.11939515258</v>
          </cell>
          <cell r="P42">
            <v>119864.98755803544</v>
          </cell>
          <cell r="Q42">
            <v>106166.13183711711</v>
          </cell>
          <cell r="R42">
            <v>236305.26118584129</v>
          </cell>
          <cell r="S42">
            <v>1.2</v>
          </cell>
        </row>
        <row r="43">
          <cell r="A43">
            <v>2171</v>
          </cell>
          <cell r="B43" t="str">
            <v>AUT0078</v>
          </cell>
          <cell r="C43">
            <v>415861136.37551433</v>
          </cell>
          <cell r="D43">
            <v>288792.4558163294</v>
          </cell>
          <cell r="E43">
            <v>288792.4558163294</v>
          </cell>
          <cell r="F43">
            <v>46</v>
          </cell>
          <cell r="G43">
            <v>46</v>
          </cell>
          <cell r="H43">
            <v>0</v>
          </cell>
          <cell r="I43">
            <v>0</v>
          </cell>
          <cell r="J43">
            <v>0</v>
          </cell>
          <cell r="K43">
            <v>6497830.2558674114</v>
          </cell>
          <cell r="L43">
            <v>0</v>
          </cell>
          <cell r="M43">
            <v>0</v>
          </cell>
          <cell r="N43">
            <v>0</v>
          </cell>
          <cell r="O43">
            <v>190603.02083877742</v>
          </cell>
          <cell r="P43">
            <v>101077.35953571528</v>
          </cell>
          <cell r="Q43">
            <v>89525.661303062108</v>
          </cell>
          <cell r="R43">
            <v>199266.79451326726</v>
          </cell>
          <cell r="S43">
            <v>1.2</v>
          </cell>
        </row>
        <row r="44">
          <cell r="A44">
            <v>3489</v>
          </cell>
          <cell r="B44" t="str">
            <v>AUT0079</v>
          </cell>
          <cell r="C44">
            <v>284414415.02215225</v>
          </cell>
          <cell r="D44">
            <v>197510.01043205016</v>
          </cell>
          <cell r="E44">
            <v>197510.01043205016</v>
          </cell>
          <cell r="F44">
            <v>706.15</v>
          </cell>
          <cell r="G44">
            <v>706.15</v>
          </cell>
          <cell r="H44">
            <v>1</v>
          </cell>
          <cell r="I44">
            <v>0</v>
          </cell>
          <cell r="J44">
            <v>0</v>
          </cell>
          <cell r="K44">
            <v>4443975.2347211288</v>
          </cell>
          <cell r="L44">
            <v>0</v>
          </cell>
          <cell r="M44">
            <v>0</v>
          </cell>
          <cell r="N44">
            <v>0</v>
          </cell>
          <cell r="O44">
            <v>130356.60688515312</v>
          </cell>
          <cell r="P44">
            <v>69128.503651217543</v>
          </cell>
          <cell r="Q44">
            <v>61228.103233935544</v>
          </cell>
          <cell r="R44">
            <v>136281.90719811458</v>
          </cell>
          <cell r="S44">
            <v>1.2</v>
          </cell>
        </row>
        <row r="45">
          <cell r="A45">
            <v>3477</v>
          </cell>
          <cell r="B45" t="str">
            <v>AUT0080</v>
          </cell>
          <cell r="C45">
            <v>923702572.35549068</v>
          </cell>
          <cell r="D45">
            <v>641460.1196913129</v>
          </cell>
          <cell r="E45">
            <v>641460.1196913129</v>
          </cell>
          <cell r="F45">
            <v>40</v>
          </cell>
          <cell r="G45">
            <v>40</v>
          </cell>
          <cell r="H45">
            <v>1</v>
          </cell>
          <cell r="I45">
            <v>0</v>
          </cell>
          <cell r="J45">
            <v>1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</row>
        <row r="46">
          <cell r="A46">
            <v>2367</v>
          </cell>
          <cell r="B46" t="str">
            <v>AUT0083</v>
          </cell>
          <cell r="C46">
            <v>229062547.29103062</v>
          </cell>
          <cell r="D46">
            <v>159071.21339654905</v>
          </cell>
          <cell r="E46">
            <v>159071.21339654905</v>
          </cell>
          <cell r="F46">
            <v>150</v>
          </cell>
          <cell r="G46">
            <v>150</v>
          </cell>
          <cell r="H46">
            <v>0</v>
          </cell>
          <cell r="I46">
            <v>0</v>
          </cell>
          <cell r="J46">
            <v>0</v>
          </cell>
          <cell r="K46">
            <v>3579102.3014223538</v>
          </cell>
          <cell r="L46">
            <v>0</v>
          </cell>
          <cell r="M46">
            <v>0</v>
          </cell>
          <cell r="N46">
            <v>0</v>
          </cell>
          <cell r="O46">
            <v>104987.00084172237</v>
          </cell>
          <cell r="P46">
            <v>55674.924688792162</v>
          </cell>
          <cell r="Q46">
            <v>49312.076152930204</v>
          </cell>
          <cell r="R46">
            <v>109759.13724361884</v>
          </cell>
          <cell r="S46">
            <v>1.2</v>
          </cell>
        </row>
        <row r="47">
          <cell r="A47">
            <v>2410</v>
          </cell>
          <cell r="B47" t="str">
            <v>AUT0084</v>
          </cell>
          <cell r="C47">
            <v>3024000000</v>
          </cell>
          <cell r="D47">
            <v>2100000</v>
          </cell>
          <cell r="E47">
            <v>2100000</v>
          </cell>
          <cell r="F47">
            <v>2340</v>
          </cell>
          <cell r="G47">
            <v>2340</v>
          </cell>
          <cell r="H47">
            <v>0</v>
          </cell>
          <cell r="I47">
            <v>1</v>
          </cell>
          <cell r="J47">
            <v>0</v>
          </cell>
          <cell r="K47">
            <v>47250000</v>
          </cell>
          <cell r="L47">
            <v>0</v>
          </cell>
          <cell r="M47">
            <v>0</v>
          </cell>
          <cell r="N47">
            <v>0</v>
          </cell>
          <cell r="O47">
            <v>1386000</v>
          </cell>
          <cell r="P47">
            <v>735000</v>
          </cell>
          <cell r="Q47">
            <v>651000</v>
          </cell>
          <cell r="R47">
            <v>1449000</v>
          </cell>
          <cell r="S47">
            <v>1.2</v>
          </cell>
        </row>
        <row r="48">
          <cell r="A48">
            <v>4046</v>
          </cell>
          <cell r="B48" t="str">
            <v>AUT0085</v>
          </cell>
          <cell r="C48">
            <v>1404375598.3711979</v>
          </cell>
          <cell r="D48">
            <v>975260.8322022208</v>
          </cell>
          <cell r="E48">
            <v>975260.8322022208</v>
          </cell>
          <cell r="F48">
            <v>1047.5999999999999</v>
          </cell>
          <cell r="G48">
            <v>1047.5999999999999</v>
          </cell>
          <cell r="H48">
            <v>0</v>
          </cell>
          <cell r="I48">
            <v>1</v>
          </cell>
          <cell r="J48">
            <v>0</v>
          </cell>
          <cell r="K48">
            <v>21943368.724549968</v>
          </cell>
          <cell r="L48">
            <v>0</v>
          </cell>
          <cell r="M48">
            <v>0</v>
          </cell>
          <cell r="N48">
            <v>0</v>
          </cell>
          <cell r="O48">
            <v>643672.14925346582</v>
          </cell>
          <cell r="P48">
            <v>341341.29127077723</v>
          </cell>
          <cell r="Q48">
            <v>302330.85798268847</v>
          </cell>
          <cell r="R48">
            <v>672929.97421953233</v>
          </cell>
          <cell r="S48">
            <v>1.2</v>
          </cell>
        </row>
        <row r="49">
          <cell r="A49">
            <v>8011</v>
          </cell>
          <cell r="B49" t="str">
            <v>AUT0087</v>
          </cell>
          <cell r="C49">
            <v>51348941.864927933</v>
          </cell>
          <cell r="D49">
            <v>35658.987406199951</v>
          </cell>
          <cell r="E49">
            <v>35658.987406199951</v>
          </cell>
          <cell r="F49">
            <v>872</v>
          </cell>
          <cell r="G49">
            <v>872</v>
          </cell>
          <cell r="H49">
            <v>0</v>
          </cell>
          <cell r="I49">
            <v>1</v>
          </cell>
          <cell r="J49">
            <v>1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</row>
        <row r="50">
          <cell r="A50">
            <v>2828</v>
          </cell>
          <cell r="B50" t="str">
            <v>AUT0091</v>
          </cell>
          <cell r="C50">
            <v>1155181495.5126493</v>
          </cell>
          <cell r="D50">
            <v>802209.37188378419</v>
          </cell>
          <cell r="E50">
            <v>802209.37188378419</v>
          </cell>
          <cell r="F50">
            <v>1880.46</v>
          </cell>
          <cell r="G50">
            <v>1880.46</v>
          </cell>
          <cell r="H50">
            <v>0</v>
          </cell>
          <cell r="I50">
            <v>0</v>
          </cell>
          <cell r="J50">
            <v>0</v>
          </cell>
          <cell r="K50">
            <v>18049710.867385145</v>
          </cell>
          <cell r="L50">
            <v>0</v>
          </cell>
          <cell r="M50">
            <v>0</v>
          </cell>
          <cell r="N50">
            <v>0</v>
          </cell>
          <cell r="O50">
            <v>529458.18544329761</v>
          </cell>
          <cell r="P50">
            <v>280773.28015932447</v>
          </cell>
          <cell r="Q50">
            <v>248684.90528397309</v>
          </cell>
          <cell r="R50">
            <v>553524.4665998111</v>
          </cell>
          <cell r="S50">
            <v>1.2</v>
          </cell>
        </row>
        <row r="51">
          <cell r="A51">
            <v>2406</v>
          </cell>
          <cell r="B51" t="str">
            <v>AUT0092</v>
          </cell>
          <cell r="C51">
            <v>4012342130.4424014</v>
          </cell>
          <cell r="D51">
            <v>2786348.7016961123</v>
          </cell>
          <cell r="E51">
            <v>2786348.7016961123</v>
          </cell>
          <cell r="F51">
            <v>519.44399999999996</v>
          </cell>
          <cell r="G51">
            <v>519.44399999999996</v>
          </cell>
          <cell r="H51">
            <v>1</v>
          </cell>
          <cell r="I51">
            <v>0</v>
          </cell>
          <cell r="J51">
            <v>0</v>
          </cell>
          <cell r="K51">
            <v>62692845.788162529</v>
          </cell>
          <cell r="L51">
            <v>0</v>
          </cell>
          <cell r="M51">
            <v>0</v>
          </cell>
          <cell r="N51">
            <v>0</v>
          </cell>
          <cell r="O51">
            <v>1838990.1431194341</v>
          </cell>
          <cell r="P51">
            <v>975222.04559363925</v>
          </cell>
          <cell r="Q51">
            <v>863768.09752579476</v>
          </cell>
          <cell r="R51">
            <v>1922580.6041703173</v>
          </cell>
          <cell r="S51">
            <v>1.2</v>
          </cell>
        </row>
        <row r="52">
          <cell r="A52">
            <v>6020</v>
          </cell>
          <cell r="B52" t="str">
            <v>AUT0093</v>
          </cell>
          <cell r="C52">
            <v>184221618.39706972</v>
          </cell>
          <cell r="D52">
            <v>127931.67944240953</v>
          </cell>
          <cell r="E52">
            <v>127931.67944240953</v>
          </cell>
          <cell r="F52">
            <v>1252.5509999999999</v>
          </cell>
          <cell r="G52">
            <v>1252.5509999999999</v>
          </cell>
          <cell r="H52">
            <v>0</v>
          </cell>
          <cell r="I52">
            <v>1</v>
          </cell>
          <cell r="J52">
            <v>1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</row>
        <row r="53">
          <cell r="A53">
            <v>1361</v>
          </cell>
          <cell r="B53" t="str">
            <v>AUT0095</v>
          </cell>
          <cell r="C53">
            <v>97011118.48882772</v>
          </cell>
          <cell r="D53">
            <v>67368.832283908137</v>
          </cell>
          <cell r="E53">
            <v>67368.832283908137</v>
          </cell>
          <cell r="F53">
            <v>137.5</v>
          </cell>
          <cell r="G53">
            <v>137.5</v>
          </cell>
          <cell r="H53">
            <v>0</v>
          </cell>
          <cell r="I53">
            <v>0</v>
          </cell>
          <cell r="J53">
            <v>0</v>
          </cell>
          <cell r="K53">
            <v>1515798.7263879331</v>
          </cell>
          <cell r="L53">
            <v>0</v>
          </cell>
          <cell r="M53">
            <v>0</v>
          </cell>
          <cell r="N53">
            <v>0</v>
          </cell>
          <cell r="O53">
            <v>44463.429307379374</v>
          </cell>
          <cell r="P53">
            <v>23579.091299367847</v>
          </cell>
          <cell r="Q53">
            <v>20884.338008011524</v>
          </cell>
          <cell r="R53">
            <v>46484.494275896614</v>
          </cell>
          <cell r="S53">
            <v>1.2</v>
          </cell>
        </row>
        <row r="54">
          <cell r="A54">
            <v>1402</v>
          </cell>
          <cell r="B54" t="str">
            <v>AUT0097</v>
          </cell>
          <cell r="C54">
            <v>1671160162.2541959</v>
          </cell>
          <cell r="D54">
            <v>1160527.8904543028</v>
          </cell>
          <cell r="E54">
            <v>1160527.8904543028</v>
          </cell>
          <cell r="F54">
            <v>1250.7750000000001</v>
          </cell>
          <cell r="G54">
            <v>1250.7750000000001</v>
          </cell>
          <cell r="H54">
            <v>0</v>
          </cell>
          <cell r="I54">
            <v>0</v>
          </cell>
          <cell r="J54">
            <v>0</v>
          </cell>
          <cell r="K54">
            <v>26111877.535221811</v>
          </cell>
          <cell r="L54">
            <v>0</v>
          </cell>
          <cell r="M54">
            <v>0</v>
          </cell>
          <cell r="N54">
            <v>0</v>
          </cell>
          <cell r="O54">
            <v>765948.40769983991</v>
          </cell>
          <cell r="P54">
            <v>406184.76165900595</v>
          </cell>
          <cell r="Q54">
            <v>359763.64604083385</v>
          </cell>
          <cell r="R54">
            <v>800764.24441346887</v>
          </cell>
          <cell r="S54">
            <v>1.2</v>
          </cell>
        </row>
        <row r="55">
          <cell r="A55">
            <v>964</v>
          </cell>
          <cell r="B55" t="str">
            <v>AUT0101</v>
          </cell>
          <cell r="C55">
            <v>126506677.26966448</v>
          </cell>
          <cell r="D55">
            <v>87851.85921504478</v>
          </cell>
          <cell r="E55">
            <v>87851.85921504478</v>
          </cell>
          <cell r="F55">
            <v>75</v>
          </cell>
          <cell r="G55">
            <v>75</v>
          </cell>
          <cell r="H55">
            <v>0</v>
          </cell>
          <cell r="I55">
            <v>0</v>
          </cell>
          <cell r="J55">
            <v>1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</row>
        <row r="56">
          <cell r="A56">
            <v>1241</v>
          </cell>
          <cell r="B56" t="str">
            <v>AUT0104</v>
          </cell>
          <cell r="C56">
            <v>1503748608.2173042</v>
          </cell>
          <cell r="D56">
            <v>1044269.8668175724</v>
          </cell>
          <cell r="E56">
            <v>1044269.8668175724</v>
          </cell>
          <cell r="F56">
            <v>1578</v>
          </cell>
          <cell r="G56">
            <v>1578</v>
          </cell>
          <cell r="H56">
            <v>0</v>
          </cell>
          <cell r="I56">
            <v>0</v>
          </cell>
          <cell r="J56">
            <v>1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</row>
        <row r="57">
          <cell r="A57">
            <v>8226</v>
          </cell>
          <cell r="B57" t="str">
            <v>AUT0106</v>
          </cell>
          <cell r="C57">
            <v>468646710.28219324</v>
          </cell>
          <cell r="D57">
            <v>325449.10436263419</v>
          </cell>
          <cell r="E57">
            <v>325449.10436263419</v>
          </cell>
          <cell r="F57">
            <v>525</v>
          </cell>
          <cell r="G57">
            <v>525</v>
          </cell>
          <cell r="H57">
            <v>0</v>
          </cell>
          <cell r="I57">
            <v>0</v>
          </cell>
          <cell r="J57">
            <v>0</v>
          </cell>
          <cell r="K57">
            <v>7322604.8481592694</v>
          </cell>
          <cell r="L57">
            <v>0</v>
          </cell>
          <cell r="M57">
            <v>0</v>
          </cell>
          <cell r="N57">
            <v>0</v>
          </cell>
          <cell r="O57">
            <v>214796.40887933856</v>
          </cell>
          <cell r="P57">
            <v>113907.18652692196</v>
          </cell>
          <cell r="Q57">
            <v>100889.2223524166</v>
          </cell>
          <cell r="R57">
            <v>224559.88201021758</v>
          </cell>
          <cell r="S57">
            <v>1.2</v>
          </cell>
        </row>
        <row r="58">
          <cell r="A58">
            <v>1552</v>
          </cell>
          <cell r="B58" t="str">
            <v>AUT0110</v>
          </cell>
          <cell r="C58">
            <v>793604228.89716899</v>
          </cell>
          <cell r="D58">
            <v>551114.04784525628</v>
          </cell>
          <cell r="E58">
            <v>551114.04784525628</v>
          </cell>
          <cell r="F58">
            <v>399.84</v>
          </cell>
          <cell r="G58">
            <v>399.84</v>
          </cell>
          <cell r="H58">
            <v>0</v>
          </cell>
          <cell r="I58">
            <v>0</v>
          </cell>
          <cell r="J58">
            <v>0</v>
          </cell>
          <cell r="K58">
            <v>12400066.076518266</v>
          </cell>
          <cell r="L58">
            <v>0</v>
          </cell>
          <cell r="M58">
            <v>0</v>
          </cell>
          <cell r="N58">
            <v>0</v>
          </cell>
          <cell r="O58">
            <v>363735.27157786913</v>
          </cell>
          <cell r="P58">
            <v>192889.9167458397</v>
          </cell>
          <cell r="Q58">
            <v>170845.35483202944</v>
          </cell>
          <cell r="R58">
            <v>380268.69301322679</v>
          </cell>
          <cell r="S58">
            <v>1.2</v>
          </cell>
        </row>
        <row r="59">
          <cell r="A59">
            <v>2708</v>
          </cell>
          <cell r="B59" t="str">
            <v>AUT0111</v>
          </cell>
          <cell r="C59">
            <v>332688530.6689325</v>
          </cell>
          <cell r="D59">
            <v>231033.70185342533</v>
          </cell>
          <cell r="E59">
            <v>231033.70185342533</v>
          </cell>
          <cell r="F59">
            <v>405.97300000000001</v>
          </cell>
          <cell r="G59">
            <v>405.97300000000001</v>
          </cell>
          <cell r="H59">
            <v>0</v>
          </cell>
          <cell r="I59">
            <v>0</v>
          </cell>
          <cell r="J59">
            <v>0</v>
          </cell>
          <cell r="K59">
            <v>5198258.2917020703</v>
          </cell>
          <cell r="L59">
            <v>0</v>
          </cell>
          <cell r="M59">
            <v>0</v>
          </cell>
          <cell r="N59">
            <v>0</v>
          </cell>
          <cell r="O59">
            <v>152482.24322326074</v>
          </cell>
          <cell r="P59">
            <v>80861.795648698855</v>
          </cell>
          <cell r="Q59">
            <v>71620.447574561855</v>
          </cell>
          <cell r="R59">
            <v>159413.25427886346</v>
          </cell>
          <cell r="S59">
            <v>1.2</v>
          </cell>
        </row>
        <row r="60">
          <cell r="A60">
            <v>8024</v>
          </cell>
          <cell r="B60" t="str">
            <v>AUT0114</v>
          </cell>
          <cell r="C60">
            <v>712461930.54659927</v>
          </cell>
          <cell r="D60">
            <v>494765.22954624949</v>
          </cell>
          <cell r="E60">
            <v>494765.22954624949</v>
          </cell>
          <cell r="F60">
            <v>535</v>
          </cell>
          <cell r="G60">
            <v>535</v>
          </cell>
          <cell r="H60">
            <v>0</v>
          </cell>
          <cell r="I60">
            <v>1</v>
          </cell>
          <cell r="J60">
            <v>0</v>
          </cell>
          <cell r="K60">
            <v>11132217.664790614</v>
          </cell>
          <cell r="L60">
            <v>0</v>
          </cell>
          <cell r="M60">
            <v>0</v>
          </cell>
          <cell r="N60">
            <v>0</v>
          </cell>
          <cell r="O60">
            <v>326545.05150052469</v>
          </cell>
          <cell r="P60">
            <v>173167.83034118731</v>
          </cell>
          <cell r="Q60">
            <v>153377.22115933735</v>
          </cell>
          <cell r="R60">
            <v>341388.00838691212</v>
          </cell>
          <cell r="S60">
            <v>1.2</v>
          </cell>
        </row>
        <row r="61">
          <cell r="A61">
            <v>548</v>
          </cell>
          <cell r="B61" t="str">
            <v>AUT0120</v>
          </cell>
          <cell r="C61">
            <v>298558999.30052203</v>
          </cell>
          <cell r="D61">
            <v>207332.6384031403</v>
          </cell>
          <cell r="E61">
            <v>207332.6384031403</v>
          </cell>
          <cell r="F61">
            <v>326.39999999999998</v>
          </cell>
          <cell r="G61">
            <v>326.39999999999998</v>
          </cell>
          <cell r="H61">
            <v>0</v>
          </cell>
          <cell r="I61">
            <v>0</v>
          </cell>
          <cell r="J61">
            <v>0</v>
          </cell>
          <cell r="K61">
            <v>4664984.3640706567</v>
          </cell>
          <cell r="L61">
            <v>0</v>
          </cell>
          <cell r="M61">
            <v>0</v>
          </cell>
          <cell r="N61">
            <v>0</v>
          </cell>
          <cell r="O61">
            <v>136839.5413460726</v>
          </cell>
          <cell r="P61">
            <v>72566.423441099105</v>
          </cell>
          <cell r="Q61">
            <v>64273.117904973493</v>
          </cell>
          <cell r="R61">
            <v>143059.52049816679</v>
          </cell>
          <cell r="S61">
            <v>1.2</v>
          </cell>
        </row>
        <row r="62">
          <cell r="A62">
            <v>3132</v>
          </cell>
          <cell r="B62" t="str">
            <v>AUT0123</v>
          </cell>
          <cell r="C62">
            <v>89605410.846817359</v>
          </cell>
          <cell r="D62">
            <v>62225.979754734282</v>
          </cell>
          <cell r="E62">
            <v>62225.979754734282</v>
          </cell>
          <cell r="F62">
            <v>84.6</v>
          </cell>
          <cell r="G62">
            <v>84.6</v>
          </cell>
          <cell r="H62">
            <v>0</v>
          </cell>
          <cell r="I62">
            <v>0</v>
          </cell>
          <cell r="J62">
            <v>0</v>
          </cell>
          <cell r="K62">
            <v>1400084.5444815212</v>
          </cell>
          <cell r="L62">
            <v>0</v>
          </cell>
          <cell r="M62">
            <v>0</v>
          </cell>
          <cell r="N62">
            <v>0</v>
          </cell>
          <cell r="O62">
            <v>41069.146638124628</v>
          </cell>
          <cell r="P62">
            <v>21779.092914156998</v>
          </cell>
          <cell r="Q62">
            <v>19290.053723967627</v>
          </cell>
          <cell r="R62">
            <v>42935.926030766648</v>
          </cell>
          <cell r="S62">
            <v>1.2</v>
          </cell>
        </row>
        <row r="63">
          <cell r="A63">
            <v>6040</v>
          </cell>
          <cell r="B63" t="str">
            <v>AUT0125</v>
          </cell>
          <cell r="C63">
            <v>239953842.96727654</v>
          </cell>
          <cell r="D63">
            <v>166634.61317171983</v>
          </cell>
          <cell r="E63">
            <v>166634.61317171983</v>
          </cell>
          <cell r="F63">
            <v>1846.8</v>
          </cell>
          <cell r="G63">
            <v>1846.8</v>
          </cell>
          <cell r="H63">
            <v>0</v>
          </cell>
          <cell r="I63">
            <v>1</v>
          </cell>
          <cell r="J63">
            <v>1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</row>
        <row r="64">
          <cell r="A64">
            <v>3944</v>
          </cell>
          <cell r="B64" t="str">
            <v>AUT0126</v>
          </cell>
          <cell r="C64">
            <v>75284947.702471137</v>
          </cell>
          <cell r="D64">
            <v>52281.213682271627</v>
          </cell>
          <cell r="E64">
            <v>52281.213682271627</v>
          </cell>
          <cell r="F64">
            <v>2052</v>
          </cell>
          <cell r="G64">
            <v>2052</v>
          </cell>
          <cell r="H64">
            <v>0</v>
          </cell>
          <cell r="I64">
            <v>0</v>
          </cell>
          <cell r="J64">
            <v>1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</row>
        <row r="65">
          <cell r="A65">
            <v>2098</v>
          </cell>
          <cell r="B65" t="str">
            <v>AUT0127</v>
          </cell>
          <cell r="C65">
            <v>150728387.5381178</v>
          </cell>
          <cell r="D65">
            <v>104672.49134591514</v>
          </cell>
          <cell r="E65">
            <v>104672.49134591514</v>
          </cell>
          <cell r="F65">
            <v>150.5</v>
          </cell>
          <cell r="G65">
            <v>150.5</v>
          </cell>
          <cell r="H65">
            <v>0</v>
          </cell>
          <cell r="I65">
            <v>0</v>
          </cell>
          <cell r="J65">
            <v>0</v>
          </cell>
          <cell r="K65">
            <v>2355131.0552830906</v>
          </cell>
          <cell r="L65">
            <v>0</v>
          </cell>
          <cell r="M65">
            <v>0</v>
          </cell>
          <cell r="N65">
            <v>0</v>
          </cell>
          <cell r="O65">
            <v>69083.844288303997</v>
          </cell>
          <cell r="P65">
            <v>36635.371971070301</v>
          </cell>
          <cell r="Q65">
            <v>32448.472317233693</v>
          </cell>
          <cell r="R65">
            <v>72224.019028681447</v>
          </cell>
          <cell r="S65">
            <v>1.2</v>
          </cell>
        </row>
        <row r="66">
          <cell r="A66">
            <v>6103</v>
          </cell>
          <cell r="B66" t="str">
            <v>AUT0129</v>
          </cell>
          <cell r="C66">
            <v>80326975.543410107</v>
          </cell>
          <cell r="D66">
            <v>55782.621905145912</v>
          </cell>
          <cell r="E66">
            <v>55782.621905145912</v>
          </cell>
          <cell r="F66">
            <v>2336</v>
          </cell>
          <cell r="G66">
            <v>2336</v>
          </cell>
          <cell r="H66">
            <v>0</v>
          </cell>
          <cell r="I66">
            <v>1</v>
          </cell>
          <cell r="J66">
            <v>1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</row>
        <row r="67">
          <cell r="A67">
            <v>990</v>
          </cell>
          <cell r="B67" t="str">
            <v>AUT0130</v>
          </cell>
          <cell r="C67">
            <v>1338801813.5190551</v>
          </cell>
          <cell r="D67">
            <v>929723.48161045497</v>
          </cell>
          <cell r="E67">
            <v>929723.48161045497</v>
          </cell>
          <cell r="F67">
            <v>773.12699999999995</v>
          </cell>
          <cell r="G67">
            <v>773.12699999999995</v>
          </cell>
          <cell r="H67">
            <v>0</v>
          </cell>
          <cell r="I67">
            <v>0</v>
          </cell>
          <cell r="J67">
            <v>0</v>
          </cell>
          <cell r="K67">
            <v>20918778.336235236</v>
          </cell>
          <cell r="L67">
            <v>0</v>
          </cell>
          <cell r="M67">
            <v>0</v>
          </cell>
          <cell r="N67">
            <v>0</v>
          </cell>
          <cell r="O67">
            <v>613617.49786290026</v>
          </cell>
          <cell r="P67">
            <v>325403.21856365923</v>
          </cell>
          <cell r="Q67">
            <v>288214.27929924103</v>
          </cell>
          <cell r="R67">
            <v>641509.20231121383</v>
          </cell>
          <cell r="S67">
            <v>1.2</v>
          </cell>
        </row>
        <row r="68">
          <cell r="A68">
            <v>708</v>
          </cell>
          <cell r="B68" t="str">
            <v>AUT0131</v>
          </cell>
          <cell r="C68">
            <v>709901508.42856812</v>
          </cell>
          <cell r="D68">
            <v>492987.15863095009</v>
          </cell>
          <cell r="E68">
            <v>492987.15863095009</v>
          </cell>
          <cell r="F68">
            <v>953</v>
          </cell>
          <cell r="G68">
            <v>953</v>
          </cell>
          <cell r="H68">
            <v>0</v>
          </cell>
          <cell r="I68">
            <v>0</v>
          </cell>
          <cell r="J68">
            <v>0</v>
          </cell>
          <cell r="K68">
            <v>11092211.069196377</v>
          </cell>
          <cell r="L68">
            <v>0</v>
          </cell>
          <cell r="M68">
            <v>0</v>
          </cell>
          <cell r="N68">
            <v>0</v>
          </cell>
          <cell r="O68">
            <v>325371.52469642705</v>
          </cell>
          <cell r="P68">
            <v>172545.50552083252</v>
          </cell>
          <cell r="Q68">
            <v>152826.01917559453</v>
          </cell>
          <cell r="R68">
            <v>340161.13945535553</v>
          </cell>
          <cell r="S68">
            <v>1.2</v>
          </cell>
        </row>
        <row r="69">
          <cell r="A69">
            <v>1606</v>
          </cell>
          <cell r="B69" t="str">
            <v>AUT0134</v>
          </cell>
          <cell r="C69">
            <v>142922527.25086853</v>
          </cell>
          <cell r="D69">
            <v>99251.755035325376</v>
          </cell>
          <cell r="E69">
            <v>99251.755035325376</v>
          </cell>
          <cell r="F69">
            <v>136</v>
          </cell>
          <cell r="G69">
            <v>136</v>
          </cell>
          <cell r="H69">
            <v>0</v>
          </cell>
          <cell r="I69">
            <v>0</v>
          </cell>
          <cell r="J69">
            <v>0</v>
          </cell>
          <cell r="K69">
            <v>2233164.4882948208</v>
          </cell>
          <cell r="L69">
            <v>0</v>
          </cell>
          <cell r="M69">
            <v>0</v>
          </cell>
          <cell r="N69">
            <v>0</v>
          </cell>
          <cell r="O69">
            <v>65506.158323314754</v>
          </cell>
          <cell r="P69">
            <v>34738.114262363881</v>
          </cell>
          <cell r="Q69">
            <v>30768.044060950866</v>
          </cell>
          <cell r="R69">
            <v>68483.71097437451</v>
          </cell>
          <cell r="S69">
            <v>1.2</v>
          </cell>
        </row>
        <row r="70">
          <cell r="A70">
            <v>727</v>
          </cell>
          <cell r="B70" t="str">
            <v>AUT0137</v>
          </cell>
          <cell r="C70">
            <v>577759891.66370106</v>
          </cell>
          <cell r="D70">
            <v>401222.14698868128</v>
          </cell>
          <cell r="E70">
            <v>401222.14698868128</v>
          </cell>
          <cell r="F70">
            <v>218.32599999999999</v>
          </cell>
          <cell r="G70">
            <v>218.32599999999999</v>
          </cell>
          <cell r="H70">
            <v>0</v>
          </cell>
          <cell r="I70">
            <v>0</v>
          </cell>
          <cell r="J70">
            <v>0</v>
          </cell>
          <cell r="K70">
            <v>9027498.307245329</v>
          </cell>
          <cell r="L70">
            <v>0</v>
          </cell>
          <cell r="M70">
            <v>0</v>
          </cell>
          <cell r="N70">
            <v>0</v>
          </cell>
          <cell r="O70">
            <v>264806.61701252963</v>
          </cell>
          <cell r="P70">
            <v>140427.75144603843</v>
          </cell>
          <cell r="Q70">
            <v>124378.86556649119</v>
          </cell>
          <cell r="R70">
            <v>276843.28142219008</v>
          </cell>
          <cell r="S70">
            <v>1.2</v>
          </cell>
        </row>
        <row r="71">
          <cell r="A71">
            <v>2539</v>
          </cell>
          <cell r="B71" t="str">
            <v>AUT0139</v>
          </cell>
          <cell r="C71">
            <v>531467050.07303357</v>
          </cell>
          <cell r="D71">
            <v>369074.34032849554</v>
          </cell>
          <cell r="E71">
            <v>369074.34032849554</v>
          </cell>
          <cell r="F71">
            <v>400</v>
          </cell>
          <cell r="G71">
            <v>400</v>
          </cell>
          <cell r="H71">
            <v>0</v>
          </cell>
          <cell r="I71">
            <v>0</v>
          </cell>
          <cell r="J71">
            <v>0</v>
          </cell>
          <cell r="K71">
            <v>8304172.6573911496</v>
          </cell>
          <cell r="L71">
            <v>0</v>
          </cell>
          <cell r="M71">
            <v>0</v>
          </cell>
          <cell r="N71">
            <v>0</v>
          </cell>
          <cell r="O71">
            <v>243589.06461680707</v>
          </cell>
          <cell r="P71">
            <v>129176.01911497343</v>
          </cell>
          <cell r="Q71">
            <v>114413.04550183362</v>
          </cell>
          <cell r="R71">
            <v>254661.29482666191</v>
          </cell>
          <cell r="S71">
            <v>1.2</v>
          </cell>
        </row>
        <row r="72">
          <cell r="A72">
            <v>613</v>
          </cell>
          <cell r="B72" t="str">
            <v>AUT0142</v>
          </cell>
          <cell r="C72">
            <v>587043794.41268897</v>
          </cell>
          <cell r="D72">
            <v>407669.3016754784</v>
          </cell>
          <cell r="E72">
            <v>407669.3016754784</v>
          </cell>
          <cell r="F72">
            <v>1042.5</v>
          </cell>
          <cell r="G72">
            <v>1042.5</v>
          </cell>
          <cell r="H72">
            <v>0</v>
          </cell>
          <cell r="I72">
            <v>0</v>
          </cell>
          <cell r="J72">
            <v>0</v>
          </cell>
          <cell r="K72">
            <v>9172559.2876982633</v>
          </cell>
          <cell r="L72">
            <v>0</v>
          </cell>
          <cell r="M72">
            <v>0</v>
          </cell>
          <cell r="N72">
            <v>0</v>
          </cell>
          <cell r="O72">
            <v>269061.73910581577</v>
          </cell>
          <cell r="P72">
            <v>142684.25558641742</v>
          </cell>
          <cell r="Q72">
            <v>126377.4835193983</v>
          </cell>
          <cell r="R72">
            <v>281291.81815608009</v>
          </cell>
          <cell r="S72">
            <v>1.2</v>
          </cell>
        </row>
        <row r="73">
          <cell r="A73">
            <v>898</v>
          </cell>
          <cell r="B73" t="str">
            <v>AUT0143</v>
          </cell>
          <cell r="C73">
            <v>416582669.09552211</v>
          </cell>
          <cell r="D73">
            <v>289293.5202052237</v>
          </cell>
          <cell r="E73">
            <v>289293.5202052237</v>
          </cell>
          <cell r="F73">
            <v>605</v>
          </cell>
          <cell r="G73">
            <v>605</v>
          </cell>
          <cell r="H73">
            <v>0</v>
          </cell>
          <cell r="I73">
            <v>0</v>
          </cell>
          <cell r="J73">
            <v>0</v>
          </cell>
          <cell r="K73">
            <v>6509104.2046175329</v>
          </cell>
          <cell r="L73">
            <v>0</v>
          </cell>
          <cell r="M73">
            <v>0</v>
          </cell>
          <cell r="N73">
            <v>0</v>
          </cell>
          <cell r="O73">
            <v>190933.72333544766</v>
          </cell>
          <cell r="P73">
            <v>101252.73207182829</v>
          </cell>
          <cell r="Q73">
            <v>89680.991263619348</v>
          </cell>
          <cell r="R73">
            <v>199612.52894160434</v>
          </cell>
          <cell r="S73">
            <v>1.2</v>
          </cell>
        </row>
        <row r="74">
          <cell r="A74">
            <v>864</v>
          </cell>
          <cell r="B74" t="str">
            <v>AUT0146</v>
          </cell>
          <cell r="C74">
            <v>307017722.6724444</v>
          </cell>
          <cell r="D74">
            <v>213206.75185586416</v>
          </cell>
          <cell r="E74">
            <v>213206.75185586416</v>
          </cell>
          <cell r="F74">
            <v>564.05999999999995</v>
          </cell>
          <cell r="G74">
            <v>564.05999999999995</v>
          </cell>
          <cell r="H74">
            <v>0</v>
          </cell>
          <cell r="I74">
            <v>0</v>
          </cell>
          <cell r="J74">
            <v>0</v>
          </cell>
          <cell r="K74">
            <v>4797151.9167569438</v>
          </cell>
          <cell r="L74">
            <v>0</v>
          </cell>
          <cell r="M74">
            <v>0</v>
          </cell>
          <cell r="N74">
            <v>0</v>
          </cell>
          <cell r="O74">
            <v>140716.45622487034</v>
          </cell>
          <cell r="P74">
            <v>74622.363149552446</v>
          </cell>
          <cell r="Q74">
            <v>66094.093075317884</v>
          </cell>
          <cell r="R74">
            <v>147112.65878054625</v>
          </cell>
          <cell r="S74">
            <v>1.2</v>
          </cell>
        </row>
        <row r="75">
          <cell r="A75">
            <v>988</v>
          </cell>
          <cell r="B75" t="str">
            <v>AUT0148</v>
          </cell>
          <cell r="C75">
            <v>1492525689.5784252</v>
          </cell>
          <cell r="D75">
            <v>1036476.1733183508</v>
          </cell>
          <cell r="E75">
            <v>1036476.1733183508</v>
          </cell>
          <cell r="F75">
            <v>1100.0999999999999</v>
          </cell>
          <cell r="G75">
            <v>1100.0999999999999</v>
          </cell>
          <cell r="H75">
            <v>0</v>
          </cell>
          <cell r="I75">
            <v>0</v>
          </cell>
          <cell r="J75">
            <v>0</v>
          </cell>
          <cell r="K75">
            <v>23320713.899662893</v>
          </cell>
          <cell r="L75">
            <v>0</v>
          </cell>
          <cell r="M75">
            <v>0</v>
          </cell>
          <cell r="N75">
            <v>0</v>
          </cell>
          <cell r="O75">
            <v>684074.27439011156</v>
          </cell>
          <cell r="P75">
            <v>362766.66066142276</v>
          </cell>
          <cell r="Q75">
            <v>321307.61372868874</v>
          </cell>
          <cell r="R75">
            <v>715168.55958966201</v>
          </cell>
          <cell r="S75">
            <v>1.2</v>
          </cell>
        </row>
        <row r="76">
          <cell r="A76">
            <v>2168</v>
          </cell>
          <cell r="B76" t="str">
            <v>AUT0149</v>
          </cell>
          <cell r="C76">
            <v>1221233707.9857254</v>
          </cell>
          <cell r="D76">
            <v>848078.96387897595</v>
          </cell>
          <cell r="E76">
            <v>848078.96387897595</v>
          </cell>
          <cell r="F76">
            <v>1135</v>
          </cell>
          <cell r="G76">
            <v>1135</v>
          </cell>
          <cell r="H76">
            <v>0</v>
          </cell>
          <cell r="I76">
            <v>0</v>
          </cell>
          <cell r="J76">
            <v>0</v>
          </cell>
          <cell r="K76">
            <v>19081776.687276959</v>
          </cell>
          <cell r="L76">
            <v>0</v>
          </cell>
          <cell r="M76">
            <v>0</v>
          </cell>
          <cell r="N76">
            <v>0</v>
          </cell>
          <cell r="O76">
            <v>559732.11616012419</v>
          </cell>
          <cell r="P76">
            <v>296827.63735764154</v>
          </cell>
          <cell r="Q76">
            <v>262904.47880248254</v>
          </cell>
          <cell r="R76">
            <v>585174.48507649335</v>
          </cell>
          <cell r="S76">
            <v>1.2</v>
          </cell>
        </row>
        <row r="77">
          <cell r="A77">
            <v>3548</v>
          </cell>
          <cell r="B77" t="str">
            <v>AUT0151</v>
          </cell>
          <cell r="C77">
            <v>695392516.08480918</v>
          </cell>
          <cell r="D77">
            <v>482911.46950333967</v>
          </cell>
          <cell r="E77">
            <v>482911.46950333967</v>
          </cell>
          <cell r="F77">
            <v>726</v>
          </cell>
          <cell r="G77">
            <v>726</v>
          </cell>
          <cell r="H77">
            <v>0</v>
          </cell>
          <cell r="I77">
            <v>0</v>
          </cell>
          <cell r="J77">
            <v>0</v>
          </cell>
          <cell r="K77">
            <v>10865508.063825144</v>
          </cell>
          <cell r="L77">
            <v>0</v>
          </cell>
          <cell r="M77">
            <v>0</v>
          </cell>
          <cell r="N77">
            <v>0</v>
          </cell>
          <cell r="O77">
            <v>318721.56987220421</v>
          </cell>
          <cell r="P77">
            <v>169019.01432616886</v>
          </cell>
          <cell r="Q77">
            <v>149702.55554603529</v>
          </cell>
          <cell r="R77">
            <v>333208.91395730432</v>
          </cell>
          <cell r="S77">
            <v>1.2</v>
          </cell>
        </row>
        <row r="78">
          <cell r="A78">
            <v>6016</v>
          </cell>
          <cell r="B78" t="str">
            <v>AUT0152</v>
          </cell>
          <cell r="C78">
            <v>492344958.3372457</v>
          </cell>
          <cell r="D78">
            <v>341906.22106753173</v>
          </cell>
          <cell r="E78">
            <v>341906.22106753173</v>
          </cell>
          <cell r="F78">
            <v>441</v>
          </cell>
          <cell r="G78">
            <v>441</v>
          </cell>
          <cell r="H78">
            <v>0</v>
          </cell>
          <cell r="I78">
            <v>0</v>
          </cell>
          <cell r="J78">
            <v>1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</row>
        <row r="79">
          <cell r="A79">
            <v>8056</v>
          </cell>
          <cell r="B79" t="str">
            <v>AUT0156</v>
          </cell>
          <cell r="C79">
            <v>975889071.65121901</v>
          </cell>
          <cell r="D79">
            <v>677700.74420223548</v>
          </cell>
          <cell r="E79">
            <v>677700.74420223548</v>
          </cell>
          <cell r="F79">
            <v>891</v>
          </cell>
          <cell r="G79">
            <v>891</v>
          </cell>
          <cell r="H79">
            <v>1</v>
          </cell>
          <cell r="I79">
            <v>0</v>
          </cell>
          <cell r="J79">
            <v>0</v>
          </cell>
          <cell r="K79">
            <v>15248266.744550299</v>
          </cell>
          <cell r="L79">
            <v>0</v>
          </cell>
          <cell r="M79">
            <v>0</v>
          </cell>
          <cell r="N79">
            <v>0</v>
          </cell>
          <cell r="O79">
            <v>447282.49117347546</v>
          </cell>
          <cell r="P79">
            <v>237195.26047078241</v>
          </cell>
          <cell r="Q79">
            <v>210087.23070269299</v>
          </cell>
          <cell r="R79">
            <v>467613.51349954243</v>
          </cell>
          <cell r="S79">
            <v>1.2</v>
          </cell>
        </row>
        <row r="80">
          <cell r="A80">
            <v>4072</v>
          </cell>
          <cell r="B80" t="str">
            <v>AUT0157</v>
          </cell>
          <cell r="C80">
            <v>500264704.52457619</v>
          </cell>
          <cell r="D80">
            <v>347406.04480873345</v>
          </cell>
          <cell r="E80">
            <v>347406.04480873345</v>
          </cell>
          <cell r="F80">
            <v>372.5</v>
          </cell>
          <cell r="G80">
            <v>372.5</v>
          </cell>
          <cell r="H80">
            <v>0</v>
          </cell>
          <cell r="I80">
            <v>0</v>
          </cell>
          <cell r="J80">
            <v>0</v>
          </cell>
          <cell r="K80">
            <v>7816636.0081965029</v>
          </cell>
          <cell r="L80">
            <v>0</v>
          </cell>
          <cell r="M80">
            <v>0</v>
          </cell>
          <cell r="N80">
            <v>0</v>
          </cell>
          <cell r="O80">
            <v>229287.98957376409</v>
          </cell>
          <cell r="P80">
            <v>121592.11568305671</v>
          </cell>
          <cell r="Q80">
            <v>107695.87389070737</v>
          </cell>
          <cell r="R80">
            <v>239710.17091802607</v>
          </cell>
          <cell r="S80">
            <v>1.2</v>
          </cell>
        </row>
        <row r="81">
          <cell r="A81">
            <v>2713</v>
          </cell>
          <cell r="B81" t="str">
            <v>AUT0160</v>
          </cell>
          <cell r="C81">
            <v>358134099.70482749</v>
          </cell>
          <cell r="D81">
            <v>248704.2359061302</v>
          </cell>
          <cell r="E81">
            <v>248704.2359061302</v>
          </cell>
          <cell r="F81">
            <v>653.61599999999999</v>
          </cell>
          <cell r="G81">
            <v>653.61599999999999</v>
          </cell>
          <cell r="H81">
            <v>0</v>
          </cell>
          <cell r="I81">
            <v>0</v>
          </cell>
          <cell r="J81">
            <v>1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</row>
        <row r="82">
          <cell r="A82">
            <v>3508</v>
          </cell>
          <cell r="B82" t="str">
            <v>AUT0161</v>
          </cell>
          <cell r="C82">
            <v>800179585.34613168</v>
          </cell>
          <cell r="D82">
            <v>555680.26760148036</v>
          </cell>
          <cell r="E82">
            <v>555680.26760148036</v>
          </cell>
          <cell r="F82">
            <v>1175.49</v>
          </cell>
          <cell r="G82">
            <v>1175.49</v>
          </cell>
          <cell r="H82">
            <v>1</v>
          </cell>
          <cell r="I82">
            <v>0</v>
          </cell>
          <cell r="J82">
            <v>0</v>
          </cell>
          <cell r="K82">
            <v>12502806.021033308</v>
          </cell>
          <cell r="L82">
            <v>0</v>
          </cell>
          <cell r="M82">
            <v>0</v>
          </cell>
          <cell r="N82">
            <v>0</v>
          </cell>
          <cell r="O82">
            <v>366748.97661697707</v>
          </cell>
          <cell r="P82">
            <v>194488.09366051812</v>
          </cell>
          <cell r="Q82">
            <v>172260.8829564589</v>
          </cell>
          <cell r="R82">
            <v>383419.3846450214</v>
          </cell>
          <cell r="S82">
            <v>1.2</v>
          </cell>
        </row>
        <row r="83">
          <cell r="A83">
            <v>6034</v>
          </cell>
          <cell r="B83" t="str">
            <v>AUT0163</v>
          </cell>
          <cell r="C83">
            <v>740818271.37220716</v>
          </cell>
          <cell r="D83">
            <v>514457.13289736607</v>
          </cell>
          <cell r="E83">
            <v>514457.13289736607</v>
          </cell>
          <cell r="F83">
            <v>1395</v>
          </cell>
          <cell r="G83">
            <v>1395</v>
          </cell>
          <cell r="H83">
            <v>0</v>
          </cell>
          <cell r="I83">
            <v>0</v>
          </cell>
          <cell r="J83">
            <v>0</v>
          </cell>
          <cell r="K83">
            <v>11575285.490190737</v>
          </cell>
          <cell r="L83">
            <v>0</v>
          </cell>
          <cell r="M83">
            <v>0</v>
          </cell>
          <cell r="N83">
            <v>0</v>
          </cell>
          <cell r="O83">
            <v>339541.70771226165</v>
          </cell>
          <cell r="P83">
            <v>180059.99651407811</v>
          </cell>
          <cell r="Q83">
            <v>159481.71119818348</v>
          </cell>
          <cell r="R83">
            <v>354975.42169918254</v>
          </cell>
          <cell r="S83">
            <v>1.2</v>
          </cell>
        </row>
        <row r="84">
          <cell r="A84">
            <v>2511</v>
          </cell>
          <cell r="B84" t="str">
            <v>AUT0168</v>
          </cell>
          <cell r="C84">
            <v>474851460.11075205</v>
          </cell>
          <cell r="D84">
            <v>329757.95841024449</v>
          </cell>
          <cell r="E84">
            <v>329757.95841024449</v>
          </cell>
          <cell r="F84">
            <v>350</v>
          </cell>
          <cell r="G84">
            <v>350</v>
          </cell>
          <cell r="H84">
            <v>0</v>
          </cell>
          <cell r="I84">
            <v>0</v>
          </cell>
          <cell r="J84">
            <v>0</v>
          </cell>
          <cell r="K84">
            <v>7419554.0642305007</v>
          </cell>
          <cell r="L84">
            <v>0</v>
          </cell>
          <cell r="M84">
            <v>0</v>
          </cell>
          <cell r="N84">
            <v>0</v>
          </cell>
          <cell r="O84">
            <v>217640.25255076139</v>
          </cell>
          <cell r="P84">
            <v>115415.28544358557</v>
          </cell>
          <cell r="Q84">
            <v>102224.96710717579</v>
          </cell>
          <cell r="R84">
            <v>227532.99130306867</v>
          </cell>
          <cell r="S84">
            <v>1.2</v>
          </cell>
        </row>
        <row r="85">
          <cell r="A85">
            <v>3611</v>
          </cell>
          <cell r="B85" t="str">
            <v>AUT0170</v>
          </cell>
          <cell r="C85">
            <v>1353687769.4720192</v>
          </cell>
          <cell r="D85">
            <v>940060.95102223556</v>
          </cell>
          <cell r="E85">
            <v>940060.95102223556</v>
          </cell>
          <cell r="F85">
            <v>892</v>
          </cell>
          <cell r="G85">
            <v>892</v>
          </cell>
          <cell r="H85">
            <v>0</v>
          </cell>
          <cell r="I85">
            <v>0</v>
          </cell>
          <cell r="J85">
            <v>1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</row>
        <row r="86">
          <cell r="A86">
            <v>2167</v>
          </cell>
          <cell r="B86" t="str">
            <v>AUT0171</v>
          </cell>
          <cell r="C86">
            <v>1712182965.0714648</v>
          </cell>
          <cell r="D86">
            <v>1189015.9479662951</v>
          </cell>
          <cell r="E86">
            <v>1189015.9479662951</v>
          </cell>
          <cell r="F86">
            <v>1200</v>
          </cell>
          <cell r="G86">
            <v>1200</v>
          </cell>
          <cell r="H86">
            <v>0</v>
          </cell>
          <cell r="I86">
            <v>0</v>
          </cell>
          <cell r="J86">
            <v>0</v>
          </cell>
          <cell r="K86">
            <v>26752858.829241637</v>
          </cell>
          <cell r="L86">
            <v>0</v>
          </cell>
          <cell r="M86">
            <v>0</v>
          </cell>
          <cell r="N86">
            <v>0</v>
          </cell>
          <cell r="O86">
            <v>784750.52565775474</v>
          </cell>
          <cell r="P86">
            <v>416155.58178820327</v>
          </cell>
          <cell r="Q86">
            <v>368594.94386955147</v>
          </cell>
          <cell r="R86">
            <v>820421.00409674353</v>
          </cell>
          <cell r="S86">
            <v>1.2</v>
          </cell>
        </row>
        <row r="87">
          <cell r="A87">
            <v>2289</v>
          </cell>
          <cell r="B87" t="str">
            <v>AUT0173</v>
          </cell>
          <cell r="C87">
            <v>740864154.09246671</v>
          </cell>
          <cell r="D87">
            <v>514488.99589754635</v>
          </cell>
          <cell r="E87">
            <v>514488.99589754635</v>
          </cell>
          <cell r="F87">
            <v>502</v>
          </cell>
          <cell r="G87">
            <v>502</v>
          </cell>
          <cell r="H87">
            <v>0</v>
          </cell>
          <cell r="I87">
            <v>1</v>
          </cell>
          <cell r="J87">
            <v>0</v>
          </cell>
          <cell r="K87">
            <v>11576002.407694792</v>
          </cell>
          <cell r="L87">
            <v>0</v>
          </cell>
          <cell r="M87">
            <v>0</v>
          </cell>
          <cell r="N87">
            <v>0</v>
          </cell>
          <cell r="O87">
            <v>339562.7372923806</v>
          </cell>
          <cell r="P87">
            <v>180071.14856414121</v>
          </cell>
          <cell r="Q87">
            <v>159491.58872823938</v>
          </cell>
          <cell r="R87">
            <v>354997.40716930694</v>
          </cell>
          <cell r="S87">
            <v>1.2</v>
          </cell>
        </row>
        <row r="88">
          <cell r="A88">
            <v>1554</v>
          </cell>
          <cell r="B88" t="str">
            <v>AUT0174</v>
          </cell>
          <cell r="C88">
            <v>1932476034.2253501</v>
          </cell>
          <cell r="D88">
            <v>1341997.2459898265</v>
          </cell>
          <cell r="E88">
            <v>1341997.2459898265</v>
          </cell>
          <cell r="F88">
            <v>1042.5740000000001</v>
          </cell>
          <cell r="G88">
            <v>1042.5740000000001</v>
          </cell>
          <cell r="H88">
            <v>0</v>
          </cell>
          <cell r="I88">
            <v>0</v>
          </cell>
          <cell r="J88">
            <v>0</v>
          </cell>
          <cell r="K88">
            <v>30194938.034771096</v>
          </cell>
          <cell r="L88">
            <v>0</v>
          </cell>
          <cell r="M88">
            <v>0</v>
          </cell>
          <cell r="N88">
            <v>0</v>
          </cell>
          <cell r="O88">
            <v>885718.18235328549</v>
          </cell>
          <cell r="P88">
            <v>469699.03609643923</v>
          </cell>
          <cell r="Q88">
            <v>416019.1462568462</v>
          </cell>
          <cell r="R88">
            <v>925978.09973298025</v>
          </cell>
          <cell r="S88">
            <v>1.2</v>
          </cell>
        </row>
        <row r="89">
          <cell r="A89">
            <v>2864</v>
          </cell>
          <cell r="B89" t="str">
            <v>AUT0175</v>
          </cell>
          <cell r="C89">
            <v>371531002.81679899</v>
          </cell>
          <cell r="D89">
            <v>258007.64084499929</v>
          </cell>
          <cell r="E89">
            <v>258007.64084499929</v>
          </cell>
          <cell r="F89">
            <v>415.99799999999999</v>
          </cell>
          <cell r="G89">
            <v>415.99799999999999</v>
          </cell>
          <cell r="H89">
            <v>0</v>
          </cell>
          <cell r="I89">
            <v>0</v>
          </cell>
          <cell r="J89">
            <v>0</v>
          </cell>
          <cell r="K89">
            <v>5805171.9190124841</v>
          </cell>
          <cell r="L89">
            <v>0</v>
          </cell>
          <cell r="M89">
            <v>0</v>
          </cell>
          <cell r="N89">
            <v>0</v>
          </cell>
          <cell r="O89">
            <v>170285.04295769954</v>
          </cell>
          <cell r="P89">
            <v>90302.674295749748</v>
          </cell>
          <cell r="Q89">
            <v>79982.368661949775</v>
          </cell>
          <cell r="R89">
            <v>178025.2721830495</v>
          </cell>
          <cell r="S89">
            <v>1.2</v>
          </cell>
        </row>
        <row r="90">
          <cell r="A90">
            <v>6146</v>
          </cell>
          <cell r="B90" t="str">
            <v>AUT0176</v>
          </cell>
          <cell r="C90">
            <v>2379448216.7466979</v>
          </cell>
          <cell r="D90">
            <v>1652394.5949629846</v>
          </cell>
          <cell r="E90">
            <v>1652394.5949629846</v>
          </cell>
          <cell r="F90">
            <v>2379.75</v>
          </cell>
          <cell r="G90">
            <v>2379.75</v>
          </cell>
          <cell r="H90">
            <v>0</v>
          </cell>
          <cell r="I90">
            <v>0</v>
          </cell>
          <cell r="J90">
            <v>0</v>
          </cell>
          <cell r="K90">
            <v>37178878.386667155</v>
          </cell>
          <cell r="L90">
            <v>0</v>
          </cell>
          <cell r="M90">
            <v>0</v>
          </cell>
          <cell r="N90">
            <v>0</v>
          </cell>
          <cell r="O90">
            <v>1090580.4326755698</v>
          </cell>
          <cell r="P90">
            <v>578338.10823704454</v>
          </cell>
          <cell r="Q90">
            <v>512242.32443852519</v>
          </cell>
          <cell r="R90">
            <v>1140152.2705244592</v>
          </cell>
          <cell r="S90">
            <v>1.2</v>
          </cell>
        </row>
        <row r="91">
          <cell r="A91">
            <v>3954</v>
          </cell>
          <cell r="B91" t="str">
            <v>AUT0178</v>
          </cell>
          <cell r="C91">
            <v>1617321473.4076133</v>
          </cell>
          <cell r="D91">
            <v>1123139.9120886205</v>
          </cell>
          <cell r="E91">
            <v>1123139.9120886205</v>
          </cell>
          <cell r="F91">
            <v>1662.48</v>
          </cell>
          <cell r="G91">
            <v>1662.48</v>
          </cell>
          <cell r="H91">
            <v>0</v>
          </cell>
          <cell r="I91">
            <v>0</v>
          </cell>
          <cell r="J91">
            <v>0</v>
          </cell>
          <cell r="K91">
            <v>25270648.021993961</v>
          </cell>
          <cell r="L91">
            <v>0</v>
          </cell>
          <cell r="M91">
            <v>0</v>
          </cell>
          <cell r="N91">
            <v>0</v>
          </cell>
          <cell r="O91">
            <v>741272.34197848954</v>
          </cell>
          <cell r="P91">
            <v>393098.96923101717</v>
          </cell>
          <cell r="Q91">
            <v>348173.37274747237</v>
          </cell>
          <cell r="R91">
            <v>774966.53934114811</v>
          </cell>
          <cell r="S91">
            <v>1.2</v>
          </cell>
        </row>
        <row r="92">
          <cell r="A92">
            <v>1073</v>
          </cell>
          <cell r="B92" t="str">
            <v>AUT0181</v>
          </cell>
          <cell r="C92">
            <v>219054323.44931778</v>
          </cell>
          <cell r="D92">
            <v>152121.05795091513</v>
          </cell>
          <cell r="E92">
            <v>152121.05795091513</v>
          </cell>
          <cell r="F92">
            <v>235.75</v>
          </cell>
          <cell r="G92">
            <v>235.75</v>
          </cell>
          <cell r="H92">
            <v>0</v>
          </cell>
          <cell r="I92">
            <v>0</v>
          </cell>
          <cell r="J92">
            <v>0</v>
          </cell>
          <cell r="K92">
            <v>3422723.8038955904</v>
          </cell>
          <cell r="L92">
            <v>0</v>
          </cell>
          <cell r="M92">
            <v>0</v>
          </cell>
          <cell r="N92">
            <v>0</v>
          </cell>
          <cell r="O92">
            <v>100399.898247604</v>
          </cell>
          <cell r="P92">
            <v>53242.370282820295</v>
          </cell>
          <cell r="Q92">
            <v>47157.527964783687</v>
          </cell>
          <cell r="R92">
            <v>104963.52998613143</v>
          </cell>
          <cell r="S92">
            <v>1.2</v>
          </cell>
        </row>
        <row r="93">
          <cell r="A93">
            <v>1416</v>
          </cell>
          <cell r="B93" t="str">
            <v>AUT0182</v>
          </cell>
          <cell r="C93">
            <v>413317077.72604901</v>
          </cell>
          <cell r="D93">
            <v>287025.74842086737</v>
          </cell>
          <cell r="E93">
            <v>287025.74842086737</v>
          </cell>
          <cell r="F93">
            <v>100</v>
          </cell>
          <cell r="G93">
            <v>100</v>
          </cell>
          <cell r="H93">
            <v>0</v>
          </cell>
          <cell r="I93">
            <v>0</v>
          </cell>
          <cell r="J93">
            <v>1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</row>
        <row r="94">
          <cell r="A94">
            <v>3169</v>
          </cell>
          <cell r="B94" t="str">
            <v>AUT0183</v>
          </cell>
          <cell r="C94">
            <v>170645337.16920349</v>
          </cell>
          <cell r="D94">
            <v>118503.70636750243</v>
          </cell>
          <cell r="E94">
            <v>118503.70636750243</v>
          </cell>
          <cell r="F94">
            <v>240.4</v>
          </cell>
          <cell r="G94">
            <v>240.4</v>
          </cell>
          <cell r="H94">
            <v>1</v>
          </cell>
          <cell r="I94">
            <v>0</v>
          </cell>
          <cell r="J94">
            <v>0</v>
          </cell>
          <cell r="K94">
            <v>2666333.3932688045</v>
          </cell>
          <cell r="L94">
            <v>0</v>
          </cell>
          <cell r="M94">
            <v>0</v>
          </cell>
          <cell r="N94">
            <v>0</v>
          </cell>
          <cell r="O94">
            <v>78212.446202551611</v>
          </cell>
          <cell r="P94">
            <v>41476.297228625845</v>
          </cell>
          <cell r="Q94">
            <v>36736.148973925752</v>
          </cell>
          <cell r="R94">
            <v>81767.557393576673</v>
          </cell>
          <cell r="S94">
            <v>1.2</v>
          </cell>
        </row>
        <row r="95">
          <cell r="A95">
            <v>3403</v>
          </cell>
          <cell r="B95" t="str">
            <v>AUT0185</v>
          </cell>
          <cell r="C95">
            <v>1167711434.9724569</v>
          </cell>
          <cell r="D95">
            <v>810910.71873087285</v>
          </cell>
          <cell r="E95">
            <v>810910.71873087285</v>
          </cell>
          <cell r="F95">
            <v>1255.2</v>
          </cell>
          <cell r="G95">
            <v>1255.2</v>
          </cell>
          <cell r="H95">
            <v>0</v>
          </cell>
          <cell r="I95">
            <v>0</v>
          </cell>
          <cell r="J95">
            <v>0</v>
          </cell>
          <cell r="K95">
            <v>18245491.17144464</v>
          </cell>
          <cell r="L95">
            <v>0</v>
          </cell>
          <cell r="M95">
            <v>0</v>
          </cell>
          <cell r="N95">
            <v>0</v>
          </cell>
          <cell r="O95">
            <v>535201.07436237612</v>
          </cell>
          <cell r="P95">
            <v>283818.7515558055</v>
          </cell>
          <cell r="Q95">
            <v>251382.32280657059</v>
          </cell>
          <cell r="R95">
            <v>559528.39592430217</v>
          </cell>
          <cell r="S95">
            <v>1.2</v>
          </cell>
        </row>
        <row r="96">
          <cell r="A96">
            <v>6168</v>
          </cell>
          <cell r="B96" t="str">
            <v>AUT0187</v>
          </cell>
          <cell r="C96">
            <v>1789474480.0404184</v>
          </cell>
          <cell r="D96">
            <v>1242690.6111391794</v>
          </cell>
          <cell r="E96">
            <v>1242690.6111391794</v>
          </cell>
          <cell r="F96">
            <v>1959.48</v>
          </cell>
          <cell r="G96">
            <v>1959.48</v>
          </cell>
          <cell r="H96">
            <v>0</v>
          </cell>
          <cell r="I96">
            <v>1</v>
          </cell>
          <cell r="J96">
            <v>0</v>
          </cell>
          <cell r="K96">
            <v>27960538.750631537</v>
          </cell>
          <cell r="L96">
            <v>0</v>
          </cell>
          <cell r="M96">
            <v>0</v>
          </cell>
          <cell r="N96">
            <v>0</v>
          </cell>
          <cell r="O96">
            <v>820175.80335185851</v>
          </cell>
          <cell r="P96">
            <v>434941.71389871277</v>
          </cell>
          <cell r="Q96">
            <v>385234.08945314563</v>
          </cell>
          <cell r="R96">
            <v>857456.5216860337</v>
          </cell>
          <cell r="S96">
            <v>1.2</v>
          </cell>
        </row>
        <row r="97">
          <cell r="A97">
            <v>6122</v>
          </cell>
          <cell r="B97" t="str">
            <v>AUT0190</v>
          </cell>
          <cell r="C97">
            <v>737208163.00257206</v>
          </cell>
          <cell r="D97">
            <v>511950.11319623061</v>
          </cell>
          <cell r="E97">
            <v>511950.11319623061</v>
          </cell>
          <cell r="F97">
            <v>517.14</v>
          </cell>
          <cell r="G97">
            <v>517.14</v>
          </cell>
          <cell r="H97">
            <v>0</v>
          </cell>
          <cell r="I97">
            <v>1</v>
          </cell>
          <cell r="J97">
            <v>0</v>
          </cell>
          <cell r="K97">
            <v>11518877.546915188</v>
          </cell>
          <cell r="L97">
            <v>0</v>
          </cell>
          <cell r="M97">
            <v>0</v>
          </cell>
          <cell r="N97">
            <v>0</v>
          </cell>
          <cell r="O97">
            <v>337887.07470951224</v>
          </cell>
          <cell r="P97">
            <v>179182.53961868069</v>
          </cell>
          <cell r="Q97">
            <v>158704.53509083149</v>
          </cell>
          <cell r="R97">
            <v>353245.57810539909</v>
          </cell>
          <cell r="S97">
            <v>1.2</v>
          </cell>
        </row>
        <row r="98">
          <cell r="A98">
            <v>1710</v>
          </cell>
          <cell r="B98" t="str">
            <v>AUT0191</v>
          </cell>
          <cell r="C98">
            <v>996962248.4981463</v>
          </cell>
          <cell r="D98">
            <v>692334.89479037933</v>
          </cell>
          <cell r="E98">
            <v>692334.89479037933</v>
          </cell>
          <cell r="F98">
            <v>1521</v>
          </cell>
          <cell r="G98">
            <v>1521</v>
          </cell>
          <cell r="H98">
            <v>0</v>
          </cell>
          <cell r="I98">
            <v>0</v>
          </cell>
          <cell r="J98">
            <v>0</v>
          </cell>
          <cell r="K98">
            <v>15577535.132783536</v>
          </cell>
          <cell r="L98">
            <v>0</v>
          </cell>
          <cell r="M98">
            <v>0</v>
          </cell>
          <cell r="N98">
            <v>0</v>
          </cell>
          <cell r="O98">
            <v>456941.0305616504</v>
          </cell>
          <cell r="P98">
            <v>242317.21317663274</v>
          </cell>
          <cell r="Q98">
            <v>214623.81738501758</v>
          </cell>
          <cell r="R98">
            <v>477711.07740536169</v>
          </cell>
          <cell r="S98">
            <v>1.2</v>
          </cell>
        </row>
        <row r="99">
          <cell r="A99">
            <v>3628</v>
          </cell>
          <cell r="B99" t="str">
            <v>AUT0192</v>
          </cell>
          <cell r="C99">
            <v>517947435.00089908</v>
          </cell>
          <cell r="D99">
            <v>359685.71875062434</v>
          </cell>
          <cell r="E99">
            <v>359685.71875062434</v>
          </cell>
          <cell r="F99">
            <v>366</v>
          </cell>
          <cell r="G99">
            <v>366</v>
          </cell>
          <cell r="H99">
            <v>0</v>
          </cell>
          <cell r="I99">
            <v>0</v>
          </cell>
          <cell r="J99">
            <v>0</v>
          </cell>
          <cell r="K99">
            <v>8092928.6718890471</v>
          </cell>
          <cell r="L99">
            <v>0</v>
          </cell>
          <cell r="M99">
            <v>0</v>
          </cell>
          <cell r="N99">
            <v>0</v>
          </cell>
          <cell r="O99">
            <v>237392.57437541208</v>
          </cell>
          <cell r="P99">
            <v>125890.00156271851</v>
          </cell>
          <cell r="Q99">
            <v>111502.57281269354</v>
          </cell>
          <cell r="R99">
            <v>248183.14593793076</v>
          </cell>
          <cell r="S99">
            <v>1.2</v>
          </cell>
        </row>
        <row r="100">
          <cell r="A100">
            <v>384</v>
          </cell>
          <cell r="B100" t="str">
            <v>AUT0193</v>
          </cell>
          <cell r="C100">
            <v>1448760355.178575</v>
          </cell>
          <cell r="D100">
            <v>1006083.5799851215</v>
          </cell>
          <cell r="E100">
            <v>1006083.5799851215</v>
          </cell>
          <cell r="F100">
            <v>1320</v>
          </cell>
          <cell r="G100">
            <v>1320</v>
          </cell>
          <cell r="H100">
            <v>0</v>
          </cell>
          <cell r="I100">
            <v>0</v>
          </cell>
          <cell r="J100">
            <v>0</v>
          </cell>
          <cell r="K100">
            <v>22636880.549665235</v>
          </cell>
          <cell r="L100">
            <v>0</v>
          </cell>
          <cell r="M100">
            <v>0</v>
          </cell>
          <cell r="N100">
            <v>0</v>
          </cell>
          <cell r="O100">
            <v>664015.16279018018</v>
          </cell>
          <cell r="P100">
            <v>352129.25299479248</v>
          </cell>
          <cell r="Q100">
            <v>311885.90979538765</v>
          </cell>
          <cell r="R100">
            <v>694197.67018973373</v>
          </cell>
          <cell r="S100">
            <v>1.2</v>
          </cell>
        </row>
        <row r="101">
          <cell r="A101">
            <v>668</v>
          </cell>
          <cell r="B101" t="str">
            <v>AUT0196</v>
          </cell>
          <cell r="C101">
            <v>331372865.75949848</v>
          </cell>
          <cell r="D101">
            <v>230120.04566631839</v>
          </cell>
          <cell r="E101">
            <v>230120.04566631839</v>
          </cell>
          <cell r="F101">
            <v>231.6</v>
          </cell>
          <cell r="G101">
            <v>231.6</v>
          </cell>
          <cell r="H101">
            <v>1</v>
          </cell>
          <cell r="I101">
            <v>0</v>
          </cell>
          <cell r="J101">
            <v>0</v>
          </cell>
          <cell r="K101">
            <v>5177701.0274921637</v>
          </cell>
          <cell r="L101">
            <v>0</v>
          </cell>
          <cell r="M101">
            <v>0</v>
          </cell>
          <cell r="N101">
            <v>0</v>
          </cell>
          <cell r="O101">
            <v>151879.23013977014</v>
          </cell>
          <cell r="P101">
            <v>80542.01598321143</v>
          </cell>
          <cell r="Q101">
            <v>71337.214156558694</v>
          </cell>
          <cell r="R101">
            <v>158782.83150975968</v>
          </cell>
          <cell r="S101">
            <v>1.2</v>
          </cell>
        </row>
        <row r="102">
          <cell r="A102">
            <v>1960</v>
          </cell>
          <cell r="B102" t="str">
            <v>AUT0197</v>
          </cell>
          <cell r="C102">
            <v>586168404.42025518</v>
          </cell>
          <cell r="D102">
            <v>407061.39195851056</v>
          </cell>
          <cell r="E102">
            <v>407061.39195851056</v>
          </cell>
          <cell r="F102">
            <v>27.5</v>
          </cell>
          <cell r="G102">
            <v>27.5</v>
          </cell>
          <cell r="H102">
            <v>1</v>
          </cell>
          <cell r="I102">
            <v>0</v>
          </cell>
          <cell r="J102">
            <v>0</v>
          </cell>
          <cell r="K102">
            <v>9158881.3190664873</v>
          </cell>
          <cell r="L102">
            <v>0</v>
          </cell>
          <cell r="M102">
            <v>0</v>
          </cell>
          <cell r="N102">
            <v>0</v>
          </cell>
          <cell r="O102">
            <v>268660.51869261696</v>
          </cell>
          <cell r="P102">
            <v>142471.48718547868</v>
          </cell>
          <cell r="Q102">
            <v>126189.03150713828</v>
          </cell>
          <cell r="R102">
            <v>280872.36045137228</v>
          </cell>
          <cell r="S102">
            <v>1.2</v>
          </cell>
        </row>
        <row r="103">
          <cell r="A103">
            <v>1732</v>
          </cell>
          <cell r="B103" t="str">
            <v>AUT0199</v>
          </cell>
          <cell r="C103">
            <v>51481227.822570816</v>
          </cell>
          <cell r="D103">
            <v>35750.852654563067</v>
          </cell>
          <cell r="E103">
            <v>35750.852654563067</v>
          </cell>
          <cell r="F103">
            <v>200</v>
          </cell>
          <cell r="G103">
            <v>200</v>
          </cell>
          <cell r="H103">
            <v>0</v>
          </cell>
          <cell r="I103">
            <v>0</v>
          </cell>
          <cell r="J103">
            <v>0</v>
          </cell>
          <cell r="K103">
            <v>804394.184727669</v>
          </cell>
          <cell r="L103">
            <v>0</v>
          </cell>
          <cell r="M103">
            <v>0</v>
          </cell>
          <cell r="N103">
            <v>0</v>
          </cell>
          <cell r="O103">
            <v>23595.562752011625</v>
          </cell>
          <cell r="P103">
            <v>12512.798429097073</v>
          </cell>
          <cell r="Q103">
            <v>11082.764322914551</v>
          </cell>
          <cell r="R103">
            <v>24668.088331648512</v>
          </cell>
          <cell r="S103">
            <v>1.2</v>
          </cell>
        </row>
        <row r="104">
          <cell r="A104">
            <v>7210</v>
          </cell>
          <cell r="B104" t="str">
            <v>AUT0201</v>
          </cell>
          <cell r="C104">
            <v>1558420016.5064754</v>
          </cell>
          <cell r="D104">
            <v>1082236.1225739412</v>
          </cell>
          <cell r="E104">
            <v>1082236.1225739412</v>
          </cell>
          <cell r="F104">
            <v>417.358</v>
          </cell>
          <cell r="G104">
            <v>417.358</v>
          </cell>
          <cell r="H104">
            <v>0</v>
          </cell>
          <cell r="I104">
            <v>0</v>
          </cell>
          <cell r="J104">
            <v>1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</row>
        <row r="105">
          <cell r="A105">
            <v>6000</v>
          </cell>
          <cell r="B105" t="str">
            <v>AUT0202</v>
          </cell>
          <cell r="C105">
            <v>2995774696.8532</v>
          </cell>
          <cell r="D105">
            <v>2080399.0950369446</v>
          </cell>
          <cell r="E105">
            <v>2080399.0950369446</v>
          </cell>
          <cell r="F105">
            <v>2285.3000000000002</v>
          </cell>
          <cell r="G105">
            <v>2285.3000000000002</v>
          </cell>
          <cell r="H105">
            <v>0</v>
          </cell>
          <cell r="I105">
            <v>1</v>
          </cell>
          <cell r="J105">
            <v>0</v>
          </cell>
          <cell r="K105">
            <v>46808979.638331257</v>
          </cell>
          <cell r="L105">
            <v>0</v>
          </cell>
          <cell r="M105">
            <v>0</v>
          </cell>
          <cell r="N105">
            <v>0</v>
          </cell>
          <cell r="O105">
            <v>1373063.4027243834</v>
          </cell>
          <cell r="P105">
            <v>728139.6832629306</v>
          </cell>
          <cell r="Q105">
            <v>644923.7194614528</v>
          </cell>
          <cell r="R105">
            <v>1435475.3755754917</v>
          </cell>
          <cell r="S105">
            <v>1.2</v>
          </cell>
        </row>
        <row r="106">
          <cell r="A106">
            <v>734</v>
          </cell>
          <cell r="B106" t="str">
            <v>AUT0203</v>
          </cell>
          <cell r="C106">
            <v>1559770296</v>
          </cell>
          <cell r="D106">
            <v>1083173.8166666667</v>
          </cell>
          <cell r="E106">
            <v>1083173.8166666667</v>
          </cell>
          <cell r="F106">
            <v>108.02800000000001</v>
          </cell>
          <cell r="G106">
            <v>108.02800000000001</v>
          </cell>
          <cell r="H106">
            <v>1</v>
          </cell>
          <cell r="I106">
            <v>0</v>
          </cell>
          <cell r="J106">
            <v>0</v>
          </cell>
          <cell r="K106">
            <v>24371410.875</v>
          </cell>
          <cell r="L106">
            <v>0</v>
          </cell>
          <cell r="M106">
            <v>0</v>
          </cell>
          <cell r="N106">
            <v>0</v>
          </cell>
          <cell r="O106">
            <v>714894.71900000004</v>
          </cell>
          <cell r="P106">
            <v>379110.83583333332</v>
          </cell>
          <cell r="Q106">
            <v>335783.88316666667</v>
          </cell>
          <cell r="R106">
            <v>747389.93349999993</v>
          </cell>
          <cell r="S106">
            <v>1.2</v>
          </cell>
        </row>
        <row r="107">
          <cell r="A107">
            <v>874</v>
          </cell>
          <cell r="B107" t="str">
            <v>AUT0205</v>
          </cell>
          <cell r="C107">
            <v>451034587.94893146</v>
          </cell>
          <cell r="D107">
            <v>313218.46385342459</v>
          </cell>
          <cell r="E107">
            <v>313218.46385342459</v>
          </cell>
          <cell r="F107">
            <v>360.4</v>
          </cell>
          <cell r="G107">
            <v>360.4</v>
          </cell>
          <cell r="H107">
            <v>0</v>
          </cell>
          <cell r="I107">
            <v>0</v>
          </cell>
          <cell r="J107">
            <v>0</v>
          </cell>
          <cell r="K107">
            <v>7047415.4367020531</v>
          </cell>
          <cell r="L107">
            <v>0</v>
          </cell>
          <cell r="M107">
            <v>0</v>
          </cell>
          <cell r="N107">
            <v>0</v>
          </cell>
          <cell r="O107">
            <v>206724.18614326025</v>
          </cell>
          <cell r="P107">
            <v>109626.46234869859</v>
          </cell>
          <cell r="Q107">
            <v>97097.723794561622</v>
          </cell>
          <cell r="R107">
            <v>216120.74005886295</v>
          </cell>
          <cell r="S107">
            <v>1.2</v>
          </cell>
        </row>
        <row r="108">
          <cell r="A108">
            <v>3138</v>
          </cell>
          <cell r="B108" t="str">
            <v>AUT0208</v>
          </cell>
          <cell r="C108">
            <v>317783372.19267797</v>
          </cell>
          <cell r="D108">
            <v>220682.89735602637</v>
          </cell>
          <cell r="E108">
            <v>220682.89735602637</v>
          </cell>
          <cell r="F108">
            <v>425.8</v>
          </cell>
          <cell r="G108">
            <v>425.8</v>
          </cell>
          <cell r="H108">
            <v>0</v>
          </cell>
          <cell r="I108">
            <v>0</v>
          </cell>
          <cell r="J108">
            <v>0</v>
          </cell>
          <cell r="K108">
            <v>4965365.1905105934</v>
          </cell>
          <cell r="L108">
            <v>0</v>
          </cell>
          <cell r="M108">
            <v>0</v>
          </cell>
          <cell r="N108">
            <v>0</v>
          </cell>
          <cell r="O108">
            <v>145650.71225497741</v>
          </cell>
          <cell r="P108">
            <v>77239.014074609222</v>
          </cell>
          <cell r="Q108">
            <v>68411.69818036817</v>
          </cell>
          <cell r="R108">
            <v>152271.19917565817</v>
          </cell>
          <cell r="S108">
            <v>1.2</v>
          </cell>
        </row>
        <row r="109">
          <cell r="A109">
            <v>6178</v>
          </cell>
          <cell r="B109" t="str">
            <v>AUT0215</v>
          </cell>
          <cell r="C109">
            <v>763667186.87334526</v>
          </cell>
          <cell r="D109">
            <v>530324.43532871199</v>
          </cell>
          <cell r="E109">
            <v>530324.43532871199</v>
          </cell>
          <cell r="F109">
            <v>570.05700000000002</v>
          </cell>
          <cell r="G109">
            <v>570.05700000000002</v>
          </cell>
          <cell r="H109">
            <v>0</v>
          </cell>
          <cell r="I109">
            <v>0</v>
          </cell>
          <cell r="J109">
            <v>1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</row>
        <row r="110">
          <cell r="A110">
            <v>6112</v>
          </cell>
          <cell r="B110" t="str">
            <v>AUT0216</v>
          </cell>
          <cell r="C110">
            <v>69790763.554758519</v>
          </cell>
          <cell r="D110">
            <v>48465.808024137863</v>
          </cell>
          <cell r="E110">
            <v>48465.808024137863</v>
          </cell>
          <cell r="F110">
            <v>601</v>
          </cell>
          <cell r="G110">
            <v>601</v>
          </cell>
          <cell r="H110">
            <v>0</v>
          </cell>
          <cell r="I110">
            <v>0</v>
          </cell>
          <cell r="J110">
            <v>1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</row>
        <row r="111">
          <cell r="A111">
            <v>7242</v>
          </cell>
          <cell r="B111" t="str">
            <v>AUT0221</v>
          </cell>
          <cell r="C111">
            <v>304674188.75068843</v>
          </cell>
          <cell r="D111">
            <v>211579.29774353365</v>
          </cell>
          <cell r="E111">
            <v>211579.29774353365</v>
          </cell>
          <cell r="F111">
            <v>326.22899999999998</v>
          </cell>
          <cell r="G111">
            <v>326.22899999999998</v>
          </cell>
          <cell r="H111">
            <v>0</v>
          </cell>
          <cell r="I111">
            <v>0</v>
          </cell>
          <cell r="J111">
            <v>1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</row>
        <row r="112">
          <cell r="A112">
            <v>976</v>
          </cell>
          <cell r="B112" t="str">
            <v>AUT0222</v>
          </cell>
          <cell r="C112">
            <v>225308668.51530468</v>
          </cell>
          <cell r="D112">
            <v>156464.35313562825</v>
          </cell>
          <cell r="E112">
            <v>156464.35313562825</v>
          </cell>
          <cell r="F112">
            <v>272</v>
          </cell>
          <cell r="G112">
            <v>272</v>
          </cell>
          <cell r="H112">
            <v>0</v>
          </cell>
          <cell r="I112">
            <v>0</v>
          </cell>
          <cell r="J112">
            <v>0</v>
          </cell>
          <cell r="K112">
            <v>3520447.9455516357</v>
          </cell>
          <cell r="L112">
            <v>0</v>
          </cell>
          <cell r="M112">
            <v>0</v>
          </cell>
          <cell r="N112">
            <v>0</v>
          </cell>
          <cell r="O112">
            <v>103266.47306951464</v>
          </cell>
          <cell r="P112">
            <v>54762.523597469881</v>
          </cell>
          <cell r="Q112">
            <v>48503.949472044755</v>
          </cell>
          <cell r="R112">
            <v>107960.40366358348</v>
          </cell>
          <cell r="S112">
            <v>1.2</v>
          </cell>
        </row>
        <row r="113">
          <cell r="A113">
            <v>6095</v>
          </cell>
          <cell r="B113" t="str">
            <v>AUT0226</v>
          </cell>
          <cell r="C113">
            <v>1075066588.7547121</v>
          </cell>
          <cell r="D113">
            <v>746574.01996855007</v>
          </cell>
          <cell r="E113">
            <v>746574.01996855007</v>
          </cell>
          <cell r="F113">
            <v>1136</v>
          </cell>
          <cell r="G113">
            <v>1136</v>
          </cell>
          <cell r="H113">
            <v>0</v>
          </cell>
          <cell r="I113">
            <v>0</v>
          </cell>
          <cell r="J113">
            <v>1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</row>
        <row r="114">
          <cell r="A114">
            <v>2008</v>
          </cell>
          <cell r="B114" t="str">
            <v>AUT0227</v>
          </cell>
          <cell r="C114">
            <v>118753439.38482548</v>
          </cell>
          <cell r="D114">
            <v>82467.666239462138</v>
          </cell>
          <cell r="E114">
            <v>82467.666239462138</v>
          </cell>
          <cell r="F114">
            <v>99</v>
          </cell>
          <cell r="G114">
            <v>99</v>
          </cell>
          <cell r="H114">
            <v>0</v>
          </cell>
          <cell r="I114">
            <v>0</v>
          </cell>
          <cell r="J114">
            <v>0</v>
          </cell>
          <cell r="K114">
            <v>1855522.4903878982</v>
          </cell>
          <cell r="L114">
            <v>0</v>
          </cell>
          <cell r="M114">
            <v>0</v>
          </cell>
          <cell r="N114">
            <v>0</v>
          </cell>
          <cell r="O114">
            <v>54428.659718045012</v>
          </cell>
          <cell r="P114">
            <v>28863.683183811747</v>
          </cell>
          <cell r="Q114">
            <v>25564.976534233261</v>
          </cell>
          <cell r="R114">
            <v>56902.68970522887</v>
          </cell>
          <cell r="S114">
            <v>1.2</v>
          </cell>
        </row>
        <row r="115">
          <cell r="A115">
            <v>1912</v>
          </cell>
          <cell r="B115" t="str">
            <v>AUT0228</v>
          </cell>
          <cell r="C115">
            <v>212535361.20807415</v>
          </cell>
          <cell r="D115">
            <v>147594.00083894038</v>
          </cell>
          <cell r="E115">
            <v>147594.00083894038</v>
          </cell>
          <cell r="F115">
            <v>276.83999999999997</v>
          </cell>
          <cell r="G115">
            <v>276.83999999999997</v>
          </cell>
          <cell r="H115">
            <v>0</v>
          </cell>
          <cell r="I115">
            <v>0</v>
          </cell>
          <cell r="J115">
            <v>0</v>
          </cell>
          <cell r="K115">
            <v>3320865.0188761586</v>
          </cell>
          <cell r="L115">
            <v>0</v>
          </cell>
          <cell r="M115">
            <v>0</v>
          </cell>
          <cell r="N115">
            <v>0</v>
          </cell>
          <cell r="O115">
            <v>97412.040553700659</v>
          </cell>
          <cell r="P115">
            <v>51657.900293629129</v>
          </cell>
          <cell r="Q115">
            <v>45754.140260071516</v>
          </cell>
          <cell r="R115">
            <v>101839.86057886886</v>
          </cell>
          <cell r="S115">
            <v>1.2</v>
          </cell>
        </row>
        <row r="116">
          <cell r="A116">
            <v>1702</v>
          </cell>
          <cell r="B116" t="str">
            <v>AUT0229</v>
          </cell>
          <cell r="C116">
            <v>696023142.63209689</v>
          </cell>
          <cell r="D116">
            <v>483349.40460562281</v>
          </cell>
          <cell r="E116">
            <v>483349.40460562281</v>
          </cell>
          <cell r="F116">
            <v>1761.3</v>
          </cell>
          <cell r="G116">
            <v>1761.3</v>
          </cell>
          <cell r="H116">
            <v>0</v>
          </cell>
          <cell r="I116">
            <v>0</v>
          </cell>
          <cell r="J116">
            <v>0</v>
          </cell>
          <cell r="K116">
            <v>10875361.603626514</v>
          </cell>
          <cell r="L116">
            <v>0</v>
          </cell>
          <cell r="M116">
            <v>0</v>
          </cell>
          <cell r="N116">
            <v>0</v>
          </cell>
          <cell r="O116">
            <v>319010.60703971109</v>
          </cell>
          <cell r="P116">
            <v>169172.29161196799</v>
          </cell>
          <cell r="Q116">
            <v>149838.31542774307</v>
          </cell>
          <cell r="R116">
            <v>333511.08917787974</v>
          </cell>
          <cell r="S116">
            <v>1.2</v>
          </cell>
        </row>
        <row r="117">
          <cell r="A117">
            <v>533</v>
          </cell>
          <cell r="B117" t="str">
            <v>AUT0230</v>
          </cell>
          <cell r="C117">
            <v>123357698.87011278</v>
          </cell>
          <cell r="D117">
            <v>85665.068659800541</v>
          </cell>
          <cell r="E117">
            <v>85665.068659800541</v>
          </cell>
          <cell r="F117">
            <v>147</v>
          </cell>
          <cell r="G117">
            <v>147</v>
          </cell>
          <cell r="H117">
            <v>0</v>
          </cell>
          <cell r="I117">
            <v>0</v>
          </cell>
          <cell r="J117">
            <v>0</v>
          </cell>
          <cell r="K117">
            <v>1927464.0448455121</v>
          </cell>
          <cell r="L117">
            <v>0</v>
          </cell>
          <cell r="M117">
            <v>0</v>
          </cell>
          <cell r="N117">
            <v>0</v>
          </cell>
          <cell r="O117">
            <v>56538.945315468358</v>
          </cell>
          <cell r="P117">
            <v>29982.774030930188</v>
          </cell>
          <cell r="Q117">
            <v>26556.171284538166</v>
          </cell>
          <cell r="R117">
            <v>59108.897375262371</v>
          </cell>
          <cell r="S117">
            <v>1.2</v>
          </cell>
        </row>
        <row r="118">
          <cell r="A118">
            <v>3612</v>
          </cell>
          <cell r="B118" t="str">
            <v>AUT0232</v>
          </cell>
          <cell r="C118">
            <v>1520061777.962306</v>
          </cell>
          <cell r="D118">
            <v>1055598.456918268</v>
          </cell>
          <cell r="E118">
            <v>1055598.456918268</v>
          </cell>
          <cell r="F118">
            <v>894</v>
          </cell>
          <cell r="G118">
            <v>894</v>
          </cell>
          <cell r="H118">
            <v>0</v>
          </cell>
          <cell r="I118">
            <v>0</v>
          </cell>
          <cell r="J118">
            <v>1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</row>
        <row r="119">
          <cell r="A119">
            <v>3631</v>
          </cell>
          <cell r="B119" t="str">
            <v>AUT0235</v>
          </cell>
          <cell r="C119">
            <v>82978840.702882349</v>
          </cell>
          <cell r="D119">
            <v>57624.194932557184</v>
          </cell>
          <cell r="E119">
            <v>57624.194932557184</v>
          </cell>
          <cell r="F119">
            <v>22</v>
          </cell>
          <cell r="G119">
            <v>22</v>
          </cell>
          <cell r="H119">
            <v>0</v>
          </cell>
          <cell r="I119">
            <v>0</v>
          </cell>
          <cell r="J119">
            <v>0</v>
          </cell>
          <cell r="K119">
            <v>1296544.3859825367</v>
          </cell>
          <cell r="L119">
            <v>0</v>
          </cell>
          <cell r="M119">
            <v>0</v>
          </cell>
          <cell r="N119">
            <v>0</v>
          </cell>
          <cell r="O119">
            <v>38031.968655487741</v>
          </cell>
          <cell r="P119">
            <v>20168.468226395013</v>
          </cell>
          <cell r="Q119">
            <v>17863.500429092728</v>
          </cell>
          <cell r="R119">
            <v>39760.694503464452</v>
          </cell>
          <cell r="S119">
            <v>1.2</v>
          </cell>
        </row>
        <row r="120">
          <cell r="A120">
            <v>3454</v>
          </cell>
          <cell r="B120" t="str">
            <v>AUT0238</v>
          </cell>
          <cell r="C120">
            <v>541652756.67590225</v>
          </cell>
          <cell r="D120">
            <v>376147.74769159878</v>
          </cell>
          <cell r="E120">
            <v>376147.74769159878</v>
          </cell>
          <cell r="F120">
            <v>708.60500000000002</v>
          </cell>
          <cell r="G120">
            <v>708.60500000000002</v>
          </cell>
          <cell r="H120">
            <v>1</v>
          </cell>
          <cell r="I120">
            <v>0</v>
          </cell>
          <cell r="J120">
            <v>0</v>
          </cell>
          <cell r="K120">
            <v>8463324.3230609726</v>
          </cell>
          <cell r="L120">
            <v>0</v>
          </cell>
          <cell r="M120">
            <v>0</v>
          </cell>
          <cell r="N120">
            <v>0</v>
          </cell>
          <cell r="O120">
            <v>248257.51347645521</v>
          </cell>
          <cell r="P120">
            <v>131651.71169205956</v>
          </cell>
          <cell r="Q120">
            <v>116605.80178439562</v>
          </cell>
          <cell r="R120">
            <v>259541.94590720313</v>
          </cell>
          <cell r="S120">
            <v>1.2</v>
          </cell>
        </row>
        <row r="121">
          <cell r="A121">
            <v>2709</v>
          </cell>
          <cell r="B121" t="str">
            <v>AUT0240</v>
          </cell>
          <cell r="C121">
            <v>61316781.925491527</v>
          </cell>
          <cell r="D121">
            <v>42581.098559369115</v>
          </cell>
          <cell r="E121">
            <v>42581.098559369115</v>
          </cell>
          <cell r="F121">
            <v>402.45</v>
          </cell>
          <cell r="G121">
            <v>402.45</v>
          </cell>
          <cell r="H121">
            <v>0</v>
          </cell>
          <cell r="I121">
            <v>0</v>
          </cell>
          <cell r="J121">
            <v>1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</row>
        <row r="122">
          <cell r="A122">
            <v>1825</v>
          </cell>
          <cell r="B122" t="str">
            <v>AUT0241</v>
          </cell>
          <cell r="C122">
            <v>97852368.933752745</v>
          </cell>
          <cell r="D122">
            <v>67953.033981772736</v>
          </cell>
          <cell r="E122">
            <v>67953.033981772736</v>
          </cell>
          <cell r="F122">
            <v>85</v>
          </cell>
          <cell r="G122">
            <v>85</v>
          </cell>
          <cell r="H122">
            <v>0</v>
          </cell>
          <cell r="I122">
            <v>0</v>
          </cell>
          <cell r="J122">
            <v>0</v>
          </cell>
          <cell r="K122">
            <v>1528943.2645898866</v>
          </cell>
          <cell r="L122">
            <v>0</v>
          </cell>
          <cell r="M122">
            <v>0</v>
          </cell>
          <cell r="N122">
            <v>0</v>
          </cell>
          <cell r="O122">
            <v>44849.002427970008</v>
          </cell>
          <cell r="P122">
            <v>23783.561893620456</v>
          </cell>
          <cell r="Q122">
            <v>21065.440534349549</v>
          </cell>
          <cell r="R122">
            <v>46887.593447423184</v>
          </cell>
          <cell r="S122">
            <v>1.2</v>
          </cell>
        </row>
        <row r="123">
          <cell r="A123">
            <v>880</v>
          </cell>
          <cell r="B123" t="str">
            <v>AUT0242</v>
          </cell>
          <cell r="C123">
            <v>1602784834.8519738</v>
          </cell>
          <cell r="D123">
            <v>1113045.0242027596</v>
          </cell>
          <cell r="E123">
            <v>1113045.0242027596</v>
          </cell>
          <cell r="F123">
            <v>1656.63</v>
          </cell>
          <cell r="G123">
            <v>1656.63</v>
          </cell>
          <cell r="H123">
            <v>0</v>
          </cell>
          <cell r="I123">
            <v>1</v>
          </cell>
          <cell r="J123">
            <v>0</v>
          </cell>
          <cell r="K123">
            <v>25043513.04456209</v>
          </cell>
          <cell r="L123">
            <v>0</v>
          </cell>
          <cell r="M123">
            <v>0</v>
          </cell>
          <cell r="N123">
            <v>0</v>
          </cell>
          <cell r="O123">
            <v>734609.71597382135</v>
          </cell>
          <cell r="P123">
            <v>389565.75847096584</v>
          </cell>
          <cell r="Q123">
            <v>345043.95750285545</v>
          </cell>
          <cell r="R123">
            <v>768001.06669990404</v>
          </cell>
          <cell r="S123">
            <v>1.2</v>
          </cell>
        </row>
        <row r="124">
          <cell r="A124">
            <v>2039</v>
          </cell>
          <cell r="B124" t="str">
            <v>AUT0244</v>
          </cell>
          <cell r="C124">
            <v>71971866.644434765</v>
          </cell>
          <cell r="D124">
            <v>49980.462947524145</v>
          </cell>
          <cell r="E124">
            <v>49980.462947524145</v>
          </cell>
          <cell r="F124">
            <v>38.799999999999997</v>
          </cell>
          <cell r="G124">
            <v>38.799999999999997</v>
          </cell>
          <cell r="H124">
            <v>0</v>
          </cell>
          <cell r="I124">
            <v>0</v>
          </cell>
          <cell r="J124">
            <v>0</v>
          </cell>
          <cell r="K124">
            <v>1124560.4163192932</v>
          </cell>
          <cell r="L124">
            <v>0</v>
          </cell>
          <cell r="M124">
            <v>0</v>
          </cell>
          <cell r="N124">
            <v>0</v>
          </cell>
          <cell r="O124">
            <v>32987.105545365936</v>
          </cell>
          <cell r="P124">
            <v>17493.162031633448</v>
          </cell>
          <cell r="Q124">
            <v>15493.943513732485</v>
          </cell>
          <cell r="R124">
            <v>34486.519433791655</v>
          </cell>
          <cell r="S124">
            <v>1.2</v>
          </cell>
        </row>
        <row r="125">
          <cell r="A125">
            <v>2836</v>
          </cell>
          <cell r="B125" t="str">
            <v>AUT0245</v>
          </cell>
          <cell r="C125">
            <v>707474756.48437798</v>
          </cell>
          <cell r="D125">
            <v>491301.91422526247</v>
          </cell>
          <cell r="E125">
            <v>491301.91422526247</v>
          </cell>
          <cell r="F125">
            <v>773</v>
          </cell>
          <cell r="G125">
            <v>773</v>
          </cell>
          <cell r="H125">
            <v>0</v>
          </cell>
          <cell r="I125">
            <v>0</v>
          </cell>
          <cell r="J125">
            <v>0</v>
          </cell>
          <cell r="K125">
            <v>11054293.070068406</v>
          </cell>
          <cell r="L125">
            <v>0</v>
          </cell>
          <cell r="M125">
            <v>0</v>
          </cell>
          <cell r="N125">
            <v>0</v>
          </cell>
          <cell r="O125">
            <v>324259.26338867325</v>
          </cell>
          <cell r="P125">
            <v>171955.66997884185</v>
          </cell>
          <cell r="Q125">
            <v>152303.59340983137</v>
          </cell>
          <cell r="R125">
            <v>338998.32081543107</v>
          </cell>
          <cell r="S125">
            <v>1.2</v>
          </cell>
        </row>
        <row r="126">
          <cell r="A126">
            <v>2226</v>
          </cell>
          <cell r="B126" t="str">
            <v>AUT0246</v>
          </cell>
          <cell r="C126">
            <v>666297091.09787905</v>
          </cell>
          <cell r="D126">
            <v>462706.31326241599</v>
          </cell>
          <cell r="E126">
            <v>462706.31326241599</v>
          </cell>
          <cell r="F126">
            <v>108.8</v>
          </cell>
          <cell r="G126">
            <v>108.8</v>
          </cell>
          <cell r="H126">
            <v>1</v>
          </cell>
          <cell r="I126">
            <v>0</v>
          </cell>
          <cell r="J126">
            <v>0</v>
          </cell>
          <cell r="K126">
            <v>10410892.04840436</v>
          </cell>
          <cell r="L126">
            <v>0</v>
          </cell>
          <cell r="M126">
            <v>0</v>
          </cell>
          <cell r="N126">
            <v>0</v>
          </cell>
          <cell r="O126">
            <v>305386.16675319459</v>
          </cell>
          <cell r="P126">
            <v>161947.20964184558</v>
          </cell>
          <cell r="Q126">
            <v>143438.95711134895</v>
          </cell>
          <cell r="R126">
            <v>319267.35615106701</v>
          </cell>
          <cell r="S126">
            <v>1.2</v>
          </cell>
        </row>
        <row r="127">
          <cell r="A127">
            <v>3468</v>
          </cell>
          <cell r="B127" t="str">
            <v>AUT0248</v>
          </cell>
          <cell r="C127">
            <v>946799345.96542799</v>
          </cell>
          <cell r="D127">
            <v>657499.54580932495</v>
          </cell>
          <cell r="E127">
            <v>657499.54580932495</v>
          </cell>
          <cell r="F127">
            <v>826.3</v>
          </cell>
          <cell r="G127">
            <v>826.3</v>
          </cell>
          <cell r="H127">
            <v>0</v>
          </cell>
          <cell r="I127">
            <v>0</v>
          </cell>
          <cell r="J127">
            <v>0</v>
          </cell>
          <cell r="K127">
            <v>14793739.780709811</v>
          </cell>
          <cell r="L127">
            <v>0</v>
          </cell>
          <cell r="M127">
            <v>0</v>
          </cell>
          <cell r="N127">
            <v>0</v>
          </cell>
          <cell r="O127">
            <v>433949.70023415447</v>
          </cell>
          <cell r="P127">
            <v>230124.84103326371</v>
          </cell>
          <cell r="Q127">
            <v>203824.85920089073</v>
          </cell>
          <cell r="R127">
            <v>453674.68660843419</v>
          </cell>
          <cell r="S127">
            <v>1.2</v>
          </cell>
        </row>
        <row r="128">
          <cell r="A128">
            <v>2169</v>
          </cell>
          <cell r="B128" t="str">
            <v>AUT0254</v>
          </cell>
          <cell r="C128">
            <v>210006142.69685227</v>
          </cell>
          <cell r="D128">
            <v>145837.5990950363</v>
          </cell>
          <cell r="E128">
            <v>145837.5990950363</v>
          </cell>
          <cell r="F128">
            <v>59</v>
          </cell>
          <cell r="G128">
            <v>59</v>
          </cell>
          <cell r="H128">
            <v>0</v>
          </cell>
          <cell r="I128">
            <v>0</v>
          </cell>
          <cell r="J128">
            <v>0</v>
          </cell>
          <cell r="K128">
            <v>3281345.9796383167</v>
          </cell>
          <cell r="L128">
            <v>0</v>
          </cell>
          <cell r="M128">
            <v>0</v>
          </cell>
          <cell r="N128">
            <v>0</v>
          </cell>
          <cell r="O128">
            <v>96252.815402723965</v>
          </cell>
          <cell r="P128">
            <v>51043.159683262704</v>
          </cell>
          <cell r="Q128">
            <v>45209.655719461254</v>
          </cell>
          <cell r="R128">
            <v>100627.94337557504</v>
          </cell>
          <cell r="S128">
            <v>1.2</v>
          </cell>
        </row>
        <row r="129">
          <cell r="A129">
            <v>1384</v>
          </cell>
          <cell r="B129" t="str">
            <v>AUT0255</v>
          </cell>
          <cell r="C129">
            <v>280683485.58510566</v>
          </cell>
          <cell r="D129">
            <v>194919.08721187894</v>
          </cell>
          <cell r="E129">
            <v>194919.08721187894</v>
          </cell>
          <cell r="F129">
            <v>320.85000000000002</v>
          </cell>
          <cell r="G129">
            <v>320.85000000000002</v>
          </cell>
          <cell r="H129">
            <v>0</v>
          </cell>
          <cell r="I129">
            <v>0</v>
          </cell>
          <cell r="J129">
            <v>0</v>
          </cell>
          <cell r="K129">
            <v>4385679.4622672759</v>
          </cell>
          <cell r="L129">
            <v>0</v>
          </cell>
          <cell r="M129">
            <v>0</v>
          </cell>
          <cell r="N129">
            <v>0</v>
          </cell>
          <cell r="O129">
            <v>128646.59755984011</v>
          </cell>
          <cell r="P129">
            <v>68221.680524157622</v>
          </cell>
          <cell r="Q129">
            <v>60424.917035682469</v>
          </cell>
          <cell r="R129">
            <v>134494.17017619647</v>
          </cell>
          <cell r="S129">
            <v>1.2</v>
          </cell>
        </row>
        <row r="130">
          <cell r="A130">
            <v>6077</v>
          </cell>
          <cell r="B130" t="str">
            <v>AUT0257</v>
          </cell>
          <cell r="C130">
            <v>1113443939.9720294</v>
          </cell>
          <cell r="D130">
            <v>773224.95831390924</v>
          </cell>
          <cell r="E130">
            <v>773224.95831390924</v>
          </cell>
          <cell r="F130">
            <v>1362.6</v>
          </cell>
          <cell r="G130">
            <v>1362.6</v>
          </cell>
          <cell r="H130">
            <v>0</v>
          </cell>
          <cell r="I130">
            <v>0</v>
          </cell>
          <cell r="J130">
            <v>0</v>
          </cell>
          <cell r="K130">
            <v>17397561.562062956</v>
          </cell>
          <cell r="L130">
            <v>0</v>
          </cell>
          <cell r="M130">
            <v>0</v>
          </cell>
          <cell r="N130">
            <v>0</v>
          </cell>
          <cell r="O130">
            <v>510328.47248718014</v>
          </cell>
          <cell r="P130">
            <v>270628.73540986824</v>
          </cell>
          <cell r="Q130">
            <v>239699.73707731187</v>
          </cell>
          <cell r="R130">
            <v>533525.22123659728</v>
          </cell>
          <cell r="S130">
            <v>1.2</v>
          </cell>
        </row>
        <row r="131">
          <cell r="A131">
            <v>2727</v>
          </cell>
          <cell r="B131" t="str">
            <v>AUT0260</v>
          </cell>
          <cell r="C131">
            <v>1458599893.3785636</v>
          </cell>
          <cell r="D131">
            <v>1012916.5926240026</v>
          </cell>
          <cell r="E131">
            <v>1012916.5926240026</v>
          </cell>
          <cell r="F131">
            <v>2000</v>
          </cell>
          <cell r="G131">
            <v>2000</v>
          </cell>
          <cell r="H131">
            <v>0</v>
          </cell>
          <cell r="I131">
            <v>0</v>
          </cell>
          <cell r="J131">
            <v>0</v>
          </cell>
          <cell r="K131">
            <v>22790623.334040057</v>
          </cell>
          <cell r="L131">
            <v>0</v>
          </cell>
          <cell r="M131">
            <v>0</v>
          </cell>
          <cell r="N131">
            <v>0</v>
          </cell>
          <cell r="O131">
            <v>668524.95113184175</v>
          </cell>
          <cell r="P131">
            <v>354520.80741840089</v>
          </cell>
          <cell r="Q131">
            <v>314004.1437134408</v>
          </cell>
          <cell r="R131">
            <v>698912.44891056174</v>
          </cell>
          <cell r="S131">
            <v>1.2</v>
          </cell>
        </row>
        <row r="132">
          <cell r="A132">
            <v>1385</v>
          </cell>
          <cell r="B132" t="str">
            <v>AUT0261</v>
          </cell>
          <cell r="C132">
            <v>289770306.10964727</v>
          </cell>
          <cell r="D132">
            <v>201229.3792428106</v>
          </cell>
          <cell r="E132">
            <v>201229.3792428106</v>
          </cell>
          <cell r="F132">
            <v>176</v>
          </cell>
          <cell r="G132">
            <v>176</v>
          </cell>
          <cell r="H132">
            <v>0</v>
          </cell>
          <cell r="I132">
            <v>0</v>
          </cell>
          <cell r="J132">
            <v>0</v>
          </cell>
          <cell r="K132">
            <v>4527661.0329632387</v>
          </cell>
          <cell r="L132">
            <v>0</v>
          </cell>
          <cell r="M132">
            <v>0</v>
          </cell>
          <cell r="N132">
            <v>0</v>
          </cell>
          <cell r="O132">
            <v>132811.39030025501</v>
          </cell>
          <cell r="P132">
            <v>70430.282734983703</v>
          </cell>
          <cell r="Q132">
            <v>62381.107565271283</v>
          </cell>
          <cell r="R132">
            <v>138848.27167753931</v>
          </cell>
          <cell r="S132">
            <v>1.2</v>
          </cell>
        </row>
        <row r="133">
          <cell r="A133">
            <v>8907</v>
          </cell>
          <cell r="B133" t="str">
            <v>AUT0264</v>
          </cell>
          <cell r="C133">
            <v>1209600000</v>
          </cell>
          <cell r="D133">
            <v>840000</v>
          </cell>
          <cell r="E133">
            <v>840000</v>
          </cell>
          <cell r="F133">
            <v>960</v>
          </cell>
          <cell r="G133">
            <v>960</v>
          </cell>
          <cell r="H133">
            <v>0</v>
          </cell>
          <cell r="I133">
            <v>1</v>
          </cell>
          <cell r="J133">
            <v>0</v>
          </cell>
          <cell r="K133">
            <v>18900000</v>
          </cell>
          <cell r="L133">
            <v>0</v>
          </cell>
          <cell r="M133">
            <v>0</v>
          </cell>
          <cell r="N133">
            <v>0</v>
          </cell>
          <cell r="O133">
            <v>554400</v>
          </cell>
          <cell r="P133">
            <v>294000</v>
          </cell>
          <cell r="Q133">
            <v>260400</v>
          </cell>
          <cell r="R133">
            <v>579600</v>
          </cell>
          <cell r="S133">
            <v>1.2</v>
          </cell>
        </row>
        <row r="134">
          <cell r="A134">
            <v>2291</v>
          </cell>
          <cell r="B134" t="str">
            <v>AUT0266</v>
          </cell>
          <cell r="C134">
            <v>941750883.77547348</v>
          </cell>
          <cell r="D134">
            <v>653993.66928852326</v>
          </cell>
          <cell r="E134">
            <v>653993.66928852326</v>
          </cell>
          <cell r="F134">
            <v>644.70000000000005</v>
          </cell>
          <cell r="G134">
            <v>644.70000000000005</v>
          </cell>
          <cell r="H134">
            <v>0</v>
          </cell>
          <cell r="I134">
            <v>0</v>
          </cell>
          <cell r="J134">
            <v>0</v>
          </cell>
          <cell r="K134">
            <v>14714857.558991773</v>
          </cell>
          <cell r="L134">
            <v>0</v>
          </cell>
          <cell r="M134">
            <v>0</v>
          </cell>
          <cell r="N134">
            <v>0</v>
          </cell>
          <cell r="O134">
            <v>431635.82173042535</v>
          </cell>
          <cell r="P134">
            <v>228897.78425098312</v>
          </cell>
          <cell r="Q134">
            <v>202738.03747944222</v>
          </cell>
          <cell r="R134">
            <v>451255.63180908101</v>
          </cell>
          <cell r="S134">
            <v>1.2</v>
          </cell>
        </row>
        <row r="135">
          <cell r="A135">
            <v>610</v>
          </cell>
          <cell r="B135" t="str">
            <v>AUT0268</v>
          </cell>
          <cell r="C135">
            <v>1026255433.8217306</v>
          </cell>
          <cell r="D135">
            <v>712677.38459842408</v>
          </cell>
          <cell r="E135">
            <v>712677.38459842408</v>
          </cell>
          <cell r="F135">
            <v>236.5</v>
          </cell>
          <cell r="G135">
            <v>236.5</v>
          </cell>
          <cell r="H135">
            <v>0</v>
          </cell>
          <cell r="I135">
            <v>0</v>
          </cell>
          <cell r="J135">
            <v>0</v>
          </cell>
          <cell r="K135">
            <v>16035241.153464541</v>
          </cell>
          <cell r="L135">
            <v>0</v>
          </cell>
          <cell r="M135">
            <v>0</v>
          </cell>
          <cell r="N135">
            <v>0</v>
          </cell>
          <cell r="O135">
            <v>470367.07383495994</v>
          </cell>
          <cell r="P135">
            <v>249437.08460944841</v>
          </cell>
          <cell r="Q135">
            <v>220929.98922551147</v>
          </cell>
          <cell r="R135">
            <v>491747.39537291258</v>
          </cell>
          <cell r="S135">
            <v>1.2</v>
          </cell>
        </row>
        <row r="136">
          <cell r="A136">
            <v>3804</v>
          </cell>
          <cell r="B136" t="str">
            <v>AUT0270</v>
          </cell>
          <cell r="C136">
            <v>370975429.27577645</v>
          </cell>
          <cell r="D136">
            <v>257621.82588595586</v>
          </cell>
          <cell r="E136">
            <v>257621.82588595586</v>
          </cell>
          <cell r="F136">
            <v>1372.9960000000001</v>
          </cell>
          <cell r="G136">
            <v>1372.9960000000001</v>
          </cell>
          <cell r="H136">
            <v>0</v>
          </cell>
          <cell r="I136">
            <v>0</v>
          </cell>
          <cell r="J136">
            <v>0</v>
          </cell>
          <cell r="K136">
            <v>5796491.082434007</v>
          </cell>
          <cell r="L136">
            <v>0</v>
          </cell>
          <cell r="M136">
            <v>0</v>
          </cell>
          <cell r="N136">
            <v>0</v>
          </cell>
          <cell r="O136">
            <v>170030.40508473088</v>
          </cell>
          <cell r="P136">
            <v>90167.639060084548</v>
          </cell>
          <cell r="Q136">
            <v>79862.76602464632</v>
          </cell>
          <cell r="R136">
            <v>177759.05986130954</v>
          </cell>
          <cell r="S136">
            <v>1.2</v>
          </cell>
        </row>
        <row r="137">
          <cell r="A137">
            <v>2824</v>
          </cell>
          <cell r="B137" t="str">
            <v>AUT0273</v>
          </cell>
          <cell r="C137">
            <v>250112180.65807769</v>
          </cell>
          <cell r="D137">
            <v>173689.01434588726</v>
          </cell>
          <cell r="E137">
            <v>173689.01434588726</v>
          </cell>
          <cell r="F137">
            <v>199.7</v>
          </cell>
          <cell r="G137">
            <v>199.7</v>
          </cell>
          <cell r="H137">
            <v>0</v>
          </cell>
          <cell r="I137">
            <v>0</v>
          </cell>
          <cell r="J137">
            <v>0</v>
          </cell>
          <cell r="K137">
            <v>3908002.8227824634</v>
          </cell>
          <cell r="L137">
            <v>0</v>
          </cell>
          <cell r="M137">
            <v>0</v>
          </cell>
          <cell r="N137">
            <v>0</v>
          </cell>
          <cell r="O137">
            <v>114634.7494682856</v>
          </cell>
          <cell r="P137">
            <v>60791.155021060535</v>
          </cell>
          <cell r="Q137">
            <v>53843.594447225048</v>
          </cell>
          <cell r="R137">
            <v>119845.41989866221</v>
          </cell>
          <cell r="S137">
            <v>1.2</v>
          </cell>
        </row>
        <row r="138">
          <cell r="A138">
            <v>6115</v>
          </cell>
          <cell r="B138" t="str">
            <v>AUT0275</v>
          </cell>
          <cell r="C138">
            <v>886546530.84069884</v>
          </cell>
          <cell r="D138">
            <v>615657.31308381865</v>
          </cell>
          <cell r="E138">
            <v>615657.31308381865</v>
          </cell>
          <cell r="F138">
            <v>1242</v>
          </cell>
          <cell r="G138">
            <v>1242</v>
          </cell>
          <cell r="H138">
            <v>0</v>
          </cell>
          <cell r="I138">
            <v>1</v>
          </cell>
          <cell r="J138">
            <v>0</v>
          </cell>
          <cell r="K138">
            <v>13852289.544385919</v>
          </cell>
          <cell r="L138">
            <v>0</v>
          </cell>
          <cell r="M138">
            <v>0</v>
          </cell>
          <cell r="N138">
            <v>0</v>
          </cell>
          <cell r="O138">
            <v>406333.82663532032</v>
          </cell>
          <cell r="P138">
            <v>215480.05957933652</v>
          </cell>
          <cell r="Q138">
            <v>190853.76705598377</v>
          </cell>
          <cell r="R138">
            <v>424803.54602783482</v>
          </cell>
          <cell r="S138">
            <v>1.2</v>
          </cell>
        </row>
        <row r="139">
          <cell r="A139">
            <v>1740</v>
          </cell>
          <cell r="B139" t="str">
            <v>AUT0276</v>
          </cell>
          <cell r="C139">
            <v>633608402.0385536</v>
          </cell>
          <cell r="D139">
            <v>440005.83474899555</v>
          </cell>
          <cell r="E139">
            <v>440005.83474899555</v>
          </cell>
          <cell r="F139">
            <v>933.23199999999997</v>
          </cell>
          <cell r="G139">
            <v>933.23199999999997</v>
          </cell>
          <cell r="H139">
            <v>0</v>
          </cell>
          <cell r="I139">
            <v>0</v>
          </cell>
          <cell r="J139">
            <v>0</v>
          </cell>
          <cell r="K139">
            <v>9900131.2818523999</v>
          </cell>
          <cell r="L139">
            <v>0</v>
          </cell>
          <cell r="M139">
            <v>0</v>
          </cell>
          <cell r="N139">
            <v>0</v>
          </cell>
          <cell r="O139">
            <v>290403.85093433707</v>
          </cell>
          <cell r="P139">
            <v>154002.04216214843</v>
          </cell>
          <cell r="Q139">
            <v>136401.80877218861</v>
          </cell>
          <cell r="R139">
            <v>303604.02597680688</v>
          </cell>
          <cell r="S139">
            <v>1.2</v>
          </cell>
        </row>
        <row r="140">
          <cell r="A140">
            <v>1046</v>
          </cell>
          <cell r="B140" t="str">
            <v>AUT0277</v>
          </cell>
          <cell r="C140">
            <v>127917085.65210146</v>
          </cell>
          <cell r="D140">
            <v>88831.309480626005</v>
          </cell>
          <cell r="E140">
            <v>88831.309480626005</v>
          </cell>
          <cell r="F140">
            <v>81.25</v>
          </cell>
          <cell r="G140">
            <v>81.25</v>
          </cell>
          <cell r="H140">
            <v>0</v>
          </cell>
          <cell r="I140">
            <v>0</v>
          </cell>
          <cell r="J140">
            <v>0</v>
          </cell>
          <cell r="K140">
            <v>1998704.463314085</v>
          </cell>
          <cell r="L140">
            <v>0</v>
          </cell>
          <cell r="M140">
            <v>0</v>
          </cell>
          <cell r="N140">
            <v>0</v>
          </cell>
          <cell r="O140">
            <v>58628.664257213168</v>
          </cell>
          <cell r="P140">
            <v>31090.958318219098</v>
          </cell>
          <cell r="Q140">
            <v>27537.705938994062</v>
          </cell>
          <cell r="R140">
            <v>61293.603541631936</v>
          </cell>
          <cell r="S140">
            <v>1.2</v>
          </cell>
        </row>
        <row r="141">
          <cell r="A141">
            <v>1573</v>
          </cell>
          <cell r="B141" t="str">
            <v>AUT0278</v>
          </cell>
          <cell r="C141">
            <v>2365189145.5112724</v>
          </cell>
          <cell r="D141">
            <v>1642492.4621606059</v>
          </cell>
          <cell r="E141">
            <v>1642492.4621606059</v>
          </cell>
          <cell r="F141">
            <v>1124.1659999999999</v>
          </cell>
          <cell r="G141">
            <v>1124.1659999999999</v>
          </cell>
          <cell r="H141">
            <v>0</v>
          </cell>
          <cell r="I141">
            <v>0</v>
          </cell>
          <cell r="J141">
            <v>0</v>
          </cell>
          <cell r="K141">
            <v>36956080.398613632</v>
          </cell>
          <cell r="L141">
            <v>0</v>
          </cell>
          <cell r="M141">
            <v>0</v>
          </cell>
          <cell r="N141">
            <v>0</v>
          </cell>
          <cell r="O141">
            <v>1084045.0250259999</v>
          </cell>
          <cell r="P141">
            <v>574872.36175621208</v>
          </cell>
          <cell r="Q141">
            <v>509172.66326978785</v>
          </cell>
          <cell r="R141">
            <v>1133319.7988908179</v>
          </cell>
          <cell r="S141">
            <v>1.2</v>
          </cell>
        </row>
        <row r="142">
          <cell r="A142">
            <v>3942</v>
          </cell>
          <cell r="B142" t="str">
            <v>AUT0282</v>
          </cell>
          <cell r="C142">
            <v>245254066.42535558</v>
          </cell>
          <cell r="D142">
            <v>170315.32390649695</v>
          </cell>
          <cell r="E142">
            <v>170315.32390649695</v>
          </cell>
          <cell r="F142">
            <v>278.25</v>
          </cell>
          <cell r="G142">
            <v>278.25</v>
          </cell>
          <cell r="H142">
            <v>0</v>
          </cell>
          <cell r="I142">
            <v>0</v>
          </cell>
          <cell r="J142">
            <v>0</v>
          </cell>
          <cell r="K142">
            <v>3832094.7878961815</v>
          </cell>
          <cell r="L142">
            <v>0</v>
          </cell>
          <cell r="M142">
            <v>0</v>
          </cell>
          <cell r="N142">
            <v>0</v>
          </cell>
          <cell r="O142">
            <v>112408.113778288</v>
          </cell>
          <cell r="P142">
            <v>59610.363367273931</v>
          </cell>
          <cell r="Q142">
            <v>52797.750411014058</v>
          </cell>
          <cell r="R142">
            <v>117517.57349548289</v>
          </cell>
          <cell r="S142">
            <v>1.2</v>
          </cell>
        </row>
        <row r="143">
          <cell r="A143">
            <v>3491</v>
          </cell>
          <cell r="B143" t="str">
            <v>AUT0284</v>
          </cell>
          <cell r="C143">
            <v>1049032481.7023344</v>
          </cell>
          <cell r="D143">
            <v>728494.77895995439</v>
          </cell>
          <cell r="E143">
            <v>728494.77895995439</v>
          </cell>
          <cell r="F143">
            <v>1433.35</v>
          </cell>
          <cell r="G143">
            <v>1433.35</v>
          </cell>
          <cell r="H143">
            <v>1</v>
          </cell>
          <cell r="I143">
            <v>0</v>
          </cell>
          <cell r="J143">
            <v>0</v>
          </cell>
          <cell r="K143">
            <v>16391132.526598973</v>
          </cell>
          <cell r="L143">
            <v>0</v>
          </cell>
          <cell r="M143">
            <v>0</v>
          </cell>
          <cell r="N143">
            <v>0</v>
          </cell>
          <cell r="O143">
            <v>480806.5541135699</v>
          </cell>
          <cell r="P143">
            <v>254973.17263598402</v>
          </cell>
          <cell r="Q143">
            <v>225833.38147758585</v>
          </cell>
          <cell r="R143">
            <v>502661.39748236851</v>
          </cell>
          <cell r="S143">
            <v>1.2</v>
          </cell>
        </row>
        <row r="144">
          <cell r="A144">
            <v>1726</v>
          </cell>
          <cell r="B144" t="str">
            <v>AUT0285</v>
          </cell>
          <cell r="C144">
            <v>1440370328.719393</v>
          </cell>
          <cell r="D144">
            <v>1000257.1727218007</v>
          </cell>
          <cell r="E144">
            <v>1000257.1727218007</v>
          </cell>
          <cell r="F144">
            <v>270</v>
          </cell>
          <cell r="G144">
            <v>270</v>
          </cell>
          <cell r="H144">
            <v>0</v>
          </cell>
          <cell r="I144">
            <v>0</v>
          </cell>
          <cell r="J144">
            <v>0</v>
          </cell>
          <cell r="K144">
            <v>22505786.386240516</v>
          </cell>
          <cell r="L144">
            <v>0</v>
          </cell>
          <cell r="M144">
            <v>0</v>
          </cell>
          <cell r="N144">
            <v>0</v>
          </cell>
          <cell r="O144">
            <v>660169.7339963885</v>
          </cell>
          <cell r="P144">
            <v>350090.01045263023</v>
          </cell>
          <cell r="Q144">
            <v>310079.72354375821</v>
          </cell>
          <cell r="R144">
            <v>690177.44917804247</v>
          </cell>
          <cell r="S144">
            <v>1.2</v>
          </cell>
        </row>
        <row r="145">
          <cell r="A145">
            <v>6139</v>
          </cell>
          <cell r="B145" t="str">
            <v>AUT0286</v>
          </cell>
          <cell r="C145">
            <v>1660956549.6092579</v>
          </cell>
          <cell r="D145">
            <v>1153442.0483397625</v>
          </cell>
          <cell r="E145">
            <v>1153442.0483397625</v>
          </cell>
          <cell r="F145">
            <v>1536.963</v>
          </cell>
          <cell r="G145">
            <v>1536.963</v>
          </cell>
          <cell r="H145">
            <v>0</v>
          </cell>
          <cell r="I145">
            <v>0</v>
          </cell>
          <cell r="J145">
            <v>1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  <cell r="S145">
            <v>0</v>
          </cell>
        </row>
        <row r="146">
          <cell r="A146">
            <v>2951</v>
          </cell>
          <cell r="B146" t="str">
            <v>AUT0287</v>
          </cell>
          <cell r="C146">
            <v>542786770.75610387</v>
          </cell>
          <cell r="D146">
            <v>376935.25746951654</v>
          </cell>
          <cell r="E146">
            <v>376935.25746951654</v>
          </cell>
          <cell r="F146">
            <v>851</v>
          </cell>
          <cell r="G146">
            <v>851</v>
          </cell>
          <cell r="H146">
            <v>0</v>
          </cell>
          <cell r="I146">
            <v>0</v>
          </cell>
          <cell r="J146">
            <v>1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</row>
        <row r="147">
          <cell r="A147">
            <v>6015</v>
          </cell>
          <cell r="B147" t="str">
            <v>AUT0292</v>
          </cell>
          <cell r="C147">
            <v>801497647.53005481</v>
          </cell>
          <cell r="D147">
            <v>556595.58856253803</v>
          </cell>
          <cell r="E147">
            <v>556595.58856253803</v>
          </cell>
          <cell r="F147">
            <v>950.95</v>
          </cell>
          <cell r="G147">
            <v>950.95</v>
          </cell>
          <cell r="H147">
            <v>0</v>
          </cell>
          <cell r="I147">
            <v>1</v>
          </cell>
          <cell r="J147">
            <v>0</v>
          </cell>
          <cell r="K147">
            <v>12523400.742657106</v>
          </cell>
          <cell r="L147">
            <v>0</v>
          </cell>
          <cell r="M147">
            <v>0</v>
          </cell>
          <cell r="N147">
            <v>0</v>
          </cell>
          <cell r="O147">
            <v>367353.08845127514</v>
          </cell>
          <cell r="P147">
            <v>194808.45599688831</v>
          </cell>
          <cell r="Q147">
            <v>172544.6324543868</v>
          </cell>
          <cell r="R147">
            <v>384050.95610815124</v>
          </cell>
          <cell r="S147">
            <v>1.2</v>
          </cell>
        </row>
        <row r="148">
          <cell r="A148">
            <v>710</v>
          </cell>
          <cell r="B148" t="str">
            <v>AUT0295</v>
          </cell>
          <cell r="C148">
            <v>517101139.97844422</v>
          </cell>
          <cell r="D148">
            <v>359098.01387391961</v>
          </cell>
          <cell r="E148">
            <v>359098.01387391961</v>
          </cell>
          <cell r="F148">
            <v>598.4</v>
          </cell>
          <cell r="G148">
            <v>598.4</v>
          </cell>
          <cell r="H148">
            <v>0</v>
          </cell>
          <cell r="I148">
            <v>0</v>
          </cell>
          <cell r="J148">
            <v>0</v>
          </cell>
          <cell r="K148">
            <v>8079705.3121631909</v>
          </cell>
          <cell r="L148">
            <v>0</v>
          </cell>
          <cell r="M148">
            <v>0</v>
          </cell>
          <cell r="N148">
            <v>0</v>
          </cell>
          <cell r="O148">
            <v>237004.68915678695</v>
          </cell>
          <cell r="P148">
            <v>125684.30485587186</v>
          </cell>
          <cell r="Q148">
            <v>111320.38430091507</v>
          </cell>
          <cell r="R148">
            <v>247777.62957300452</v>
          </cell>
          <cell r="S148">
            <v>1.2</v>
          </cell>
        </row>
        <row r="149">
          <cell r="A149">
            <v>6019</v>
          </cell>
          <cell r="B149" t="str">
            <v>AUT0296</v>
          </cell>
          <cell r="C149">
            <v>82105125.022818238</v>
          </cell>
          <cell r="D149">
            <v>57017.447932512659</v>
          </cell>
          <cell r="E149">
            <v>57017.447932512659</v>
          </cell>
          <cell r="F149">
            <v>1425.6189999999999</v>
          </cell>
          <cell r="G149">
            <v>1425.6189999999999</v>
          </cell>
          <cell r="H149">
            <v>0</v>
          </cell>
          <cell r="I149">
            <v>0</v>
          </cell>
          <cell r="J149">
            <v>0</v>
          </cell>
          <cell r="K149">
            <v>1282892.5784815347</v>
          </cell>
          <cell r="L149">
            <v>0</v>
          </cell>
          <cell r="M149">
            <v>0</v>
          </cell>
          <cell r="N149">
            <v>0</v>
          </cell>
          <cell r="O149">
            <v>37631.51563545836</v>
          </cell>
          <cell r="P149">
            <v>19956.106776379431</v>
          </cell>
          <cell r="Q149">
            <v>17675.408859078925</v>
          </cell>
          <cell r="R149">
            <v>39342.039073433734</v>
          </cell>
          <cell r="S149">
            <v>1.2</v>
          </cell>
        </row>
        <row r="150">
          <cell r="A150">
            <v>1295</v>
          </cell>
          <cell r="B150" t="str">
            <v>AUT0297</v>
          </cell>
          <cell r="C150">
            <v>265381523.73412529</v>
          </cell>
          <cell r="D150">
            <v>184292.72481536478</v>
          </cell>
          <cell r="E150">
            <v>184292.72481536478</v>
          </cell>
          <cell r="F150">
            <v>239.1</v>
          </cell>
          <cell r="G150">
            <v>239.1</v>
          </cell>
          <cell r="H150">
            <v>0</v>
          </cell>
          <cell r="I150">
            <v>0</v>
          </cell>
          <cell r="J150">
            <v>0</v>
          </cell>
          <cell r="K150">
            <v>4146586.3083457076</v>
          </cell>
          <cell r="L150">
            <v>0</v>
          </cell>
          <cell r="M150">
            <v>0</v>
          </cell>
          <cell r="N150">
            <v>0</v>
          </cell>
          <cell r="O150">
            <v>121633.19837814076</v>
          </cell>
          <cell r="P150">
            <v>64502.453685377666</v>
          </cell>
          <cell r="Q150">
            <v>57130.744692763081</v>
          </cell>
          <cell r="R150">
            <v>127161.98012260169</v>
          </cell>
          <cell r="S150">
            <v>1.2</v>
          </cell>
        </row>
        <row r="151">
          <cell r="A151">
            <v>709</v>
          </cell>
          <cell r="B151" t="str">
            <v>AUT0298</v>
          </cell>
          <cell r="C151">
            <v>1292859451.289809</v>
          </cell>
          <cell r="D151">
            <v>897819.06339570077</v>
          </cell>
          <cell r="E151">
            <v>897819.06339570077</v>
          </cell>
          <cell r="F151">
            <v>1746.24</v>
          </cell>
          <cell r="G151">
            <v>1746.24</v>
          </cell>
          <cell r="H151">
            <v>0</v>
          </cell>
          <cell r="I151">
            <v>0</v>
          </cell>
          <cell r="J151">
            <v>0</v>
          </cell>
          <cell r="K151">
            <v>20200928.926403265</v>
          </cell>
          <cell r="L151">
            <v>0</v>
          </cell>
          <cell r="M151">
            <v>0</v>
          </cell>
          <cell r="N151">
            <v>0</v>
          </cell>
          <cell r="O151">
            <v>592560.58184116252</v>
          </cell>
          <cell r="P151">
            <v>314236.67218849523</v>
          </cell>
          <cell r="Q151">
            <v>278323.90965266724</v>
          </cell>
          <cell r="R151">
            <v>619495.15374303353</v>
          </cell>
          <cell r="S151">
            <v>1.2</v>
          </cell>
        </row>
        <row r="152">
          <cell r="A152">
            <v>3797</v>
          </cell>
          <cell r="B152" t="str">
            <v>AUT0299</v>
          </cell>
          <cell r="C152">
            <v>1245417599.4255774</v>
          </cell>
          <cell r="D152">
            <v>864873.3329344287</v>
          </cell>
          <cell r="E152">
            <v>864873.3329344287</v>
          </cell>
          <cell r="F152">
            <v>1799.5989999999999</v>
          </cell>
          <cell r="G152">
            <v>1799.5989999999999</v>
          </cell>
          <cell r="H152">
            <v>0</v>
          </cell>
          <cell r="I152">
            <v>0</v>
          </cell>
          <cell r="J152">
            <v>0</v>
          </cell>
          <cell r="K152">
            <v>19459649.991024647</v>
          </cell>
          <cell r="L152">
            <v>0</v>
          </cell>
          <cell r="M152">
            <v>0</v>
          </cell>
          <cell r="N152">
            <v>0</v>
          </cell>
          <cell r="O152">
            <v>570816.39973672293</v>
          </cell>
          <cell r="P152">
            <v>302705.66652705002</v>
          </cell>
          <cell r="Q152">
            <v>268110.73320967291</v>
          </cell>
          <cell r="R152">
            <v>596762.59972475574</v>
          </cell>
          <cell r="S152">
            <v>1.2</v>
          </cell>
        </row>
        <row r="153">
          <cell r="A153">
            <v>1831</v>
          </cell>
          <cell r="B153" t="str">
            <v>AUT0300</v>
          </cell>
          <cell r="C153">
            <v>288863279.86050189</v>
          </cell>
          <cell r="D153">
            <v>200599.4999031263</v>
          </cell>
          <cell r="E153">
            <v>200599.4999031263</v>
          </cell>
          <cell r="F153">
            <v>375</v>
          </cell>
          <cell r="G153">
            <v>375</v>
          </cell>
          <cell r="H153">
            <v>0</v>
          </cell>
          <cell r="I153">
            <v>0</v>
          </cell>
          <cell r="J153">
            <v>0</v>
          </cell>
          <cell r="K153">
            <v>4513488.747820342</v>
          </cell>
          <cell r="L153">
            <v>0</v>
          </cell>
          <cell r="M153">
            <v>0</v>
          </cell>
          <cell r="N153">
            <v>0</v>
          </cell>
          <cell r="O153">
            <v>132395.66993606335</v>
          </cell>
          <cell r="P153">
            <v>70209.824966094195</v>
          </cell>
          <cell r="Q153">
            <v>62185.844969969155</v>
          </cell>
          <cell r="R153">
            <v>138413.65493315714</v>
          </cell>
          <cell r="S153">
            <v>1.2</v>
          </cell>
        </row>
        <row r="154">
          <cell r="A154">
            <v>7652</v>
          </cell>
          <cell r="B154" t="str">
            <v>AUT0302</v>
          </cell>
          <cell r="C154">
            <v>102834493.91154601</v>
          </cell>
          <cell r="D154">
            <v>71412.842994129183</v>
          </cell>
          <cell r="E154">
            <v>71412.842994129183</v>
          </cell>
          <cell r="F154">
            <v>70</v>
          </cell>
          <cell r="G154">
            <v>70</v>
          </cell>
          <cell r="H154">
            <v>0</v>
          </cell>
          <cell r="I154">
            <v>0</v>
          </cell>
          <cell r="J154">
            <v>0</v>
          </cell>
          <cell r="K154">
            <v>1606788.9673679066</v>
          </cell>
          <cell r="L154">
            <v>0</v>
          </cell>
          <cell r="M154">
            <v>0</v>
          </cell>
          <cell r="N154">
            <v>0</v>
          </cell>
          <cell r="O154">
            <v>47132.476376125262</v>
          </cell>
          <cell r="P154">
            <v>24994.495047945213</v>
          </cell>
          <cell r="Q154">
            <v>22137.981328180045</v>
          </cell>
          <cell r="R154">
            <v>49274.861665949131</v>
          </cell>
          <cell r="S154">
            <v>1.2</v>
          </cell>
        </row>
        <row r="155">
          <cell r="A155">
            <v>1047</v>
          </cell>
          <cell r="B155" t="str">
            <v>AUT0304</v>
          </cell>
          <cell r="C155">
            <v>372409367.67679286</v>
          </cell>
          <cell r="D155">
            <v>258617.61644221729</v>
          </cell>
          <cell r="E155">
            <v>258617.61644221729</v>
          </cell>
          <cell r="F155">
            <v>338.5</v>
          </cell>
          <cell r="G155">
            <v>338.5</v>
          </cell>
          <cell r="H155">
            <v>0</v>
          </cell>
          <cell r="I155">
            <v>0</v>
          </cell>
          <cell r="J155">
            <v>0</v>
          </cell>
          <cell r="K155">
            <v>5818896.3699498894</v>
          </cell>
          <cell r="L155">
            <v>0</v>
          </cell>
          <cell r="M155">
            <v>0</v>
          </cell>
          <cell r="N155">
            <v>0</v>
          </cell>
          <cell r="O155">
            <v>170687.62685186343</v>
          </cell>
          <cell r="P155">
            <v>90516.165754776041</v>
          </cell>
          <cell r="Q155">
            <v>80171.461097087362</v>
          </cell>
          <cell r="R155">
            <v>178446.15534512993</v>
          </cell>
          <cell r="S155">
            <v>1.2</v>
          </cell>
        </row>
        <row r="156">
          <cell r="A156">
            <v>765</v>
          </cell>
          <cell r="B156" t="str">
            <v>AUT0305</v>
          </cell>
          <cell r="C156">
            <v>1097563147.1556919</v>
          </cell>
          <cell r="D156">
            <v>762196.62996923039</v>
          </cell>
          <cell r="E156">
            <v>762196.62996923039</v>
          </cell>
          <cell r="F156">
            <v>609.91</v>
          </cell>
          <cell r="G156">
            <v>609.91</v>
          </cell>
          <cell r="H156">
            <v>0</v>
          </cell>
          <cell r="I156">
            <v>0</v>
          </cell>
          <cell r="J156">
            <v>0</v>
          </cell>
          <cell r="K156">
            <v>17149424.174307685</v>
          </cell>
          <cell r="L156">
            <v>0</v>
          </cell>
          <cell r="M156">
            <v>0</v>
          </cell>
          <cell r="N156">
            <v>0</v>
          </cell>
          <cell r="O156">
            <v>503049.77577969211</v>
          </cell>
          <cell r="P156">
            <v>266768.82048923062</v>
          </cell>
          <cell r="Q156">
            <v>236280.95529046142</v>
          </cell>
          <cell r="R156">
            <v>525915.67467876896</v>
          </cell>
          <cell r="S156">
            <v>1.2</v>
          </cell>
        </row>
        <row r="157">
          <cell r="A157">
            <v>6190</v>
          </cell>
          <cell r="B157" t="str">
            <v>AUT0307</v>
          </cell>
          <cell r="C157">
            <v>1283491104.1532574</v>
          </cell>
          <cell r="D157">
            <v>891313.26677309535</v>
          </cell>
          <cell r="E157">
            <v>891313.26677309535</v>
          </cell>
          <cell r="F157">
            <v>1003.5</v>
          </cell>
          <cell r="G157">
            <v>1003.5</v>
          </cell>
          <cell r="H157">
            <v>0</v>
          </cell>
          <cell r="I157">
            <v>0</v>
          </cell>
          <cell r="J157">
            <v>1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</row>
        <row r="158">
          <cell r="A158">
            <v>3264</v>
          </cell>
          <cell r="B158" t="str">
            <v>AUT0308</v>
          </cell>
          <cell r="C158">
            <v>567880540.58157003</v>
          </cell>
          <cell r="D158">
            <v>394361.48651497916</v>
          </cell>
          <cell r="E158">
            <v>394361.48651497916</v>
          </cell>
          <cell r="F158">
            <v>355</v>
          </cell>
          <cell r="G158">
            <v>355</v>
          </cell>
          <cell r="H158">
            <v>0</v>
          </cell>
          <cell r="I158">
            <v>0</v>
          </cell>
          <cell r="J158">
            <v>0</v>
          </cell>
          <cell r="K158">
            <v>8873133.4465870317</v>
          </cell>
          <cell r="L158">
            <v>0</v>
          </cell>
          <cell r="M158">
            <v>0</v>
          </cell>
          <cell r="N158">
            <v>0</v>
          </cell>
          <cell r="O158">
            <v>260278.58109988624</v>
          </cell>
          <cell r="P158">
            <v>138026.52028024269</v>
          </cell>
          <cell r="Q158">
            <v>122252.06081964354</v>
          </cell>
          <cell r="R158">
            <v>272109.42569533561</v>
          </cell>
          <cell r="S158">
            <v>1.2</v>
          </cell>
        </row>
        <row r="159">
          <cell r="A159">
            <v>3478</v>
          </cell>
          <cell r="B159" t="str">
            <v>AUT0309</v>
          </cell>
          <cell r="C159">
            <v>1137398535.5262482</v>
          </cell>
          <cell r="D159">
            <v>789860.09411545016</v>
          </cell>
          <cell r="E159">
            <v>789860.09411545016</v>
          </cell>
          <cell r="F159">
            <v>807.38800000000003</v>
          </cell>
          <cell r="G159">
            <v>807.38800000000003</v>
          </cell>
          <cell r="H159">
            <v>0</v>
          </cell>
          <cell r="I159">
            <v>0</v>
          </cell>
          <cell r="J159">
            <v>0</v>
          </cell>
          <cell r="K159">
            <v>17771852.117597628</v>
          </cell>
          <cell r="L159">
            <v>0</v>
          </cell>
          <cell r="M159">
            <v>0</v>
          </cell>
          <cell r="N159">
            <v>0</v>
          </cell>
          <cell r="O159">
            <v>521307.66211619711</v>
          </cell>
          <cell r="P159">
            <v>276451.03294040752</v>
          </cell>
          <cell r="Q159">
            <v>244856.62917578954</v>
          </cell>
          <cell r="R159">
            <v>545003.46493966063</v>
          </cell>
          <cell r="S159">
            <v>1.2</v>
          </cell>
        </row>
        <row r="160">
          <cell r="A160">
            <v>1407</v>
          </cell>
          <cell r="B160" t="str">
            <v>AUT0310</v>
          </cell>
          <cell r="C160">
            <v>141000000</v>
          </cell>
          <cell r="D160">
            <v>97916.666666666672</v>
          </cell>
          <cell r="E160">
            <v>97916.666666666672</v>
          </cell>
          <cell r="F160">
            <v>133</v>
          </cell>
          <cell r="G160">
            <v>133</v>
          </cell>
          <cell r="H160">
            <v>1</v>
          </cell>
          <cell r="I160">
            <v>0</v>
          </cell>
          <cell r="J160">
            <v>0</v>
          </cell>
          <cell r="K160">
            <v>2203125</v>
          </cell>
          <cell r="L160">
            <v>0</v>
          </cell>
          <cell r="M160">
            <v>0</v>
          </cell>
          <cell r="N160">
            <v>0</v>
          </cell>
          <cell r="O160">
            <v>64625.000000000007</v>
          </cell>
          <cell r="P160">
            <v>34270.833333333336</v>
          </cell>
          <cell r="Q160">
            <v>30354.166666666668</v>
          </cell>
          <cell r="R160">
            <v>67562.5</v>
          </cell>
          <cell r="S160">
            <v>1.2</v>
          </cell>
        </row>
        <row r="161">
          <cell r="A161">
            <v>3938</v>
          </cell>
          <cell r="B161" t="str">
            <v>AUT0314</v>
          </cell>
          <cell r="C161">
            <v>1496613427.0777984</v>
          </cell>
          <cell r="D161">
            <v>1039314.8799151377</v>
          </cell>
          <cell r="E161">
            <v>1039314.8799151377</v>
          </cell>
          <cell r="F161">
            <v>1105.55</v>
          </cell>
          <cell r="G161">
            <v>1105.55</v>
          </cell>
          <cell r="H161">
            <v>0</v>
          </cell>
          <cell r="I161">
            <v>0</v>
          </cell>
          <cell r="J161">
            <v>0</v>
          </cell>
          <cell r="K161">
            <v>23384584.798090596</v>
          </cell>
          <cell r="L161">
            <v>0</v>
          </cell>
          <cell r="M161">
            <v>0</v>
          </cell>
          <cell r="N161">
            <v>0</v>
          </cell>
          <cell r="O161">
            <v>685947.82074399083</v>
          </cell>
          <cell r="P161">
            <v>363760.20797029819</v>
          </cell>
          <cell r="Q161">
            <v>322187.6127736927</v>
          </cell>
          <cell r="R161">
            <v>717127.26714144496</v>
          </cell>
          <cell r="S161">
            <v>1.2</v>
          </cell>
        </row>
        <row r="162">
          <cell r="A162">
            <v>3459</v>
          </cell>
          <cell r="B162" t="str">
            <v>AUT0315</v>
          </cell>
          <cell r="C162">
            <v>1736807647.9200373</v>
          </cell>
          <cell r="D162">
            <v>1206116.4221666926</v>
          </cell>
          <cell r="E162">
            <v>1206116.4221666926</v>
          </cell>
          <cell r="F162">
            <v>2051.1999999999998</v>
          </cell>
          <cell r="G162">
            <v>2051.1999999999998</v>
          </cell>
          <cell r="H162">
            <v>1</v>
          </cell>
          <cell r="I162">
            <v>0</v>
          </cell>
          <cell r="J162">
            <v>0</v>
          </cell>
          <cell r="K162">
            <v>27137619.498750582</v>
          </cell>
          <cell r="L162">
            <v>0</v>
          </cell>
          <cell r="M162">
            <v>0</v>
          </cell>
          <cell r="N162">
            <v>0</v>
          </cell>
          <cell r="O162">
            <v>796036.83863001713</v>
          </cell>
          <cell r="P162">
            <v>422140.74775834236</v>
          </cell>
          <cell r="Q162">
            <v>373896.09087167471</v>
          </cell>
          <cell r="R162">
            <v>832220.33129501785</v>
          </cell>
          <cell r="S162">
            <v>1.2</v>
          </cell>
        </row>
        <row r="163">
          <cell r="A163">
            <v>2721</v>
          </cell>
          <cell r="B163" t="str">
            <v>AUT0319</v>
          </cell>
          <cell r="C163">
            <v>674088214.37488997</v>
          </cell>
          <cell r="D163">
            <v>468116.81553811801</v>
          </cell>
          <cell r="E163">
            <v>468116.81553811801</v>
          </cell>
          <cell r="F163">
            <v>780.9</v>
          </cell>
          <cell r="G163">
            <v>780.9</v>
          </cell>
          <cell r="H163">
            <v>0</v>
          </cell>
          <cell r="I163">
            <v>0</v>
          </cell>
          <cell r="J163">
            <v>0</v>
          </cell>
          <cell r="K163">
            <v>10532628.349607656</v>
          </cell>
          <cell r="L163">
            <v>0</v>
          </cell>
          <cell r="M163">
            <v>0</v>
          </cell>
          <cell r="N163">
            <v>0</v>
          </cell>
          <cell r="O163">
            <v>308957.09825515788</v>
          </cell>
          <cell r="P163">
            <v>163840.8854383413</v>
          </cell>
          <cell r="Q163">
            <v>145116.21281681658</v>
          </cell>
          <cell r="R163">
            <v>323000.60272130143</v>
          </cell>
          <cell r="S163">
            <v>1.2</v>
          </cell>
        </row>
        <row r="164">
          <cell r="A164">
            <v>2187</v>
          </cell>
          <cell r="B164" t="str">
            <v>AUT0321</v>
          </cell>
          <cell r="C164">
            <v>964070601.39438081</v>
          </cell>
          <cell r="D164">
            <v>669493.47319054219</v>
          </cell>
          <cell r="E164">
            <v>669493.47319054219</v>
          </cell>
          <cell r="F164">
            <v>163</v>
          </cell>
          <cell r="G164">
            <v>163</v>
          </cell>
          <cell r="H164">
            <v>0</v>
          </cell>
          <cell r="I164">
            <v>0</v>
          </cell>
          <cell r="J164">
            <v>0</v>
          </cell>
          <cell r="K164">
            <v>15063603.1467872</v>
          </cell>
          <cell r="L164">
            <v>0</v>
          </cell>
          <cell r="M164">
            <v>0</v>
          </cell>
          <cell r="N164">
            <v>0</v>
          </cell>
          <cell r="O164">
            <v>441865.6923057579</v>
          </cell>
          <cell r="P164">
            <v>234322.71561668976</v>
          </cell>
          <cell r="Q164">
            <v>207542.97668906808</v>
          </cell>
          <cell r="R164">
            <v>461950.49650147406</v>
          </cell>
          <cell r="S164">
            <v>1.2</v>
          </cell>
        </row>
        <row r="165">
          <cell r="A165">
            <v>3502</v>
          </cell>
          <cell r="B165" t="str">
            <v>AUT0331</v>
          </cell>
          <cell r="C165">
            <v>257128800.86255282</v>
          </cell>
          <cell r="D165">
            <v>178561.66726566167</v>
          </cell>
          <cell r="E165">
            <v>178561.66726566167</v>
          </cell>
          <cell r="F165">
            <v>315.625</v>
          </cell>
          <cell r="G165">
            <v>315.625</v>
          </cell>
          <cell r="H165">
            <v>0</v>
          </cell>
          <cell r="I165">
            <v>0</v>
          </cell>
          <cell r="J165">
            <v>0</v>
          </cell>
          <cell r="K165">
            <v>4017637.5134773878</v>
          </cell>
          <cell r="L165">
            <v>0</v>
          </cell>
          <cell r="M165">
            <v>0</v>
          </cell>
          <cell r="N165">
            <v>0</v>
          </cell>
          <cell r="O165">
            <v>117850.70039533671</v>
          </cell>
          <cell r="P165">
            <v>62496.583542981578</v>
          </cell>
          <cell r="Q165">
            <v>55354.116852355117</v>
          </cell>
          <cell r="R165">
            <v>123207.55041330654</v>
          </cell>
          <cell r="S165">
            <v>1.2</v>
          </cell>
        </row>
        <row r="166">
          <cell r="A166">
            <v>2917</v>
          </cell>
          <cell r="B166" t="str">
            <v>AUT0333</v>
          </cell>
          <cell r="C166">
            <v>484485283.4031356</v>
          </cell>
          <cell r="D166">
            <v>336448.11347439972</v>
          </cell>
          <cell r="E166">
            <v>336448.11347439972</v>
          </cell>
          <cell r="F166">
            <v>110.6</v>
          </cell>
          <cell r="G166">
            <v>110.6</v>
          </cell>
          <cell r="H166">
            <v>0</v>
          </cell>
          <cell r="I166">
            <v>0</v>
          </cell>
          <cell r="J166">
            <v>0</v>
          </cell>
          <cell r="K166">
            <v>7570082.5531739937</v>
          </cell>
          <cell r="L166">
            <v>0</v>
          </cell>
          <cell r="M166">
            <v>0</v>
          </cell>
          <cell r="N166">
            <v>0</v>
          </cell>
          <cell r="O166">
            <v>222055.75489310382</v>
          </cell>
          <cell r="P166">
            <v>117756.83971603989</v>
          </cell>
          <cell r="Q166">
            <v>104298.91517706391</v>
          </cell>
          <cell r="R166">
            <v>232149.1982973358</v>
          </cell>
          <cell r="S166">
            <v>1.2</v>
          </cell>
        </row>
        <row r="167">
          <cell r="A167">
            <v>26</v>
          </cell>
          <cell r="B167" t="str">
            <v>AUT0335</v>
          </cell>
          <cell r="C167">
            <v>1089410999.8458049</v>
          </cell>
          <cell r="D167">
            <v>756535.41655958677</v>
          </cell>
          <cell r="E167">
            <v>756535.41655958677</v>
          </cell>
          <cell r="F167">
            <v>2012.8</v>
          </cell>
          <cell r="G167">
            <v>2012.8</v>
          </cell>
          <cell r="H167">
            <v>0</v>
          </cell>
          <cell r="I167">
            <v>0</v>
          </cell>
          <cell r="J167">
            <v>0</v>
          </cell>
          <cell r="K167">
            <v>17022046.872590702</v>
          </cell>
          <cell r="L167">
            <v>0</v>
          </cell>
          <cell r="M167">
            <v>0</v>
          </cell>
          <cell r="N167">
            <v>0</v>
          </cell>
          <cell r="O167">
            <v>499313.37492932728</v>
          </cell>
          <cell r="P167">
            <v>264787.39579585538</v>
          </cell>
          <cell r="Q167">
            <v>234525.9791334719</v>
          </cell>
          <cell r="R167">
            <v>522009.4374261148</v>
          </cell>
          <cell r="S167">
            <v>1.2</v>
          </cell>
        </row>
        <row r="168">
          <cell r="A168">
            <v>3406</v>
          </cell>
          <cell r="B168" t="str">
            <v>AUT0337</v>
          </cell>
          <cell r="C168">
            <v>1599759887.5272605</v>
          </cell>
          <cell r="D168">
            <v>1110944.3663383753</v>
          </cell>
          <cell r="E168">
            <v>1110944.3663383753</v>
          </cell>
          <cell r="F168">
            <v>1485.2</v>
          </cell>
          <cell r="G168">
            <v>1485.2</v>
          </cell>
          <cell r="H168">
            <v>0</v>
          </cell>
          <cell r="I168">
            <v>0</v>
          </cell>
          <cell r="J168">
            <v>0</v>
          </cell>
          <cell r="K168">
            <v>24996248.242613442</v>
          </cell>
          <cell r="L168">
            <v>0</v>
          </cell>
          <cell r="M168">
            <v>0</v>
          </cell>
          <cell r="N168">
            <v>0</v>
          </cell>
          <cell r="O168">
            <v>733223.28178332769</v>
          </cell>
          <cell r="P168">
            <v>388830.52821843134</v>
          </cell>
          <cell r="Q168">
            <v>344392.75356489635</v>
          </cell>
          <cell r="R168">
            <v>766551.61277347885</v>
          </cell>
          <cell r="S168">
            <v>1.2</v>
          </cell>
        </row>
        <row r="169">
          <cell r="A169">
            <v>2080</v>
          </cell>
          <cell r="B169" t="str">
            <v>AUT0341</v>
          </cell>
          <cell r="C169">
            <v>583568323.93049157</v>
          </cell>
          <cell r="D169">
            <v>405255.78050728585</v>
          </cell>
          <cell r="E169">
            <v>405255.78050728585</v>
          </cell>
          <cell r="F169">
            <v>562</v>
          </cell>
          <cell r="G169">
            <v>562</v>
          </cell>
          <cell r="H169">
            <v>0</v>
          </cell>
          <cell r="I169">
            <v>0</v>
          </cell>
          <cell r="J169">
            <v>0</v>
          </cell>
          <cell r="K169">
            <v>9118255.0614139307</v>
          </cell>
          <cell r="L169">
            <v>0</v>
          </cell>
          <cell r="M169">
            <v>0</v>
          </cell>
          <cell r="N169">
            <v>0</v>
          </cell>
          <cell r="O169">
            <v>267468.81513480865</v>
          </cell>
          <cell r="P169">
            <v>141839.52317755003</v>
          </cell>
          <cell r="Q169">
            <v>125629.29195725861</v>
          </cell>
          <cell r="R169">
            <v>279626.48855002719</v>
          </cell>
          <cell r="S169">
            <v>1.2</v>
          </cell>
        </row>
        <row r="170">
          <cell r="A170">
            <v>3935</v>
          </cell>
          <cell r="B170" t="str">
            <v>AUT0343</v>
          </cell>
          <cell r="C170">
            <v>63240985.103952356</v>
          </cell>
          <cell r="D170">
            <v>43917.350766633586</v>
          </cell>
          <cell r="E170">
            <v>43917.350766633586</v>
          </cell>
          <cell r="F170">
            <v>2932.6</v>
          </cell>
          <cell r="G170">
            <v>2932.6</v>
          </cell>
          <cell r="H170">
            <v>0</v>
          </cell>
          <cell r="I170">
            <v>0</v>
          </cell>
          <cell r="J170">
            <v>1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</row>
        <row r="171">
          <cell r="A171">
            <v>4078</v>
          </cell>
          <cell r="B171" t="str">
            <v>AUT0344</v>
          </cell>
          <cell r="C171">
            <v>161942863.92775574</v>
          </cell>
          <cell r="D171">
            <v>112460.32217205261</v>
          </cell>
          <cell r="E171">
            <v>112460.32217205261</v>
          </cell>
          <cell r="F171">
            <v>456.6</v>
          </cell>
          <cell r="G171">
            <v>456.6</v>
          </cell>
          <cell r="H171">
            <v>0</v>
          </cell>
          <cell r="I171">
            <v>0</v>
          </cell>
          <cell r="J171">
            <v>0</v>
          </cell>
          <cell r="K171">
            <v>2530357.2488711835</v>
          </cell>
          <cell r="L171">
            <v>0</v>
          </cell>
          <cell r="M171">
            <v>0</v>
          </cell>
          <cell r="N171">
            <v>0</v>
          </cell>
          <cell r="O171">
            <v>74223.812633554728</v>
          </cell>
          <cell r="P171">
            <v>39361.112760218406</v>
          </cell>
          <cell r="Q171">
            <v>34862.699873336307</v>
          </cell>
          <cell r="R171">
            <v>77597.622298716291</v>
          </cell>
          <cell r="S171">
            <v>1.2</v>
          </cell>
        </row>
        <row r="172">
          <cell r="A172">
            <v>6127</v>
          </cell>
          <cell r="B172" t="str">
            <v>AUT0345</v>
          </cell>
          <cell r="C172">
            <v>878720402.58686376</v>
          </cell>
          <cell r="D172">
            <v>610222.50179643324</v>
          </cell>
          <cell r="E172">
            <v>610222.50179643324</v>
          </cell>
          <cell r="F172">
            <v>953.94799999999998</v>
          </cell>
          <cell r="G172">
            <v>953.94799999999998</v>
          </cell>
          <cell r="H172">
            <v>0</v>
          </cell>
          <cell r="I172">
            <v>1</v>
          </cell>
          <cell r="J172">
            <v>0</v>
          </cell>
          <cell r="K172">
            <v>13730006.290419748</v>
          </cell>
          <cell r="L172">
            <v>0</v>
          </cell>
          <cell r="M172">
            <v>0</v>
          </cell>
          <cell r="N172">
            <v>0</v>
          </cell>
          <cell r="O172">
            <v>402746.85118564597</v>
          </cell>
          <cell r="P172">
            <v>213577.87562875162</v>
          </cell>
          <cell r="Q172">
            <v>189168.97555689429</v>
          </cell>
          <cell r="R172">
            <v>421053.52623953891</v>
          </cell>
          <cell r="S172">
            <v>1.2</v>
          </cell>
        </row>
        <row r="173">
          <cell r="A173">
            <v>6038</v>
          </cell>
          <cell r="B173" t="str">
            <v>AUT0349</v>
          </cell>
          <cell r="C173">
            <v>3499092292.6312385</v>
          </cell>
          <cell r="D173">
            <v>2429925.2032161378</v>
          </cell>
          <cell r="E173">
            <v>2429925.2032161378</v>
          </cell>
          <cell r="F173">
            <v>2440.62</v>
          </cell>
          <cell r="G173">
            <v>2440.62</v>
          </cell>
          <cell r="H173">
            <v>0</v>
          </cell>
          <cell r="I173">
            <v>1</v>
          </cell>
          <cell r="J173">
            <v>0</v>
          </cell>
          <cell r="K173">
            <v>54673317.072363101</v>
          </cell>
          <cell r="L173">
            <v>0</v>
          </cell>
          <cell r="M173">
            <v>0</v>
          </cell>
          <cell r="N173">
            <v>0</v>
          </cell>
          <cell r="O173">
            <v>1603750.6341226511</v>
          </cell>
          <cell r="P173">
            <v>850473.82112564822</v>
          </cell>
          <cell r="Q173">
            <v>753276.81299700274</v>
          </cell>
          <cell r="R173">
            <v>1676648.390219135</v>
          </cell>
          <cell r="S173">
            <v>1.2</v>
          </cell>
        </row>
        <row r="174">
          <cell r="A174">
            <v>204</v>
          </cell>
          <cell r="B174" t="str">
            <v>AUT0350</v>
          </cell>
          <cell r="C174">
            <v>960837698.24557066</v>
          </cell>
          <cell r="D174">
            <v>667248.401559424</v>
          </cell>
          <cell r="E174">
            <v>667248.401559424</v>
          </cell>
          <cell r="F174">
            <v>984.875</v>
          </cell>
          <cell r="G174">
            <v>984.875</v>
          </cell>
          <cell r="H174">
            <v>0</v>
          </cell>
          <cell r="I174">
            <v>1</v>
          </cell>
          <cell r="J174">
            <v>1</v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</row>
        <row r="175">
          <cell r="A175">
            <v>3113</v>
          </cell>
          <cell r="B175" t="str">
            <v>AUT0351</v>
          </cell>
          <cell r="C175">
            <v>433473921.82271016</v>
          </cell>
          <cell r="D175">
            <v>301023.55682132649</v>
          </cell>
          <cell r="E175">
            <v>301023.55682132649</v>
          </cell>
          <cell r="F175">
            <v>426.7</v>
          </cell>
          <cell r="G175">
            <v>426.7</v>
          </cell>
          <cell r="H175">
            <v>0</v>
          </cell>
          <cell r="I175">
            <v>0</v>
          </cell>
          <cell r="J175">
            <v>0</v>
          </cell>
          <cell r="K175">
            <v>6773030.0284798462</v>
          </cell>
          <cell r="L175">
            <v>0</v>
          </cell>
          <cell r="M175">
            <v>0</v>
          </cell>
          <cell r="N175">
            <v>0</v>
          </cell>
          <cell r="O175">
            <v>198675.5475020755</v>
          </cell>
          <cell r="P175">
            <v>105358.24488746427</v>
          </cell>
          <cell r="Q175">
            <v>93317.30261461121</v>
          </cell>
          <cell r="R175">
            <v>207706.25420671527</v>
          </cell>
          <cell r="S175">
            <v>1.2</v>
          </cell>
        </row>
        <row r="176">
          <cell r="A176">
            <v>6105</v>
          </cell>
          <cell r="B176" t="str">
            <v>AUT0355</v>
          </cell>
          <cell r="C176">
            <v>126972348.72306955</v>
          </cell>
          <cell r="D176">
            <v>88175.242168798301</v>
          </cell>
          <cell r="E176">
            <v>88175.242168798301</v>
          </cell>
          <cell r="F176">
            <v>2230.473</v>
          </cell>
          <cell r="G176">
            <v>2230.473</v>
          </cell>
          <cell r="H176">
            <v>0</v>
          </cell>
          <cell r="I176">
            <v>1</v>
          </cell>
          <cell r="J176">
            <v>1</v>
          </cell>
          <cell r="K176">
            <v>0</v>
          </cell>
          <cell r="L176">
            <v>0</v>
          </cell>
          <cell r="M176">
            <v>0</v>
          </cell>
          <cell r="N176">
            <v>0</v>
          </cell>
          <cell r="O176">
            <v>0</v>
          </cell>
          <cell r="P176">
            <v>0</v>
          </cell>
          <cell r="Q176">
            <v>0</v>
          </cell>
          <cell r="R176">
            <v>0</v>
          </cell>
          <cell r="S176">
            <v>0</v>
          </cell>
        </row>
        <row r="177">
          <cell r="A177">
            <v>6023</v>
          </cell>
          <cell r="B177" t="str">
            <v>AUT0356</v>
          </cell>
          <cell r="C177">
            <v>98034617.071568295</v>
          </cell>
          <cell r="D177">
            <v>68079.595188589097</v>
          </cell>
          <cell r="E177">
            <v>68079.595188589097</v>
          </cell>
          <cell r="F177">
            <v>2449.8000000000002</v>
          </cell>
          <cell r="G177">
            <v>2449.8000000000002</v>
          </cell>
          <cell r="H177">
            <v>0</v>
          </cell>
          <cell r="I177">
            <v>1</v>
          </cell>
          <cell r="J177">
            <v>1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</row>
        <row r="178">
          <cell r="A178">
            <v>991</v>
          </cell>
          <cell r="B178" t="str">
            <v>AUT0358</v>
          </cell>
          <cell r="C178">
            <v>303032421.36981589</v>
          </cell>
          <cell r="D178">
            <v>210439.18150681659</v>
          </cell>
          <cell r="E178">
            <v>210439.18150681659</v>
          </cell>
          <cell r="F178">
            <v>393.63600000000002</v>
          </cell>
          <cell r="G178">
            <v>393.63600000000002</v>
          </cell>
          <cell r="H178">
            <v>0</v>
          </cell>
          <cell r="I178">
            <v>0</v>
          </cell>
          <cell r="J178">
            <v>0</v>
          </cell>
          <cell r="K178">
            <v>4734881.5839033732</v>
          </cell>
          <cell r="L178">
            <v>0</v>
          </cell>
          <cell r="M178">
            <v>0</v>
          </cell>
          <cell r="N178">
            <v>0</v>
          </cell>
          <cell r="O178">
            <v>138889.85979449895</v>
          </cell>
          <cell r="P178">
            <v>73653.7135273858</v>
          </cell>
          <cell r="Q178">
            <v>65236.146267113145</v>
          </cell>
          <cell r="R178">
            <v>145203.03523970343</v>
          </cell>
          <cell r="S178">
            <v>1.2</v>
          </cell>
        </row>
        <row r="179">
          <cell r="A179">
            <v>647</v>
          </cell>
          <cell r="B179" t="str">
            <v>AUT0359</v>
          </cell>
          <cell r="C179">
            <v>137311143.2589798</v>
          </cell>
          <cell r="D179">
            <v>95354.960596513745</v>
          </cell>
          <cell r="E179">
            <v>95354.960596513745</v>
          </cell>
          <cell r="F179">
            <v>232.6</v>
          </cell>
          <cell r="G179">
            <v>232.6</v>
          </cell>
          <cell r="H179">
            <v>1</v>
          </cell>
          <cell r="I179">
            <v>0</v>
          </cell>
          <cell r="J179">
            <v>0</v>
          </cell>
          <cell r="K179">
            <v>2145486.6134215593</v>
          </cell>
          <cell r="L179">
            <v>0</v>
          </cell>
          <cell r="M179">
            <v>0</v>
          </cell>
          <cell r="N179">
            <v>0</v>
          </cell>
          <cell r="O179">
            <v>62934.273993699077</v>
          </cell>
          <cell r="P179">
            <v>33374.23620877981</v>
          </cell>
          <cell r="Q179">
            <v>29560.037784919259</v>
          </cell>
          <cell r="R179">
            <v>65794.922811594486</v>
          </cell>
          <cell r="S179">
            <v>1.2</v>
          </cell>
        </row>
        <row r="180">
          <cell r="A180">
            <v>2079</v>
          </cell>
          <cell r="B180" t="str">
            <v>AUT0361</v>
          </cell>
          <cell r="C180">
            <v>623757890.19244206</v>
          </cell>
          <cell r="D180">
            <v>433165.20152252918</v>
          </cell>
          <cell r="E180">
            <v>433165.20152252918</v>
          </cell>
          <cell r="F180">
            <v>860</v>
          </cell>
          <cell r="G180">
            <v>860</v>
          </cell>
          <cell r="H180">
            <v>0</v>
          </cell>
          <cell r="I180">
            <v>0</v>
          </cell>
          <cell r="J180">
            <v>0</v>
          </cell>
          <cell r="K180">
            <v>9746217.0342569072</v>
          </cell>
          <cell r="L180">
            <v>0</v>
          </cell>
          <cell r="M180">
            <v>0</v>
          </cell>
          <cell r="N180">
            <v>0</v>
          </cell>
          <cell r="O180">
            <v>285889.0330048693</v>
          </cell>
          <cell r="P180">
            <v>151607.82053288521</v>
          </cell>
          <cell r="Q180">
            <v>134281.21247198404</v>
          </cell>
          <cell r="R180">
            <v>298883.98905054509</v>
          </cell>
          <cell r="S180">
            <v>1.2</v>
          </cell>
        </row>
        <row r="181">
          <cell r="A181">
            <v>1400</v>
          </cell>
          <cell r="B181" t="str">
            <v>AUT0362</v>
          </cell>
          <cell r="C181">
            <v>450474670.04564762</v>
          </cell>
          <cell r="D181">
            <v>312829.63197614421</v>
          </cell>
          <cell r="E181">
            <v>312829.63197614421</v>
          </cell>
          <cell r="F181">
            <v>427.899</v>
          </cell>
          <cell r="G181">
            <v>427.899</v>
          </cell>
          <cell r="H181">
            <v>1</v>
          </cell>
          <cell r="I181">
            <v>0</v>
          </cell>
          <cell r="J181">
            <v>0</v>
          </cell>
          <cell r="K181">
            <v>7038666.719463245</v>
          </cell>
          <cell r="L181">
            <v>0</v>
          </cell>
          <cell r="M181">
            <v>0</v>
          </cell>
          <cell r="N181">
            <v>0</v>
          </cell>
          <cell r="O181">
            <v>206467.55710425519</v>
          </cell>
          <cell r="P181">
            <v>109490.37119165047</v>
          </cell>
          <cell r="Q181">
            <v>96977.185912604706</v>
          </cell>
          <cell r="R181">
            <v>215852.44606353948</v>
          </cell>
          <cell r="S181">
            <v>1.2</v>
          </cell>
        </row>
        <row r="182">
          <cell r="A182">
            <v>6052</v>
          </cell>
          <cell r="B182" t="str">
            <v>AUT0363</v>
          </cell>
          <cell r="C182">
            <v>197609738.37074611</v>
          </cell>
          <cell r="D182">
            <v>137228.98497968478</v>
          </cell>
          <cell r="E182">
            <v>137228.98497968478</v>
          </cell>
          <cell r="F182">
            <v>1904</v>
          </cell>
          <cell r="G182">
            <v>1904</v>
          </cell>
          <cell r="H182">
            <v>0</v>
          </cell>
          <cell r="I182">
            <v>0</v>
          </cell>
          <cell r="J182">
            <v>1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  <cell r="P182">
            <v>0</v>
          </cell>
          <cell r="Q182">
            <v>0</v>
          </cell>
          <cell r="R182">
            <v>0</v>
          </cell>
          <cell r="S182">
            <v>0</v>
          </cell>
        </row>
        <row r="183">
          <cell r="A183">
            <v>869</v>
          </cell>
          <cell r="B183" t="str">
            <v>AUT0364</v>
          </cell>
          <cell r="C183">
            <v>727396867.01608348</v>
          </cell>
          <cell r="D183">
            <v>505136.71320561349</v>
          </cell>
          <cell r="E183">
            <v>505136.71320561349</v>
          </cell>
          <cell r="F183">
            <v>1656.63</v>
          </cell>
          <cell r="G183">
            <v>1656.63</v>
          </cell>
          <cell r="H183">
            <v>0</v>
          </cell>
          <cell r="I183">
            <v>1</v>
          </cell>
          <cell r="J183">
            <v>0</v>
          </cell>
          <cell r="K183">
            <v>11365576.047126304</v>
          </cell>
          <cell r="L183">
            <v>0</v>
          </cell>
          <cell r="M183">
            <v>0</v>
          </cell>
          <cell r="N183">
            <v>0</v>
          </cell>
          <cell r="O183">
            <v>333390.23071570491</v>
          </cell>
          <cell r="P183">
            <v>176797.84962196471</v>
          </cell>
          <cell r="Q183">
            <v>156592.38109374017</v>
          </cell>
          <cell r="R183">
            <v>348544.33211187326</v>
          </cell>
          <cell r="S183">
            <v>1.2</v>
          </cell>
        </row>
        <row r="184">
          <cell r="A184">
            <v>699</v>
          </cell>
          <cell r="B184" t="str">
            <v>AUT0365</v>
          </cell>
          <cell r="C184">
            <v>201734175.11195877</v>
          </cell>
          <cell r="D184">
            <v>140093.17716108248</v>
          </cell>
          <cell r="E184">
            <v>140093.17716108248</v>
          </cell>
          <cell r="F184">
            <v>181.25</v>
          </cell>
          <cell r="G184">
            <v>181.25</v>
          </cell>
          <cell r="H184">
            <v>0</v>
          </cell>
          <cell r="I184">
            <v>0</v>
          </cell>
          <cell r="J184">
            <v>0</v>
          </cell>
          <cell r="K184">
            <v>3152096.4861243558</v>
          </cell>
          <cell r="L184">
            <v>0</v>
          </cell>
          <cell r="M184">
            <v>0</v>
          </cell>
          <cell r="N184">
            <v>0</v>
          </cell>
          <cell r="O184">
            <v>92461.496926314445</v>
          </cell>
          <cell r="P184">
            <v>49032.612006378862</v>
          </cell>
          <cell r="Q184">
            <v>43428.884919935568</v>
          </cell>
          <cell r="R184">
            <v>96664.292241146904</v>
          </cell>
          <cell r="S184">
            <v>1.2</v>
          </cell>
        </row>
        <row r="185">
          <cell r="A185">
            <v>1294</v>
          </cell>
          <cell r="B185" t="str">
            <v>AUT0368</v>
          </cell>
          <cell r="C185">
            <v>120104920.01601239</v>
          </cell>
          <cell r="D185">
            <v>83406.194455564168</v>
          </cell>
          <cell r="E185">
            <v>83406.194455564168</v>
          </cell>
          <cell r="F185">
            <v>129</v>
          </cell>
          <cell r="G185">
            <v>129</v>
          </cell>
          <cell r="H185">
            <v>0</v>
          </cell>
          <cell r="I185">
            <v>0</v>
          </cell>
          <cell r="J185">
            <v>0</v>
          </cell>
          <cell r="K185">
            <v>1876639.3752501938</v>
          </cell>
          <cell r="L185">
            <v>0</v>
          </cell>
          <cell r="M185">
            <v>0</v>
          </cell>
          <cell r="N185">
            <v>0</v>
          </cell>
          <cell r="O185">
            <v>55048.088340672351</v>
          </cell>
          <cell r="P185">
            <v>29192.168059447456</v>
          </cell>
          <cell r="Q185">
            <v>25855.920281224891</v>
          </cell>
          <cell r="R185">
            <v>57550.274174339269</v>
          </cell>
          <cell r="S185">
            <v>1.2</v>
          </cell>
        </row>
        <row r="186">
          <cell r="A186">
            <v>3461</v>
          </cell>
          <cell r="B186" t="str">
            <v>AUT0370</v>
          </cell>
          <cell r="C186">
            <v>464218711.99599212</v>
          </cell>
          <cell r="D186">
            <v>322374.10555277229</v>
          </cell>
          <cell r="E186">
            <v>322374.10555277229</v>
          </cell>
          <cell r="F186">
            <v>187.85</v>
          </cell>
          <cell r="G186">
            <v>187.85</v>
          </cell>
          <cell r="H186">
            <v>1</v>
          </cell>
          <cell r="I186">
            <v>0</v>
          </cell>
          <cell r="J186">
            <v>0</v>
          </cell>
          <cell r="K186">
            <v>7253417.3749373769</v>
          </cell>
          <cell r="L186">
            <v>0</v>
          </cell>
          <cell r="M186">
            <v>0</v>
          </cell>
          <cell r="N186">
            <v>0</v>
          </cell>
          <cell r="O186">
            <v>212766.90966482973</v>
          </cell>
          <cell r="P186">
            <v>112830.9369434703</v>
          </cell>
          <cell r="Q186">
            <v>99935.972721359416</v>
          </cell>
          <cell r="R186">
            <v>222438.13283141286</v>
          </cell>
          <cell r="S186">
            <v>1.2</v>
          </cell>
        </row>
        <row r="187">
          <cell r="A187">
            <v>477</v>
          </cell>
          <cell r="B187" t="str">
            <v>AUT0373</v>
          </cell>
          <cell r="C187">
            <v>218286766.28616744</v>
          </cell>
          <cell r="D187">
            <v>151588.03214317185</v>
          </cell>
          <cell r="E187">
            <v>151588.03214317185</v>
          </cell>
          <cell r="F187">
            <v>166.25</v>
          </cell>
          <cell r="G187">
            <v>166.25</v>
          </cell>
          <cell r="H187">
            <v>0</v>
          </cell>
          <cell r="I187">
            <v>0</v>
          </cell>
          <cell r="J187">
            <v>1</v>
          </cell>
          <cell r="K187">
            <v>0</v>
          </cell>
          <cell r="L187">
            <v>0</v>
          </cell>
          <cell r="M187">
            <v>0</v>
          </cell>
          <cell r="N187">
            <v>0</v>
          </cell>
          <cell r="O187">
            <v>0</v>
          </cell>
          <cell r="P187">
            <v>0</v>
          </cell>
          <cell r="Q187">
            <v>0</v>
          </cell>
          <cell r="R187">
            <v>0</v>
          </cell>
          <cell r="S187">
            <v>0</v>
          </cell>
        </row>
        <row r="188">
          <cell r="A188">
            <v>3521</v>
          </cell>
          <cell r="B188" t="str">
            <v>AUT0379</v>
          </cell>
          <cell r="C188">
            <v>506782975.51385975</v>
          </cell>
          <cell r="D188">
            <v>351932.62188462482</v>
          </cell>
          <cell r="E188">
            <v>351932.62188462482</v>
          </cell>
          <cell r="F188">
            <v>40</v>
          </cell>
          <cell r="G188">
            <v>40</v>
          </cell>
          <cell r="H188">
            <v>0</v>
          </cell>
          <cell r="I188">
            <v>0</v>
          </cell>
          <cell r="J188">
            <v>0</v>
          </cell>
          <cell r="K188">
            <v>7918483.9924040586</v>
          </cell>
          <cell r="L188">
            <v>0</v>
          </cell>
          <cell r="M188">
            <v>0</v>
          </cell>
          <cell r="N188">
            <v>0</v>
          </cell>
          <cell r="O188">
            <v>232275.53044385239</v>
          </cell>
          <cell r="P188">
            <v>123176.41765961867</v>
          </cell>
          <cell r="Q188">
            <v>109099.1127842337</v>
          </cell>
          <cell r="R188">
            <v>242833.50910039112</v>
          </cell>
          <cell r="S188">
            <v>1.2</v>
          </cell>
        </row>
        <row r="189">
          <cell r="A189">
            <v>884</v>
          </cell>
          <cell r="B189" t="str">
            <v>AUT0380</v>
          </cell>
          <cell r="C189">
            <v>1266356197.7992659</v>
          </cell>
          <cell r="D189">
            <v>879414.02624949021</v>
          </cell>
          <cell r="E189">
            <v>879414.02624949021</v>
          </cell>
          <cell r="F189">
            <v>1268.8499999999999</v>
          </cell>
          <cell r="G189">
            <v>1268.8499999999999</v>
          </cell>
          <cell r="H189">
            <v>0</v>
          </cell>
          <cell r="I189">
            <v>0</v>
          </cell>
          <cell r="J189">
            <v>0</v>
          </cell>
          <cell r="K189">
            <v>19786815.590613529</v>
          </cell>
          <cell r="L189">
            <v>0</v>
          </cell>
          <cell r="M189">
            <v>0</v>
          </cell>
          <cell r="N189">
            <v>0</v>
          </cell>
          <cell r="O189">
            <v>580413.25732466357</v>
          </cell>
          <cell r="P189">
            <v>307794.90918732155</v>
          </cell>
          <cell r="Q189">
            <v>272618.34813734196</v>
          </cell>
          <cell r="R189">
            <v>606795.67811214819</v>
          </cell>
          <cell r="S189">
            <v>1.2</v>
          </cell>
        </row>
        <row r="190">
          <cell r="A190">
            <v>6288</v>
          </cell>
          <cell r="B190" t="str">
            <v>AUT0381</v>
          </cell>
          <cell r="C190">
            <v>72206573.563975811</v>
          </cell>
          <cell r="D190">
            <v>50143.453863872091</v>
          </cell>
          <cell r="E190">
            <v>50143.453863872091</v>
          </cell>
          <cell r="F190">
            <v>25</v>
          </cell>
          <cell r="G190">
            <v>25</v>
          </cell>
          <cell r="H190">
            <v>0</v>
          </cell>
          <cell r="I190">
            <v>0</v>
          </cell>
          <cell r="J190">
            <v>0</v>
          </cell>
          <cell r="K190">
            <v>1128227.711937122</v>
          </cell>
          <cell r="L190">
            <v>0</v>
          </cell>
          <cell r="M190">
            <v>0</v>
          </cell>
          <cell r="N190">
            <v>0</v>
          </cell>
          <cell r="O190">
            <v>33094.679550155583</v>
          </cell>
          <cell r="P190">
            <v>17550.20885235523</v>
          </cell>
          <cell r="Q190">
            <v>15544.470697800349</v>
          </cell>
          <cell r="R190">
            <v>34598.983166071739</v>
          </cell>
          <cell r="S190">
            <v>1.2</v>
          </cell>
        </row>
        <row r="191">
          <cell r="A191">
            <v>1613</v>
          </cell>
          <cell r="B191" t="str">
            <v>AUT0384</v>
          </cell>
          <cell r="C191">
            <v>210975942.49441156</v>
          </cell>
          <cell r="D191">
            <v>146511.07117667468</v>
          </cell>
          <cell r="E191">
            <v>146511.07117667468</v>
          </cell>
          <cell r="F191">
            <v>100</v>
          </cell>
          <cell r="G191">
            <v>100</v>
          </cell>
          <cell r="H191">
            <v>0</v>
          </cell>
          <cell r="I191">
            <v>0</v>
          </cell>
          <cell r="J191">
            <v>0</v>
          </cell>
          <cell r="K191">
            <v>3296499.1014751801</v>
          </cell>
          <cell r="L191">
            <v>0</v>
          </cell>
          <cell r="M191">
            <v>0</v>
          </cell>
          <cell r="N191">
            <v>0</v>
          </cell>
          <cell r="O191">
            <v>96697.306976605294</v>
          </cell>
          <cell r="P191">
            <v>51278.874911836137</v>
          </cell>
          <cell r="Q191">
            <v>45418.432064769149</v>
          </cell>
          <cell r="R191">
            <v>101092.63911190552</v>
          </cell>
          <cell r="S191">
            <v>1.2</v>
          </cell>
        </row>
        <row r="192">
          <cell r="A192">
            <v>863</v>
          </cell>
          <cell r="B192" t="str">
            <v>AUT0385</v>
          </cell>
          <cell r="C192">
            <v>188591286.70353639</v>
          </cell>
          <cell r="D192">
            <v>130966.17132190027</v>
          </cell>
          <cell r="E192">
            <v>130966.17132190027</v>
          </cell>
          <cell r="F192">
            <v>75</v>
          </cell>
          <cell r="G192">
            <v>75</v>
          </cell>
          <cell r="H192">
            <v>0</v>
          </cell>
          <cell r="I192">
            <v>0</v>
          </cell>
          <cell r="J192">
            <v>0</v>
          </cell>
          <cell r="K192">
            <v>2946738.8547427561</v>
          </cell>
          <cell r="L192">
            <v>0</v>
          </cell>
          <cell r="M192">
            <v>0</v>
          </cell>
          <cell r="N192">
            <v>0</v>
          </cell>
          <cell r="O192">
            <v>86437.673072454185</v>
          </cell>
          <cell r="P192">
            <v>45838.159962665093</v>
          </cell>
          <cell r="Q192">
            <v>40599.513109789084</v>
          </cell>
          <cell r="R192">
            <v>90366.658212111186</v>
          </cell>
          <cell r="S192">
            <v>1.2</v>
          </cell>
        </row>
        <row r="193">
          <cell r="A193">
            <v>400</v>
          </cell>
          <cell r="B193" t="str">
            <v>AUT0387</v>
          </cell>
          <cell r="C193">
            <v>829522373.18770051</v>
          </cell>
          <cell r="D193">
            <v>576057.20360256976</v>
          </cell>
          <cell r="E193">
            <v>576057.20360256976</v>
          </cell>
          <cell r="F193">
            <v>1606</v>
          </cell>
          <cell r="G193">
            <v>1606</v>
          </cell>
          <cell r="H193">
            <v>0</v>
          </cell>
          <cell r="I193">
            <v>0</v>
          </cell>
          <cell r="J193">
            <v>0</v>
          </cell>
          <cell r="K193">
            <v>12961287.08105782</v>
          </cell>
          <cell r="L193">
            <v>0</v>
          </cell>
          <cell r="M193">
            <v>0</v>
          </cell>
          <cell r="N193">
            <v>0</v>
          </cell>
          <cell r="O193">
            <v>380197.75437769608</v>
          </cell>
          <cell r="P193">
            <v>201620.0212608994</v>
          </cell>
          <cell r="Q193">
            <v>178577.73311679662</v>
          </cell>
          <cell r="R193">
            <v>397479.47048577311</v>
          </cell>
          <cell r="S193">
            <v>1.2</v>
          </cell>
        </row>
        <row r="194">
          <cell r="A194">
            <v>3457</v>
          </cell>
          <cell r="B194" t="str">
            <v>AUT0388</v>
          </cell>
          <cell r="C194">
            <v>117332741.76928513</v>
          </cell>
          <cell r="D194">
            <v>81481.070673114664</v>
          </cell>
          <cell r="E194">
            <v>81481.070673114664</v>
          </cell>
          <cell r="F194">
            <v>542.79999999999995</v>
          </cell>
          <cell r="G194">
            <v>542.79999999999995</v>
          </cell>
          <cell r="H194">
            <v>0</v>
          </cell>
          <cell r="I194">
            <v>0</v>
          </cell>
          <cell r="J194">
            <v>1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  <cell r="O194">
            <v>0</v>
          </cell>
          <cell r="P194">
            <v>0</v>
          </cell>
          <cell r="Q194">
            <v>0</v>
          </cell>
          <cell r="R194">
            <v>0</v>
          </cell>
          <cell r="S194">
            <v>0</v>
          </cell>
        </row>
        <row r="195">
          <cell r="A195">
            <v>2330</v>
          </cell>
          <cell r="B195" t="str">
            <v>AUT0390</v>
          </cell>
          <cell r="C195">
            <v>130464227.74705614</v>
          </cell>
          <cell r="D195">
            <v>90600.15815767787</v>
          </cell>
          <cell r="E195">
            <v>90600.15815767787</v>
          </cell>
          <cell r="F195">
            <v>210.34800000000001</v>
          </cell>
          <cell r="G195">
            <v>210.34800000000001</v>
          </cell>
          <cell r="H195">
            <v>0</v>
          </cell>
          <cell r="I195">
            <v>0</v>
          </cell>
          <cell r="J195">
            <v>1</v>
          </cell>
          <cell r="K195">
            <v>0</v>
          </cell>
          <cell r="L195">
            <v>0</v>
          </cell>
          <cell r="M195">
            <v>0</v>
          </cell>
          <cell r="N195">
            <v>0</v>
          </cell>
          <cell r="O195">
            <v>0</v>
          </cell>
          <cell r="P195">
            <v>0</v>
          </cell>
          <cell r="Q195">
            <v>0</v>
          </cell>
          <cell r="R195">
            <v>0</v>
          </cell>
          <cell r="S195">
            <v>0</v>
          </cell>
        </row>
        <row r="196">
          <cell r="A196">
            <v>6096</v>
          </cell>
          <cell r="B196" t="str">
            <v>AUT0394</v>
          </cell>
          <cell r="C196">
            <v>687710772.9248184</v>
          </cell>
          <cell r="D196">
            <v>477576.92564223503</v>
          </cell>
          <cell r="E196">
            <v>477576.92564223503</v>
          </cell>
          <cell r="F196">
            <v>615.87</v>
          </cell>
          <cell r="G196">
            <v>615.87</v>
          </cell>
          <cell r="H196">
            <v>0</v>
          </cell>
          <cell r="I196">
            <v>0</v>
          </cell>
          <cell r="J196">
            <v>0</v>
          </cell>
          <cell r="K196">
            <v>10745480.826950287</v>
          </cell>
          <cell r="L196">
            <v>0</v>
          </cell>
          <cell r="M196">
            <v>0</v>
          </cell>
          <cell r="N196">
            <v>0</v>
          </cell>
          <cell r="O196">
            <v>315200.77092387516</v>
          </cell>
          <cell r="P196">
            <v>167151.92397478226</v>
          </cell>
          <cell r="Q196">
            <v>148048.84694909287</v>
          </cell>
          <cell r="R196">
            <v>329528.07869314216</v>
          </cell>
          <cell r="S196">
            <v>1.2</v>
          </cell>
        </row>
        <row r="197">
          <cell r="A197">
            <v>3796</v>
          </cell>
          <cell r="B197" t="str">
            <v>AUT0396</v>
          </cell>
          <cell r="C197">
            <v>264012415.16163728</v>
          </cell>
          <cell r="D197">
            <v>183341.95497335921</v>
          </cell>
          <cell r="E197">
            <v>183341.95497335921</v>
          </cell>
          <cell r="F197">
            <v>254.27699999999999</v>
          </cell>
          <cell r="G197">
            <v>254.27699999999999</v>
          </cell>
          <cell r="H197">
            <v>0</v>
          </cell>
          <cell r="I197">
            <v>0</v>
          </cell>
          <cell r="J197">
            <v>0</v>
          </cell>
          <cell r="K197">
            <v>4125193.9869005824</v>
          </cell>
          <cell r="L197">
            <v>0</v>
          </cell>
          <cell r="M197">
            <v>0</v>
          </cell>
          <cell r="N197">
            <v>0</v>
          </cell>
          <cell r="O197">
            <v>121005.69028241708</v>
          </cell>
          <cell r="P197">
            <v>64169.684240675721</v>
          </cell>
          <cell r="Q197">
            <v>56836.006041741355</v>
          </cell>
          <cell r="R197">
            <v>126505.94893161785</v>
          </cell>
          <cell r="S197">
            <v>1.2</v>
          </cell>
        </row>
        <row r="198">
          <cell r="A198">
            <v>1091</v>
          </cell>
          <cell r="B198" t="str">
            <v>AUT0397</v>
          </cell>
          <cell r="C198">
            <v>795612507.54974997</v>
          </cell>
          <cell r="D198">
            <v>552508.68579843745</v>
          </cell>
          <cell r="E198">
            <v>552508.68579843745</v>
          </cell>
          <cell r="F198">
            <v>1046.06</v>
          </cell>
          <cell r="G198">
            <v>1046.06</v>
          </cell>
          <cell r="H198">
            <v>0</v>
          </cell>
          <cell r="I198">
            <v>0</v>
          </cell>
          <cell r="J198">
            <v>0</v>
          </cell>
          <cell r="K198">
            <v>12431445.430464843</v>
          </cell>
          <cell r="L198">
            <v>0</v>
          </cell>
          <cell r="M198">
            <v>0</v>
          </cell>
          <cell r="N198">
            <v>0</v>
          </cell>
          <cell r="O198">
            <v>364655.73262696876</v>
          </cell>
          <cell r="P198">
            <v>193378.04002945308</v>
          </cell>
          <cell r="Q198">
            <v>171277.69259751562</v>
          </cell>
          <cell r="R198">
            <v>381230.9932009218</v>
          </cell>
          <cell r="S198">
            <v>1.2</v>
          </cell>
        </row>
        <row r="199">
          <cell r="A199">
            <v>6065</v>
          </cell>
          <cell r="B199" t="str">
            <v>AUT0398</v>
          </cell>
          <cell r="C199">
            <v>773858487.37748408</v>
          </cell>
          <cell r="D199">
            <v>537401.72734547511</v>
          </cell>
          <cell r="E199">
            <v>537401.72734547511</v>
          </cell>
          <cell r="F199">
            <v>725</v>
          </cell>
          <cell r="G199">
            <v>725</v>
          </cell>
          <cell r="H199">
            <v>0</v>
          </cell>
          <cell r="I199">
            <v>0</v>
          </cell>
          <cell r="J199">
            <v>0</v>
          </cell>
          <cell r="K199">
            <v>12091538.865273191</v>
          </cell>
          <cell r="L199">
            <v>0</v>
          </cell>
          <cell r="M199">
            <v>0</v>
          </cell>
          <cell r="N199">
            <v>0</v>
          </cell>
          <cell r="O199">
            <v>354685.14004801359</v>
          </cell>
          <cell r="P199">
            <v>188090.60457091627</v>
          </cell>
          <cell r="Q199">
            <v>166594.53547709729</v>
          </cell>
          <cell r="R199">
            <v>370807.19186837779</v>
          </cell>
          <cell r="S199">
            <v>1.2</v>
          </cell>
        </row>
        <row r="200">
          <cell r="A200">
            <v>3000</v>
          </cell>
          <cell r="B200" t="str">
            <v>AUT0399</v>
          </cell>
          <cell r="C200">
            <v>202299441.46154809</v>
          </cell>
          <cell r="D200">
            <v>140485.72323718618</v>
          </cell>
          <cell r="E200">
            <v>140485.72323718618</v>
          </cell>
          <cell r="F200">
            <v>22.7</v>
          </cell>
          <cell r="G200">
            <v>22.7</v>
          </cell>
          <cell r="H200">
            <v>1</v>
          </cell>
          <cell r="I200">
            <v>0</v>
          </cell>
          <cell r="J200">
            <v>0</v>
          </cell>
          <cell r="K200">
            <v>3160928.7728366889</v>
          </cell>
          <cell r="L200">
            <v>0</v>
          </cell>
          <cell r="M200">
            <v>0</v>
          </cell>
          <cell r="N200">
            <v>0</v>
          </cell>
          <cell r="O200">
            <v>92720.577336542876</v>
          </cell>
          <cell r="P200">
            <v>49170.003133015161</v>
          </cell>
          <cell r="Q200">
            <v>43550.574203527714</v>
          </cell>
          <cell r="R200">
            <v>96935.149033658454</v>
          </cell>
          <cell r="S200">
            <v>1.2</v>
          </cell>
        </row>
        <row r="201">
          <cell r="A201">
            <v>612</v>
          </cell>
          <cell r="B201" t="str">
            <v>AUT0401</v>
          </cell>
          <cell r="C201">
            <v>883481086.27537751</v>
          </cell>
          <cell r="D201">
            <v>613528.5321356788</v>
          </cell>
          <cell r="E201">
            <v>613528.5321356788</v>
          </cell>
          <cell r="F201">
            <v>558.29999999999995</v>
          </cell>
          <cell r="G201">
            <v>558.29999999999995</v>
          </cell>
          <cell r="H201">
            <v>0</v>
          </cell>
          <cell r="I201">
            <v>0</v>
          </cell>
          <cell r="J201">
            <v>0</v>
          </cell>
          <cell r="K201">
            <v>13804391.973052774</v>
          </cell>
          <cell r="L201">
            <v>0</v>
          </cell>
          <cell r="M201">
            <v>0</v>
          </cell>
          <cell r="N201">
            <v>0</v>
          </cell>
          <cell r="O201">
            <v>404928.83120954805</v>
          </cell>
          <cell r="P201">
            <v>214734.98624748757</v>
          </cell>
          <cell r="Q201">
            <v>190193.84496206042</v>
          </cell>
          <cell r="R201">
            <v>423334.68717361835</v>
          </cell>
          <cell r="S201">
            <v>1.2</v>
          </cell>
        </row>
        <row r="202">
          <cell r="A202">
            <v>2589</v>
          </cell>
          <cell r="B202" t="str">
            <v>AUT0403</v>
          </cell>
          <cell r="C202">
            <v>606738800.19116271</v>
          </cell>
          <cell r="D202">
            <v>421346.38902164076</v>
          </cell>
          <cell r="E202">
            <v>421346.38902164076</v>
          </cell>
          <cell r="F202">
            <v>1901.05</v>
          </cell>
          <cell r="G202">
            <v>1901.05</v>
          </cell>
          <cell r="H202">
            <v>0</v>
          </cell>
          <cell r="I202">
            <v>1</v>
          </cell>
          <cell r="J202">
            <v>0</v>
          </cell>
          <cell r="K202">
            <v>9480293.7529869173</v>
          </cell>
          <cell r="L202">
            <v>0</v>
          </cell>
          <cell r="M202">
            <v>0</v>
          </cell>
          <cell r="N202">
            <v>0</v>
          </cell>
          <cell r="O202">
            <v>278088.61675428291</v>
          </cell>
          <cell r="P202">
            <v>147471.23615757425</v>
          </cell>
          <cell r="Q202">
            <v>130617.38059670864</v>
          </cell>
          <cell r="R202">
            <v>290729.00842493208</v>
          </cell>
          <cell r="S202">
            <v>1.2</v>
          </cell>
        </row>
        <row r="203">
          <cell r="A203">
            <v>3181</v>
          </cell>
          <cell r="B203" t="str">
            <v>AUT0404</v>
          </cell>
          <cell r="C203">
            <v>419616000</v>
          </cell>
          <cell r="D203">
            <v>291400</v>
          </cell>
          <cell r="E203">
            <v>291400</v>
          </cell>
          <cell r="F203">
            <v>448.7</v>
          </cell>
          <cell r="G203">
            <v>448.7</v>
          </cell>
          <cell r="H203">
            <v>0</v>
          </cell>
          <cell r="I203">
            <v>0</v>
          </cell>
          <cell r="J203">
            <v>0</v>
          </cell>
          <cell r="K203">
            <v>6556500</v>
          </cell>
          <cell r="L203">
            <v>0</v>
          </cell>
          <cell r="M203">
            <v>0</v>
          </cell>
          <cell r="N203">
            <v>0</v>
          </cell>
          <cell r="O203">
            <v>192324</v>
          </cell>
          <cell r="P203">
            <v>101990</v>
          </cell>
          <cell r="Q203">
            <v>90334</v>
          </cell>
          <cell r="R203">
            <v>201065.99999999997</v>
          </cell>
          <cell r="S203">
            <v>1.2</v>
          </cell>
        </row>
        <row r="204">
          <cell r="A204">
            <v>886</v>
          </cell>
          <cell r="B204" t="str">
            <v>AUT0405</v>
          </cell>
          <cell r="C204">
            <v>288077799.0191918</v>
          </cell>
          <cell r="D204">
            <v>200054.02709666095</v>
          </cell>
          <cell r="E204">
            <v>200054.02709666095</v>
          </cell>
          <cell r="F204">
            <v>374.08199999999999</v>
          </cell>
          <cell r="G204">
            <v>374.08199999999999</v>
          </cell>
          <cell r="H204">
            <v>0</v>
          </cell>
          <cell r="I204">
            <v>0</v>
          </cell>
          <cell r="J204">
            <v>0</v>
          </cell>
          <cell r="K204">
            <v>4501215.6096748719</v>
          </cell>
          <cell r="L204">
            <v>0</v>
          </cell>
          <cell r="M204">
            <v>0</v>
          </cell>
          <cell r="N204">
            <v>0</v>
          </cell>
          <cell r="O204">
            <v>132035.65788379623</v>
          </cell>
          <cell r="P204">
            <v>70018.909483831332</v>
          </cell>
          <cell r="Q204">
            <v>62016.748399964898</v>
          </cell>
          <cell r="R204">
            <v>138037.27869669604</v>
          </cell>
          <cell r="S204">
            <v>1.2</v>
          </cell>
        </row>
        <row r="205">
          <cell r="A205">
            <v>6213</v>
          </cell>
          <cell r="B205" t="str">
            <v>AUT0406</v>
          </cell>
          <cell r="C205">
            <v>691796437.24000406</v>
          </cell>
          <cell r="D205">
            <v>480414.1925277806</v>
          </cell>
          <cell r="E205">
            <v>480414.1925277806</v>
          </cell>
          <cell r="F205">
            <v>1080</v>
          </cell>
          <cell r="G205">
            <v>1080</v>
          </cell>
          <cell r="H205">
            <v>0</v>
          </cell>
          <cell r="I205">
            <v>0</v>
          </cell>
          <cell r="J205">
            <v>1</v>
          </cell>
          <cell r="K205">
            <v>0</v>
          </cell>
          <cell r="L205">
            <v>0</v>
          </cell>
          <cell r="M205">
            <v>0</v>
          </cell>
          <cell r="N205">
            <v>0</v>
          </cell>
          <cell r="O205">
            <v>0</v>
          </cell>
          <cell r="P205">
            <v>0</v>
          </cell>
          <cell r="Q205">
            <v>0</v>
          </cell>
          <cell r="R205">
            <v>0</v>
          </cell>
          <cell r="S205">
            <v>0</v>
          </cell>
        </row>
        <row r="206">
          <cell r="A206">
            <v>468</v>
          </cell>
          <cell r="B206" t="str">
            <v>AUT0408</v>
          </cell>
          <cell r="C206">
            <v>106168002.25878689</v>
          </cell>
          <cell r="D206">
            <v>73727.779346379772</v>
          </cell>
          <cell r="E206">
            <v>73727.779346379772</v>
          </cell>
          <cell r="F206">
            <v>66</v>
          </cell>
          <cell r="G206">
            <v>66</v>
          </cell>
          <cell r="H206">
            <v>0</v>
          </cell>
          <cell r="I206">
            <v>0</v>
          </cell>
          <cell r="J206">
            <v>0</v>
          </cell>
          <cell r="K206">
            <v>1658875.0352935449</v>
          </cell>
          <cell r="L206">
            <v>0</v>
          </cell>
          <cell r="M206">
            <v>0</v>
          </cell>
          <cell r="N206">
            <v>0</v>
          </cell>
          <cell r="O206">
            <v>48660.334368610653</v>
          </cell>
          <cell r="P206">
            <v>25804.722771232919</v>
          </cell>
          <cell r="Q206">
            <v>22855.611597377731</v>
          </cell>
          <cell r="R206">
            <v>50872.167749002037</v>
          </cell>
          <cell r="S206">
            <v>1.2</v>
          </cell>
        </row>
        <row r="207">
          <cell r="A207">
            <v>8006</v>
          </cell>
          <cell r="B207" t="str">
            <v>AUT0411</v>
          </cell>
          <cell r="C207">
            <v>4203606338.8611021</v>
          </cell>
          <cell r="D207">
            <v>2919171.0686535435</v>
          </cell>
          <cell r="E207">
            <v>2919171.0686535435</v>
          </cell>
          <cell r="F207">
            <v>1242</v>
          </cell>
          <cell r="G207">
            <v>1242</v>
          </cell>
          <cell r="H207">
            <v>0</v>
          </cell>
          <cell r="I207">
            <v>0</v>
          </cell>
          <cell r="J207">
            <v>0</v>
          </cell>
          <cell r="K207">
            <v>65681349.044704728</v>
          </cell>
          <cell r="L207">
            <v>0</v>
          </cell>
          <cell r="M207">
            <v>0</v>
          </cell>
          <cell r="N207">
            <v>0</v>
          </cell>
          <cell r="O207">
            <v>1926652.9053113388</v>
          </cell>
          <cell r="P207">
            <v>1021709.8740287401</v>
          </cell>
          <cell r="Q207">
            <v>904943.0312825985</v>
          </cell>
          <cell r="R207">
            <v>2014228.0373709449</v>
          </cell>
          <cell r="S207">
            <v>1.2</v>
          </cell>
        </row>
        <row r="208">
          <cell r="A208">
            <v>2642</v>
          </cell>
          <cell r="B208" t="str">
            <v>AUT0415</v>
          </cell>
          <cell r="C208">
            <v>231764910.64669585</v>
          </cell>
          <cell r="D208">
            <v>160947.854615761</v>
          </cell>
          <cell r="E208">
            <v>160947.854615761</v>
          </cell>
          <cell r="F208">
            <v>252.6</v>
          </cell>
          <cell r="G208">
            <v>252.6</v>
          </cell>
          <cell r="H208">
            <v>0</v>
          </cell>
          <cell r="I208">
            <v>0</v>
          </cell>
          <cell r="J208">
            <v>0</v>
          </cell>
          <cell r="K208">
            <v>3621326.7288546222</v>
          </cell>
          <cell r="L208">
            <v>0</v>
          </cell>
          <cell r="M208">
            <v>0</v>
          </cell>
          <cell r="N208">
            <v>0</v>
          </cell>
          <cell r="O208">
            <v>106225.58404640226</v>
          </cell>
          <cell r="P208">
            <v>56331.749115516344</v>
          </cell>
          <cell r="Q208">
            <v>49893.834930885911</v>
          </cell>
          <cell r="R208">
            <v>111054.01968487508</v>
          </cell>
          <cell r="S208">
            <v>1.2</v>
          </cell>
        </row>
        <row r="209">
          <cell r="A209">
            <v>1007</v>
          </cell>
          <cell r="B209" t="str">
            <v>AUT0416</v>
          </cell>
          <cell r="C209">
            <v>206728999.2873303</v>
          </cell>
          <cell r="D209">
            <v>143561.80506064603</v>
          </cell>
          <cell r="E209">
            <v>143561.80506064603</v>
          </cell>
          <cell r="F209">
            <v>100</v>
          </cell>
          <cell r="G209">
            <v>100</v>
          </cell>
          <cell r="H209">
            <v>0</v>
          </cell>
          <cell r="I209">
            <v>0</v>
          </cell>
          <cell r="J209">
            <v>0</v>
          </cell>
          <cell r="K209">
            <v>3230140.6138645355</v>
          </cell>
          <cell r="L209">
            <v>0</v>
          </cell>
          <cell r="M209">
            <v>0</v>
          </cell>
          <cell r="N209">
            <v>0</v>
          </cell>
          <cell r="O209">
            <v>94750.791340026379</v>
          </cell>
          <cell r="P209">
            <v>50246.631771226108</v>
          </cell>
          <cell r="Q209">
            <v>44504.159568800271</v>
          </cell>
          <cell r="R209">
            <v>99057.64549184576</v>
          </cell>
          <cell r="S209">
            <v>1.2</v>
          </cell>
        </row>
        <row r="210">
          <cell r="A210">
            <v>6014</v>
          </cell>
          <cell r="B210" t="str">
            <v>AUT0419</v>
          </cell>
          <cell r="C210">
            <v>1911229205.532758</v>
          </cell>
          <cell r="D210">
            <v>1327242.5038421932</v>
          </cell>
          <cell r="E210">
            <v>1327242.5038421932</v>
          </cell>
          <cell r="F210">
            <v>1790</v>
          </cell>
          <cell r="G210">
            <v>1790</v>
          </cell>
          <cell r="H210">
            <v>0</v>
          </cell>
          <cell r="I210">
            <v>1</v>
          </cell>
          <cell r="J210">
            <v>0</v>
          </cell>
          <cell r="K210">
            <v>29862956.336449347</v>
          </cell>
          <cell r="L210">
            <v>0</v>
          </cell>
          <cell r="M210">
            <v>0</v>
          </cell>
          <cell r="N210">
            <v>0</v>
          </cell>
          <cell r="O210">
            <v>875980.05253584753</v>
          </cell>
          <cell r="P210">
            <v>464534.87634476757</v>
          </cell>
          <cell r="Q210">
            <v>411445.1761910799</v>
          </cell>
          <cell r="R210">
            <v>915797.32765111327</v>
          </cell>
          <cell r="S210">
            <v>1.2</v>
          </cell>
        </row>
        <row r="211">
          <cell r="A211">
            <v>6110</v>
          </cell>
          <cell r="B211" t="str">
            <v>AUT0423</v>
          </cell>
          <cell r="C211">
            <v>812881036.09417939</v>
          </cell>
          <cell r="D211">
            <v>564500.71950984688</v>
          </cell>
          <cell r="E211">
            <v>564500.71950984688</v>
          </cell>
          <cell r="F211">
            <v>820</v>
          </cell>
          <cell r="G211">
            <v>820</v>
          </cell>
          <cell r="H211">
            <v>0</v>
          </cell>
          <cell r="I211">
            <v>1</v>
          </cell>
          <cell r="J211">
            <v>0</v>
          </cell>
          <cell r="K211">
            <v>12701266.188971555</v>
          </cell>
          <cell r="L211">
            <v>0</v>
          </cell>
          <cell r="M211">
            <v>0</v>
          </cell>
          <cell r="N211">
            <v>0</v>
          </cell>
          <cell r="O211">
            <v>372570.47487649898</v>
          </cell>
          <cell r="P211">
            <v>197575.2518284464</v>
          </cell>
          <cell r="Q211">
            <v>174995.22304805252</v>
          </cell>
          <cell r="R211">
            <v>389505.4964617943</v>
          </cell>
          <cell r="S211">
            <v>1.2</v>
          </cell>
        </row>
        <row r="212">
          <cell r="A212">
            <v>6149</v>
          </cell>
          <cell r="B212" t="str">
            <v>AUT0424</v>
          </cell>
          <cell r="C212">
            <v>80326975.543410107</v>
          </cell>
          <cell r="D212">
            <v>55782.621905145912</v>
          </cell>
          <cell r="E212">
            <v>55782.621905145912</v>
          </cell>
          <cell r="F212">
            <v>925.226</v>
          </cell>
          <cell r="G212">
            <v>925.226</v>
          </cell>
          <cell r="H212">
            <v>0</v>
          </cell>
          <cell r="I212">
            <v>1</v>
          </cell>
          <cell r="J212">
            <v>1</v>
          </cell>
          <cell r="K212">
            <v>0</v>
          </cell>
          <cell r="L212">
            <v>0</v>
          </cell>
          <cell r="M212">
            <v>0</v>
          </cell>
          <cell r="N212">
            <v>0</v>
          </cell>
          <cell r="O212">
            <v>0</v>
          </cell>
          <cell r="P212">
            <v>0</v>
          </cell>
          <cell r="Q212">
            <v>0</v>
          </cell>
          <cell r="R212">
            <v>0</v>
          </cell>
          <cell r="S212">
            <v>0</v>
          </cell>
        </row>
        <row r="213">
          <cell r="A213">
            <v>3992</v>
          </cell>
          <cell r="B213" t="str">
            <v>AUT0427</v>
          </cell>
          <cell r="C213">
            <v>214081237.74601537</v>
          </cell>
          <cell r="D213">
            <v>148667.52621251068</v>
          </cell>
          <cell r="E213">
            <v>148667.52621251068</v>
          </cell>
          <cell r="F213">
            <v>187.5</v>
          </cell>
          <cell r="G213">
            <v>187.5</v>
          </cell>
          <cell r="H213">
            <v>0</v>
          </cell>
          <cell r="I213">
            <v>0</v>
          </cell>
          <cell r="J213">
            <v>0</v>
          </cell>
          <cell r="K213">
            <v>3345019.3397814902</v>
          </cell>
          <cell r="L213">
            <v>0</v>
          </cell>
          <cell r="M213">
            <v>0</v>
          </cell>
          <cell r="N213">
            <v>0</v>
          </cell>
          <cell r="O213">
            <v>98120.567300257055</v>
          </cell>
          <cell r="P213">
            <v>52033.634174378734</v>
          </cell>
          <cell r="Q213">
            <v>46086.933125878313</v>
          </cell>
          <cell r="R213">
            <v>102580.59308663236</v>
          </cell>
          <cell r="S213">
            <v>1.2</v>
          </cell>
        </row>
        <row r="214">
          <cell r="A214">
            <v>3527</v>
          </cell>
          <cell r="B214" t="str">
            <v>AUT0431</v>
          </cell>
          <cell r="C214">
            <v>207035549.18478161</v>
          </cell>
          <cell r="D214">
            <v>143774.6869338761</v>
          </cell>
          <cell r="E214">
            <v>143774.6869338761</v>
          </cell>
          <cell r="F214">
            <v>110</v>
          </cell>
          <cell r="G214">
            <v>110</v>
          </cell>
          <cell r="H214">
            <v>0</v>
          </cell>
          <cell r="I214">
            <v>0</v>
          </cell>
          <cell r="J214">
            <v>0</v>
          </cell>
          <cell r="K214">
            <v>3234930.4560122122</v>
          </cell>
          <cell r="L214">
            <v>0</v>
          </cell>
          <cell r="M214">
            <v>0</v>
          </cell>
          <cell r="N214">
            <v>0</v>
          </cell>
          <cell r="O214">
            <v>94891.293376358226</v>
          </cell>
          <cell r="P214">
            <v>50321.140426856633</v>
          </cell>
          <cell r="Q214">
            <v>44570.152949501593</v>
          </cell>
          <cell r="R214">
            <v>99204.533984374502</v>
          </cell>
          <cell r="S214">
            <v>1.2</v>
          </cell>
        </row>
        <row r="215">
          <cell r="A215">
            <v>1822</v>
          </cell>
          <cell r="B215" t="str">
            <v>AUT0433</v>
          </cell>
          <cell r="C215">
            <v>183821196.80290297</v>
          </cell>
          <cell r="D215">
            <v>127653.60889090484</v>
          </cell>
          <cell r="E215">
            <v>127653.60889090484</v>
          </cell>
          <cell r="F215">
            <v>154</v>
          </cell>
          <cell r="G215">
            <v>154</v>
          </cell>
          <cell r="H215">
            <v>0</v>
          </cell>
          <cell r="I215">
            <v>0</v>
          </cell>
          <cell r="J215">
            <v>0</v>
          </cell>
          <cell r="K215">
            <v>2872206.2000453589</v>
          </cell>
          <cell r="L215">
            <v>0</v>
          </cell>
          <cell r="M215">
            <v>0</v>
          </cell>
          <cell r="N215">
            <v>0</v>
          </cell>
          <cell r="O215">
            <v>84251.381867997203</v>
          </cell>
          <cell r="P215">
            <v>44678.76311181669</v>
          </cell>
          <cell r="Q215">
            <v>39572.618756180498</v>
          </cell>
          <cell r="R215">
            <v>88080.990134724329</v>
          </cell>
          <cell r="S215">
            <v>1.2</v>
          </cell>
        </row>
        <row r="216">
          <cell r="A216">
            <v>1378</v>
          </cell>
          <cell r="B216" t="str">
            <v>AUT0434</v>
          </cell>
          <cell r="C216">
            <v>576680363.04241407</v>
          </cell>
          <cell r="D216">
            <v>400472.47433500981</v>
          </cell>
          <cell r="E216">
            <v>400472.47433500981</v>
          </cell>
          <cell r="F216">
            <v>2558.1999999999998</v>
          </cell>
          <cell r="G216">
            <v>2558.1999999999998</v>
          </cell>
          <cell r="H216">
            <v>0</v>
          </cell>
          <cell r="I216">
            <v>0</v>
          </cell>
          <cell r="J216">
            <v>0</v>
          </cell>
          <cell r="K216">
            <v>9010630.6725377217</v>
          </cell>
          <cell r="L216">
            <v>0</v>
          </cell>
          <cell r="M216">
            <v>0</v>
          </cell>
          <cell r="N216">
            <v>0</v>
          </cell>
          <cell r="O216">
            <v>264311.8330611065</v>
          </cell>
          <cell r="P216">
            <v>140165.36601725343</v>
          </cell>
          <cell r="Q216">
            <v>124146.46704385304</v>
          </cell>
          <cell r="R216">
            <v>276326.00729115674</v>
          </cell>
          <cell r="S216">
            <v>1.2</v>
          </cell>
        </row>
        <row r="217">
          <cell r="A217">
            <v>1843</v>
          </cell>
          <cell r="B217" t="str">
            <v>AUT0435</v>
          </cell>
          <cell r="C217">
            <v>263960785.40224218</v>
          </cell>
          <cell r="D217">
            <v>183306.10097377931</v>
          </cell>
          <cell r="E217">
            <v>183306.10097377931</v>
          </cell>
          <cell r="F217">
            <v>77.5</v>
          </cell>
          <cell r="G217">
            <v>77.5</v>
          </cell>
          <cell r="H217">
            <v>0</v>
          </cell>
          <cell r="I217">
            <v>0</v>
          </cell>
          <cell r="J217">
            <v>0</v>
          </cell>
          <cell r="K217">
            <v>4124387.2719100346</v>
          </cell>
          <cell r="L217">
            <v>0</v>
          </cell>
          <cell r="M217">
            <v>0</v>
          </cell>
          <cell r="N217">
            <v>0</v>
          </cell>
          <cell r="O217">
            <v>120982.02664269434</v>
          </cell>
          <cell r="P217">
            <v>64157.135340822751</v>
          </cell>
          <cell r="Q217">
            <v>56824.891301871583</v>
          </cell>
          <cell r="R217">
            <v>126481.20967190771</v>
          </cell>
          <cell r="S217">
            <v>1.2</v>
          </cell>
        </row>
        <row r="218">
          <cell r="A218">
            <v>3945</v>
          </cell>
          <cell r="B218" t="str">
            <v>AUT0436</v>
          </cell>
          <cell r="C218">
            <v>182458927.64687112</v>
          </cell>
          <cell r="D218">
            <v>126707.58864366051</v>
          </cell>
          <cell r="E218">
            <v>126707.58864366051</v>
          </cell>
          <cell r="F218">
            <v>109.75</v>
          </cell>
          <cell r="G218">
            <v>109.75</v>
          </cell>
          <cell r="H218">
            <v>0</v>
          </cell>
          <cell r="I218">
            <v>0</v>
          </cell>
          <cell r="J218">
            <v>0</v>
          </cell>
          <cell r="K218">
            <v>2850920.7444823612</v>
          </cell>
          <cell r="L218">
            <v>0</v>
          </cell>
          <cell r="M218">
            <v>0</v>
          </cell>
          <cell r="N218">
            <v>0</v>
          </cell>
          <cell r="O218">
            <v>83627.008504815938</v>
          </cell>
          <cell r="P218">
            <v>44347.656025281176</v>
          </cell>
          <cell r="Q218">
            <v>39279.352479534755</v>
          </cell>
          <cell r="R218">
            <v>87428.236164125745</v>
          </cell>
          <cell r="S218">
            <v>1.2</v>
          </cell>
        </row>
        <row r="219">
          <cell r="A219">
            <v>2046</v>
          </cell>
          <cell r="B219" t="str">
            <v>AUT0440</v>
          </cell>
          <cell r="C219">
            <v>291629521.65346396</v>
          </cell>
          <cell r="D219">
            <v>202520.50114823887</v>
          </cell>
          <cell r="E219">
            <v>202520.50114823887</v>
          </cell>
          <cell r="F219">
            <v>67.5</v>
          </cell>
          <cell r="G219">
            <v>67.5</v>
          </cell>
          <cell r="H219">
            <v>0</v>
          </cell>
          <cell r="I219">
            <v>0</v>
          </cell>
          <cell r="J219">
            <v>0</v>
          </cell>
          <cell r="K219">
            <v>4556711.2758353744</v>
          </cell>
          <cell r="L219">
            <v>0</v>
          </cell>
          <cell r="M219">
            <v>0</v>
          </cell>
          <cell r="N219">
            <v>0</v>
          </cell>
          <cell r="O219">
            <v>133663.53075783767</v>
          </cell>
          <cell r="P219">
            <v>70882.175401883593</v>
          </cell>
          <cell r="Q219">
            <v>62781.355355954045</v>
          </cell>
          <cell r="R219">
            <v>139739.14579228481</v>
          </cell>
          <cell r="S219">
            <v>1.2</v>
          </cell>
        </row>
        <row r="220">
          <cell r="A220">
            <v>2937</v>
          </cell>
          <cell r="B220" t="str">
            <v>AUT0441</v>
          </cell>
          <cell r="C220">
            <v>155945600.22984856</v>
          </cell>
          <cell r="D220">
            <v>108295.55571517261</v>
          </cell>
          <cell r="E220">
            <v>108295.55571517261</v>
          </cell>
          <cell r="F220">
            <v>44.813000000000002</v>
          </cell>
          <cell r="G220">
            <v>44.813000000000002</v>
          </cell>
          <cell r="H220">
            <v>0</v>
          </cell>
          <cell r="I220">
            <v>0</v>
          </cell>
          <cell r="J220">
            <v>0</v>
          </cell>
          <cell r="K220">
            <v>2436650.0035913838</v>
          </cell>
          <cell r="L220">
            <v>0</v>
          </cell>
          <cell r="M220">
            <v>0</v>
          </cell>
          <cell r="N220">
            <v>0</v>
          </cell>
          <cell r="O220">
            <v>71475.066772013932</v>
          </cell>
          <cell r="P220">
            <v>37903.444500310412</v>
          </cell>
          <cell r="Q220">
            <v>33571.622271703505</v>
          </cell>
          <cell r="R220">
            <v>74723.933443469097</v>
          </cell>
          <cell r="S220">
            <v>1.2</v>
          </cell>
        </row>
        <row r="221">
          <cell r="A221">
            <v>1048</v>
          </cell>
          <cell r="B221" t="str">
            <v>AUT0443</v>
          </cell>
          <cell r="C221">
            <v>250025412.5099521</v>
          </cell>
          <cell r="D221">
            <v>173628.75868746673</v>
          </cell>
          <cell r="E221">
            <v>173628.75868746673</v>
          </cell>
          <cell r="F221">
            <v>237.2</v>
          </cell>
          <cell r="G221">
            <v>237.2</v>
          </cell>
          <cell r="H221">
            <v>0</v>
          </cell>
          <cell r="I221">
            <v>0</v>
          </cell>
          <cell r="J221">
            <v>0</v>
          </cell>
          <cell r="K221">
            <v>3906647.0704680015</v>
          </cell>
          <cell r="L221">
            <v>0</v>
          </cell>
          <cell r="M221">
            <v>0</v>
          </cell>
          <cell r="N221">
            <v>0</v>
          </cell>
          <cell r="O221">
            <v>114594.98073372805</v>
          </cell>
          <cell r="P221">
            <v>60770.065540613352</v>
          </cell>
          <cell r="Q221">
            <v>53824.915193114684</v>
          </cell>
          <cell r="R221">
            <v>119803.84349435204</v>
          </cell>
          <cell r="S221">
            <v>1.2</v>
          </cell>
        </row>
        <row r="222">
          <cell r="A222">
            <v>6136</v>
          </cell>
          <cell r="B222" t="str">
            <v>AUT0444</v>
          </cell>
          <cell r="C222">
            <v>485839372.11163288</v>
          </cell>
          <cell r="D222">
            <v>337388.45285530057</v>
          </cell>
          <cell r="E222">
            <v>337388.45285530057</v>
          </cell>
          <cell r="F222">
            <v>443.97</v>
          </cell>
          <cell r="G222">
            <v>443.97</v>
          </cell>
          <cell r="H222">
            <v>0</v>
          </cell>
          <cell r="I222">
            <v>0</v>
          </cell>
          <cell r="J222">
            <v>1</v>
          </cell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R222">
            <v>0</v>
          </cell>
          <cell r="S222">
            <v>0</v>
          </cell>
        </row>
        <row r="223">
          <cell r="A223">
            <v>7286</v>
          </cell>
          <cell r="B223" t="str">
            <v>AUT0446</v>
          </cell>
          <cell r="C223">
            <v>400381406.90653032</v>
          </cell>
          <cell r="D223">
            <v>278042.64368509053</v>
          </cell>
          <cell r="E223">
            <v>278042.64368509053</v>
          </cell>
          <cell r="F223">
            <v>213.2</v>
          </cell>
          <cell r="G223">
            <v>213.2</v>
          </cell>
          <cell r="H223">
            <v>0</v>
          </cell>
          <cell r="I223">
            <v>0</v>
          </cell>
          <cell r="J223">
            <v>0</v>
          </cell>
          <cell r="K223">
            <v>6255959.4829145372</v>
          </cell>
          <cell r="L223">
            <v>0</v>
          </cell>
          <cell r="M223">
            <v>0</v>
          </cell>
          <cell r="N223">
            <v>0</v>
          </cell>
          <cell r="O223">
            <v>183508.14483215977</v>
          </cell>
          <cell r="P223">
            <v>97314.925289781677</v>
          </cell>
          <cell r="Q223">
            <v>86193.219542378065</v>
          </cell>
          <cell r="R223">
            <v>191849.42414271247</v>
          </cell>
          <cell r="S223">
            <v>1.2</v>
          </cell>
        </row>
        <row r="224">
          <cell r="A224">
            <v>3497</v>
          </cell>
          <cell r="B224" t="str">
            <v>AUT0449</v>
          </cell>
          <cell r="C224">
            <v>702201578.44434464</v>
          </cell>
          <cell r="D224">
            <v>487639.98503079487</v>
          </cell>
          <cell r="E224">
            <v>487639.98503079487</v>
          </cell>
          <cell r="F224">
            <v>1186.8</v>
          </cell>
          <cell r="G224">
            <v>1186.8</v>
          </cell>
          <cell r="H224">
            <v>0</v>
          </cell>
          <cell r="I224">
            <v>0</v>
          </cell>
          <cell r="J224">
            <v>0</v>
          </cell>
          <cell r="K224">
            <v>10971899.663192885</v>
          </cell>
          <cell r="L224">
            <v>0</v>
          </cell>
          <cell r="M224">
            <v>0</v>
          </cell>
          <cell r="N224">
            <v>0</v>
          </cell>
          <cell r="O224">
            <v>321842.39012032462</v>
          </cell>
          <cell r="P224">
            <v>170673.99476077818</v>
          </cell>
          <cell r="Q224">
            <v>151168.39535954641</v>
          </cell>
          <cell r="R224">
            <v>336471.58967124845</v>
          </cell>
          <cell r="S224">
            <v>1.2</v>
          </cell>
        </row>
        <row r="225">
          <cell r="A225">
            <v>2442</v>
          </cell>
          <cell r="B225" t="str">
            <v>AUT0453</v>
          </cell>
          <cell r="C225">
            <v>80653615.23013483</v>
          </cell>
          <cell r="D225">
            <v>56009.455020926966</v>
          </cell>
          <cell r="E225">
            <v>56009.455020926966</v>
          </cell>
          <cell r="F225">
            <v>2269.8000000000002</v>
          </cell>
          <cell r="G225">
            <v>2269.8000000000002</v>
          </cell>
          <cell r="H225">
            <v>0</v>
          </cell>
          <cell r="I225">
            <v>0</v>
          </cell>
          <cell r="J225">
            <v>1</v>
          </cell>
          <cell r="K225">
            <v>0</v>
          </cell>
          <cell r="L225">
            <v>0</v>
          </cell>
          <cell r="M225">
            <v>0</v>
          </cell>
          <cell r="N225">
            <v>0</v>
          </cell>
          <cell r="O225">
            <v>0</v>
          </cell>
          <cell r="P225">
            <v>0</v>
          </cell>
          <cell r="Q225">
            <v>0</v>
          </cell>
          <cell r="R225">
            <v>0</v>
          </cell>
          <cell r="S225">
            <v>0</v>
          </cell>
        </row>
        <row r="226">
          <cell r="A226">
            <v>2956</v>
          </cell>
          <cell r="B226" t="str">
            <v>AUT0455</v>
          </cell>
          <cell r="C226">
            <v>1309978399.7549839</v>
          </cell>
          <cell r="D226">
            <v>909707.22205207206</v>
          </cell>
          <cell r="E226">
            <v>909707.22205207206</v>
          </cell>
          <cell r="F226">
            <v>1701</v>
          </cell>
          <cell r="G226">
            <v>1701</v>
          </cell>
          <cell r="H226">
            <v>0</v>
          </cell>
          <cell r="I226">
            <v>0</v>
          </cell>
          <cell r="J226">
            <v>1</v>
          </cell>
          <cell r="K226">
            <v>0</v>
          </cell>
          <cell r="L226">
            <v>0</v>
          </cell>
          <cell r="M226">
            <v>0</v>
          </cell>
          <cell r="N226">
            <v>0</v>
          </cell>
          <cell r="O226">
            <v>0</v>
          </cell>
          <cell r="P226">
            <v>0</v>
          </cell>
          <cell r="Q226">
            <v>0</v>
          </cell>
          <cell r="R226">
            <v>0</v>
          </cell>
          <cell r="S226">
            <v>0</v>
          </cell>
        </row>
        <row r="227">
          <cell r="A227">
            <v>649</v>
          </cell>
          <cell r="B227" t="str">
            <v>AUT0459</v>
          </cell>
          <cell r="C227">
            <v>121351529.81812945</v>
          </cell>
          <cell r="D227">
            <v>84271.895707034331</v>
          </cell>
          <cell r="E227">
            <v>84271.895707034331</v>
          </cell>
          <cell r="F227">
            <v>2320</v>
          </cell>
          <cell r="G227">
            <v>2320</v>
          </cell>
          <cell r="H227">
            <v>0</v>
          </cell>
          <cell r="I227">
            <v>1</v>
          </cell>
          <cell r="J227">
            <v>1</v>
          </cell>
          <cell r="K227">
            <v>0</v>
          </cell>
          <cell r="L227">
            <v>0</v>
          </cell>
          <cell r="M227">
            <v>0</v>
          </cell>
          <cell r="N227">
            <v>0</v>
          </cell>
          <cell r="O227">
            <v>0</v>
          </cell>
          <cell r="P227">
            <v>0</v>
          </cell>
          <cell r="Q227">
            <v>0</v>
          </cell>
          <cell r="R227">
            <v>0</v>
          </cell>
          <cell r="S227">
            <v>0</v>
          </cell>
        </row>
        <row r="228">
          <cell r="A228">
            <v>6705</v>
          </cell>
          <cell r="B228" t="str">
            <v>AUT0462</v>
          </cell>
          <cell r="C228">
            <v>720674316.09466636</v>
          </cell>
          <cell r="D228">
            <v>500468.27506574051</v>
          </cell>
          <cell r="E228">
            <v>500468.27506574051</v>
          </cell>
          <cell r="F228">
            <v>323</v>
          </cell>
          <cell r="G228">
            <v>323</v>
          </cell>
          <cell r="H228">
            <v>0</v>
          </cell>
          <cell r="I228">
            <v>0</v>
          </cell>
          <cell r="J228">
            <v>0</v>
          </cell>
          <cell r="K228">
            <v>11260536.188979162</v>
          </cell>
          <cell r="L228">
            <v>0</v>
          </cell>
          <cell r="M228">
            <v>0</v>
          </cell>
          <cell r="N228">
            <v>0</v>
          </cell>
          <cell r="O228">
            <v>330309.06154338876</v>
          </cell>
          <cell r="P228">
            <v>175163.89627300916</v>
          </cell>
          <cell r="Q228">
            <v>155145.16527037957</v>
          </cell>
          <cell r="R228">
            <v>345323.10979536094</v>
          </cell>
          <cell r="S228">
            <v>1.2</v>
          </cell>
        </row>
        <row r="229">
          <cell r="A229">
            <v>2053</v>
          </cell>
          <cell r="B229" t="str">
            <v>AUT0463</v>
          </cell>
          <cell r="C229">
            <v>1688737936.4256158</v>
          </cell>
          <cell r="D229">
            <v>1172734.6780733443</v>
          </cell>
          <cell r="E229">
            <v>1172734.6780733443</v>
          </cell>
          <cell r="F229">
            <v>340.2</v>
          </cell>
          <cell r="G229">
            <v>340.2</v>
          </cell>
          <cell r="H229">
            <v>0</v>
          </cell>
          <cell r="I229">
            <v>0</v>
          </cell>
          <cell r="J229">
            <v>1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  <cell r="O229">
            <v>0</v>
          </cell>
          <cell r="P229">
            <v>0</v>
          </cell>
          <cell r="Q229">
            <v>0</v>
          </cell>
          <cell r="R229">
            <v>0</v>
          </cell>
          <cell r="S229">
            <v>0</v>
          </cell>
        </row>
        <row r="230">
          <cell r="A230">
            <v>693</v>
          </cell>
          <cell r="B230" t="str">
            <v>AUT0467</v>
          </cell>
          <cell r="C230">
            <v>221660785.79278985</v>
          </cell>
          <cell r="D230">
            <v>153931.10124499295</v>
          </cell>
          <cell r="E230">
            <v>153931.10124499295</v>
          </cell>
          <cell r="F230">
            <v>158.4</v>
          </cell>
          <cell r="G230">
            <v>158.4</v>
          </cell>
          <cell r="H230">
            <v>1</v>
          </cell>
          <cell r="I230">
            <v>0</v>
          </cell>
          <cell r="J230">
            <v>0</v>
          </cell>
          <cell r="K230">
            <v>3463449.7780123414</v>
          </cell>
          <cell r="L230">
            <v>0</v>
          </cell>
          <cell r="M230">
            <v>0</v>
          </cell>
          <cell r="N230">
            <v>0</v>
          </cell>
          <cell r="O230">
            <v>101594.52682169536</v>
          </cell>
          <cell r="P230">
            <v>53875.885435747528</v>
          </cell>
          <cell r="Q230">
            <v>47718.641385947813</v>
          </cell>
          <cell r="R230">
            <v>106212.45985904514</v>
          </cell>
          <cell r="S230">
            <v>1.2</v>
          </cell>
        </row>
        <row r="231">
          <cell r="A231">
            <v>2832</v>
          </cell>
          <cell r="B231" t="str">
            <v>AUT0472</v>
          </cell>
          <cell r="C231">
            <v>345052935.36540049</v>
          </cell>
          <cell r="D231">
            <v>239620.09400375036</v>
          </cell>
          <cell r="E231">
            <v>239620.09400375036</v>
          </cell>
          <cell r="F231">
            <v>1292.27</v>
          </cell>
          <cell r="G231">
            <v>1292.27</v>
          </cell>
          <cell r="H231">
            <v>0</v>
          </cell>
          <cell r="I231">
            <v>0</v>
          </cell>
          <cell r="J231">
            <v>0</v>
          </cell>
          <cell r="K231">
            <v>5391452.1150843827</v>
          </cell>
          <cell r="L231">
            <v>0</v>
          </cell>
          <cell r="M231">
            <v>0</v>
          </cell>
          <cell r="N231">
            <v>0</v>
          </cell>
          <cell r="O231">
            <v>158149.26204247525</v>
          </cell>
          <cell r="P231">
            <v>83867.032901312617</v>
          </cell>
          <cell r="Q231">
            <v>74282.229141162607</v>
          </cell>
          <cell r="R231">
            <v>165337.86486258774</v>
          </cell>
          <cell r="S231">
            <v>1.2</v>
          </cell>
        </row>
        <row r="232">
          <cell r="A232">
            <v>1715</v>
          </cell>
          <cell r="B232" t="str">
            <v>AUT0473</v>
          </cell>
          <cell r="C232">
            <v>169760025.51123872</v>
          </cell>
          <cell r="D232">
            <v>117888.90660502689</v>
          </cell>
          <cell r="E232">
            <v>117888.90660502689</v>
          </cell>
          <cell r="F232">
            <v>811.7</v>
          </cell>
          <cell r="G232">
            <v>811.7</v>
          </cell>
          <cell r="H232">
            <v>0</v>
          </cell>
          <cell r="I232">
            <v>1</v>
          </cell>
          <cell r="J232">
            <v>1</v>
          </cell>
          <cell r="K232">
            <v>0</v>
          </cell>
          <cell r="L232">
            <v>0</v>
          </cell>
          <cell r="M232">
            <v>0</v>
          </cell>
          <cell r="N232">
            <v>0</v>
          </cell>
          <cell r="O232">
            <v>0</v>
          </cell>
          <cell r="P232">
            <v>0</v>
          </cell>
          <cell r="Q232">
            <v>0</v>
          </cell>
          <cell r="R232">
            <v>0</v>
          </cell>
          <cell r="S232">
            <v>0</v>
          </cell>
        </row>
        <row r="233">
          <cell r="A233">
            <v>3507</v>
          </cell>
          <cell r="B233" t="str">
            <v>AUT0476</v>
          </cell>
          <cell r="C233">
            <v>336428502.71042913</v>
          </cell>
          <cell r="D233">
            <v>233630.90466002023</v>
          </cell>
          <cell r="E233">
            <v>233630.90466002023</v>
          </cell>
          <cell r="F233">
            <v>239.36</v>
          </cell>
          <cell r="G233">
            <v>239.36</v>
          </cell>
          <cell r="H233">
            <v>0</v>
          </cell>
          <cell r="I233">
            <v>0</v>
          </cell>
          <cell r="J233">
            <v>0</v>
          </cell>
          <cell r="K233">
            <v>5256695.3548504552</v>
          </cell>
          <cell r="L233">
            <v>0</v>
          </cell>
          <cell r="M233">
            <v>0</v>
          </cell>
          <cell r="N233">
            <v>0</v>
          </cell>
          <cell r="O233">
            <v>154196.39707561335</v>
          </cell>
          <cell r="P233">
            <v>81770.816631007081</v>
          </cell>
          <cell r="Q233">
            <v>72425.580444606268</v>
          </cell>
          <cell r="R233">
            <v>161205.32421541394</v>
          </cell>
          <cell r="S233">
            <v>1.2</v>
          </cell>
        </row>
        <row r="234">
          <cell r="A234">
            <v>1218</v>
          </cell>
          <cell r="B234" t="str">
            <v>AUT0477</v>
          </cell>
          <cell r="C234">
            <v>86540763.196557969</v>
          </cell>
          <cell r="D234">
            <v>60097.75221983192</v>
          </cell>
          <cell r="E234">
            <v>60097.75221983192</v>
          </cell>
          <cell r="F234">
            <v>62.5</v>
          </cell>
          <cell r="G234">
            <v>62.5</v>
          </cell>
          <cell r="H234">
            <v>0</v>
          </cell>
          <cell r="I234">
            <v>0</v>
          </cell>
          <cell r="J234">
            <v>0</v>
          </cell>
          <cell r="K234">
            <v>1352199.4249462183</v>
          </cell>
          <cell r="L234">
            <v>0</v>
          </cell>
          <cell r="M234">
            <v>0</v>
          </cell>
          <cell r="N234">
            <v>0</v>
          </cell>
          <cell r="O234">
            <v>39664.516465089066</v>
          </cell>
          <cell r="P234">
            <v>21034.213276941169</v>
          </cell>
          <cell r="Q234">
            <v>18630.303188147896</v>
          </cell>
          <cell r="R234">
            <v>41467.449031684024</v>
          </cell>
          <cell r="S234">
            <v>1.2</v>
          </cell>
        </row>
        <row r="235">
          <cell r="A235">
            <v>6243</v>
          </cell>
          <cell r="B235" t="str">
            <v>AUT0478</v>
          </cell>
          <cell r="C235">
            <v>160965651.57844791</v>
          </cell>
          <cell r="D235">
            <v>111781.70248503327</v>
          </cell>
          <cell r="E235">
            <v>111781.70248503327</v>
          </cell>
          <cell r="F235">
            <v>105</v>
          </cell>
          <cell r="G235">
            <v>105</v>
          </cell>
          <cell r="H235">
            <v>1</v>
          </cell>
          <cell r="I235">
            <v>0</v>
          </cell>
          <cell r="J235">
            <v>1</v>
          </cell>
          <cell r="K235">
            <v>0</v>
          </cell>
          <cell r="L235">
            <v>0</v>
          </cell>
          <cell r="M235">
            <v>0</v>
          </cell>
          <cell r="N235">
            <v>0</v>
          </cell>
          <cell r="O235">
            <v>0</v>
          </cell>
          <cell r="P235">
            <v>0</v>
          </cell>
          <cell r="Q235">
            <v>0</v>
          </cell>
          <cell r="R235">
            <v>0</v>
          </cell>
          <cell r="S235">
            <v>0</v>
          </cell>
        </row>
        <row r="236">
          <cell r="A236">
            <v>4195</v>
          </cell>
          <cell r="B236" t="str">
            <v>AUT0481</v>
          </cell>
          <cell r="C236">
            <v>122420759.72026798</v>
          </cell>
          <cell r="D236">
            <v>85014.416472408309</v>
          </cell>
          <cell r="E236">
            <v>85014.416472408309</v>
          </cell>
          <cell r="F236">
            <v>84.7</v>
          </cell>
          <cell r="G236">
            <v>84.7</v>
          </cell>
          <cell r="H236">
            <v>0</v>
          </cell>
          <cell r="I236">
            <v>0</v>
          </cell>
          <cell r="J236">
            <v>0</v>
          </cell>
          <cell r="K236">
            <v>1912824.370629187</v>
          </cell>
          <cell r="L236">
            <v>0</v>
          </cell>
          <cell r="M236">
            <v>0</v>
          </cell>
          <cell r="N236">
            <v>0</v>
          </cell>
          <cell r="O236">
            <v>56109.514871789484</v>
          </cell>
          <cell r="P236">
            <v>29755.045765342908</v>
          </cell>
          <cell r="Q236">
            <v>26354.469106446577</v>
          </cell>
          <cell r="R236">
            <v>58659.947365961729</v>
          </cell>
          <cell r="S236">
            <v>1.2</v>
          </cell>
        </row>
        <row r="237">
          <cell r="A237">
            <v>8102</v>
          </cell>
          <cell r="B237" t="str">
            <v>AUT0482</v>
          </cell>
          <cell r="C237">
            <v>67431463.421853244</v>
          </cell>
          <cell r="D237">
            <v>46827.405154064756</v>
          </cell>
          <cell r="E237">
            <v>46827.405154064756</v>
          </cell>
          <cell r="F237">
            <v>2600</v>
          </cell>
          <cell r="G237">
            <v>2600</v>
          </cell>
          <cell r="H237">
            <v>0</v>
          </cell>
          <cell r="I237">
            <v>0</v>
          </cell>
          <cell r="J237">
            <v>1</v>
          </cell>
          <cell r="K237">
            <v>0</v>
          </cell>
          <cell r="L237">
            <v>0</v>
          </cell>
          <cell r="M237">
            <v>0</v>
          </cell>
          <cell r="N237">
            <v>0</v>
          </cell>
          <cell r="O237">
            <v>0</v>
          </cell>
          <cell r="P237">
            <v>0</v>
          </cell>
          <cell r="Q237">
            <v>0</v>
          </cell>
          <cell r="R237">
            <v>0</v>
          </cell>
          <cell r="S237">
            <v>0</v>
          </cell>
        </row>
        <row r="238">
          <cell r="A238">
            <v>1379</v>
          </cell>
          <cell r="B238" t="str">
            <v>AUT0483</v>
          </cell>
          <cell r="C238">
            <v>1651279574.1796498</v>
          </cell>
          <cell r="D238">
            <v>1146721.9265136458</v>
          </cell>
          <cell r="E238">
            <v>1146721.9265136458</v>
          </cell>
          <cell r="F238">
            <v>1750</v>
          </cell>
          <cell r="G238">
            <v>1750</v>
          </cell>
          <cell r="H238">
            <v>0</v>
          </cell>
          <cell r="I238">
            <v>0</v>
          </cell>
          <cell r="J238">
            <v>0</v>
          </cell>
          <cell r="K238">
            <v>25801243.346557029</v>
          </cell>
          <cell r="L238">
            <v>0</v>
          </cell>
          <cell r="M238">
            <v>0</v>
          </cell>
          <cell r="N238">
            <v>0</v>
          </cell>
          <cell r="O238">
            <v>756836.47149900626</v>
          </cell>
          <cell r="P238">
            <v>401352.67427977599</v>
          </cell>
          <cell r="Q238">
            <v>355483.79721923021</v>
          </cell>
          <cell r="R238">
            <v>791238.12929441559</v>
          </cell>
          <cell r="S238">
            <v>1.2</v>
          </cell>
        </row>
        <row r="239">
          <cell r="A239">
            <v>6064</v>
          </cell>
          <cell r="B239" t="str">
            <v>AUT0489</v>
          </cell>
          <cell r="C239">
            <v>304745808.72582906</v>
          </cell>
          <cell r="D239">
            <v>211629.03383738128</v>
          </cell>
          <cell r="E239">
            <v>211629.03383738128</v>
          </cell>
          <cell r="F239">
            <v>261</v>
          </cell>
          <cell r="G239">
            <v>261</v>
          </cell>
          <cell r="H239">
            <v>0</v>
          </cell>
          <cell r="I239">
            <v>0</v>
          </cell>
          <cell r="J239">
            <v>0</v>
          </cell>
          <cell r="K239">
            <v>4761653.2613410791</v>
          </cell>
          <cell r="L239">
            <v>0</v>
          </cell>
          <cell r="M239">
            <v>0</v>
          </cell>
          <cell r="N239">
            <v>0</v>
          </cell>
          <cell r="O239">
            <v>139675.16233267167</v>
          </cell>
          <cell r="P239">
            <v>74070.16184308345</v>
          </cell>
          <cell r="Q239">
            <v>65605.000489588201</v>
          </cell>
          <cell r="R239">
            <v>146024.03334779307</v>
          </cell>
          <cell r="S239">
            <v>1.2</v>
          </cell>
        </row>
        <row r="240">
          <cell r="A240">
            <v>2720</v>
          </cell>
          <cell r="B240" t="str">
            <v>AUT0490</v>
          </cell>
          <cell r="C240">
            <v>583703960.80605185</v>
          </cell>
          <cell r="D240">
            <v>405349.97278198047</v>
          </cell>
          <cell r="E240">
            <v>405349.97278198047</v>
          </cell>
          <cell r="F240">
            <v>370</v>
          </cell>
          <cell r="G240">
            <v>370</v>
          </cell>
          <cell r="H240">
            <v>0</v>
          </cell>
          <cell r="I240">
            <v>0</v>
          </cell>
          <cell r="J240">
            <v>0</v>
          </cell>
          <cell r="K240">
            <v>9120374.3875945602</v>
          </cell>
          <cell r="L240">
            <v>0</v>
          </cell>
          <cell r="M240">
            <v>0</v>
          </cell>
          <cell r="N240">
            <v>0</v>
          </cell>
          <cell r="O240">
            <v>267530.9820361071</v>
          </cell>
          <cell r="P240">
            <v>141872.49047369315</v>
          </cell>
          <cell r="Q240">
            <v>125658.49156241394</v>
          </cell>
          <cell r="R240">
            <v>279691.48121956649</v>
          </cell>
          <cell r="S240">
            <v>1.2</v>
          </cell>
        </row>
        <row r="241">
          <cell r="A241">
            <v>6025</v>
          </cell>
          <cell r="B241" t="str">
            <v>AUT0492</v>
          </cell>
          <cell r="C241">
            <v>2093968083.5054333</v>
          </cell>
          <cell r="D241">
            <v>1454144.5024343287</v>
          </cell>
          <cell r="E241">
            <v>1454144.5024343287</v>
          </cell>
          <cell r="F241">
            <v>2650.32</v>
          </cell>
          <cell r="G241">
            <v>2650.32</v>
          </cell>
          <cell r="H241">
            <v>1</v>
          </cell>
          <cell r="I241">
            <v>0</v>
          </cell>
          <cell r="J241">
            <v>1</v>
          </cell>
          <cell r="K241">
            <v>0</v>
          </cell>
          <cell r="L241">
            <v>0</v>
          </cell>
          <cell r="M241">
            <v>0</v>
          </cell>
          <cell r="N241">
            <v>0</v>
          </cell>
          <cell r="O241">
            <v>0</v>
          </cell>
          <cell r="P241">
            <v>0</v>
          </cell>
          <cell r="Q241">
            <v>0</v>
          </cell>
          <cell r="R241">
            <v>0</v>
          </cell>
          <cell r="S241">
            <v>0</v>
          </cell>
        </row>
        <row r="242">
          <cell r="A242">
            <v>3436</v>
          </cell>
          <cell r="B242" t="str">
            <v>AUT0493</v>
          </cell>
          <cell r="C242">
            <v>370277064.91438895</v>
          </cell>
          <cell r="D242">
            <v>257136.85063499233</v>
          </cell>
          <cell r="E242">
            <v>257136.85063499233</v>
          </cell>
          <cell r="F242">
            <v>234.874</v>
          </cell>
          <cell r="G242">
            <v>234.874</v>
          </cell>
          <cell r="H242">
            <v>0</v>
          </cell>
          <cell r="I242">
            <v>0</v>
          </cell>
          <cell r="J242">
            <v>0</v>
          </cell>
          <cell r="K242">
            <v>5785579.1392873274</v>
          </cell>
          <cell r="L242">
            <v>0</v>
          </cell>
          <cell r="M242">
            <v>0</v>
          </cell>
          <cell r="N242">
            <v>0</v>
          </cell>
          <cell r="O242">
            <v>169710.32141909495</v>
          </cell>
          <cell r="P242">
            <v>89997.897722247304</v>
          </cell>
          <cell r="Q242">
            <v>79712.423696847618</v>
          </cell>
          <cell r="R242">
            <v>177424.42693814469</v>
          </cell>
          <cell r="S242">
            <v>1.2</v>
          </cell>
        </row>
        <row r="243">
          <cell r="A243">
            <v>683</v>
          </cell>
          <cell r="B243" t="str">
            <v>AUT0496</v>
          </cell>
          <cell r="C243">
            <v>868941610.72010636</v>
          </cell>
          <cell r="D243">
            <v>603431.67411118501</v>
          </cell>
          <cell r="E243">
            <v>603431.67411118501</v>
          </cell>
          <cell r="F243">
            <v>638.79999999999995</v>
          </cell>
          <cell r="G243">
            <v>638.79999999999995</v>
          </cell>
          <cell r="H243">
            <v>1</v>
          </cell>
          <cell r="I243">
            <v>0</v>
          </cell>
          <cell r="J243">
            <v>0</v>
          </cell>
          <cell r="K243">
            <v>13577212.667501662</v>
          </cell>
          <cell r="L243">
            <v>0</v>
          </cell>
          <cell r="M243">
            <v>0</v>
          </cell>
          <cell r="N243">
            <v>0</v>
          </cell>
          <cell r="O243">
            <v>398264.90491338214</v>
          </cell>
          <cell r="P243">
            <v>211201.08593891474</v>
          </cell>
          <cell r="Q243">
            <v>187063.81897446734</v>
          </cell>
          <cell r="R243">
            <v>416367.85513671761</v>
          </cell>
          <cell r="S243">
            <v>1.2</v>
          </cell>
        </row>
        <row r="244">
          <cell r="A244">
            <v>3982</v>
          </cell>
          <cell r="B244" t="str">
            <v>AUT0499</v>
          </cell>
          <cell r="C244">
            <v>65338355.06061212</v>
          </cell>
          <cell r="D244">
            <v>45373.857680980633</v>
          </cell>
          <cell r="E244">
            <v>45373.857680980633</v>
          </cell>
          <cell r="F244">
            <v>68</v>
          </cell>
          <cell r="G244">
            <v>68</v>
          </cell>
          <cell r="H244">
            <v>0</v>
          </cell>
          <cell r="I244">
            <v>0</v>
          </cell>
          <cell r="J244">
            <v>0</v>
          </cell>
          <cell r="K244">
            <v>1020911.7978220643</v>
          </cell>
          <cell r="L244">
            <v>0</v>
          </cell>
          <cell r="M244">
            <v>0</v>
          </cell>
          <cell r="N244">
            <v>0</v>
          </cell>
          <cell r="O244">
            <v>29946.746069447217</v>
          </cell>
          <cell r="P244">
            <v>15880.85018834322</v>
          </cell>
          <cell r="Q244">
            <v>14065.895881103996</v>
          </cell>
          <cell r="R244">
            <v>31307.961799876633</v>
          </cell>
          <cell r="S244">
            <v>1.2</v>
          </cell>
        </row>
        <row r="245">
          <cell r="A245">
            <v>6055</v>
          </cell>
          <cell r="B245" t="str">
            <v>AUT0500</v>
          </cell>
          <cell r="C245">
            <v>1296592391.5898983</v>
          </cell>
          <cell r="D245">
            <v>900411.38304854045</v>
          </cell>
          <cell r="E245">
            <v>900411.38304854045</v>
          </cell>
          <cell r="F245">
            <v>1903</v>
          </cell>
          <cell r="G245">
            <v>1903</v>
          </cell>
          <cell r="H245">
            <v>0</v>
          </cell>
          <cell r="I245">
            <v>0</v>
          </cell>
          <cell r="J245">
            <v>0</v>
          </cell>
          <cell r="K245">
            <v>20259256.118592162</v>
          </cell>
          <cell r="L245">
            <v>0</v>
          </cell>
          <cell r="M245">
            <v>0</v>
          </cell>
          <cell r="N245">
            <v>0</v>
          </cell>
          <cell r="O245">
            <v>594271.51281203667</v>
          </cell>
          <cell r="P245">
            <v>315143.98406698916</v>
          </cell>
          <cell r="Q245">
            <v>279127.52874504752</v>
          </cell>
          <cell r="R245">
            <v>621283.85430349282</v>
          </cell>
          <cell r="S245">
            <v>1.2</v>
          </cell>
        </row>
        <row r="246">
          <cell r="A246">
            <v>2049</v>
          </cell>
          <cell r="B246" t="str">
            <v>AUT0501</v>
          </cell>
          <cell r="C246">
            <v>498546010.11735082</v>
          </cell>
          <cell r="D246">
            <v>346212.50702593807</v>
          </cell>
          <cell r="E246">
            <v>346212.50702593807</v>
          </cell>
          <cell r="F246">
            <v>1012</v>
          </cell>
          <cell r="G246">
            <v>1012</v>
          </cell>
          <cell r="H246">
            <v>0</v>
          </cell>
          <cell r="I246">
            <v>0</v>
          </cell>
          <cell r="J246">
            <v>0</v>
          </cell>
          <cell r="K246">
            <v>7789781.4080836065</v>
          </cell>
          <cell r="L246">
            <v>0</v>
          </cell>
          <cell r="M246">
            <v>0</v>
          </cell>
          <cell r="N246">
            <v>0</v>
          </cell>
          <cell r="O246">
            <v>228500.25463711913</v>
          </cell>
          <cell r="P246">
            <v>121174.37745907831</v>
          </cell>
          <cell r="Q246">
            <v>107325.8771780408</v>
          </cell>
          <cell r="R246">
            <v>238886.62984789725</v>
          </cell>
          <cell r="S246">
            <v>1.2</v>
          </cell>
        </row>
        <row r="247">
          <cell r="A247">
            <v>867</v>
          </cell>
          <cell r="B247" t="str">
            <v>AUT0507</v>
          </cell>
          <cell r="C247">
            <v>541353802.97042584</v>
          </cell>
          <cell r="D247">
            <v>375940.14095168462</v>
          </cell>
          <cell r="E247">
            <v>375940.14095168462</v>
          </cell>
          <cell r="F247">
            <v>597.52</v>
          </cell>
          <cell r="G247">
            <v>597.52</v>
          </cell>
          <cell r="H247">
            <v>0</v>
          </cell>
          <cell r="I247">
            <v>0</v>
          </cell>
          <cell r="J247">
            <v>0</v>
          </cell>
          <cell r="K247">
            <v>8458653.1714129038</v>
          </cell>
          <cell r="L247">
            <v>0</v>
          </cell>
          <cell r="M247">
            <v>0</v>
          </cell>
          <cell r="N247">
            <v>0</v>
          </cell>
          <cell r="O247">
            <v>248120.49302811187</v>
          </cell>
          <cell r="P247">
            <v>131579.04933308961</v>
          </cell>
          <cell r="Q247">
            <v>116541.44369502223</v>
          </cell>
          <cell r="R247">
            <v>259398.69725666236</v>
          </cell>
          <cell r="S247">
            <v>1.2</v>
          </cell>
        </row>
        <row r="248">
          <cell r="A248">
            <v>7097</v>
          </cell>
          <cell r="B248" t="str">
            <v>AUT0512</v>
          </cell>
          <cell r="C248">
            <v>872586694.24653244</v>
          </cell>
          <cell r="D248">
            <v>605962.98211564752</v>
          </cell>
          <cell r="E248">
            <v>605962.98211564752</v>
          </cell>
          <cell r="F248">
            <v>546</v>
          </cell>
          <cell r="G248">
            <v>546</v>
          </cell>
          <cell r="H248">
            <v>0</v>
          </cell>
          <cell r="I248">
            <v>0</v>
          </cell>
          <cell r="J248">
            <v>1</v>
          </cell>
          <cell r="K248">
            <v>0</v>
          </cell>
          <cell r="L248">
            <v>0</v>
          </cell>
          <cell r="M248">
            <v>0</v>
          </cell>
          <cell r="N248">
            <v>0</v>
          </cell>
          <cell r="O248">
            <v>0</v>
          </cell>
          <cell r="P248">
            <v>0</v>
          </cell>
          <cell r="Q248">
            <v>0</v>
          </cell>
          <cell r="R248">
            <v>0</v>
          </cell>
          <cell r="S248">
            <v>0</v>
          </cell>
        </row>
        <row r="249">
          <cell r="A249">
            <v>4270</v>
          </cell>
          <cell r="B249" t="str">
            <v>AUT0513</v>
          </cell>
          <cell r="C249">
            <v>1867351368.9240177</v>
          </cell>
          <cell r="D249">
            <v>1296771.7839750124</v>
          </cell>
          <cell r="E249">
            <v>1296771.7839750124</v>
          </cell>
          <cell r="F249">
            <v>1199.8800000000001</v>
          </cell>
          <cell r="G249">
            <v>1199.8800000000001</v>
          </cell>
          <cell r="H249">
            <v>0</v>
          </cell>
          <cell r="I249">
            <v>1</v>
          </cell>
          <cell r="J249">
            <v>0</v>
          </cell>
          <cell r="K249">
            <v>29177365.13943778</v>
          </cell>
          <cell r="L249">
            <v>0</v>
          </cell>
          <cell r="M249">
            <v>0</v>
          </cell>
          <cell r="N249">
            <v>0</v>
          </cell>
          <cell r="O249">
            <v>855869.37742350821</v>
          </cell>
          <cell r="P249">
            <v>453870.12439125433</v>
          </cell>
          <cell r="Q249">
            <v>401999.25303225382</v>
          </cell>
          <cell r="R249">
            <v>894772.53094275843</v>
          </cell>
          <cell r="S249">
            <v>1.2</v>
          </cell>
        </row>
        <row r="250">
          <cell r="A250">
            <v>6166</v>
          </cell>
          <cell r="B250" t="str">
            <v>AUT0515</v>
          </cell>
          <cell r="C250">
            <v>207511382.14556712</v>
          </cell>
          <cell r="D250">
            <v>144105.12648997718</v>
          </cell>
          <cell r="E250">
            <v>144105.12648997718</v>
          </cell>
          <cell r="F250">
            <v>2600</v>
          </cell>
          <cell r="G250">
            <v>2600</v>
          </cell>
          <cell r="H250">
            <v>0</v>
          </cell>
          <cell r="I250">
            <v>0</v>
          </cell>
          <cell r="J250">
            <v>1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</row>
        <row r="251">
          <cell r="A251">
            <v>246</v>
          </cell>
          <cell r="B251" t="str">
            <v>AUT0517</v>
          </cell>
          <cell r="C251">
            <v>141916284.77962372</v>
          </cell>
          <cell r="D251">
            <v>98552.975541405365</v>
          </cell>
          <cell r="E251">
            <v>98552.975541405365</v>
          </cell>
          <cell r="F251">
            <v>102.4</v>
          </cell>
          <cell r="G251">
            <v>102.4</v>
          </cell>
          <cell r="H251">
            <v>0</v>
          </cell>
          <cell r="I251">
            <v>0</v>
          </cell>
          <cell r="J251">
            <v>0</v>
          </cell>
          <cell r="K251">
            <v>2217441.9496816206</v>
          </cell>
          <cell r="L251">
            <v>0</v>
          </cell>
          <cell r="M251">
            <v>0</v>
          </cell>
          <cell r="N251">
            <v>0</v>
          </cell>
          <cell r="O251">
            <v>65044.963857327544</v>
          </cell>
          <cell r="P251">
            <v>34493.541439491877</v>
          </cell>
          <cell r="Q251">
            <v>30551.422417835664</v>
          </cell>
          <cell r="R251">
            <v>68001.553123569698</v>
          </cell>
          <cell r="S251">
            <v>1.2</v>
          </cell>
        </row>
        <row r="252">
          <cell r="A252">
            <v>2161</v>
          </cell>
          <cell r="B252" t="str">
            <v>AUT0518</v>
          </cell>
          <cell r="C252">
            <v>278515204.37812942</v>
          </cell>
          <cell r="D252">
            <v>193413.33637370096</v>
          </cell>
          <cell r="E252">
            <v>193413.33637370096</v>
          </cell>
          <cell r="F252">
            <v>306</v>
          </cell>
          <cell r="G252">
            <v>306</v>
          </cell>
          <cell r="H252">
            <v>0</v>
          </cell>
          <cell r="I252">
            <v>0</v>
          </cell>
          <cell r="J252">
            <v>0</v>
          </cell>
          <cell r="K252">
            <v>4351800.0684082713</v>
          </cell>
          <cell r="L252">
            <v>0</v>
          </cell>
          <cell r="M252">
            <v>0</v>
          </cell>
          <cell r="N252">
            <v>0</v>
          </cell>
          <cell r="O252">
            <v>127652.80200664264</v>
          </cell>
          <cell r="P252">
            <v>67694.667730795336</v>
          </cell>
          <cell r="Q252">
            <v>59958.134275847297</v>
          </cell>
          <cell r="R252">
            <v>133455.20209785365</v>
          </cell>
          <cell r="S252">
            <v>1.2</v>
          </cell>
        </row>
        <row r="253">
          <cell r="A253">
            <v>4127</v>
          </cell>
          <cell r="B253" t="str">
            <v>AUT0521</v>
          </cell>
          <cell r="C253">
            <v>322830842.53310722</v>
          </cell>
          <cell r="D253">
            <v>224188.08509243556</v>
          </cell>
          <cell r="E253">
            <v>224188.08509243556</v>
          </cell>
          <cell r="F253">
            <v>21.18</v>
          </cell>
          <cell r="G253">
            <v>21.18</v>
          </cell>
          <cell r="H253">
            <v>0</v>
          </cell>
          <cell r="I253">
            <v>0</v>
          </cell>
          <cell r="J253">
            <v>0</v>
          </cell>
          <cell r="K253">
            <v>5044231.9145798003</v>
          </cell>
          <cell r="L253">
            <v>0</v>
          </cell>
          <cell r="M253">
            <v>0</v>
          </cell>
          <cell r="N253">
            <v>0</v>
          </cell>
          <cell r="O253">
            <v>147964.13616100748</v>
          </cell>
          <cell r="P253">
            <v>78465.829782352448</v>
          </cell>
          <cell r="Q253">
            <v>69498.306378655019</v>
          </cell>
          <cell r="R253">
            <v>154689.77871378051</v>
          </cell>
          <cell r="S253">
            <v>1.2</v>
          </cell>
        </row>
        <row r="254">
          <cell r="A254">
            <v>3319</v>
          </cell>
          <cell r="B254" t="str">
            <v>AUT0522</v>
          </cell>
          <cell r="C254">
            <v>342276964.91294676</v>
          </cell>
          <cell r="D254">
            <v>237692.33674510193</v>
          </cell>
          <cell r="E254">
            <v>237692.33674510193</v>
          </cell>
          <cell r="F254">
            <v>445.6</v>
          </cell>
          <cell r="G254">
            <v>445.6</v>
          </cell>
          <cell r="H254">
            <v>0</v>
          </cell>
          <cell r="I254">
            <v>0</v>
          </cell>
          <cell r="J254">
            <v>0</v>
          </cell>
          <cell r="K254">
            <v>5348077.5767647931</v>
          </cell>
          <cell r="L254">
            <v>0</v>
          </cell>
          <cell r="M254">
            <v>0</v>
          </cell>
          <cell r="N254">
            <v>0</v>
          </cell>
          <cell r="O254">
            <v>156876.94225176729</v>
          </cell>
          <cell r="P254">
            <v>83192.317860785668</v>
          </cell>
          <cell r="Q254">
            <v>73684.624390981597</v>
          </cell>
          <cell r="R254">
            <v>164007.71235412033</v>
          </cell>
          <cell r="S254">
            <v>1.2</v>
          </cell>
        </row>
        <row r="255">
          <cell r="A255">
            <v>2830</v>
          </cell>
          <cell r="B255" t="str">
            <v>AUT0523</v>
          </cell>
          <cell r="C255">
            <v>876057230.3623656</v>
          </cell>
          <cell r="D255">
            <v>608373.07664053165</v>
          </cell>
          <cell r="E255">
            <v>608373.07664053165</v>
          </cell>
          <cell r="F255">
            <v>1164</v>
          </cell>
          <cell r="G255">
            <v>1164</v>
          </cell>
          <cell r="H255">
            <v>0</v>
          </cell>
          <cell r="I255">
            <v>0</v>
          </cell>
          <cell r="J255">
            <v>0</v>
          </cell>
          <cell r="K255">
            <v>13688394.224411963</v>
          </cell>
          <cell r="L255">
            <v>0</v>
          </cell>
          <cell r="M255">
            <v>0</v>
          </cell>
          <cell r="N255">
            <v>0</v>
          </cell>
          <cell r="O255">
            <v>401526.23058275093</v>
          </cell>
          <cell r="P255">
            <v>212930.57682418608</v>
          </cell>
          <cell r="Q255">
            <v>188595.65375856482</v>
          </cell>
          <cell r="R255">
            <v>419777.42288196681</v>
          </cell>
          <cell r="S255">
            <v>1.2</v>
          </cell>
        </row>
        <row r="256">
          <cell r="A256">
            <v>1553</v>
          </cell>
          <cell r="B256" t="str">
            <v>AUT0529</v>
          </cell>
          <cell r="C256">
            <v>607940101.73332405</v>
          </cell>
          <cell r="D256">
            <v>422180.62620369723</v>
          </cell>
          <cell r="E256">
            <v>422180.62620369723</v>
          </cell>
          <cell r="F256">
            <v>103.5</v>
          </cell>
          <cell r="G256">
            <v>103.5</v>
          </cell>
          <cell r="H256">
            <v>1</v>
          </cell>
          <cell r="I256">
            <v>0</v>
          </cell>
          <cell r="J256">
            <v>0</v>
          </cell>
          <cell r="K256">
            <v>9499064.0895831883</v>
          </cell>
          <cell r="L256">
            <v>0</v>
          </cell>
          <cell r="M256">
            <v>0</v>
          </cell>
          <cell r="N256">
            <v>0</v>
          </cell>
          <cell r="O256">
            <v>278639.21329444018</v>
          </cell>
          <cell r="P256">
            <v>147763.21917129401</v>
          </cell>
          <cell r="Q256">
            <v>130875.99412314614</v>
          </cell>
          <cell r="R256">
            <v>291304.63208055106</v>
          </cell>
          <cell r="S256">
            <v>1.2</v>
          </cell>
        </row>
        <row r="257">
          <cell r="A257">
            <v>6022</v>
          </cell>
          <cell r="B257" t="str">
            <v>AUT0531</v>
          </cell>
          <cell r="C257">
            <v>231246334.68558934</v>
          </cell>
          <cell r="D257">
            <v>160587.73242054816</v>
          </cell>
          <cell r="E257">
            <v>160587.73242054816</v>
          </cell>
          <cell r="F257">
            <v>2449.8000000000002</v>
          </cell>
          <cell r="G257">
            <v>2449.8000000000002</v>
          </cell>
          <cell r="H257">
            <v>0</v>
          </cell>
          <cell r="I257">
            <v>1</v>
          </cell>
          <cell r="J257">
            <v>1</v>
          </cell>
          <cell r="K257">
            <v>0</v>
          </cell>
          <cell r="L257">
            <v>0</v>
          </cell>
          <cell r="M257">
            <v>0</v>
          </cell>
          <cell r="N257">
            <v>0</v>
          </cell>
          <cell r="O257">
            <v>0</v>
          </cell>
          <cell r="P257">
            <v>0</v>
          </cell>
          <cell r="Q257">
            <v>0</v>
          </cell>
          <cell r="R257">
            <v>0</v>
          </cell>
          <cell r="S257">
            <v>0</v>
          </cell>
        </row>
        <row r="258">
          <cell r="A258">
            <v>1934</v>
          </cell>
          <cell r="B258" t="str">
            <v>AUT0533</v>
          </cell>
          <cell r="C258">
            <v>52422246.963094488</v>
          </cell>
          <cell r="D258">
            <v>36404.338168815615</v>
          </cell>
          <cell r="E258">
            <v>36404.338168815615</v>
          </cell>
          <cell r="F258">
            <v>25</v>
          </cell>
          <cell r="G258">
            <v>25</v>
          </cell>
          <cell r="H258">
            <v>0</v>
          </cell>
          <cell r="I258">
            <v>0</v>
          </cell>
          <cell r="J258">
            <v>0</v>
          </cell>
          <cell r="K258">
            <v>819097.60879835137</v>
          </cell>
          <cell r="L258">
            <v>0</v>
          </cell>
          <cell r="M258">
            <v>0</v>
          </cell>
          <cell r="N258">
            <v>0</v>
          </cell>
          <cell r="O258">
            <v>24026.863191418306</v>
          </cell>
          <cell r="P258">
            <v>12741.518359085465</v>
          </cell>
          <cell r="Q258">
            <v>11285.344832332841</v>
          </cell>
          <cell r="R258">
            <v>25118.993336482774</v>
          </cell>
          <cell r="S258">
            <v>1.2</v>
          </cell>
        </row>
        <row r="259">
          <cell r="A259">
            <v>753</v>
          </cell>
          <cell r="B259" t="str">
            <v>AUT0534</v>
          </cell>
          <cell r="C259">
            <v>101613514.33113329</v>
          </cell>
          <cell r="D259">
            <v>70564.940507731444</v>
          </cell>
          <cell r="E259">
            <v>70564.940507731444</v>
          </cell>
          <cell r="F259">
            <v>12.5</v>
          </cell>
          <cell r="G259">
            <v>12.5</v>
          </cell>
          <cell r="H259">
            <v>1</v>
          </cell>
          <cell r="I259">
            <v>0</v>
          </cell>
          <cell r="J259">
            <v>0</v>
          </cell>
          <cell r="K259">
            <v>1587711.1614239574</v>
          </cell>
          <cell r="L259">
            <v>0</v>
          </cell>
          <cell r="M259">
            <v>0</v>
          </cell>
          <cell r="N259">
            <v>0</v>
          </cell>
          <cell r="O259">
            <v>46572.860735102753</v>
          </cell>
          <cell r="P259">
            <v>24697.729177706005</v>
          </cell>
          <cell r="Q259">
            <v>21875.131557396748</v>
          </cell>
          <cell r="R259">
            <v>48689.808950334693</v>
          </cell>
          <cell r="S259">
            <v>1.2</v>
          </cell>
        </row>
        <row r="260">
          <cell r="A260">
            <v>3295</v>
          </cell>
          <cell r="B260" t="str">
            <v>AUT0535</v>
          </cell>
          <cell r="C260">
            <v>282360476.59516269</v>
          </cell>
          <cell r="D260">
            <v>196083.66430219632</v>
          </cell>
          <cell r="E260">
            <v>196083.66430219632</v>
          </cell>
          <cell r="F260">
            <v>225</v>
          </cell>
          <cell r="G260">
            <v>225</v>
          </cell>
          <cell r="H260">
            <v>0</v>
          </cell>
          <cell r="I260">
            <v>0</v>
          </cell>
          <cell r="J260">
            <v>0</v>
          </cell>
          <cell r="K260">
            <v>4411882.446799417</v>
          </cell>
          <cell r="L260">
            <v>0</v>
          </cell>
          <cell r="M260">
            <v>0</v>
          </cell>
          <cell r="N260">
            <v>0</v>
          </cell>
          <cell r="O260">
            <v>129415.21843944959</v>
          </cell>
          <cell r="P260">
            <v>68629.282505768715</v>
          </cell>
          <cell r="Q260">
            <v>60785.935933680863</v>
          </cell>
          <cell r="R260">
            <v>135297.72836851544</v>
          </cell>
          <cell r="S260">
            <v>1.2</v>
          </cell>
        </row>
        <row r="261">
          <cell r="A261">
            <v>6155</v>
          </cell>
          <cell r="B261" t="str">
            <v>AUT0536</v>
          </cell>
          <cell r="C261">
            <v>1108575002.0567935</v>
          </cell>
          <cell r="D261">
            <v>769843.7514283288</v>
          </cell>
          <cell r="E261">
            <v>769843.7514283288</v>
          </cell>
          <cell r="F261">
            <v>1242</v>
          </cell>
          <cell r="G261">
            <v>1242</v>
          </cell>
          <cell r="H261">
            <v>0</v>
          </cell>
          <cell r="I261">
            <v>0</v>
          </cell>
          <cell r="J261">
            <v>0</v>
          </cell>
          <cell r="K261">
            <v>17321484.407137398</v>
          </cell>
          <cell r="L261">
            <v>0</v>
          </cell>
          <cell r="M261">
            <v>0</v>
          </cell>
          <cell r="N261">
            <v>0</v>
          </cell>
          <cell r="O261">
            <v>508096.87594269705</v>
          </cell>
          <cell r="P261">
            <v>269445.31299991504</v>
          </cell>
          <cell r="Q261">
            <v>238651.56294278192</v>
          </cell>
          <cell r="R261">
            <v>531192.18848554685</v>
          </cell>
          <cell r="S261">
            <v>1.2</v>
          </cell>
        </row>
        <row r="262">
          <cell r="A262">
            <v>963</v>
          </cell>
          <cell r="B262" t="str">
            <v>AUT0537</v>
          </cell>
          <cell r="C262">
            <v>498572881.18641567</v>
          </cell>
          <cell r="D262">
            <v>346231.16749056644</v>
          </cell>
          <cell r="E262">
            <v>346231.16749056644</v>
          </cell>
          <cell r="F262">
            <v>387.86</v>
          </cell>
          <cell r="G262">
            <v>387.86</v>
          </cell>
          <cell r="H262">
            <v>0</v>
          </cell>
          <cell r="I262">
            <v>0</v>
          </cell>
          <cell r="J262">
            <v>1</v>
          </cell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  <cell r="Q262">
            <v>0</v>
          </cell>
          <cell r="R262">
            <v>0</v>
          </cell>
          <cell r="S262">
            <v>0</v>
          </cell>
        </row>
        <row r="263">
          <cell r="A263">
            <v>4143</v>
          </cell>
          <cell r="B263" t="str">
            <v>AUT0538</v>
          </cell>
          <cell r="C263">
            <v>317860714.44530141</v>
          </cell>
          <cell r="D263">
            <v>220736.60725368152</v>
          </cell>
          <cell r="E263">
            <v>220736.60725368152</v>
          </cell>
          <cell r="F263">
            <v>345.6</v>
          </cell>
          <cell r="G263">
            <v>345.6</v>
          </cell>
          <cell r="H263">
            <v>0</v>
          </cell>
          <cell r="I263">
            <v>0</v>
          </cell>
          <cell r="J263">
            <v>0</v>
          </cell>
          <cell r="K263">
            <v>4966573.6632078346</v>
          </cell>
          <cell r="L263">
            <v>0</v>
          </cell>
          <cell r="M263">
            <v>0</v>
          </cell>
          <cell r="N263">
            <v>0</v>
          </cell>
          <cell r="O263">
            <v>145686.16078742981</v>
          </cell>
          <cell r="P263">
            <v>77257.812538788523</v>
          </cell>
          <cell r="Q263">
            <v>68428.348248641269</v>
          </cell>
          <cell r="R263">
            <v>152308.25900504025</v>
          </cell>
          <cell r="S263">
            <v>1.2</v>
          </cell>
        </row>
        <row r="264">
          <cell r="A264">
            <v>593</v>
          </cell>
          <cell r="B264" t="str">
            <v>AUT0539</v>
          </cell>
          <cell r="C264">
            <v>1520837838.0056579</v>
          </cell>
          <cell r="D264">
            <v>1056137.387503929</v>
          </cell>
          <cell r="E264">
            <v>1056137.387503929</v>
          </cell>
          <cell r="F264">
            <v>697.8</v>
          </cell>
          <cell r="G264">
            <v>697.8</v>
          </cell>
          <cell r="H264">
            <v>0</v>
          </cell>
          <cell r="I264">
            <v>0</v>
          </cell>
          <cell r="J264">
            <v>0</v>
          </cell>
          <cell r="K264">
            <v>23763091.218838401</v>
          </cell>
          <cell r="L264">
            <v>0</v>
          </cell>
          <cell r="M264">
            <v>0</v>
          </cell>
          <cell r="N264">
            <v>0</v>
          </cell>
          <cell r="O264">
            <v>697050.6757525932</v>
          </cell>
          <cell r="P264">
            <v>369648.0856263751</v>
          </cell>
          <cell r="Q264">
            <v>327402.59012621798</v>
          </cell>
          <cell r="R264">
            <v>728734.79737771093</v>
          </cell>
          <cell r="S264">
            <v>1.2</v>
          </cell>
        </row>
        <row r="265">
          <cell r="A265">
            <v>4271</v>
          </cell>
          <cell r="B265" t="str">
            <v>AUT0540</v>
          </cell>
          <cell r="C265">
            <v>422133568.0759207</v>
          </cell>
          <cell r="D265">
            <v>293148.31116383377</v>
          </cell>
          <cell r="E265">
            <v>293148.31116383377</v>
          </cell>
          <cell r="F265">
            <v>387</v>
          </cell>
          <cell r="G265">
            <v>387</v>
          </cell>
          <cell r="H265">
            <v>0</v>
          </cell>
          <cell r="I265">
            <v>0</v>
          </cell>
          <cell r="J265">
            <v>0</v>
          </cell>
          <cell r="K265">
            <v>6595837.00118626</v>
          </cell>
          <cell r="L265">
            <v>0</v>
          </cell>
          <cell r="M265">
            <v>0</v>
          </cell>
          <cell r="N265">
            <v>0</v>
          </cell>
          <cell r="O265">
            <v>193477.88536813029</v>
          </cell>
          <cell r="P265">
            <v>102601.90890734181</v>
          </cell>
          <cell r="Q265">
            <v>90875.976460788472</v>
          </cell>
          <cell r="R265">
            <v>202272.33470304529</v>
          </cell>
          <cell r="S265">
            <v>1.2</v>
          </cell>
        </row>
        <row r="266">
          <cell r="A266">
            <v>2497</v>
          </cell>
          <cell r="B266" t="str">
            <v>AUT0541</v>
          </cell>
          <cell r="C266">
            <v>169573219.42512035</v>
          </cell>
          <cell r="D266">
            <v>117759.18015633358</v>
          </cell>
          <cell r="E266">
            <v>117759.18015633358</v>
          </cell>
          <cell r="F266">
            <v>1309.672</v>
          </cell>
          <cell r="G266">
            <v>1309.672</v>
          </cell>
          <cell r="H266">
            <v>0</v>
          </cell>
          <cell r="I266">
            <v>1</v>
          </cell>
          <cell r="J266">
            <v>0</v>
          </cell>
          <cell r="K266">
            <v>2649581.5535175055</v>
          </cell>
          <cell r="L266">
            <v>0</v>
          </cell>
          <cell r="M266">
            <v>0</v>
          </cell>
          <cell r="N266">
            <v>0</v>
          </cell>
          <cell r="O266">
            <v>77721.058903180165</v>
          </cell>
          <cell r="P266">
            <v>41215.713054716747</v>
          </cell>
          <cell r="Q266">
            <v>36505.34584846341</v>
          </cell>
          <cell r="R266">
            <v>81253.834307870158</v>
          </cell>
          <cell r="S266">
            <v>1.2</v>
          </cell>
        </row>
        <row r="267">
          <cell r="A267">
            <v>3161</v>
          </cell>
          <cell r="B267" t="str">
            <v>AUT0544</v>
          </cell>
          <cell r="C267">
            <v>2007050275.654707</v>
          </cell>
          <cell r="D267">
            <v>1393784.913649102</v>
          </cell>
          <cell r="E267">
            <v>1393784.913649102</v>
          </cell>
          <cell r="F267">
            <v>1489.2</v>
          </cell>
          <cell r="G267">
            <v>1489.2</v>
          </cell>
          <cell r="H267">
            <v>0</v>
          </cell>
          <cell r="I267">
            <v>0</v>
          </cell>
          <cell r="J267">
            <v>0</v>
          </cell>
          <cell r="K267">
            <v>31360160.557104796</v>
          </cell>
          <cell r="L267">
            <v>0</v>
          </cell>
          <cell r="M267">
            <v>0</v>
          </cell>
          <cell r="N267">
            <v>0</v>
          </cell>
          <cell r="O267">
            <v>919898.04300840735</v>
          </cell>
          <cell r="P267">
            <v>487824.71977718564</v>
          </cell>
          <cell r="Q267">
            <v>432073.32323122158</v>
          </cell>
          <cell r="R267">
            <v>961711.59041788033</v>
          </cell>
          <cell r="S267">
            <v>1.2</v>
          </cell>
        </row>
        <row r="268">
          <cell r="A268">
            <v>7722</v>
          </cell>
          <cell r="B268" t="str">
            <v>AUT0546</v>
          </cell>
          <cell r="C268">
            <v>320955675.54616314</v>
          </cell>
          <cell r="D268">
            <v>222885.88579594664</v>
          </cell>
          <cell r="E268">
            <v>222885.88579594664</v>
          </cell>
          <cell r="F268">
            <v>1269.9000000000001</v>
          </cell>
          <cell r="G268">
            <v>1269.9000000000001</v>
          </cell>
          <cell r="H268">
            <v>0</v>
          </cell>
          <cell r="I268">
            <v>1</v>
          </cell>
          <cell r="J268">
            <v>0</v>
          </cell>
          <cell r="K268">
            <v>5014932.4304087991</v>
          </cell>
          <cell r="L268">
            <v>0</v>
          </cell>
          <cell r="M268">
            <v>0</v>
          </cell>
          <cell r="N268">
            <v>0</v>
          </cell>
          <cell r="O268">
            <v>147104.68462532479</v>
          </cell>
          <cell r="P268">
            <v>78010.060028581313</v>
          </cell>
          <cell r="Q268">
            <v>69094.624596743452</v>
          </cell>
          <cell r="R268">
            <v>153791.26119920317</v>
          </cell>
          <cell r="S268">
            <v>1.2</v>
          </cell>
        </row>
        <row r="269">
          <cell r="A269">
            <v>2872</v>
          </cell>
          <cell r="B269" t="str">
            <v>AUT0547</v>
          </cell>
          <cell r="C269">
            <v>1123602056.5613956</v>
          </cell>
          <cell r="D269">
            <v>780279.20594541368</v>
          </cell>
          <cell r="E269">
            <v>780279.20594541368</v>
          </cell>
          <cell r="F269">
            <v>1529.606</v>
          </cell>
          <cell r="G269">
            <v>1529.606</v>
          </cell>
          <cell r="H269">
            <v>0</v>
          </cell>
          <cell r="I269">
            <v>0</v>
          </cell>
          <cell r="J269">
            <v>0</v>
          </cell>
          <cell r="K269">
            <v>17556282.133771807</v>
          </cell>
          <cell r="L269">
            <v>0</v>
          </cell>
          <cell r="M269">
            <v>0</v>
          </cell>
          <cell r="N269">
            <v>0</v>
          </cell>
          <cell r="O269">
            <v>514984.27592397307</v>
          </cell>
          <cell r="P269">
            <v>273097.72208089475</v>
          </cell>
          <cell r="Q269">
            <v>241886.55384307823</v>
          </cell>
          <cell r="R269">
            <v>538392.65210233536</v>
          </cell>
          <cell r="S269">
            <v>1.2</v>
          </cell>
        </row>
        <row r="270">
          <cell r="A270">
            <v>1915</v>
          </cell>
          <cell r="B270" t="str">
            <v>AUT0551</v>
          </cell>
          <cell r="C270">
            <v>425818263.7271176</v>
          </cell>
          <cell r="D270">
            <v>295707.12758827611</v>
          </cell>
          <cell r="E270">
            <v>295707.12758827611</v>
          </cell>
          <cell r="F270">
            <v>598.4</v>
          </cell>
          <cell r="G270">
            <v>598.4</v>
          </cell>
          <cell r="H270">
            <v>0</v>
          </cell>
          <cell r="I270">
            <v>0</v>
          </cell>
          <cell r="J270">
            <v>0</v>
          </cell>
          <cell r="K270">
            <v>6653410.3707362125</v>
          </cell>
          <cell r="L270">
            <v>0</v>
          </cell>
          <cell r="M270">
            <v>0</v>
          </cell>
          <cell r="N270">
            <v>0</v>
          </cell>
          <cell r="O270">
            <v>195166.70420826224</v>
          </cell>
          <cell r="P270">
            <v>103497.49465589663</v>
          </cell>
          <cell r="Q270">
            <v>91669.209552365588</v>
          </cell>
          <cell r="R270">
            <v>204037.91803591049</v>
          </cell>
          <cell r="S270">
            <v>1.2</v>
          </cell>
        </row>
        <row r="271">
          <cell r="A271">
            <v>3407</v>
          </cell>
          <cell r="B271" t="str">
            <v>AUT0552</v>
          </cell>
          <cell r="C271">
            <v>1766339483.9869318</v>
          </cell>
          <cell r="D271">
            <v>1226624.6416575916</v>
          </cell>
          <cell r="E271">
            <v>1226624.6416575916</v>
          </cell>
          <cell r="F271">
            <v>1700</v>
          </cell>
          <cell r="G271">
            <v>1700</v>
          </cell>
          <cell r="H271">
            <v>0</v>
          </cell>
          <cell r="I271">
            <v>0</v>
          </cell>
          <cell r="J271">
            <v>0</v>
          </cell>
          <cell r="K271">
            <v>27599054.437295809</v>
          </cell>
          <cell r="L271">
            <v>0</v>
          </cell>
          <cell r="M271">
            <v>0</v>
          </cell>
          <cell r="N271">
            <v>0</v>
          </cell>
          <cell r="O271">
            <v>809572.26349401043</v>
          </cell>
          <cell r="P271">
            <v>429318.62458015705</v>
          </cell>
          <cell r="Q271">
            <v>380253.63891385339</v>
          </cell>
          <cell r="R271">
            <v>846371.00274373812</v>
          </cell>
          <cell r="S271">
            <v>1.2</v>
          </cell>
        </row>
        <row r="272">
          <cell r="A272">
            <v>3176</v>
          </cell>
          <cell r="B272" t="str">
            <v>AUT0553</v>
          </cell>
          <cell r="C272">
            <v>102424819.48732743</v>
          </cell>
          <cell r="D272">
            <v>71128.346866199601</v>
          </cell>
          <cell r="E272">
            <v>71128.346866199601</v>
          </cell>
          <cell r="F272">
            <v>93.998000000000005</v>
          </cell>
          <cell r="G272">
            <v>93.998000000000005</v>
          </cell>
          <cell r="H272">
            <v>0</v>
          </cell>
          <cell r="I272">
            <v>0</v>
          </cell>
          <cell r="J272">
            <v>0</v>
          </cell>
          <cell r="K272">
            <v>1600387.804489491</v>
          </cell>
          <cell r="L272">
            <v>0</v>
          </cell>
          <cell r="M272">
            <v>0</v>
          </cell>
          <cell r="N272">
            <v>0</v>
          </cell>
          <cell r="O272">
            <v>46944.708931691741</v>
          </cell>
          <cell r="P272">
            <v>24894.921403169858</v>
          </cell>
          <cell r="Q272">
            <v>22049.787528521876</v>
          </cell>
          <cell r="R272">
            <v>49078.559337677718</v>
          </cell>
          <cell r="S272">
            <v>1.2</v>
          </cell>
        </row>
        <row r="273">
          <cell r="A273">
            <v>3788</v>
          </cell>
          <cell r="B273" t="str">
            <v>AUT0554</v>
          </cell>
          <cell r="C273">
            <v>619186534.50480151</v>
          </cell>
          <cell r="D273">
            <v>429990.64896166773</v>
          </cell>
          <cell r="E273">
            <v>429990.64896166773</v>
          </cell>
          <cell r="F273">
            <v>460</v>
          </cell>
          <cell r="G273">
            <v>460</v>
          </cell>
          <cell r="H273">
            <v>0</v>
          </cell>
          <cell r="I273">
            <v>0</v>
          </cell>
          <cell r="J273">
            <v>0</v>
          </cell>
          <cell r="K273">
            <v>9674789.6016375236</v>
          </cell>
          <cell r="L273">
            <v>0</v>
          </cell>
          <cell r="M273">
            <v>0</v>
          </cell>
          <cell r="N273">
            <v>0</v>
          </cell>
          <cell r="O273">
            <v>283793.82831470069</v>
          </cell>
          <cell r="P273">
            <v>150496.72713658371</v>
          </cell>
          <cell r="Q273">
            <v>133297.10117811701</v>
          </cell>
          <cell r="R273">
            <v>296693.54778355069</v>
          </cell>
          <cell r="S273">
            <v>1.2</v>
          </cell>
        </row>
        <row r="274">
          <cell r="A274">
            <v>478</v>
          </cell>
          <cell r="B274" t="str">
            <v>AUT0555</v>
          </cell>
          <cell r="C274">
            <v>142267248.84098253</v>
          </cell>
          <cell r="D274">
            <v>98796.700584015634</v>
          </cell>
          <cell r="E274">
            <v>98796.700584015634</v>
          </cell>
          <cell r="F274">
            <v>101</v>
          </cell>
          <cell r="G274">
            <v>101</v>
          </cell>
          <cell r="H274">
            <v>1</v>
          </cell>
          <cell r="I274">
            <v>0</v>
          </cell>
          <cell r="J274">
            <v>0</v>
          </cell>
          <cell r="K274">
            <v>2222925.763140352</v>
          </cell>
          <cell r="L274">
            <v>0</v>
          </cell>
          <cell r="M274">
            <v>0</v>
          </cell>
          <cell r="N274">
            <v>0</v>
          </cell>
          <cell r="O274">
            <v>65205.822385450323</v>
          </cell>
          <cell r="P274">
            <v>34578.845204405472</v>
          </cell>
          <cell r="Q274">
            <v>30626.977181044847</v>
          </cell>
          <cell r="R274">
            <v>68169.723402970776</v>
          </cell>
          <cell r="S274">
            <v>1.2</v>
          </cell>
        </row>
        <row r="275">
          <cell r="A275">
            <v>2390</v>
          </cell>
          <cell r="B275" t="str">
            <v>AUT0557</v>
          </cell>
          <cell r="C275">
            <v>54000000</v>
          </cell>
          <cell r="D275">
            <v>37500</v>
          </cell>
          <cell r="E275">
            <v>37500</v>
          </cell>
          <cell r="F275">
            <v>250</v>
          </cell>
          <cell r="G275">
            <v>250</v>
          </cell>
          <cell r="H275">
            <v>1</v>
          </cell>
          <cell r="I275">
            <v>0</v>
          </cell>
          <cell r="J275">
            <v>0</v>
          </cell>
          <cell r="K275">
            <v>843750</v>
          </cell>
          <cell r="L275">
            <v>0</v>
          </cell>
          <cell r="M275">
            <v>0</v>
          </cell>
          <cell r="N275">
            <v>0</v>
          </cell>
          <cell r="O275">
            <v>24750</v>
          </cell>
          <cell r="P275">
            <v>13125</v>
          </cell>
          <cell r="Q275">
            <v>11625</v>
          </cell>
          <cell r="R275">
            <v>25874.999999999996</v>
          </cell>
          <cell r="S275">
            <v>1.2</v>
          </cell>
        </row>
        <row r="276">
          <cell r="A276">
            <v>6153</v>
          </cell>
          <cell r="B276" t="str">
            <v>AUT0559</v>
          </cell>
          <cell r="C276">
            <v>52010183.734066479</v>
          </cell>
          <cell r="D276">
            <v>36118.183148657277</v>
          </cell>
          <cell r="E276">
            <v>36118.183148657277</v>
          </cell>
          <cell r="F276">
            <v>1235.8</v>
          </cell>
          <cell r="G276">
            <v>1235.8</v>
          </cell>
          <cell r="H276">
            <v>0</v>
          </cell>
          <cell r="I276">
            <v>1</v>
          </cell>
          <cell r="J276">
            <v>1</v>
          </cell>
          <cell r="K276">
            <v>0</v>
          </cell>
          <cell r="L276">
            <v>0</v>
          </cell>
          <cell r="M276">
            <v>0</v>
          </cell>
          <cell r="N276">
            <v>0</v>
          </cell>
          <cell r="O276">
            <v>0</v>
          </cell>
          <cell r="P276">
            <v>0</v>
          </cell>
          <cell r="Q276">
            <v>0</v>
          </cell>
          <cell r="R276">
            <v>0</v>
          </cell>
          <cell r="S276">
            <v>0</v>
          </cell>
        </row>
        <row r="277">
          <cell r="A277">
            <v>6181</v>
          </cell>
          <cell r="B277" t="str">
            <v>AUT0561</v>
          </cell>
          <cell r="C277">
            <v>996857359.23489439</v>
          </cell>
          <cell r="D277">
            <v>692262.05502423225</v>
          </cell>
          <cell r="E277">
            <v>692262.05502423225</v>
          </cell>
          <cell r="F277">
            <v>892</v>
          </cell>
          <cell r="G277">
            <v>892</v>
          </cell>
          <cell r="H277">
            <v>0</v>
          </cell>
          <cell r="I277">
            <v>0</v>
          </cell>
          <cell r="J277">
            <v>1</v>
          </cell>
          <cell r="K277">
            <v>0</v>
          </cell>
          <cell r="L277">
            <v>0</v>
          </cell>
          <cell r="M277">
            <v>0</v>
          </cell>
          <cell r="N277">
            <v>0</v>
          </cell>
          <cell r="O277">
            <v>0</v>
          </cell>
          <cell r="P277">
            <v>0</v>
          </cell>
          <cell r="Q277">
            <v>0</v>
          </cell>
          <cell r="R277">
            <v>0</v>
          </cell>
          <cell r="S277">
            <v>0</v>
          </cell>
        </row>
        <row r="278">
          <cell r="A278">
            <v>2876</v>
          </cell>
          <cell r="B278" t="str">
            <v>AUT0564</v>
          </cell>
          <cell r="C278">
            <v>1626839026.3686991</v>
          </cell>
          <cell r="D278">
            <v>1129749.3238671522</v>
          </cell>
          <cell r="E278">
            <v>1129749.3238671522</v>
          </cell>
          <cell r="F278">
            <v>1086.3</v>
          </cell>
          <cell r="G278">
            <v>1086.3</v>
          </cell>
          <cell r="H278">
            <v>0</v>
          </cell>
          <cell r="I278">
            <v>0</v>
          </cell>
          <cell r="J278">
            <v>0</v>
          </cell>
          <cell r="K278">
            <v>25419359.787010923</v>
          </cell>
          <cell r="L278">
            <v>0</v>
          </cell>
          <cell r="M278">
            <v>0</v>
          </cell>
          <cell r="N278">
            <v>0</v>
          </cell>
          <cell r="O278">
            <v>745634.55375232047</v>
          </cell>
          <cell r="P278">
            <v>395412.26335350325</v>
          </cell>
          <cell r="Q278">
            <v>350222.29039881716</v>
          </cell>
          <cell r="R278">
            <v>779527.03346833494</v>
          </cell>
          <cell r="S278">
            <v>1.2</v>
          </cell>
        </row>
        <row r="279">
          <cell r="A279">
            <v>1012</v>
          </cell>
          <cell r="B279" t="str">
            <v>AUT0567</v>
          </cell>
          <cell r="C279">
            <v>635294263.85008335</v>
          </cell>
          <cell r="D279">
            <v>441176.57211811346</v>
          </cell>
          <cell r="E279">
            <v>441176.57211811346</v>
          </cell>
          <cell r="F279">
            <v>410.93</v>
          </cell>
          <cell r="G279">
            <v>410.93</v>
          </cell>
          <cell r="H279">
            <v>0</v>
          </cell>
          <cell r="I279">
            <v>0</v>
          </cell>
          <cell r="J279">
            <v>0</v>
          </cell>
          <cell r="K279">
            <v>9926472.8726575524</v>
          </cell>
          <cell r="L279">
            <v>0</v>
          </cell>
          <cell r="M279">
            <v>0</v>
          </cell>
          <cell r="N279">
            <v>0</v>
          </cell>
          <cell r="O279">
            <v>291176.53759795491</v>
          </cell>
          <cell r="P279">
            <v>154411.80024133969</v>
          </cell>
          <cell r="Q279">
            <v>136764.73735661517</v>
          </cell>
          <cell r="R279">
            <v>304411.83476149826</v>
          </cell>
          <cell r="S279">
            <v>1.2</v>
          </cell>
        </row>
        <row r="280">
          <cell r="A280">
            <v>667</v>
          </cell>
          <cell r="B280" t="str">
            <v>AUT0568</v>
          </cell>
          <cell r="C280">
            <v>841715440.66700029</v>
          </cell>
          <cell r="D280">
            <v>584524.61157430569</v>
          </cell>
          <cell r="E280">
            <v>584524.61157430569</v>
          </cell>
          <cell r="F280">
            <v>1158.7</v>
          </cell>
          <cell r="G280">
            <v>1158.7</v>
          </cell>
          <cell r="H280">
            <v>0</v>
          </cell>
          <cell r="I280">
            <v>0</v>
          </cell>
          <cell r="J280">
            <v>0</v>
          </cell>
          <cell r="K280">
            <v>13151803.760421878</v>
          </cell>
          <cell r="L280">
            <v>0</v>
          </cell>
          <cell r="M280">
            <v>0</v>
          </cell>
          <cell r="N280">
            <v>0</v>
          </cell>
          <cell r="O280">
            <v>385786.24363904179</v>
          </cell>
          <cell r="P280">
            <v>204583.61405100697</v>
          </cell>
          <cell r="Q280">
            <v>181202.62958803476</v>
          </cell>
          <cell r="R280">
            <v>403321.98198627087</v>
          </cell>
          <cell r="S280">
            <v>1.2</v>
          </cell>
        </row>
        <row r="281">
          <cell r="A281">
            <v>3166</v>
          </cell>
          <cell r="B281" t="str">
            <v>AUT0570</v>
          </cell>
          <cell r="C281">
            <v>1369730045.61518</v>
          </cell>
          <cell r="D281">
            <v>951201.42056609725</v>
          </cell>
          <cell r="E281">
            <v>951201.42056609725</v>
          </cell>
          <cell r="F281">
            <v>2304</v>
          </cell>
          <cell r="G281">
            <v>2304</v>
          </cell>
          <cell r="H281">
            <v>0</v>
          </cell>
          <cell r="I281">
            <v>1</v>
          </cell>
          <cell r="J281">
            <v>0</v>
          </cell>
          <cell r="K281">
            <v>21402031.962737188</v>
          </cell>
          <cell r="L281">
            <v>0</v>
          </cell>
          <cell r="M281">
            <v>0</v>
          </cell>
          <cell r="N281">
            <v>0</v>
          </cell>
          <cell r="O281">
            <v>627792.93757362419</v>
          </cell>
          <cell r="P281">
            <v>332920.49719813402</v>
          </cell>
          <cell r="Q281">
            <v>294872.44037549017</v>
          </cell>
          <cell r="R281">
            <v>656328.98019060702</v>
          </cell>
          <cell r="S281">
            <v>1.2</v>
          </cell>
        </row>
        <row r="282">
          <cell r="A282">
            <v>2050</v>
          </cell>
          <cell r="B282" t="str">
            <v>AUT0571</v>
          </cell>
          <cell r="C282">
            <v>809141686.84712338</v>
          </cell>
          <cell r="D282">
            <v>561903.9491993913</v>
          </cell>
          <cell r="E282">
            <v>561903.9491993913</v>
          </cell>
          <cell r="F282">
            <v>1327.6</v>
          </cell>
          <cell r="G282">
            <v>1327.6</v>
          </cell>
          <cell r="H282">
            <v>1</v>
          </cell>
          <cell r="I282">
            <v>0</v>
          </cell>
          <cell r="J282">
            <v>0</v>
          </cell>
          <cell r="K282">
            <v>12642838.856986305</v>
          </cell>
          <cell r="L282">
            <v>0</v>
          </cell>
          <cell r="M282">
            <v>0</v>
          </cell>
          <cell r="N282">
            <v>0</v>
          </cell>
          <cell r="O282">
            <v>370856.60647159826</v>
          </cell>
          <cell r="P282">
            <v>196666.38221978693</v>
          </cell>
          <cell r="Q282">
            <v>174190.22425181131</v>
          </cell>
          <cell r="R282">
            <v>387713.72494757996</v>
          </cell>
          <cell r="S282">
            <v>1.2</v>
          </cell>
        </row>
        <row r="283">
          <cell r="A283">
            <v>360</v>
          </cell>
          <cell r="B283" t="str">
            <v>AUT0573</v>
          </cell>
          <cell r="C283">
            <v>3314109864.648407</v>
          </cell>
          <cell r="D283">
            <v>2301465.1837836159</v>
          </cell>
          <cell r="E283">
            <v>2301465.1837836159</v>
          </cell>
          <cell r="F283">
            <v>2254</v>
          </cell>
          <cell r="G283">
            <v>2254</v>
          </cell>
          <cell r="H283">
            <v>0</v>
          </cell>
          <cell r="I283">
            <v>1</v>
          </cell>
          <cell r="J283">
            <v>0</v>
          </cell>
          <cell r="K283">
            <v>51782966.635131359</v>
          </cell>
          <cell r="L283">
            <v>0</v>
          </cell>
          <cell r="M283">
            <v>0</v>
          </cell>
          <cell r="N283">
            <v>0</v>
          </cell>
          <cell r="O283">
            <v>1518967.0212971866</v>
          </cell>
          <cell r="P283">
            <v>805512.81432426558</v>
          </cell>
          <cell r="Q283">
            <v>713454.20697292092</v>
          </cell>
          <cell r="R283">
            <v>1588010.9768106949</v>
          </cell>
          <cell r="S283">
            <v>1.2</v>
          </cell>
        </row>
        <row r="284">
          <cell r="A284">
            <v>1745</v>
          </cell>
          <cell r="B284" t="str">
            <v>AUT0575</v>
          </cell>
          <cell r="C284">
            <v>652918315.75442493</v>
          </cell>
          <cell r="D284">
            <v>453415.49705168401</v>
          </cell>
          <cell r="E284">
            <v>453415.49705168401</v>
          </cell>
          <cell r="F284">
            <v>775.5</v>
          </cell>
          <cell r="G284">
            <v>775.5</v>
          </cell>
          <cell r="H284">
            <v>0</v>
          </cell>
          <cell r="I284">
            <v>0</v>
          </cell>
          <cell r="J284">
            <v>0</v>
          </cell>
          <cell r="K284">
            <v>10201848.68366289</v>
          </cell>
          <cell r="L284">
            <v>0</v>
          </cell>
          <cell r="M284">
            <v>0</v>
          </cell>
          <cell r="N284">
            <v>0</v>
          </cell>
          <cell r="O284">
            <v>299254.22805411147</v>
          </cell>
          <cell r="P284">
            <v>158695.4239680894</v>
          </cell>
          <cell r="Q284">
            <v>140558.80408602205</v>
          </cell>
          <cell r="R284">
            <v>312856.69296566193</v>
          </cell>
          <cell r="S284">
            <v>1.2</v>
          </cell>
        </row>
        <row r="285">
          <cell r="A285">
            <v>562</v>
          </cell>
          <cell r="B285" t="str">
            <v>AUT0577</v>
          </cell>
          <cell r="C285">
            <v>1068380674.0247626</v>
          </cell>
          <cell r="D285">
            <v>741931.02362830739</v>
          </cell>
          <cell r="E285">
            <v>741931.02362830739</v>
          </cell>
          <cell r="F285">
            <v>836.89599999999996</v>
          </cell>
          <cell r="G285">
            <v>836.89599999999996</v>
          </cell>
          <cell r="H285">
            <v>0</v>
          </cell>
          <cell r="I285">
            <v>0</v>
          </cell>
          <cell r="J285">
            <v>0</v>
          </cell>
          <cell r="K285">
            <v>16693448.031636916</v>
          </cell>
          <cell r="L285">
            <v>0</v>
          </cell>
          <cell r="M285">
            <v>0</v>
          </cell>
          <cell r="N285">
            <v>0</v>
          </cell>
          <cell r="O285">
            <v>489674.47559468291</v>
          </cell>
          <cell r="P285">
            <v>259675.85826990756</v>
          </cell>
          <cell r="Q285">
            <v>229998.61732477529</v>
          </cell>
          <cell r="R285">
            <v>511932.40630353207</v>
          </cell>
          <cell r="S285">
            <v>1.2</v>
          </cell>
        </row>
        <row r="286">
          <cell r="A286">
            <v>1058</v>
          </cell>
          <cell r="B286" t="str">
            <v>AUT0580</v>
          </cell>
          <cell r="C286">
            <v>115536967.18661621</v>
          </cell>
          <cell r="D286">
            <v>80234.004990705711</v>
          </cell>
          <cell r="E286">
            <v>80234.004990705711</v>
          </cell>
          <cell r="F286">
            <v>84.75</v>
          </cell>
          <cell r="G286">
            <v>84.75</v>
          </cell>
          <cell r="H286">
            <v>0</v>
          </cell>
          <cell r="I286">
            <v>0</v>
          </cell>
          <cell r="J286">
            <v>0</v>
          </cell>
          <cell r="K286">
            <v>1805265.1122908785</v>
          </cell>
          <cell r="L286">
            <v>0</v>
          </cell>
          <cell r="M286">
            <v>0</v>
          </cell>
          <cell r="N286">
            <v>0</v>
          </cell>
          <cell r="O286">
            <v>52954.44329386577</v>
          </cell>
          <cell r="P286">
            <v>28081.901746746997</v>
          </cell>
          <cell r="Q286">
            <v>24872.54154711877</v>
          </cell>
          <cell r="R286">
            <v>55361.463443586938</v>
          </cell>
          <cell r="S286">
            <v>1.2</v>
          </cell>
        </row>
        <row r="287">
          <cell r="A287">
            <v>1355</v>
          </cell>
          <cell r="B287" t="str">
            <v>AUT0582</v>
          </cell>
          <cell r="C287">
            <v>67419825.730663776</v>
          </cell>
          <cell r="D287">
            <v>46819.32342407207</v>
          </cell>
          <cell r="E287">
            <v>46819.32342407207</v>
          </cell>
          <cell r="F287">
            <v>739.53399999999999</v>
          </cell>
          <cell r="G287">
            <v>739.53399999999999</v>
          </cell>
          <cell r="H287">
            <v>0</v>
          </cell>
          <cell r="I287">
            <v>0</v>
          </cell>
          <cell r="J287">
            <v>1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  <cell r="O287">
            <v>0</v>
          </cell>
          <cell r="P287">
            <v>0</v>
          </cell>
          <cell r="Q287">
            <v>0</v>
          </cell>
          <cell r="R287">
            <v>0</v>
          </cell>
          <cell r="S287">
            <v>0</v>
          </cell>
        </row>
        <row r="288">
          <cell r="A288">
            <v>4158</v>
          </cell>
          <cell r="B288" t="str">
            <v>AUT0583</v>
          </cell>
          <cell r="C288">
            <v>319805286.81723017</v>
          </cell>
          <cell r="D288">
            <v>222087.00473418759</v>
          </cell>
          <cell r="E288">
            <v>222087.00473418759</v>
          </cell>
          <cell r="F288">
            <v>816.77200000000005</v>
          </cell>
          <cell r="G288">
            <v>816.77200000000005</v>
          </cell>
          <cell r="H288">
            <v>0</v>
          </cell>
          <cell r="I288">
            <v>0</v>
          </cell>
          <cell r="J288">
            <v>0</v>
          </cell>
          <cell r="K288">
            <v>4996957.6065192204</v>
          </cell>
          <cell r="L288">
            <v>0</v>
          </cell>
          <cell r="M288">
            <v>0</v>
          </cell>
          <cell r="N288">
            <v>0</v>
          </cell>
          <cell r="O288">
            <v>146577.42312456382</v>
          </cell>
          <cell r="P288">
            <v>77730.451656965655</v>
          </cell>
          <cell r="Q288">
            <v>68846.971467598152</v>
          </cell>
          <cell r="R288">
            <v>153240.03326658942</v>
          </cell>
          <cell r="S288">
            <v>1.2</v>
          </cell>
        </row>
        <row r="289">
          <cell r="A289">
            <v>1104</v>
          </cell>
          <cell r="B289" t="str">
            <v>AUT0585</v>
          </cell>
          <cell r="C289">
            <v>184341723.18138552</v>
          </cell>
          <cell r="D289">
            <v>128015.08554262883</v>
          </cell>
          <cell r="E289">
            <v>128015.08554262883</v>
          </cell>
          <cell r="F289">
            <v>212</v>
          </cell>
          <cell r="G289">
            <v>212</v>
          </cell>
          <cell r="H289">
            <v>0</v>
          </cell>
          <cell r="I289">
            <v>0</v>
          </cell>
          <cell r="J289">
            <v>0</v>
          </cell>
          <cell r="K289">
            <v>2880339.4247091487</v>
          </cell>
          <cell r="L289">
            <v>0</v>
          </cell>
          <cell r="M289">
            <v>0</v>
          </cell>
          <cell r="N289">
            <v>0</v>
          </cell>
          <cell r="O289">
            <v>84489.956458135028</v>
          </cell>
          <cell r="P289">
            <v>44805.279939920089</v>
          </cell>
          <cell r="Q289">
            <v>39684.676518214939</v>
          </cell>
          <cell r="R289">
            <v>88330.409024413893</v>
          </cell>
          <cell r="S289">
            <v>1.2</v>
          </cell>
        </row>
        <row r="290">
          <cell r="A290">
            <v>1922</v>
          </cell>
          <cell r="B290" t="str">
            <v>AUT0588</v>
          </cell>
          <cell r="C290">
            <v>571068810.151366</v>
          </cell>
          <cell r="D290">
            <v>396575.56260511529</v>
          </cell>
          <cell r="E290">
            <v>396575.56260511529</v>
          </cell>
          <cell r="F290">
            <v>600</v>
          </cell>
          <cell r="G290">
            <v>600</v>
          </cell>
          <cell r="H290">
            <v>0</v>
          </cell>
          <cell r="I290">
            <v>1</v>
          </cell>
          <cell r="J290">
            <v>0</v>
          </cell>
          <cell r="K290">
            <v>8922950.1586150937</v>
          </cell>
          <cell r="L290">
            <v>0</v>
          </cell>
          <cell r="M290">
            <v>0</v>
          </cell>
          <cell r="N290">
            <v>0</v>
          </cell>
          <cell r="O290">
            <v>261739.87131937611</v>
          </cell>
          <cell r="P290">
            <v>138801.44691179035</v>
          </cell>
          <cell r="Q290">
            <v>122938.42440758574</v>
          </cell>
          <cell r="R290">
            <v>273637.13819752954</v>
          </cell>
          <cell r="S290">
            <v>1.2</v>
          </cell>
        </row>
        <row r="291">
          <cell r="A291">
            <v>676</v>
          </cell>
          <cell r="B291" t="str">
            <v>AUT0590</v>
          </cell>
          <cell r="C291">
            <v>212836882.33837616</v>
          </cell>
          <cell r="D291">
            <v>147803.39051276122</v>
          </cell>
          <cell r="E291">
            <v>147803.39051276122</v>
          </cell>
          <cell r="F291">
            <v>593.37</v>
          </cell>
          <cell r="G291">
            <v>593.37</v>
          </cell>
          <cell r="H291">
            <v>0</v>
          </cell>
          <cell r="I291">
            <v>0</v>
          </cell>
          <cell r="J291">
            <v>0</v>
          </cell>
          <cell r="K291">
            <v>3325576.2865371276</v>
          </cell>
          <cell r="L291">
            <v>0</v>
          </cell>
          <cell r="M291">
            <v>0</v>
          </cell>
          <cell r="N291">
            <v>0</v>
          </cell>
          <cell r="O291">
            <v>97550.237738422409</v>
          </cell>
          <cell r="P291">
            <v>51731.186679466424</v>
          </cell>
          <cell r="Q291">
            <v>45819.051058955978</v>
          </cell>
          <cell r="R291">
            <v>101984.33945380524</v>
          </cell>
          <cell r="S291">
            <v>1.2</v>
          </cell>
        </row>
        <row r="292">
          <cell r="A292">
            <v>6165</v>
          </cell>
          <cell r="B292" t="str">
            <v>AUT0595</v>
          </cell>
          <cell r="C292">
            <v>53357240.767807879</v>
          </cell>
          <cell r="D292">
            <v>37053.639422088811</v>
          </cell>
          <cell r="E292">
            <v>37053.639422088811</v>
          </cell>
          <cell r="F292">
            <v>1440.568</v>
          </cell>
          <cell r="G292">
            <v>1440.568</v>
          </cell>
          <cell r="H292">
            <v>0</v>
          </cell>
          <cell r="I292">
            <v>0</v>
          </cell>
          <cell r="J292">
            <v>1</v>
          </cell>
          <cell r="K292">
            <v>0</v>
          </cell>
          <cell r="L292">
            <v>0</v>
          </cell>
          <cell r="M292">
            <v>0</v>
          </cell>
          <cell r="N292">
            <v>0</v>
          </cell>
          <cell r="O292">
            <v>0</v>
          </cell>
          <cell r="P292">
            <v>0</v>
          </cell>
          <cell r="Q292">
            <v>0</v>
          </cell>
          <cell r="R292">
            <v>0</v>
          </cell>
          <cell r="S292">
            <v>0</v>
          </cell>
        </row>
        <row r="293">
          <cell r="A293">
            <v>2404</v>
          </cell>
          <cell r="B293" t="str">
            <v>AUT0599</v>
          </cell>
          <cell r="C293">
            <v>286100000</v>
          </cell>
          <cell r="D293">
            <v>198680.55555555556</v>
          </cell>
          <cell r="E293">
            <v>198680.55555555556</v>
          </cell>
          <cell r="F293">
            <v>314.10000000000002</v>
          </cell>
          <cell r="G293">
            <v>314.10000000000002</v>
          </cell>
          <cell r="H293">
            <v>1</v>
          </cell>
          <cell r="I293">
            <v>0</v>
          </cell>
          <cell r="J293">
            <v>0</v>
          </cell>
          <cell r="K293">
            <v>4470312.5</v>
          </cell>
          <cell r="L293">
            <v>0</v>
          </cell>
          <cell r="M293">
            <v>0</v>
          </cell>
          <cell r="N293">
            <v>0</v>
          </cell>
          <cell r="O293">
            <v>131129.16666666669</v>
          </cell>
          <cell r="P293">
            <v>69538.194444444438</v>
          </cell>
          <cell r="Q293">
            <v>61590.972222222226</v>
          </cell>
          <cell r="R293">
            <v>137089.58333333331</v>
          </cell>
          <cell r="S293">
            <v>1.2</v>
          </cell>
        </row>
        <row r="294">
          <cell r="A294">
            <v>876</v>
          </cell>
          <cell r="B294" t="str">
            <v>AUT0600</v>
          </cell>
          <cell r="C294">
            <v>1024993191.9707814</v>
          </cell>
          <cell r="D294">
            <v>711800.82775748707</v>
          </cell>
          <cell r="E294">
            <v>711800.82775748707</v>
          </cell>
          <cell r="F294">
            <v>1319</v>
          </cell>
          <cell r="G294">
            <v>1319</v>
          </cell>
          <cell r="H294">
            <v>0</v>
          </cell>
          <cell r="I294">
            <v>0</v>
          </cell>
          <cell r="J294">
            <v>0</v>
          </cell>
          <cell r="K294">
            <v>16015518.624543458</v>
          </cell>
          <cell r="L294">
            <v>0</v>
          </cell>
          <cell r="M294">
            <v>0</v>
          </cell>
          <cell r="N294">
            <v>0</v>
          </cell>
          <cell r="O294">
            <v>469788.54631994147</v>
          </cell>
          <cell r="P294">
            <v>249130.28971512045</v>
          </cell>
          <cell r="Q294">
            <v>220658.25660482098</v>
          </cell>
          <cell r="R294">
            <v>491142.57115266606</v>
          </cell>
          <cell r="S294">
            <v>1.2</v>
          </cell>
        </row>
        <row r="295">
          <cell r="A295">
            <v>568</v>
          </cell>
          <cell r="B295" t="str">
            <v>AUT0601</v>
          </cell>
          <cell r="C295">
            <v>1657747879.8836424</v>
          </cell>
          <cell r="D295">
            <v>1151213.8054747516</v>
          </cell>
          <cell r="E295">
            <v>1151213.8054747516</v>
          </cell>
          <cell r="F295">
            <v>524.54</v>
          </cell>
          <cell r="G295">
            <v>524.54</v>
          </cell>
          <cell r="H295">
            <v>0</v>
          </cell>
          <cell r="I295">
            <v>0</v>
          </cell>
          <cell r="J295">
            <v>0</v>
          </cell>
          <cell r="K295">
            <v>25902310.623181913</v>
          </cell>
          <cell r="L295">
            <v>0</v>
          </cell>
          <cell r="M295">
            <v>0</v>
          </cell>
          <cell r="N295">
            <v>0</v>
          </cell>
          <cell r="O295">
            <v>759801.11161333614</v>
          </cell>
          <cell r="P295">
            <v>402924.83191616304</v>
          </cell>
          <cell r="Q295">
            <v>356876.27969717298</v>
          </cell>
          <cell r="R295">
            <v>794337.52577757859</v>
          </cell>
          <cell r="S295">
            <v>1.2</v>
          </cell>
        </row>
        <row r="296">
          <cell r="A296">
            <v>1496</v>
          </cell>
          <cell r="B296" t="str">
            <v>AUT0602</v>
          </cell>
          <cell r="C296">
            <v>195840000</v>
          </cell>
          <cell r="D296">
            <v>136000</v>
          </cell>
          <cell r="E296">
            <v>136000</v>
          </cell>
          <cell r="F296">
            <v>103.5</v>
          </cell>
          <cell r="G296">
            <v>103.5</v>
          </cell>
          <cell r="H296">
            <v>1</v>
          </cell>
          <cell r="I296">
            <v>0</v>
          </cell>
          <cell r="J296">
            <v>0</v>
          </cell>
          <cell r="K296">
            <v>3060000</v>
          </cell>
          <cell r="L296">
            <v>0</v>
          </cell>
          <cell r="M296">
            <v>0</v>
          </cell>
          <cell r="N296">
            <v>0</v>
          </cell>
          <cell r="O296">
            <v>89760</v>
          </cell>
          <cell r="P296">
            <v>47600</v>
          </cell>
          <cell r="Q296">
            <v>42160</v>
          </cell>
          <cell r="R296">
            <v>93840</v>
          </cell>
          <cell r="S296">
            <v>1.2</v>
          </cell>
        </row>
        <row r="297">
          <cell r="A297">
            <v>8906</v>
          </cell>
          <cell r="B297" t="str">
            <v>AUT0603</v>
          </cell>
          <cell r="C297">
            <v>1769230895.7211821</v>
          </cell>
          <cell r="D297">
            <v>1228632.5664730433</v>
          </cell>
          <cell r="E297">
            <v>1228632.5664730433</v>
          </cell>
          <cell r="F297">
            <v>1350.6</v>
          </cell>
          <cell r="G297">
            <v>1350.6</v>
          </cell>
          <cell r="H297">
            <v>0</v>
          </cell>
          <cell r="I297">
            <v>0</v>
          </cell>
          <cell r="J297">
            <v>0</v>
          </cell>
          <cell r="K297">
            <v>27644232.745643474</v>
          </cell>
          <cell r="L297">
            <v>0</v>
          </cell>
          <cell r="M297">
            <v>0</v>
          </cell>
          <cell r="N297">
            <v>0</v>
          </cell>
          <cell r="O297">
            <v>810897.49387220864</v>
          </cell>
          <cell r="P297">
            <v>430021.39826556511</v>
          </cell>
          <cell r="Q297">
            <v>380876.09560664342</v>
          </cell>
          <cell r="R297">
            <v>847756.47086639982</v>
          </cell>
          <cell r="S297">
            <v>1.2</v>
          </cell>
        </row>
        <row r="298">
          <cell r="A298">
            <v>2549</v>
          </cell>
          <cell r="B298" t="str">
            <v>AUT0604</v>
          </cell>
          <cell r="C298">
            <v>975088670.13367927</v>
          </cell>
          <cell r="D298">
            <v>677144.90981505497</v>
          </cell>
          <cell r="E298">
            <v>677144.90981505497</v>
          </cell>
          <cell r="F298">
            <v>760</v>
          </cell>
          <cell r="G298">
            <v>760</v>
          </cell>
          <cell r="H298">
            <v>0</v>
          </cell>
          <cell r="I298">
            <v>0</v>
          </cell>
          <cell r="J298">
            <v>0</v>
          </cell>
          <cell r="K298">
            <v>15235760.470838737</v>
          </cell>
          <cell r="L298">
            <v>0</v>
          </cell>
          <cell r="M298">
            <v>0</v>
          </cell>
          <cell r="N298">
            <v>0</v>
          </cell>
          <cell r="O298">
            <v>446915.64047793631</v>
          </cell>
          <cell r="P298">
            <v>237000.71843526923</v>
          </cell>
          <cell r="Q298">
            <v>209914.92204266705</v>
          </cell>
          <cell r="R298">
            <v>467229.98777238792</v>
          </cell>
          <cell r="S298">
            <v>1.2</v>
          </cell>
        </row>
        <row r="299">
          <cell r="A299">
            <v>1382</v>
          </cell>
          <cell r="B299" t="str">
            <v>AUT0606</v>
          </cell>
          <cell r="C299">
            <v>175353876.14771771</v>
          </cell>
          <cell r="D299">
            <v>121773.52510258176</v>
          </cell>
          <cell r="E299">
            <v>121773.52510258176</v>
          </cell>
          <cell r="F299">
            <v>405</v>
          </cell>
          <cell r="G299">
            <v>405</v>
          </cell>
          <cell r="H299">
            <v>0</v>
          </cell>
          <cell r="I299">
            <v>0</v>
          </cell>
          <cell r="J299">
            <v>1</v>
          </cell>
          <cell r="K299">
            <v>0</v>
          </cell>
          <cell r="L299">
            <v>0</v>
          </cell>
          <cell r="M299">
            <v>0</v>
          </cell>
          <cell r="N299">
            <v>0</v>
          </cell>
          <cell r="O299">
            <v>0</v>
          </cell>
          <cell r="P299">
            <v>0</v>
          </cell>
          <cell r="Q299">
            <v>0</v>
          </cell>
          <cell r="R299">
            <v>0</v>
          </cell>
          <cell r="S299">
            <v>0</v>
          </cell>
        </row>
        <row r="300">
          <cell r="A300">
            <v>260</v>
          </cell>
          <cell r="B300" t="str">
            <v>AUT0607</v>
          </cell>
          <cell r="C300">
            <v>914923995.94091856</v>
          </cell>
          <cell r="D300">
            <v>635363.88607008231</v>
          </cell>
          <cell r="E300">
            <v>635363.88607008231</v>
          </cell>
          <cell r="F300">
            <v>1404</v>
          </cell>
          <cell r="G300">
            <v>1404</v>
          </cell>
          <cell r="H300">
            <v>0</v>
          </cell>
          <cell r="I300">
            <v>0</v>
          </cell>
          <cell r="J300">
            <v>0</v>
          </cell>
          <cell r="K300">
            <v>14295687.436576853</v>
          </cell>
          <cell r="L300">
            <v>0</v>
          </cell>
          <cell r="M300">
            <v>0</v>
          </cell>
          <cell r="N300">
            <v>0</v>
          </cell>
          <cell r="O300">
            <v>419340.16480625432</v>
          </cell>
          <cell r="P300">
            <v>222377.36012452879</v>
          </cell>
          <cell r="Q300">
            <v>196962.80468172551</v>
          </cell>
          <cell r="R300">
            <v>438401.08138835675</v>
          </cell>
          <cell r="S300">
            <v>1.2</v>
          </cell>
        </row>
        <row r="301">
          <cell r="A301">
            <v>1590</v>
          </cell>
          <cell r="B301" t="str">
            <v>AUT0608</v>
          </cell>
          <cell r="C301">
            <v>700458146.0687722</v>
          </cell>
          <cell r="D301">
            <v>486429.26810331398</v>
          </cell>
          <cell r="E301">
            <v>486429.26810331398</v>
          </cell>
          <cell r="F301">
            <v>670</v>
          </cell>
          <cell r="G301">
            <v>670</v>
          </cell>
          <cell r="H301">
            <v>0</v>
          </cell>
          <cell r="I301">
            <v>1</v>
          </cell>
          <cell r="J301">
            <v>0</v>
          </cell>
          <cell r="K301">
            <v>10944658.532324564</v>
          </cell>
          <cell r="L301">
            <v>0</v>
          </cell>
          <cell r="M301">
            <v>0</v>
          </cell>
          <cell r="N301">
            <v>0</v>
          </cell>
          <cell r="O301">
            <v>321043.31694818725</v>
          </cell>
          <cell r="P301">
            <v>170250.24383615988</v>
          </cell>
          <cell r="Q301">
            <v>150793.07311202734</v>
          </cell>
          <cell r="R301">
            <v>335636.19499128661</v>
          </cell>
          <cell r="S301">
            <v>1.2</v>
          </cell>
        </row>
        <row r="302">
          <cell r="A302">
            <v>1589</v>
          </cell>
          <cell r="B302" t="str">
            <v>AUT0611</v>
          </cell>
          <cell r="C302">
            <v>787843644.67150939</v>
          </cell>
          <cell r="D302">
            <v>547113.64213299262</v>
          </cell>
          <cell r="E302">
            <v>547113.64213299262</v>
          </cell>
          <cell r="F302">
            <v>717.74</v>
          </cell>
          <cell r="G302">
            <v>717.74</v>
          </cell>
          <cell r="H302">
            <v>0</v>
          </cell>
          <cell r="I302">
            <v>0</v>
          </cell>
          <cell r="J302">
            <v>0</v>
          </cell>
          <cell r="K302">
            <v>12310056.947992334</v>
          </cell>
          <cell r="L302">
            <v>0</v>
          </cell>
          <cell r="M302">
            <v>0</v>
          </cell>
          <cell r="N302">
            <v>0</v>
          </cell>
          <cell r="O302">
            <v>361095.00380777515</v>
          </cell>
          <cell r="P302">
            <v>191489.77474654739</v>
          </cell>
          <cell r="Q302">
            <v>169605.2290612277</v>
          </cell>
          <cell r="R302">
            <v>377508.41307176487</v>
          </cell>
          <cell r="S302">
            <v>1.2</v>
          </cell>
        </row>
        <row r="303">
          <cell r="A303">
            <v>335</v>
          </cell>
          <cell r="B303" t="str">
            <v>AUT0612</v>
          </cell>
          <cell r="C303">
            <v>268508724.99391162</v>
          </cell>
          <cell r="D303">
            <v>186464.39235688309</v>
          </cell>
          <cell r="E303">
            <v>186464.39235688309</v>
          </cell>
          <cell r="F303">
            <v>430</v>
          </cell>
          <cell r="G303">
            <v>430</v>
          </cell>
          <cell r="H303">
            <v>0</v>
          </cell>
          <cell r="I303">
            <v>0</v>
          </cell>
          <cell r="J303">
            <v>0</v>
          </cell>
          <cell r="K303">
            <v>4195448.8280298701</v>
          </cell>
          <cell r="L303">
            <v>0</v>
          </cell>
          <cell r="M303">
            <v>0</v>
          </cell>
          <cell r="N303">
            <v>0</v>
          </cell>
          <cell r="O303">
            <v>123066.49895554285</v>
          </cell>
          <cell r="P303">
            <v>65262.537324909077</v>
          </cell>
          <cell r="Q303">
            <v>57803.961630633756</v>
          </cell>
          <cell r="R303">
            <v>128660.43072624932</v>
          </cell>
          <cell r="S303">
            <v>1.2</v>
          </cell>
        </row>
        <row r="304">
          <cell r="A304">
            <v>259</v>
          </cell>
          <cell r="B304" t="str">
            <v>AUT0613</v>
          </cell>
          <cell r="C304">
            <v>711249245.83660734</v>
          </cell>
          <cell r="D304">
            <v>493923.08738653286</v>
          </cell>
          <cell r="E304">
            <v>493923.08738653286</v>
          </cell>
          <cell r="F304">
            <v>1056.2</v>
          </cell>
          <cell r="G304">
            <v>1056.2</v>
          </cell>
          <cell r="H304">
            <v>1</v>
          </cell>
          <cell r="I304">
            <v>0</v>
          </cell>
          <cell r="J304">
            <v>0</v>
          </cell>
          <cell r="K304">
            <v>11113269.46619699</v>
          </cell>
          <cell r="L304">
            <v>0</v>
          </cell>
          <cell r="M304">
            <v>0</v>
          </cell>
          <cell r="N304">
            <v>0</v>
          </cell>
          <cell r="O304">
            <v>325989.23767511168</v>
          </cell>
          <cell r="P304">
            <v>172873.08058528649</v>
          </cell>
          <cell r="Q304">
            <v>153116.1570898252</v>
          </cell>
          <cell r="R304">
            <v>340806.93029670767</v>
          </cell>
          <cell r="S304">
            <v>1.2</v>
          </cell>
        </row>
        <row r="305">
          <cell r="A305">
            <v>2500</v>
          </cell>
          <cell r="B305" t="str">
            <v>AUT0617</v>
          </cell>
          <cell r="C305">
            <v>3301648853.3605642</v>
          </cell>
          <cell r="D305">
            <v>2292811.7037226139</v>
          </cell>
          <cell r="E305">
            <v>2292811.7037226139</v>
          </cell>
          <cell r="F305">
            <v>2375.3519999999999</v>
          </cell>
          <cell r="G305">
            <v>2375.3519999999999</v>
          </cell>
          <cell r="H305">
            <v>0</v>
          </cell>
          <cell r="I305">
            <v>0</v>
          </cell>
          <cell r="J305">
            <v>0</v>
          </cell>
          <cell r="K305">
            <v>51588263.333758809</v>
          </cell>
          <cell r="L305">
            <v>0</v>
          </cell>
          <cell r="M305">
            <v>0</v>
          </cell>
          <cell r="N305">
            <v>0</v>
          </cell>
          <cell r="O305">
            <v>1513255.7244569252</v>
          </cell>
          <cell r="P305">
            <v>802484.09630291478</v>
          </cell>
          <cell r="Q305">
            <v>710771.62815401028</v>
          </cell>
          <cell r="R305">
            <v>1582040.0755686034</v>
          </cell>
          <cell r="S305">
            <v>1.2</v>
          </cell>
        </row>
        <row r="306">
          <cell r="A306">
            <v>6156</v>
          </cell>
          <cell r="B306" t="str">
            <v>AUT0618</v>
          </cell>
          <cell r="C306">
            <v>583548579.91525495</v>
          </cell>
          <cell r="D306">
            <v>405242.0693855937</v>
          </cell>
          <cell r="E306">
            <v>405242.0693855937</v>
          </cell>
          <cell r="F306">
            <v>422.28399999999999</v>
          </cell>
          <cell r="G306">
            <v>422.28399999999999</v>
          </cell>
          <cell r="H306">
            <v>0</v>
          </cell>
          <cell r="I306">
            <v>0</v>
          </cell>
          <cell r="J306">
            <v>0</v>
          </cell>
          <cell r="K306">
            <v>9117946.5611758586</v>
          </cell>
          <cell r="L306">
            <v>0</v>
          </cell>
          <cell r="M306">
            <v>0</v>
          </cell>
          <cell r="N306">
            <v>0</v>
          </cell>
          <cell r="O306">
            <v>267459.76579449186</v>
          </cell>
          <cell r="P306">
            <v>141834.72428495777</v>
          </cell>
          <cell r="Q306">
            <v>125625.04150953404</v>
          </cell>
          <cell r="R306">
            <v>279617.02787605964</v>
          </cell>
          <cell r="S306">
            <v>1.2</v>
          </cell>
        </row>
        <row r="307">
          <cell r="A307">
            <v>1507</v>
          </cell>
          <cell r="B307" t="str">
            <v>AUT0619</v>
          </cell>
          <cell r="C307">
            <v>229823831.72164851</v>
          </cell>
          <cell r="D307">
            <v>159599.88314003369</v>
          </cell>
          <cell r="E307">
            <v>159599.88314003369</v>
          </cell>
          <cell r="F307">
            <v>846.03599999999994</v>
          </cell>
          <cell r="G307">
            <v>846.03599999999994</v>
          </cell>
          <cell r="H307">
            <v>0</v>
          </cell>
          <cell r="I307">
            <v>0</v>
          </cell>
          <cell r="J307">
            <v>0</v>
          </cell>
          <cell r="K307">
            <v>3590997.370650758</v>
          </cell>
          <cell r="L307">
            <v>0</v>
          </cell>
          <cell r="M307">
            <v>0</v>
          </cell>
          <cell r="N307">
            <v>0</v>
          </cell>
          <cell r="O307">
            <v>105335.92287242225</v>
          </cell>
          <cell r="P307">
            <v>55859.959099011787</v>
          </cell>
          <cell r="Q307">
            <v>49475.963773410447</v>
          </cell>
          <cell r="R307">
            <v>110123.91936662325</v>
          </cell>
          <cell r="S307">
            <v>1.2</v>
          </cell>
        </row>
        <row r="308">
          <cell r="A308">
            <v>2554</v>
          </cell>
          <cell r="B308" t="str">
            <v>AUT0620</v>
          </cell>
          <cell r="C308">
            <v>794200643.39912021</v>
          </cell>
          <cell r="D308">
            <v>551528.22458272229</v>
          </cell>
          <cell r="E308">
            <v>551528.22458272229</v>
          </cell>
          <cell r="F308">
            <v>560</v>
          </cell>
          <cell r="G308">
            <v>560</v>
          </cell>
          <cell r="H308">
            <v>0</v>
          </cell>
          <cell r="I308">
            <v>0</v>
          </cell>
          <cell r="J308">
            <v>0</v>
          </cell>
          <cell r="K308">
            <v>12409385.053111251</v>
          </cell>
          <cell r="L308">
            <v>0</v>
          </cell>
          <cell r="M308">
            <v>0</v>
          </cell>
          <cell r="N308">
            <v>0</v>
          </cell>
          <cell r="O308">
            <v>364008.62822459673</v>
          </cell>
          <cell r="P308">
            <v>193034.87860395279</v>
          </cell>
          <cell r="Q308">
            <v>170973.74962064391</v>
          </cell>
          <cell r="R308">
            <v>380554.47496207833</v>
          </cell>
          <cell r="S308">
            <v>1.2</v>
          </cell>
        </row>
        <row r="309">
          <cell r="A309">
            <v>228</v>
          </cell>
          <cell r="B309" t="str">
            <v>AUT0621</v>
          </cell>
          <cell r="C309">
            <v>563237486.9140408</v>
          </cell>
          <cell r="D309">
            <v>391137.14369030611</v>
          </cell>
          <cell r="E309">
            <v>391137.14369030611</v>
          </cell>
          <cell r="F309">
            <v>676</v>
          </cell>
          <cell r="G309">
            <v>676</v>
          </cell>
          <cell r="H309">
            <v>0</v>
          </cell>
          <cell r="I309">
            <v>0</v>
          </cell>
          <cell r="J309">
            <v>0</v>
          </cell>
          <cell r="K309">
            <v>8800585.7330318876</v>
          </cell>
          <cell r="L309">
            <v>0</v>
          </cell>
          <cell r="M309">
            <v>0</v>
          </cell>
          <cell r="N309">
            <v>0</v>
          </cell>
          <cell r="O309">
            <v>258150.51483560205</v>
          </cell>
          <cell r="P309">
            <v>136898.00029160714</v>
          </cell>
          <cell r="Q309">
            <v>121252.5145439949</v>
          </cell>
          <cell r="R309">
            <v>269884.6291463112</v>
          </cell>
          <cell r="S309">
            <v>1.2</v>
          </cell>
        </row>
        <row r="310">
          <cell r="A310">
            <v>1381</v>
          </cell>
          <cell r="B310" t="str">
            <v>AUT0622</v>
          </cell>
          <cell r="C310">
            <v>405018747.5730949</v>
          </cell>
          <cell r="D310">
            <v>281263.01914798259</v>
          </cell>
          <cell r="E310">
            <v>281263.01914798259</v>
          </cell>
          <cell r="F310">
            <v>521.29999999999995</v>
          </cell>
          <cell r="G310">
            <v>521.29999999999995</v>
          </cell>
          <cell r="H310">
            <v>0</v>
          </cell>
          <cell r="I310">
            <v>0</v>
          </cell>
          <cell r="J310">
            <v>0</v>
          </cell>
          <cell r="K310">
            <v>6328417.9308296079</v>
          </cell>
          <cell r="L310">
            <v>0</v>
          </cell>
          <cell r="M310">
            <v>0</v>
          </cell>
          <cell r="N310">
            <v>0</v>
          </cell>
          <cell r="O310">
            <v>185633.59263766851</v>
          </cell>
          <cell r="P310">
            <v>98442.056701793903</v>
          </cell>
          <cell r="Q310">
            <v>87191.535935874606</v>
          </cell>
          <cell r="R310">
            <v>194071.48321210797</v>
          </cell>
          <cell r="S310">
            <v>1.2</v>
          </cell>
        </row>
        <row r="311">
          <cell r="A311">
            <v>1595</v>
          </cell>
          <cell r="B311" t="str">
            <v>AUT0623</v>
          </cell>
          <cell r="C311">
            <v>106015636.08013816</v>
          </cell>
          <cell r="D311">
            <v>73621.969500095947</v>
          </cell>
          <cell r="E311">
            <v>73621.969500095947</v>
          </cell>
          <cell r="F311">
            <v>67.45</v>
          </cell>
          <cell r="G311">
            <v>67.45</v>
          </cell>
          <cell r="H311">
            <v>0</v>
          </cell>
          <cell r="I311">
            <v>0</v>
          </cell>
          <cell r="J311">
            <v>0</v>
          </cell>
          <cell r="K311">
            <v>1656494.3137521588</v>
          </cell>
          <cell r="L311">
            <v>0</v>
          </cell>
          <cell r="M311">
            <v>0</v>
          </cell>
          <cell r="N311">
            <v>0</v>
          </cell>
          <cell r="O311">
            <v>48590.49987006333</v>
          </cell>
          <cell r="P311">
            <v>25767.689325033582</v>
          </cell>
          <cell r="Q311">
            <v>22822.810545029744</v>
          </cell>
          <cell r="R311">
            <v>50799.158955066203</v>
          </cell>
          <cell r="S311">
            <v>1.2</v>
          </cell>
        </row>
        <row r="312">
          <cell r="A312">
            <v>302</v>
          </cell>
          <cell r="B312" t="str">
            <v>AUT0625</v>
          </cell>
          <cell r="C312">
            <v>809647771.33017981</v>
          </cell>
          <cell r="D312">
            <v>562255.39675706939</v>
          </cell>
          <cell r="E312">
            <v>562255.39675706939</v>
          </cell>
          <cell r="F312">
            <v>1000.35</v>
          </cell>
          <cell r="G312">
            <v>1000.35</v>
          </cell>
          <cell r="H312">
            <v>0</v>
          </cell>
          <cell r="I312">
            <v>0</v>
          </cell>
          <cell r="J312">
            <v>0</v>
          </cell>
          <cell r="K312">
            <v>12650746.427034061</v>
          </cell>
          <cell r="L312">
            <v>0</v>
          </cell>
          <cell r="M312">
            <v>0</v>
          </cell>
          <cell r="N312">
            <v>0</v>
          </cell>
          <cell r="O312">
            <v>371088.56185966585</v>
          </cell>
          <cell r="P312">
            <v>196789.38886497429</v>
          </cell>
          <cell r="Q312">
            <v>174299.1729946915</v>
          </cell>
          <cell r="R312">
            <v>387956.22376237786</v>
          </cell>
          <cell r="S312">
            <v>1.2</v>
          </cell>
        </row>
        <row r="313">
          <cell r="A313">
            <v>2629</v>
          </cell>
          <cell r="B313" t="str">
            <v>AUT0630</v>
          </cell>
          <cell r="C313">
            <v>819663993.68287945</v>
          </cell>
          <cell r="D313">
            <v>569211.10672422184</v>
          </cell>
          <cell r="E313">
            <v>569211.10672422184</v>
          </cell>
          <cell r="F313">
            <v>449.1</v>
          </cell>
          <cell r="G313">
            <v>449.1</v>
          </cell>
          <cell r="H313">
            <v>0</v>
          </cell>
          <cell r="I313">
            <v>0</v>
          </cell>
          <cell r="J313">
            <v>0</v>
          </cell>
          <cell r="K313">
            <v>12807249.901294991</v>
          </cell>
          <cell r="L313">
            <v>0</v>
          </cell>
          <cell r="M313">
            <v>0</v>
          </cell>
          <cell r="N313">
            <v>0</v>
          </cell>
          <cell r="O313">
            <v>375679.33043798641</v>
          </cell>
          <cell r="P313">
            <v>199223.88735347762</v>
          </cell>
          <cell r="Q313">
            <v>176455.44308450876</v>
          </cell>
          <cell r="R313">
            <v>392755.66363971302</v>
          </cell>
          <cell r="S313">
            <v>1.2</v>
          </cell>
        </row>
        <row r="314">
          <cell r="A314">
            <v>1626</v>
          </cell>
          <cell r="B314" t="str">
            <v>AUT0631</v>
          </cell>
          <cell r="C314">
            <v>692237871.19363749</v>
          </cell>
          <cell r="D314">
            <v>480720.74388447049</v>
          </cell>
          <cell r="E314">
            <v>480720.74388447049</v>
          </cell>
          <cell r="F314">
            <v>805.24800000000005</v>
          </cell>
          <cell r="G314">
            <v>805.24800000000005</v>
          </cell>
          <cell r="H314">
            <v>0</v>
          </cell>
          <cell r="I314">
            <v>0</v>
          </cell>
          <cell r="J314">
            <v>0</v>
          </cell>
          <cell r="K314">
            <v>10816216.737400586</v>
          </cell>
          <cell r="L314">
            <v>0</v>
          </cell>
          <cell r="M314">
            <v>0</v>
          </cell>
          <cell r="N314">
            <v>0</v>
          </cell>
          <cell r="O314">
            <v>317275.69096375053</v>
          </cell>
          <cell r="P314">
            <v>168252.26035956465</v>
          </cell>
          <cell r="Q314">
            <v>149023.43060418585</v>
          </cell>
          <cell r="R314">
            <v>331697.31328028464</v>
          </cell>
          <cell r="S314">
            <v>1.2</v>
          </cell>
        </row>
        <row r="315">
          <cell r="A315">
            <v>2529</v>
          </cell>
          <cell r="B315" t="str">
            <v>AUT0635</v>
          </cell>
          <cell r="C315">
            <v>104471893.18100259</v>
          </cell>
          <cell r="D315">
            <v>72549.925820140677</v>
          </cell>
          <cell r="E315">
            <v>72549.925820140677</v>
          </cell>
          <cell r="F315">
            <v>70</v>
          </cell>
          <cell r="G315">
            <v>70</v>
          </cell>
          <cell r="H315">
            <v>0</v>
          </cell>
          <cell r="I315">
            <v>0</v>
          </cell>
          <cell r="J315">
            <v>0</v>
          </cell>
          <cell r="K315">
            <v>1632373.3309531652</v>
          </cell>
          <cell r="L315">
            <v>0</v>
          </cell>
          <cell r="M315">
            <v>0</v>
          </cell>
          <cell r="N315">
            <v>0</v>
          </cell>
          <cell r="O315">
            <v>47882.95104129285</v>
          </cell>
          <cell r="P315">
            <v>25392.474037049236</v>
          </cell>
          <cell r="Q315">
            <v>22490.47700424361</v>
          </cell>
          <cell r="R315">
            <v>50059.448815897063</v>
          </cell>
          <cell r="S315">
            <v>1.2</v>
          </cell>
        </row>
        <row r="316">
          <cell r="A316">
            <v>6082</v>
          </cell>
          <cell r="B316" t="str">
            <v>AUT0636</v>
          </cell>
          <cell r="C316">
            <v>393412476.67703366</v>
          </cell>
          <cell r="D316">
            <v>273203.10880349559</v>
          </cell>
          <cell r="E316">
            <v>273203.10880349559</v>
          </cell>
          <cell r="F316">
            <v>727.89400000000001</v>
          </cell>
          <cell r="G316">
            <v>727.89400000000001</v>
          </cell>
          <cell r="H316">
            <v>0</v>
          </cell>
          <cell r="I316">
            <v>0</v>
          </cell>
          <cell r="J316">
            <v>0</v>
          </cell>
          <cell r="K316">
            <v>6147069.948078651</v>
          </cell>
          <cell r="L316">
            <v>0</v>
          </cell>
          <cell r="M316">
            <v>0</v>
          </cell>
          <cell r="N316">
            <v>0</v>
          </cell>
          <cell r="O316">
            <v>180314.05181030711</v>
          </cell>
          <cell r="P316">
            <v>95621.088081223454</v>
          </cell>
          <cell r="Q316">
            <v>84692.963729083625</v>
          </cell>
          <cell r="R316">
            <v>188510.14507441194</v>
          </cell>
          <cell r="S316">
            <v>1.2</v>
          </cell>
        </row>
        <row r="317">
          <cell r="A317">
            <v>350</v>
          </cell>
          <cell r="B317" t="str">
            <v>AUT0637</v>
          </cell>
          <cell r="C317">
            <v>2638794011.9621272</v>
          </cell>
          <cell r="D317">
            <v>1832495.841640366</v>
          </cell>
          <cell r="E317">
            <v>1832495.841640366</v>
          </cell>
          <cell r="F317">
            <v>1500</v>
          </cell>
          <cell r="G317">
            <v>1500</v>
          </cell>
          <cell r="H317">
            <v>0</v>
          </cell>
          <cell r="I317">
            <v>0</v>
          </cell>
          <cell r="J317">
            <v>0</v>
          </cell>
          <cell r="K317">
            <v>41231156.436908238</v>
          </cell>
          <cell r="L317">
            <v>0</v>
          </cell>
          <cell r="M317">
            <v>0</v>
          </cell>
          <cell r="N317">
            <v>0</v>
          </cell>
          <cell r="O317">
            <v>1209447.2554826415</v>
          </cell>
          <cell r="P317">
            <v>641373.54457412811</v>
          </cell>
          <cell r="Q317">
            <v>568073.71090851352</v>
          </cell>
          <cell r="R317">
            <v>1264422.1307318525</v>
          </cell>
          <cell r="S317">
            <v>1.2</v>
          </cell>
        </row>
        <row r="318">
          <cell r="A318">
            <v>345</v>
          </cell>
          <cell r="B318" t="str">
            <v>AUT0638</v>
          </cell>
          <cell r="C318">
            <v>290008362.19162768</v>
          </cell>
          <cell r="D318">
            <v>201394.69596640812</v>
          </cell>
          <cell r="E318">
            <v>201394.69596640812</v>
          </cell>
          <cell r="F318">
            <v>435.2</v>
          </cell>
          <cell r="G318">
            <v>435.2</v>
          </cell>
          <cell r="H318">
            <v>0</v>
          </cell>
          <cell r="I318">
            <v>0</v>
          </cell>
          <cell r="J318">
            <v>0</v>
          </cell>
          <cell r="K318">
            <v>4531380.6592441825</v>
          </cell>
          <cell r="L318">
            <v>0</v>
          </cell>
          <cell r="M318">
            <v>0</v>
          </cell>
          <cell r="N318">
            <v>0</v>
          </cell>
          <cell r="O318">
            <v>132920.49933782936</v>
          </cell>
          <cell r="P318">
            <v>70488.143588242834</v>
          </cell>
          <cell r="Q318">
            <v>62432.355749586517</v>
          </cell>
          <cell r="R318">
            <v>138962.34021682158</v>
          </cell>
          <cell r="S318">
            <v>1.2</v>
          </cell>
        </row>
        <row r="319">
          <cell r="A319">
            <v>271</v>
          </cell>
          <cell r="B319" t="str">
            <v>AUT0639</v>
          </cell>
          <cell r="C319">
            <v>690998487.4114747</v>
          </cell>
          <cell r="D319">
            <v>479860.06070241303</v>
          </cell>
          <cell r="E319">
            <v>479860.06070241303</v>
          </cell>
          <cell r="F319">
            <v>1984</v>
          </cell>
          <cell r="G319">
            <v>1984</v>
          </cell>
          <cell r="H319">
            <v>1</v>
          </cell>
          <cell r="I319">
            <v>0</v>
          </cell>
          <cell r="J319">
            <v>0</v>
          </cell>
          <cell r="K319">
            <v>10796851.365804292</v>
          </cell>
          <cell r="L319">
            <v>0</v>
          </cell>
          <cell r="M319">
            <v>0</v>
          </cell>
          <cell r="N319">
            <v>0</v>
          </cell>
          <cell r="O319">
            <v>316707.64006359264</v>
          </cell>
          <cell r="P319">
            <v>167951.02124584455</v>
          </cell>
          <cell r="Q319">
            <v>148756.61881774804</v>
          </cell>
          <cell r="R319">
            <v>331103.44188466499</v>
          </cell>
          <cell r="S319">
            <v>1.2</v>
          </cell>
        </row>
        <row r="320">
          <cell r="A320">
            <v>10745</v>
          </cell>
          <cell r="B320" t="str">
            <v>AUT0755</v>
          </cell>
          <cell r="C320">
            <v>114000000</v>
          </cell>
          <cell r="D320">
            <v>79166.666666666672</v>
          </cell>
          <cell r="E320">
            <v>79166.666666666672</v>
          </cell>
          <cell r="F320">
            <v>1849.52</v>
          </cell>
          <cell r="G320">
            <v>1849.52</v>
          </cell>
          <cell r="H320">
            <v>0</v>
          </cell>
          <cell r="I320">
            <v>0</v>
          </cell>
          <cell r="J320">
            <v>1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  <cell r="Q320">
            <v>0</v>
          </cell>
          <cell r="R320">
            <v>0</v>
          </cell>
          <cell r="S320">
            <v>0</v>
          </cell>
        </row>
        <row r="321">
          <cell r="A321">
            <v>50366</v>
          </cell>
          <cell r="B321" t="str">
            <v>DMU3244</v>
          </cell>
          <cell r="C321">
            <v>113000000</v>
          </cell>
          <cell r="D321">
            <v>78472.222222222219</v>
          </cell>
          <cell r="E321">
            <v>78472.222222222219</v>
          </cell>
          <cell r="F321">
            <v>21.1</v>
          </cell>
          <cell r="G321">
            <v>21.1</v>
          </cell>
          <cell r="H321">
            <v>1</v>
          </cell>
          <cell r="I321">
            <v>0</v>
          </cell>
          <cell r="J321">
            <v>0</v>
          </cell>
          <cell r="K321">
            <v>0</v>
          </cell>
          <cell r="L321">
            <v>400485.76197230082</v>
          </cell>
          <cell r="M321">
            <v>0</v>
          </cell>
          <cell r="N321">
            <v>0</v>
          </cell>
          <cell r="O321">
            <v>45381.51788049785</v>
          </cell>
          <cell r="P321">
            <v>37373.810281858634</v>
          </cell>
          <cell r="Q321">
            <v>8007.7075986392156</v>
          </cell>
          <cell r="R321">
            <v>0</v>
          </cell>
          <cell r="S321">
            <v>0</v>
          </cell>
        </row>
        <row r="322">
          <cell r="A322">
            <v>54775</v>
          </cell>
          <cell r="B322" t="str">
            <v>DMU3310</v>
          </cell>
          <cell r="C322">
            <v>59500000</v>
          </cell>
          <cell r="D322">
            <v>41319.444444444445</v>
          </cell>
          <cell r="E322">
            <v>41319.444444444445</v>
          </cell>
          <cell r="F322">
            <v>21</v>
          </cell>
          <cell r="G322">
            <v>21</v>
          </cell>
          <cell r="H322">
            <v>1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1697208.1558131622</v>
          </cell>
          <cell r="N322">
            <v>0</v>
          </cell>
          <cell r="O322">
            <v>14226.470246465849</v>
          </cell>
          <cell r="P322">
            <v>12086.667922154566</v>
          </cell>
          <cell r="Q322">
            <v>2139.8023243112839</v>
          </cell>
          <cell r="R322">
            <v>0</v>
          </cell>
          <cell r="S322">
            <v>2</v>
          </cell>
        </row>
        <row r="323">
          <cell r="A323">
            <v>54914</v>
          </cell>
          <cell r="B323" t="str">
            <v>DNU2002</v>
          </cell>
          <cell r="C323">
            <v>94000000</v>
          </cell>
          <cell r="D323">
            <v>65277.777777777774</v>
          </cell>
          <cell r="E323">
            <v>65277.777777777774</v>
          </cell>
          <cell r="F323">
            <v>336.62</v>
          </cell>
          <cell r="G323">
            <v>336.62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  <cell r="Q323">
            <v>0</v>
          </cell>
          <cell r="R323">
            <v>0</v>
          </cell>
          <cell r="S323">
            <v>0</v>
          </cell>
        </row>
        <row r="324">
          <cell r="A324">
            <v>273</v>
          </cell>
          <cell r="B324" t="str">
            <v>DNU2003</v>
          </cell>
          <cell r="C324">
            <v>226000000</v>
          </cell>
          <cell r="D324">
            <v>156944.44444444444</v>
          </cell>
          <cell r="E324">
            <v>156944.44444444444</v>
          </cell>
          <cell r="F324">
            <v>260</v>
          </cell>
          <cell r="G324">
            <v>260</v>
          </cell>
          <cell r="H324">
            <v>1</v>
          </cell>
          <cell r="I324">
            <v>0</v>
          </cell>
          <cell r="J324">
            <v>0</v>
          </cell>
          <cell r="K324">
            <v>0</v>
          </cell>
          <cell r="L324">
            <v>1385820.7198861064</v>
          </cell>
          <cell r="M324">
            <v>0</v>
          </cell>
          <cell r="N324">
            <v>0</v>
          </cell>
          <cell r="O324">
            <v>153589.96242303887</v>
          </cell>
          <cell r="P324">
            <v>98676.48620684749</v>
          </cell>
          <cell r="Q324">
            <v>54913.476216191382</v>
          </cell>
          <cell r="R324">
            <v>185648.74579382077</v>
          </cell>
          <cell r="S324">
            <v>0</v>
          </cell>
        </row>
        <row r="325">
          <cell r="A325">
            <v>2625</v>
          </cell>
          <cell r="B325" t="str">
            <v>DNU2005</v>
          </cell>
          <cell r="C325">
            <v>760896000</v>
          </cell>
          <cell r="D325">
            <v>528400</v>
          </cell>
          <cell r="E325">
            <v>528400</v>
          </cell>
          <cell r="F325">
            <v>555</v>
          </cell>
          <cell r="G325">
            <v>555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545895.23016623408</v>
          </cell>
          <cell r="M325">
            <v>0</v>
          </cell>
          <cell r="N325">
            <v>0</v>
          </cell>
          <cell r="O325">
            <v>427605.30206989474</v>
          </cell>
          <cell r="P325">
            <v>211226.9651551038</v>
          </cell>
          <cell r="Q325">
            <v>216378.33691479094</v>
          </cell>
          <cell r="R325">
            <v>0</v>
          </cell>
          <cell r="S325">
            <v>0</v>
          </cell>
        </row>
        <row r="326">
          <cell r="A326">
            <v>3236</v>
          </cell>
          <cell r="B326" t="str">
            <v>DNU2006</v>
          </cell>
          <cell r="C326">
            <v>345000000</v>
          </cell>
          <cell r="D326">
            <v>239583.33333333334</v>
          </cell>
          <cell r="E326">
            <v>239583.33333333334</v>
          </cell>
          <cell r="F326" t="str">
            <v>No Steam Capacity</v>
          </cell>
          <cell r="G326" t="str">
            <v>No Steam Capacity</v>
          </cell>
          <cell r="H326">
            <v>1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9221323.5088576283</v>
          </cell>
          <cell r="N326">
            <v>0</v>
          </cell>
          <cell r="O326">
            <v>54285.805667178807</v>
          </cell>
          <cell r="P326">
            <v>97228.183677856621</v>
          </cell>
          <cell r="Q326">
            <v>-42942.378010677814</v>
          </cell>
          <cell r="R326">
            <v>0</v>
          </cell>
          <cell r="S326">
            <v>2</v>
          </cell>
        </row>
        <row r="327">
          <cell r="A327">
            <v>2535</v>
          </cell>
          <cell r="B327" t="str">
            <v>DNU2007</v>
          </cell>
          <cell r="C327">
            <v>243360000</v>
          </cell>
          <cell r="D327">
            <v>169000</v>
          </cell>
          <cell r="E327">
            <v>169000</v>
          </cell>
          <cell r="F327">
            <v>306</v>
          </cell>
          <cell r="G327">
            <v>306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6915859.8482879577</v>
          </cell>
          <cell r="O327">
            <v>86452.326083971333</v>
          </cell>
          <cell r="P327">
            <v>20946.287579027226</v>
          </cell>
          <cell r="Q327">
            <v>65506.03850494411</v>
          </cell>
          <cell r="R327">
            <v>691585.98482879577</v>
          </cell>
          <cell r="S327">
            <v>9</v>
          </cell>
        </row>
        <row r="328">
          <cell r="A328">
            <v>1383</v>
          </cell>
          <cell r="B328" t="str">
            <v>DNU2010</v>
          </cell>
          <cell r="C328">
            <v>96480000</v>
          </cell>
          <cell r="D328">
            <v>67000</v>
          </cell>
          <cell r="E328">
            <v>67000</v>
          </cell>
          <cell r="F328">
            <v>96</v>
          </cell>
          <cell r="G328">
            <v>96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3424906.4796146075</v>
          </cell>
          <cell r="N328">
            <v>0</v>
          </cell>
          <cell r="O328">
            <v>20799.076455762421</v>
          </cell>
          <cell r="P328">
            <v>13778.330311319911</v>
          </cell>
          <cell r="Q328">
            <v>7020.7461444425098</v>
          </cell>
          <cell r="R328">
            <v>0</v>
          </cell>
          <cell r="S328">
            <v>2</v>
          </cell>
        </row>
        <row r="329">
          <cell r="A329">
            <v>341</v>
          </cell>
          <cell r="B329" t="str">
            <v>DNU2011</v>
          </cell>
          <cell r="C329">
            <v>261000000</v>
          </cell>
          <cell r="D329">
            <v>181250</v>
          </cell>
          <cell r="E329">
            <v>181250</v>
          </cell>
          <cell r="F329">
            <v>587.4</v>
          </cell>
          <cell r="G329">
            <v>587.4</v>
          </cell>
          <cell r="H329">
            <v>0</v>
          </cell>
          <cell r="I329">
            <v>0</v>
          </cell>
          <cell r="J329">
            <v>0</v>
          </cell>
          <cell r="K329">
            <v>0</v>
          </cell>
          <cell r="L329">
            <v>0</v>
          </cell>
          <cell r="M329">
            <v>7046940.8560930667</v>
          </cell>
          <cell r="N329">
            <v>0</v>
          </cell>
          <cell r="O329">
            <v>120128.35615772365</v>
          </cell>
          <cell r="P329">
            <v>79033.137908315519</v>
          </cell>
          <cell r="Q329">
            <v>41095.218249408135</v>
          </cell>
          <cell r="R329">
            <v>0</v>
          </cell>
          <cell r="S329">
            <v>2</v>
          </cell>
        </row>
        <row r="330">
          <cell r="A330">
            <v>10338</v>
          </cell>
          <cell r="B330" t="str">
            <v>DNU2013</v>
          </cell>
          <cell r="C330">
            <v>93600000</v>
          </cell>
          <cell r="D330">
            <v>65000</v>
          </cell>
          <cell r="E330">
            <v>65000</v>
          </cell>
          <cell r="F330">
            <v>22</v>
          </cell>
          <cell r="G330">
            <v>22</v>
          </cell>
          <cell r="H330">
            <v>0</v>
          </cell>
          <cell r="I330">
            <v>0</v>
          </cell>
          <cell r="J330">
            <v>0</v>
          </cell>
          <cell r="K330">
            <v>0</v>
          </cell>
          <cell r="L330">
            <v>644149.37029808632</v>
          </cell>
          <cell r="M330">
            <v>0</v>
          </cell>
          <cell r="N330">
            <v>0</v>
          </cell>
          <cell r="O330">
            <v>121268.96706690207</v>
          </cell>
          <cell r="P330">
            <v>64636.634690346786</v>
          </cell>
          <cell r="Q330">
            <v>56632.332376555285</v>
          </cell>
          <cell r="R330">
            <v>185648.74579382077</v>
          </cell>
          <cell r="S330">
            <v>0</v>
          </cell>
        </row>
        <row r="331">
          <cell r="A331">
            <v>10629</v>
          </cell>
          <cell r="B331" t="str">
            <v>DNU2014</v>
          </cell>
          <cell r="C331">
            <v>61629120</v>
          </cell>
          <cell r="D331">
            <v>42798</v>
          </cell>
          <cell r="E331">
            <v>42798</v>
          </cell>
          <cell r="F331">
            <v>60.222000000000001</v>
          </cell>
          <cell r="G331">
            <v>60.222000000000001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601176.78703256114</v>
          </cell>
          <cell r="M331">
            <v>0</v>
          </cell>
          <cell r="N331">
            <v>0</v>
          </cell>
          <cell r="O331">
            <v>102072.03928699139</v>
          </cell>
          <cell r="P331">
            <v>62681.633870968049</v>
          </cell>
          <cell r="Q331">
            <v>39390.405416023343</v>
          </cell>
          <cell r="R331">
            <v>0</v>
          </cell>
          <cell r="S331">
            <v>0</v>
          </cell>
        </row>
        <row r="332">
          <cell r="A332">
            <v>1599</v>
          </cell>
          <cell r="B332" t="str">
            <v>DNU2015</v>
          </cell>
          <cell r="C332">
            <v>519000000</v>
          </cell>
          <cell r="D332">
            <v>360416.66666666669</v>
          </cell>
          <cell r="E332">
            <v>360416.66666666663</v>
          </cell>
          <cell r="F332">
            <v>1164.0999999999999</v>
          </cell>
          <cell r="G332">
            <v>1164.0999999999999</v>
          </cell>
          <cell r="H332">
            <v>0</v>
          </cell>
          <cell r="I332">
            <v>0</v>
          </cell>
          <cell r="J332">
            <v>0</v>
          </cell>
          <cell r="K332">
            <v>0</v>
          </cell>
          <cell r="L332">
            <v>4475105.608777781</v>
          </cell>
          <cell r="M332">
            <v>0</v>
          </cell>
          <cell r="N332">
            <v>0</v>
          </cell>
          <cell r="O332">
            <v>474250.11976635148</v>
          </cell>
          <cell r="P332">
            <v>273948.8155748744</v>
          </cell>
          <cell r="Q332">
            <v>200301.30419147707</v>
          </cell>
          <cell r="R332">
            <v>226808.61080199969</v>
          </cell>
          <cell r="S332">
            <v>0</v>
          </cell>
        </row>
        <row r="333">
          <cell r="A333">
            <v>50882</v>
          </cell>
          <cell r="B333" t="str">
            <v>DNU2017</v>
          </cell>
          <cell r="C333">
            <v>55000000</v>
          </cell>
          <cell r="D333">
            <v>38194.444444444445</v>
          </cell>
          <cell r="E333">
            <v>38194.444444444445</v>
          </cell>
          <cell r="F333">
            <v>74.5</v>
          </cell>
          <cell r="G333">
            <v>74.5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  <cell r="O333">
            <v>0</v>
          </cell>
          <cell r="P333">
            <v>0</v>
          </cell>
          <cell r="Q333">
            <v>0</v>
          </cell>
          <cell r="R333">
            <v>0</v>
          </cell>
          <cell r="S333">
            <v>0</v>
          </cell>
        </row>
        <row r="334">
          <cell r="A334">
            <v>54785</v>
          </cell>
          <cell r="B334" t="str">
            <v>DNU2018</v>
          </cell>
          <cell r="C334">
            <v>63734000</v>
          </cell>
          <cell r="D334">
            <v>44259.722222222226</v>
          </cell>
          <cell r="E334">
            <v>44259.722222222226</v>
          </cell>
          <cell r="F334">
            <v>192.6</v>
          </cell>
          <cell r="G334">
            <v>192.6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539519.03055384697</v>
          </cell>
          <cell r="M334">
            <v>0</v>
          </cell>
          <cell r="N334">
            <v>0</v>
          </cell>
          <cell r="O334">
            <v>65542.278073816007</v>
          </cell>
          <cell r="P334">
            <v>44043.391293980429</v>
          </cell>
          <cell r="Q334">
            <v>21498.886779835579</v>
          </cell>
          <cell r="R334">
            <v>0</v>
          </cell>
          <cell r="S334">
            <v>0</v>
          </cell>
        </row>
        <row r="335">
          <cell r="A335">
            <v>10743</v>
          </cell>
          <cell r="B335" t="str">
            <v>DNU2021</v>
          </cell>
          <cell r="C335">
            <v>80280000</v>
          </cell>
          <cell r="D335">
            <v>55750</v>
          </cell>
          <cell r="E335">
            <v>55750</v>
          </cell>
          <cell r="F335">
            <v>68.959999999999994</v>
          </cell>
          <cell r="G335">
            <v>68.959999999999994</v>
          </cell>
          <cell r="H335">
            <v>0</v>
          </cell>
          <cell r="I335">
            <v>0</v>
          </cell>
          <cell r="J335">
            <v>0</v>
          </cell>
          <cell r="K335">
            <v>0</v>
          </cell>
          <cell r="L335">
            <v>594181.83391824935</v>
          </cell>
          <cell r="M335">
            <v>0</v>
          </cell>
          <cell r="N335">
            <v>0</v>
          </cell>
          <cell r="O335">
            <v>85544.989441147263</v>
          </cell>
          <cell r="P335">
            <v>47243.978313719883</v>
          </cell>
          <cell r="Q335">
            <v>38301.01112742738</v>
          </cell>
          <cell r="R335">
            <v>0</v>
          </cell>
          <cell r="S335">
            <v>0</v>
          </cell>
        </row>
        <row r="336">
          <cell r="A336">
            <v>1588</v>
          </cell>
          <cell r="B336" t="str">
            <v>DNU2024</v>
          </cell>
          <cell r="C336">
            <v>753300000</v>
          </cell>
          <cell r="D336">
            <v>523125</v>
          </cell>
          <cell r="E336">
            <v>523125</v>
          </cell>
          <cell r="F336">
            <v>1085.79</v>
          </cell>
          <cell r="G336">
            <v>1085.79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558679.21405087248</v>
          </cell>
          <cell r="M336">
            <v>0</v>
          </cell>
          <cell r="N336">
            <v>0</v>
          </cell>
          <cell r="O336">
            <v>138209.48802524357</v>
          </cell>
          <cell r="P336">
            <v>215887.2861917757</v>
          </cell>
          <cell r="Q336">
            <v>-77677.798166532128</v>
          </cell>
          <cell r="R336">
            <v>0</v>
          </cell>
          <cell r="S336">
            <v>0</v>
          </cell>
        </row>
        <row r="337">
          <cell r="A337">
            <v>10485</v>
          </cell>
          <cell r="B337" t="str">
            <v>DNU2025</v>
          </cell>
          <cell r="C337">
            <v>173792616</v>
          </cell>
          <cell r="D337">
            <v>120689.31666666667</v>
          </cell>
          <cell r="E337">
            <v>120689.31666666667</v>
          </cell>
          <cell r="F337">
            <v>170</v>
          </cell>
          <cell r="G337">
            <v>170</v>
          </cell>
          <cell r="H337">
            <v>0</v>
          </cell>
          <cell r="I337">
            <v>0</v>
          </cell>
          <cell r="J337">
            <v>0</v>
          </cell>
          <cell r="K337">
            <v>0</v>
          </cell>
          <cell r="L337">
            <v>9868397.1568224262</v>
          </cell>
          <cell r="M337">
            <v>0</v>
          </cell>
          <cell r="N337">
            <v>0</v>
          </cell>
          <cell r="O337">
            <v>1119276.4613251672</v>
          </cell>
          <cell r="P337">
            <v>500226.48918745446</v>
          </cell>
          <cell r="Q337">
            <v>619049.97213771276</v>
          </cell>
          <cell r="R337">
            <v>986839.71568224265</v>
          </cell>
          <cell r="S337">
            <v>0</v>
          </cell>
        </row>
        <row r="338">
          <cell r="A338">
            <v>2526</v>
          </cell>
          <cell r="B338" t="str">
            <v>DNU2030</v>
          </cell>
          <cell r="C338">
            <v>82511536</v>
          </cell>
          <cell r="D338">
            <v>57299.677777777775</v>
          </cell>
          <cell r="E338">
            <v>57299.677777777775</v>
          </cell>
          <cell r="F338">
            <v>118.75</v>
          </cell>
          <cell r="G338">
            <v>118.75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361205.85345536034</v>
          </cell>
          <cell r="M338">
            <v>0</v>
          </cell>
          <cell r="N338">
            <v>0</v>
          </cell>
          <cell r="O338">
            <v>76264.373786747077</v>
          </cell>
          <cell r="P338">
            <v>32612.136429703405</v>
          </cell>
          <cell r="Q338">
            <v>43652.237357043676</v>
          </cell>
          <cell r="R338">
            <v>0</v>
          </cell>
          <cell r="S338">
            <v>0</v>
          </cell>
        </row>
        <row r="339">
          <cell r="A339">
            <v>10617</v>
          </cell>
          <cell r="B339" t="str">
            <v>DNU2031</v>
          </cell>
          <cell r="C339">
            <v>58546920</v>
          </cell>
          <cell r="D339">
            <v>40657.583333333336</v>
          </cell>
          <cell r="E339">
            <v>40657.583333333336</v>
          </cell>
          <cell r="F339">
            <v>107.8</v>
          </cell>
          <cell r="G339">
            <v>107.8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  <cell r="O339">
            <v>0</v>
          </cell>
          <cell r="P339">
            <v>0</v>
          </cell>
          <cell r="Q339">
            <v>0</v>
          </cell>
          <cell r="R339">
            <v>0</v>
          </cell>
          <cell r="S339">
            <v>0</v>
          </cell>
        </row>
        <row r="340">
          <cell r="A340">
            <v>310</v>
          </cell>
          <cell r="B340" t="str">
            <v>DNU2032</v>
          </cell>
          <cell r="C340">
            <v>601000000</v>
          </cell>
          <cell r="D340">
            <v>417361.11111111112</v>
          </cell>
          <cell r="E340">
            <v>417361.11111111112</v>
          </cell>
          <cell r="F340">
            <v>713.9</v>
          </cell>
          <cell r="G340">
            <v>713.9</v>
          </cell>
          <cell r="H340">
            <v>1</v>
          </cell>
          <cell r="I340">
            <v>0</v>
          </cell>
          <cell r="J340">
            <v>0</v>
          </cell>
          <cell r="K340">
            <v>0</v>
          </cell>
          <cell r="L340">
            <v>5999504.3376857638</v>
          </cell>
          <cell r="M340">
            <v>0</v>
          </cell>
          <cell r="N340">
            <v>0</v>
          </cell>
          <cell r="O340">
            <v>702650.65976791386</v>
          </cell>
          <cell r="P340">
            <v>416694.22768431361</v>
          </cell>
          <cell r="Q340">
            <v>285956.43208360026</v>
          </cell>
          <cell r="R340">
            <v>303512.25815735065</v>
          </cell>
          <cell r="S340">
            <v>0</v>
          </cell>
        </row>
        <row r="341">
          <cell r="A341">
            <v>1619</v>
          </cell>
          <cell r="B341" t="str">
            <v>DNU2036</v>
          </cell>
          <cell r="C341">
            <v>1399000000</v>
          </cell>
          <cell r="D341">
            <v>971527.77777777775</v>
          </cell>
          <cell r="E341">
            <v>971527.77777777775</v>
          </cell>
          <cell r="F341">
            <v>1600.249</v>
          </cell>
          <cell r="G341">
            <v>1600.249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1664021.8454855359</v>
          </cell>
          <cell r="M341">
            <v>0</v>
          </cell>
          <cell r="N341">
            <v>0</v>
          </cell>
          <cell r="O341">
            <v>1177175.067199738</v>
          </cell>
          <cell r="P341">
            <v>832486.81774652272</v>
          </cell>
          <cell r="Q341">
            <v>344688.24945321528</v>
          </cell>
          <cell r="R341">
            <v>185648.74579382077</v>
          </cell>
          <cell r="S341">
            <v>0</v>
          </cell>
        </row>
        <row r="342">
          <cell r="A342">
            <v>50880</v>
          </cell>
          <cell r="B342" t="str">
            <v>DNU2038</v>
          </cell>
          <cell r="C342">
            <v>60000000</v>
          </cell>
          <cell r="D342">
            <v>41666.666666666664</v>
          </cell>
          <cell r="E342">
            <v>41666.666666666664</v>
          </cell>
          <cell r="F342">
            <v>53.73</v>
          </cell>
          <cell r="G342">
            <v>53.73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609049.58158465067</v>
          </cell>
          <cell r="M342">
            <v>0</v>
          </cell>
          <cell r="N342">
            <v>0</v>
          </cell>
          <cell r="O342">
            <v>80814.763604683729</v>
          </cell>
          <cell r="P342">
            <v>50525.042863280527</v>
          </cell>
          <cell r="Q342">
            <v>30289.720741403202</v>
          </cell>
          <cell r="R342">
            <v>0</v>
          </cell>
          <cell r="S342">
            <v>0</v>
          </cell>
        </row>
        <row r="343">
          <cell r="A343">
            <v>54945</v>
          </cell>
          <cell r="B343" t="str">
            <v>DNU2046</v>
          </cell>
          <cell r="C343">
            <v>108720000</v>
          </cell>
          <cell r="D343">
            <v>75500</v>
          </cell>
          <cell r="E343">
            <v>75500</v>
          </cell>
          <cell r="F343">
            <v>97.54</v>
          </cell>
          <cell r="G343">
            <v>97.54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8099691.0598546844</v>
          </cell>
          <cell r="N343">
            <v>0</v>
          </cell>
          <cell r="O343">
            <v>94413.975891691443</v>
          </cell>
          <cell r="P343">
            <v>66777.57269231051</v>
          </cell>
          <cell r="Q343">
            <v>27636.403199380933</v>
          </cell>
          <cell r="R343">
            <v>0</v>
          </cell>
          <cell r="S343">
            <v>2</v>
          </cell>
        </row>
        <row r="344">
          <cell r="A344">
            <v>330</v>
          </cell>
          <cell r="B344" t="str">
            <v>DNU2047</v>
          </cell>
          <cell r="C344">
            <v>605600000</v>
          </cell>
          <cell r="D344">
            <v>420555.55555555556</v>
          </cell>
          <cell r="E344">
            <v>420555.55555555556</v>
          </cell>
          <cell r="F344">
            <v>996.45</v>
          </cell>
          <cell r="G344">
            <v>996.45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54698382.920917384</v>
          </cell>
          <cell r="O344">
            <v>260404.35637092171</v>
          </cell>
          <cell r="P344">
            <v>72831.571248425869</v>
          </cell>
          <cell r="Q344">
            <v>187572.78512249584</v>
          </cell>
          <cell r="R344">
            <v>3601155.9475702541</v>
          </cell>
          <cell r="S344">
            <v>9</v>
          </cell>
        </row>
        <row r="345">
          <cell r="A345">
            <v>356</v>
          </cell>
          <cell r="B345" t="str">
            <v>DNU2048</v>
          </cell>
          <cell r="C345">
            <v>881000000</v>
          </cell>
          <cell r="D345">
            <v>611805.55555555562</v>
          </cell>
          <cell r="E345">
            <v>611805.5555555555</v>
          </cell>
          <cell r="F345">
            <v>1302.5</v>
          </cell>
          <cell r="G345">
            <v>1302.5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79461670.47899048</v>
          </cell>
          <cell r="O345">
            <v>362129.80478782154</v>
          </cell>
          <cell r="P345">
            <v>98301.746998925097</v>
          </cell>
          <cell r="Q345">
            <v>263828.05778889643</v>
          </cell>
          <cell r="R345">
            <v>6077484.7033775635</v>
          </cell>
          <cell r="S345">
            <v>10</v>
          </cell>
        </row>
        <row r="346">
          <cell r="A346">
            <v>2817</v>
          </cell>
          <cell r="B346" t="str">
            <v>DUT0062</v>
          </cell>
          <cell r="C346">
            <v>330000000</v>
          </cell>
          <cell r="D346">
            <v>229166.66666666666</v>
          </cell>
          <cell r="E346">
            <v>229166.66666666669</v>
          </cell>
          <cell r="F346">
            <v>656</v>
          </cell>
          <cell r="G346">
            <v>656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9310116.6398964506</v>
          </cell>
          <cell r="N346">
            <v>0</v>
          </cell>
          <cell r="O346">
            <v>61943.886739296024</v>
          </cell>
          <cell r="P346">
            <v>40109.873962398844</v>
          </cell>
          <cell r="Q346">
            <v>21834.01277689718</v>
          </cell>
          <cell r="R346">
            <v>0</v>
          </cell>
          <cell r="S346">
            <v>2</v>
          </cell>
        </row>
        <row r="347">
          <cell r="A347">
            <v>689</v>
          </cell>
          <cell r="B347" t="str">
            <v>DUT0576</v>
          </cell>
          <cell r="C347">
            <v>137000000</v>
          </cell>
          <cell r="D347">
            <v>95138.888888888891</v>
          </cell>
          <cell r="E347">
            <v>95138.888888888891</v>
          </cell>
          <cell r="F347">
            <v>303.8</v>
          </cell>
          <cell r="G347">
            <v>303.8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3529431.575756405</v>
          </cell>
          <cell r="M347">
            <v>0</v>
          </cell>
          <cell r="N347">
            <v>0</v>
          </cell>
          <cell r="O347">
            <v>251440.53258155496</v>
          </cell>
          <cell r="P347">
            <v>251130.97093573792</v>
          </cell>
          <cell r="Q347">
            <v>309.5616458170407</v>
          </cell>
          <cell r="R347">
            <v>204469.7835740766</v>
          </cell>
          <cell r="S347">
            <v>0</v>
          </cell>
        </row>
        <row r="348">
          <cell r="A348">
            <v>1733</v>
          </cell>
          <cell r="B348" t="str">
            <v>DUT1002</v>
          </cell>
          <cell r="C348">
            <v>1975200000</v>
          </cell>
          <cell r="D348">
            <v>1371666.6666666667</v>
          </cell>
          <cell r="E348">
            <v>1371666.6666666667</v>
          </cell>
          <cell r="F348">
            <v>3279.6</v>
          </cell>
          <cell r="G348">
            <v>3279.6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5293315.4358005822</v>
          </cell>
          <cell r="M348">
            <v>0</v>
          </cell>
          <cell r="N348">
            <v>0</v>
          </cell>
          <cell r="O348">
            <v>586709.16717097873</v>
          </cell>
          <cell r="P348">
            <v>367437.02434435289</v>
          </cell>
          <cell r="Q348">
            <v>219272.14282662584</v>
          </cell>
          <cell r="R348">
            <v>276898.90447210625</v>
          </cell>
          <cell r="S348">
            <v>0</v>
          </cell>
        </row>
        <row r="349">
          <cell r="A349">
            <v>1037</v>
          </cell>
          <cell r="B349" t="str">
            <v>DUT1003</v>
          </cell>
          <cell r="C349">
            <v>55440000</v>
          </cell>
          <cell r="D349">
            <v>38500</v>
          </cell>
          <cell r="E349">
            <v>38500</v>
          </cell>
          <cell r="F349">
            <v>34.5</v>
          </cell>
          <cell r="G349">
            <v>34.5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295151.36119304952</v>
          </cell>
          <cell r="M349">
            <v>0</v>
          </cell>
          <cell r="N349">
            <v>0</v>
          </cell>
          <cell r="O349">
            <v>22631.884276104822</v>
          </cell>
          <cell r="P349">
            <v>29003.697187221536</v>
          </cell>
          <cell r="Q349">
            <v>-6371.8129111167145</v>
          </cell>
          <cell r="R349">
            <v>0</v>
          </cell>
          <cell r="S349">
            <v>0</v>
          </cell>
        </row>
        <row r="350">
          <cell r="A350">
            <v>1572</v>
          </cell>
          <cell r="B350" t="str">
            <v>DUT1005</v>
          </cell>
          <cell r="C350">
            <v>434160000</v>
          </cell>
          <cell r="D350">
            <v>301500</v>
          </cell>
          <cell r="E350">
            <v>301500</v>
          </cell>
          <cell r="F350">
            <v>588</v>
          </cell>
          <cell r="G350">
            <v>588</v>
          </cell>
          <cell r="H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  <cell r="M350">
            <v>7193071.2119416632</v>
          </cell>
          <cell r="N350">
            <v>0</v>
          </cell>
          <cell r="O350">
            <v>78026.382713282655</v>
          </cell>
          <cell r="P350">
            <v>56933.546756581069</v>
          </cell>
          <cell r="Q350">
            <v>21092.835956701587</v>
          </cell>
          <cell r="R350">
            <v>0</v>
          </cell>
          <cell r="S350">
            <v>2</v>
          </cell>
        </row>
        <row r="351">
          <cell r="A351">
            <v>3148</v>
          </cell>
          <cell r="B351" t="str">
            <v>DUT1006</v>
          </cell>
          <cell r="C351">
            <v>280000000</v>
          </cell>
          <cell r="D351">
            <v>194444.44444444444</v>
          </cell>
          <cell r="E351">
            <v>173611.11111111109</v>
          </cell>
          <cell r="F351">
            <v>2013.5</v>
          </cell>
          <cell r="G351">
            <v>312.60000000000002</v>
          </cell>
          <cell r="H351">
            <v>0</v>
          </cell>
          <cell r="I351">
            <v>0</v>
          </cell>
          <cell r="J351">
            <v>2</v>
          </cell>
          <cell r="K351">
            <v>0</v>
          </cell>
          <cell r="L351">
            <v>1737677.162398424</v>
          </cell>
          <cell r="M351">
            <v>0</v>
          </cell>
          <cell r="N351">
            <v>0</v>
          </cell>
          <cell r="O351">
            <v>136258.21204103727</v>
          </cell>
          <cell r="P351">
            <v>116344.51989459293</v>
          </cell>
          <cell r="Q351">
            <v>19913.692146444344</v>
          </cell>
          <cell r="R351">
            <v>185648.74579382077</v>
          </cell>
          <cell r="S351">
            <v>0</v>
          </cell>
        </row>
        <row r="352">
          <cell r="A352">
            <v>1769</v>
          </cell>
          <cell r="B352" t="str">
            <v>DUT1007</v>
          </cell>
          <cell r="C352">
            <v>349600000</v>
          </cell>
          <cell r="D352">
            <v>242777.77777777778</v>
          </cell>
          <cell r="E352">
            <v>242777.77777777778</v>
          </cell>
          <cell r="F352">
            <v>624.70000000000005</v>
          </cell>
          <cell r="G352">
            <v>624.70000000000005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26598069.64586556</v>
          </cell>
          <cell r="O352">
            <v>79872.881379769606</v>
          </cell>
          <cell r="P352">
            <v>22079.039399367801</v>
          </cell>
          <cell r="Q352">
            <v>57793.841980401805</v>
          </cell>
          <cell r="R352">
            <v>2659806.964586556</v>
          </cell>
          <cell r="S352">
            <v>9</v>
          </cell>
        </row>
        <row r="353">
          <cell r="A353">
            <v>2513</v>
          </cell>
          <cell r="B353" t="str">
            <v>DUT1008</v>
          </cell>
          <cell r="C353">
            <v>86400000</v>
          </cell>
          <cell r="D353">
            <v>60000</v>
          </cell>
          <cell r="E353">
            <v>60000</v>
          </cell>
          <cell r="F353">
            <v>100</v>
          </cell>
          <cell r="G353">
            <v>100</v>
          </cell>
          <cell r="H353">
            <v>0</v>
          </cell>
          <cell r="I353">
            <v>0</v>
          </cell>
          <cell r="J353">
            <v>0</v>
          </cell>
          <cell r="K353">
            <v>0</v>
          </cell>
          <cell r="L353">
            <v>1312242.4638444597</v>
          </cell>
          <cell r="M353">
            <v>0</v>
          </cell>
          <cell r="N353">
            <v>0</v>
          </cell>
          <cell r="O353">
            <v>128367.26584270761</v>
          </cell>
          <cell r="P353">
            <v>76737.945003971472</v>
          </cell>
          <cell r="Q353">
            <v>51629.320838736137</v>
          </cell>
          <cell r="R353">
            <v>185648.74579382077</v>
          </cell>
          <cell r="S353">
            <v>0</v>
          </cell>
        </row>
        <row r="354">
          <cell r="A354">
            <v>620</v>
          </cell>
          <cell r="B354" t="str">
            <v>DUT1010</v>
          </cell>
          <cell r="C354">
            <v>180000000</v>
          </cell>
          <cell r="D354">
            <v>125000</v>
          </cell>
          <cell r="E354">
            <v>125000</v>
          </cell>
          <cell r="F354">
            <v>1028.45</v>
          </cell>
          <cell r="G354">
            <v>1028.45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6321713.4824397368</v>
          </cell>
          <cell r="N354">
            <v>0</v>
          </cell>
          <cell r="O354">
            <v>28793.026938499912</v>
          </cell>
          <cell r="P354">
            <v>23416.708200172772</v>
          </cell>
          <cell r="Q354">
            <v>5376.3187383271397</v>
          </cell>
          <cell r="R354">
            <v>0</v>
          </cell>
          <cell r="S354">
            <v>2</v>
          </cell>
        </row>
        <row r="355">
          <cell r="A355">
            <v>3504</v>
          </cell>
          <cell r="B355" t="str">
            <v>DUT1011</v>
          </cell>
          <cell r="C355">
            <v>408400000</v>
          </cell>
          <cell r="D355">
            <v>283611.11111111112</v>
          </cell>
          <cell r="E355">
            <v>283611.11111111112</v>
          </cell>
          <cell r="F355">
            <v>703.48</v>
          </cell>
          <cell r="G355">
            <v>703.48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1229474.0521167973</v>
          </cell>
          <cell r="M355">
            <v>0</v>
          </cell>
          <cell r="N355">
            <v>0</v>
          </cell>
          <cell r="O355">
            <v>228053.26895583313</v>
          </cell>
          <cell r="P355">
            <v>126046.17306487633</v>
          </cell>
          <cell r="Q355">
            <v>102007.0958909568</v>
          </cell>
          <cell r="R355">
            <v>185648.74579382077</v>
          </cell>
          <cell r="S355">
            <v>0</v>
          </cell>
        </row>
        <row r="356">
          <cell r="A356">
            <v>862</v>
          </cell>
          <cell r="B356" t="str">
            <v>DUT1012</v>
          </cell>
          <cell r="C356">
            <v>250000000</v>
          </cell>
          <cell r="D356">
            <v>173611.11111111109</v>
          </cell>
          <cell r="E356">
            <v>173611.11111111109</v>
          </cell>
          <cell r="F356">
            <v>199.33600000000001</v>
          </cell>
          <cell r="G356">
            <v>199.33600000000001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698887.66266146989</v>
          </cell>
          <cell r="M356">
            <v>0</v>
          </cell>
          <cell r="N356">
            <v>0</v>
          </cell>
          <cell r="O356">
            <v>74590.749247027008</v>
          </cell>
          <cell r="P356">
            <v>58597.937678535294</v>
          </cell>
          <cell r="Q356">
            <v>15992.811568491714</v>
          </cell>
          <cell r="R356">
            <v>185648.74579382077</v>
          </cell>
          <cell r="S356">
            <v>0</v>
          </cell>
        </row>
        <row r="357">
          <cell r="A357">
            <v>6036</v>
          </cell>
          <cell r="B357" t="str">
            <v>DUT1013</v>
          </cell>
          <cell r="C357">
            <v>119000000</v>
          </cell>
          <cell r="D357">
            <v>82638.888888888891</v>
          </cell>
          <cell r="E357" t="e">
            <v>#N/A</v>
          </cell>
          <cell r="F357">
            <v>2410.1819999999998</v>
          </cell>
          <cell r="G357" t="e">
            <v>#N/A</v>
          </cell>
          <cell r="H357">
            <v>0</v>
          </cell>
          <cell r="I357">
            <v>1</v>
          </cell>
          <cell r="J357">
            <v>1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  <cell r="O357">
            <v>0</v>
          </cell>
          <cell r="P357">
            <v>0</v>
          </cell>
          <cell r="Q357">
            <v>0</v>
          </cell>
          <cell r="R357">
            <v>0</v>
          </cell>
          <cell r="S357">
            <v>0</v>
          </cell>
        </row>
        <row r="358">
          <cell r="A358">
            <v>3317</v>
          </cell>
          <cell r="B358" t="str">
            <v>DUT1014</v>
          </cell>
          <cell r="C358">
            <v>125280000</v>
          </cell>
          <cell r="D358">
            <v>87000</v>
          </cell>
          <cell r="E358">
            <v>87000</v>
          </cell>
          <cell r="F358">
            <v>163.19999999999999</v>
          </cell>
          <cell r="G358">
            <v>163.19999999999999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1150715.7815583437</v>
          </cell>
          <cell r="M358">
            <v>0</v>
          </cell>
          <cell r="N358">
            <v>0</v>
          </cell>
          <cell r="O358">
            <v>28103.089928292422</v>
          </cell>
          <cell r="P358">
            <v>81592.506652221826</v>
          </cell>
          <cell r="Q358">
            <v>-53489.416723929404</v>
          </cell>
          <cell r="R358">
            <v>185648.74579382077</v>
          </cell>
          <cell r="S358">
            <v>0</v>
          </cell>
        </row>
        <row r="359">
          <cell r="A359">
            <v>983</v>
          </cell>
          <cell r="B359" t="str">
            <v>DUT1017</v>
          </cell>
          <cell r="C359">
            <v>1434240000</v>
          </cell>
          <cell r="D359">
            <v>996000</v>
          </cell>
          <cell r="E359">
            <v>996000</v>
          </cell>
          <cell r="F359">
            <v>1303.56</v>
          </cell>
          <cell r="G359">
            <v>1303.56</v>
          </cell>
          <cell r="H359">
            <v>0</v>
          </cell>
          <cell r="I359">
            <v>0</v>
          </cell>
          <cell r="J359">
            <v>0</v>
          </cell>
          <cell r="K359">
            <v>0</v>
          </cell>
          <cell r="L359">
            <v>0</v>
          </cell>
          <cell r="M359">
            <v>28774670.021148182</v>
          </cell>
          <cell r="N359">
            <v>0</v>
          </cell>
          <cell r="O359">
            <v>243565.71289649268</v>
          </cell>
          <cell r="P359">
            <v>169669.32062218146</v>
          </cell>
          <cell r="Q359">
            <v>73896.39227431122</v>
          </cell>
          <cell r="R359">
            <v>0</v>
          </cell>
          <cell r="S359">
            <v>2</v>
          </cell>
        </row>
        <row r="360">
          <cell r="A360">
            <v>4140</v>
          </cell>
          <cell r="B360" t="str">
            <v>DUT1021</v>
          </cell>
          <cell r="C360">
            <v>200880000</v>
          </cell>
          <cell r="D360">
            <v>139500</v>
          </cell>
          <cell r="E360">
            <v>139500</v>
          </cell>
          <cell r="F360">
            <v>175</v>
          </cell>
          <cell r="G360">
            <v>175</v>
          </cell>
          <cell r="H360">
            <v>0</v>
          </cell>
          <cell r="I360">
            <v>0</v>
          </cell>
          <cell r="J360">
            <v>0</v>
          </cell>
          <cell r="K360">
            <v>0</v>
          </cell>
          <cell r="L360">
            <v>0</v>
          </cell>
          <cell r="M360">
            <v>4767858.6315106237</v>
          </cell>
          <cell r="N360">
            <v>0</v>
          </cell>
          <cell r="O360">
            <v>27945.425745542529</v>
          </cell>
          <cell r="P360">
            <v>27807.172443487332</v>
          </cell>
          <cell r="Q360">
            <v>138.2533020551964</v>
          </cell>
          <cell r="R360">
            <v>0</v>
          </cell>
          <cell r="S360">
            <v>2</v>
          </cell>
        </row>
        <row r="361">
          <cell r="A361">
            <v>6145</v>
          </cell>
          <cell r="B361" t="str">
            <v>DUT1022</v>
          </cell>
          <cell r="C361">
            <v>3168000000</v>
          </cell>
          <cell r="D361">
            <v>2200000</v>
          </cell>
          <cell r="E361">
            <v>2200000</v>
          </cell>
          <cell r="F361">
            <v>2430</v>
          </cell>
          <cell r="G361">
            <v>2430</v>
          </cell>
          <cell r="H361">
            <v>0</v>
          </cell>
          <cell r="I361">
            <v>1</v>
          </cell>
          <cell r="J361">
            <v>0</v>
          </cell>
          <cell r="K361">
            <v>0</v>
          </cell>
          <cell r="L361">
            <v>11202387.926808912</v>
          </cell>
          <cell r="M361">
            <v>0</v>
          </cell>
          <cell r="N361">
            <v>0</v>
          </cell>
          <cell r="O361">
            <v>1089870.2896796963</v>
          </cell>
          <cell r="P361">
            <v>675188.17751809314</v>
          </cell>
          <cell r="Q361">
            <v>414682.11216160317</v>
          </cell>
          <cell r="R361">
            <v>1120238.7926808912</v>
          </cell>
          <cell r="S361">
            <v>0</v>
          </cell>
        </row>
        <row r="362">
          <cell r="A362">
            <v>2388</v>
          </cell>
          <cell r="B362" t="str">
            <v>DUT1023</v>
          </cell>
          <cell r="C362">
            <v>1437760000</v>
          </cell>
          <cell r="D362">
            <v>998444.44444444438</v>
          </cell>
          <cell r="E362">
            <v>998444.4444444445</v>
          </cell>
          <cell r="F362">
            <v>640.70000000000005</v>
          </cell>
          <cell r="G362">
            <v>640.70000000000005</v>
          </cell>
          <cell r="H362">
            <v>0</v>
          </cell>
          <cell r="I362">
            <v>1</v>
          </cell>
          <cell r="J362">
            <v>0</v>
          </cell>
          <cell r="K362">
            <v>0</v>
          </cell>
          <cell r="L362">
            <v>0</v>
          </cell>
          <cell r="M362">
            <v>103785927.43799198</v>
          </cell>
          <cell r="N362">
            <v>0</v>
          </cell>
          <cell r="O362">
            <v>455330.61601610825</v>
          </cell>
          <cell r="P362">
            <v>504169.50845453644</v>
          </cell>
          <cell r="Q362">
            <v>-48838.892438428185</v>
          </cell>
          <cell r="R362">
            <v>0</v>
          </cell>
          <cell r="S362">
            <v>3</v>
          </cell>
        </row>
        <row r="363">
          <cell r="A363">
            <v>1001</v>
          </cell>
          <cell r="B363" t="str">
            <v>DUT1024</v>
          </cell>
          <cell r="C363">
            <v>657200000</v>
          </cell>
          <cell r="D363">
            <v>456388.88888888888</v>
          </cell>
          <cell r="E363">
            <v>456388.88888888888</v>
          </cell>
          <cell r="F363">
            <v>1062</v>
          </cell>
          <cell r="G363">
            <v>1062</v>
          </cell>
          <cell r="H363">
            <v>0</v>
          </cell>
          <cell r="I363">
            <v>0</v>
          </cell>
          <cell r="J363">
            <v>0</v>
          </cell>
          <cell r="K363">
            <v>0</v>
          </cell>
          <cell r="L363">
            <v>1788867.7197090548</v>
          </cell>
          <cell r="M363">
            <v>0</v>
          </cell>
          <cell r="N363">
            <v>0</v>
          </cell>
          <cell r="O363">
            <v>251931.26023952337</v>
          </cell>
          <cell r="P363">
            <v>156935.43808840503</v>
          </cell>
          <cell r="Q363">
            <v>94995.822151118336</v>
          </cell>
          <cell r="R363">
            <v>185648.74579382077</v>
          </cell>
          <cell r="S363">
            <v>0</v>
          </cell>
        </row>
        <row r="364">
          <cell r="A364">
            <v>3160</v>
          </cell>
          <cell r="B364" t="str">
            <v>DUT1026</v>
          </cell>
          <cell r="C364">
            <v>256323000</v>
          </cell>
          <cell r="D364">
            <v>178002.08333333334</v>
          </cell>
          <cell r="E364">
            <v>178002.08333333334</v>
          </cell>
          <cell r="F364">
            <v>312.5</v>
          </cell>
          <cell r="G364">
            <v>312.5</v>
          </cell>
          <cell r="H364">
            <v>1</v>
          </cell>
          <cell r="I364">
            <v>0</v>
          </cell>
          <cell r="J364">
            <v>0</v>
          </cell>
          <cell r="K364">
            <v>0</v>
          </cell>
          <cell r="L364">
            <v>687508.09908125154</v>
          </cell>
          <cell r="M364">
            <v>0</v>
          </cell>
          <cell r="N364">
            <v>0</v>
          </cell>
          <cell r="O364">
            <v>47498.555645194938</v>
          </cell>
          <cell r="P364">
            <v>52296.030394637739</v>
          </cell>
          <cell r="Q364">
            <v>-4797.4747494428011</v>
          </cell>
          <cell r="R364">
            <v>185648.74579382077</v>
          </cell>
          <cell r="S364">
            <v>0</v>
          </cell>
        </row>
        <row r="365">
          <cell r="A365">
            <v>3470</v>
          </cell>
          <cell r="B365" t="str">
            <v>DUT1027</v>
          </cell>
          <cell r="C365">
            <v>2007313011</v>
          </cell>
          <cell r="D365">
            <v>1393967.3687499999</v>
          </cell>
          <cell r="E365" t="e">
            <v>#N/A</v>
          </cell>
          <cell r="F365">
            <v>3952.8</v>
          </cell>
          <cell r="G365" t="e">
            <v>#N/A</v>
          </cell>
          <cell r="H365">
            <v>0</v>
          </cell>
          <cell r="I365">
            <v>0</v>
          </cell>
          <cell r="J365">
            <v>1</v>
          </cell>
          <cell r="K365">
            <v>0</v>
          </cell>
          <cell r="L365">
            <v>0</v>
          </cell>
          <cell r="M365">
            <v>0</v>
          </cell>
          <cell r="N365">
            <v>0</v>
          </cell>
          <cell r="O365">
            <v>0</v>
          </cell>
          <cell r="P365">
            <v>0</v>
          </cell>
          <cell r="Q365">
            <v>0</v>
          </cell>
          <cell r="R365">
            <v>0</v>
          </cell>
          <cell r="S365">
            <v>0</v>
          </cell>
        </row>
        <row r="366">
          <cell r="A366">
            <v>3946</v>
          </cell>
          <cell r="B366" t="str">
            <v>DUT1028</v>
          </cell>
          <cell r="C366">
            <v>128139327</v>
          </cell>
          <cell r="D366">
            <v>88985.643750000003</v>
          </cell>
          <cell r="E366">
            <v>88985.643750000003</v>
          </cell>
          <cell r="F366">
            <v>213.2</v>
          </cell>
          <cell r="G366">
            <v>213.2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6073486.7289731316</v>
          </cell>
          <cell r="N366">
            <v>0</v>
          </cell>
          <cell r="O366">
            <v>18567.275091904412</v>
          </cell>
          <cell r="P366">
            <v>14086.292861899883</v>
          </cell>
          <cell r="Q366">
            <v>4480.9822300045289</v>
          </cell>
          <cell r="R366">
            <v>0</v>
          </cell>
          <cell r="S366">
            <v>2</v>
          </cell>
        </row>
        <row r="367">
          <cell r="A367">
            <v>628</v>
          </cell>
          <cell r="B367" t="str">
            <v>DUT1029</v>
          </cell>
          <cell r="C367">
            <v>3054240000</v>
          </cell>
          <cell r="D367">
            <v>2121000</v>
          </cell>
          <cell r="E367">
            <v>1318000</v>
          </cell>
          <cell r="F367">
            <v>3333.33</v>
          </cell>
          <cell r="G367">
            <v>964.4</v>
          </cell>
          <cell r="H367">
            <v>0</v>
          </cell>
          <cell r="I367">
            <v>0</v>
          </cell>
          <cell r="J367">
            <v>2</v>
          </cell>
          <cell r="K367">
            <v>0</v>
          </cell>
          <cell r="L367">
            <v>8647138.1098160408</v>
          </cell>
          <cell r="M367">
            <v>20615378.743954923</v>
          </cell>
          <cell r="N367">
            <v>0</v>
          </cell>
          <cell r="O367">
            <v>1314854.6050688657</v>
          </cell>
          <cell r="P367">
            <v>647604.58675750939</v>
          </cell>
          <cell r="Q367">
            <v>667250.01831135631</v>
          </cell>
          <cell r="R367">
            <v>864713.81098160415</v>
          </cell>
          <cell r="S367">
            <v>3</v>
          </cell>
        </row>
        <row r="368">
          <cell r="A368">
            <v>2861</v>
          </cell>
          <cell r="B368" t="str">
            <v>DUT1030</v>
          </cell>
          <cell r="C368">
            <v>201000000</v>
          </cell>
          <cell r="D368">
            <v>139583.33333333334</v>
          </cell>
          <cell r="E368">
            <v>139583.33333333334</v>
          </cell>
          <cell r="F368">
            <v>250</v>
          </cell>
          <cell r="G368">
            <v>250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4482323.7353957007</v>
          </cell>
          <cell r="N368">
            <v>0</v>
          </cell>
          <cell r="O368">
            <v>24698.263021687457</v>
          </cell>
          <cell r="P368">
            <v>23117.227706793939</v>
          </cell>
          <cell r="Q368">
            <v>1581.0353148935174</v>
          </cell>
          <cell r="R368">
            <v>0</v>
          </cell>
          <cell r="S368">
            <v>2</v>
          </cell>
        </row>
        <row r="369">
          <cell r="A369">
            <v>2364</v>
          </cell>
          <cell r="B369" t="str">
            <v>DUT1031</v>
          </cell>
          <cell r="C369">
            <v>286560000</v>
          </cell>
          <cell r="D369">
            <v>199000</v>
          </cell>
          <cell r="E369">
            <v>199000</v>
          </cell>
          <cell r="F369">
            <v>459.2</v>
          </cell>
          <cell r="G369">
            <v>459.2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336085.95306438534</v>
          </cell>
          <cell r="M369">
            <v>5179234.9540993245</v>
          </cell>
          <cell r="N369">
            <v>0</v>
          </cell>
          <cell r="O369">
            <v>94420.008506125509</v>
          </cell>
          <cell r="P369">
            <v>65378.415323936861</v>
          </cell>
          <cell r="Q369">
            <v>29041.593182188648</v>
          </cell>
          <cell r="R369">
            <v>0</v>
          </cell>
          <cell r="S369">
            <v>2</v>
          </cell>
        </row>
        <row r="370">
          <cell r="A370">
            <v>6026</v>
          </cell>
          <cell r="B370" t="str">
            <v>DUT1032</v>
          </cell>
          <cell r="C370">
            <v>2090880000</v>
          </cell>
          <cell r="D370">
            <v>1452000</v>
          </cell>
          <cell r="E370" t="e">
            <v>#N/A</v>
          </cell>
          <cell r="F370">
            <v>2340.54</v>
          </cell>
          <cell r="G370" t="e">
            <v>#N/A</v>
          </cell>
          <cell r="H370">
            <v>0</v>
          </cell>
          <cell r="I370">
            <v>1</v>
          </cell>
          <cell r="J370">
            <v>1</v>
          </cell>
          <cell r="K370">
            <v>0</v>
          </cell>
          <cell r="L370">
            <v>0</v>
          </cell>
          <cell r="M370">
            <v>0</v>
          </cell>
          <cell r="N370">
            <v>0</v>
          </cell>
          <cell r="O370">
            <v>0</v>
          </cell>
          <cell r="P370">
            <v>0</v>
          </cell>
          <cell r="Q370">
            <v>0</v>
          </cell>
          <cell r="R370">
            <v>0</v>
          </cell>
          <cell r="S370">
            <v>0</v>
          </cell>
        </row>
        <row r="371">
          <cell r="A371">
            <v>1720</v>
          </cell>
          <cell r="B371" t="str">
            <v>DUT1033</v>
          </cell>
          <cell r="C371">
            <v>345600000</v>
          </cell>
          <cell r="D371">
            <v>240000</v>
          </cell>
          <cell r="E371">
            <v>240000</v>
          </cell>
          <cell r="F371">
            <v>312.5</v>
          </cell>
          <cell r="G371">
            <v>312.5</v>
          </cell>
          <cell r="H371">
            <v>0</v>
          </cell>
          <cell r="I371">
            <v>0</v>
          </cell>
          <cell r="J371">
            <v>0</v>
          </cell>
          <cell r="K371">
            <v>0</v>
          </cell>
          <cell r="L371">
            <v>1223347.1229134009</v>
          </cell>
          <cell r="M371">
            <v>0</v>
          </cell>
          <cell r="N371">
            <v>0</v>
          </cell>
          <cell r="O371">
            <v>134436.57691171812</v>
          </cell>
          <cell r="P371">
            <v>92529.02033840456</v>
          </cell>
          <cell r="Q371">
            <v>41907.556573313559</v>
          </cell>
          <cell r="R371">
            <v>185648.74579382077</v>
          </cell>
          <cell r="S371">
            <v>0</v>
          </cell>
        </row>
        <row r="372">
          <cell r="A372">
            <v>4041</v>
          </cell>
          <cell r="B372" t="str">
            <v>DUT1034</v>
          </cell>
          <cell r="C372">
            <v>1774000000</v>
          </cell>
          <cell r="D372">
            <v>1231944.4444444445</v>
          </cell>
          <cell r="E372">
            <v>1231944.4444444445</v>
          </cell>
          <cell r="F372">
            <v>1191.5999999999999</v>
          </cell>
          <cell r="G372">
            <v>1191.5999999999999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6239964.7865916835</v>
          </cell>
          <cell r="M372">
            <v>0</v>
          </cell>
          <cell r="N372">
            <v>0</v>
          </cell>
          <cell r="O372">
            <v>512367.38985755458</v>
          </cell>
          <cell r="P372">
            <v>410280.52180423308</v>
          </cell>
          <cell r="Q372">
            <v>102086.86805332149</v>
          </cell>
          <cell r="R372">
            <v>623996.47865916835</v>
          </cell>
          <cell r="S372">
            <v>0</v>
          </cell>
        </row>
        <row r="373">
          <cell r="A373">
            <v>47</v>
          </cell>
          <cell r="B373" t="str">
            <v>DUT1035</v>
          </cell>
          <cell r="C373">
            <v>1331000000</v>
          </cell>
          <cell r="D373">
            <v>924305.55555555562</v>
          </cell>
          <cell r="E373">
            <v>924305.55555555562</v>
          </cell>
          <cell r="F373">
            <v>1350</v>
          </cell>
          <cell r="G373">
            <v>1350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  <cell r="M373">
            <v>15877156.57757991</v>
          </cell>
          <cell r="N373">
            <v>0</v>
          </cell>
          <cell r="O373">
            <v>248736.65919645509</v>
          </cell>
          <cell r="P373">
            <v>149299.54445043276</v>
          </cell>
          <cell r="Q373">
            <v>99437.114746022329</v>
          </cell>
          <cell r="R373">
            <v>0</v>
          </cell>
          <cell r="S373">
            <v>4</v>
          </cell>
        </row>
        <row r="374">
          <cell r="A374">
            <v>3393</v>
          </cell>
          <cell r="B374" t="str">
            <v>DUT1036</v>
          </cell>
          <cell r="C374">
            <v>639360000</v>
          </cell>
          <cell r="D374">
            <v>444000</v>
          </cell>
          <cell r="E374">
            <v>444000</v>
          </cell>
          <cell r="F374">
            <v>990</v>
          </cell>
          <cell r="G374">
            <v>990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1016670.8216949103</v>
          </cell>
          <cell r="M374">
            <v>0</v>
          </cell>
          <cell r="N374">
            <v>0</v>
          </cell>
          <cell r="O374">
            <v>143855.751208375</v>
          </cell>
          <cell r="P374">
            <v>88750.937375062989</v>
          </cell>
          <cell r="Q374">
            <v>55104.813833312015</v>
          </cell>
          <cell r="R374">
            <v>185648.74579382077</v>
          </cell>
          <cell r="S374">
            <v>0</v>
          </cell>
        </row>
        <row r="375">
          <cell r="A375">
            <v>3627</v>
          </cell>
          <cell r="B375" t="str">
            <v>DUT1038</v>
          </cell>
          <cell r="C375">
            <v>95000000</v>
          </cell>
          <cell r="D375">
            <v>65972.222222222219</v>
          </cell>
          <cell r="E375">
            <v>65972.222222222219</v>
          </cell>
          <cell r="F375">
            <v>71</v>
          </cell>
          <cell r="G375">
            <v>71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  <cell r="L375">
            <v>286060.62091388548</v>
          </cell>
          <cell r="M375">
            <v>0</v>
          </cell>
          <cell r="N375">
            <v>0</v>
          </cell>
          <cell r="O375">
            <v>20489.95951898265</v>
          </cell>
          <cell r="P375">
            <v>25911.430500119794</v>
          </cell>
          <cell r="Q375">
            <v>-5421.4709811371431</v>
          </cell>
          <cell r="R375">
            <v>0</v>
          </cell>
          <cell r="S375">
            <v>0</v>
          </cell>
        </row>
        <row r="376">
          <cell r="A376">
            <v>3265</v>
          </cell>
          <cell r="B376" t="str">
            <v>DUT1039</v>
          </cell>
          <cell r="C376">
            <v>2908000000</v>
          </cell>
          <cell r="D376">
            <v>2019444.4444444445</v>
          </cell>
          <cell r="E376">
            <v>2019444.4444444445</v>
          </cell>
          <cell r="F376">
            <v>2666.6089999999999</v>
          </cell>
          <cell r="G376">
            <v>2666.6089999999999</v>
          </cell>
          <cell r="H376">
            <v>0</v>
          </cell>
          <cell r="I376">
            <v>1</v>
          </cell>
          <cell r="J376">
            <v>0</v>
          </cell>
          <cell r="K376">
            <v>0</v>
          </cell>
          <cell r="L376">
            <v>17126814.557880484</v>
          </cell>
          <cell r="M376">
            <v>0</v>
          </cell>
          <cell r="N376">
            <v>0</v>
          </cell>
          <cell r="O376">
            <v>1430058.6846788884</v>
          </cell>
          <cell r="P376">
            <v>762941.40566914238</v>
          </cell>
          <cell r="Q376">
            <v>667117.27900974604</v>
          </cell>
          <cell r="R376">
            <v>1712681.4557880484</v>
          </cell>
          <cell r="S376">
            <v>0</v>
          </cell>
        </row>
        <row r="377">
          <cell r="A377">
            <v>1374</v>
          </cell>
          <cell r="B377" t="str">
            <v>DUT1041</v>
          </cell>
          <cell r="C377">
            <v>272100000</v>
          </cell>
          <cell r="D377">
            <v>188958.33333333334</v>
          </cell>
          <cell r="E377">
            <v>188958.33333333334</v>
          </cell>
          <cell r="F377">
            <v>445.35</v>
          </cell>
          <cell r="G377">
            <v>445.35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  <cell r="L377">
            <v>0</v>
          </cell>
          <cell r="M377">
            <v>5824585.8407341214</v>
          </cell>
          <cell r="N377">
            <v>0</v>
          </cell>
          <cell r="O377">
            <v>62224.881791040942</v>
          </cell>
          <cell r="P377">
            <v>43418.185784369387</v>
          </cell>
          <cell r="Q377">
            <v>18806.696006671555</v>
          </cell>
          <cell r="R377">
            <v>0</v>
          </cell>
          <cell r="S377">
            <v>2</v>
          </cell>
        </row>
        <row r="378">
          <cell r="A378">
            <v>3576</v>
          </cell>
          <cell r="B378" t="str">
            <v>DUT1043</v>
          </cell>
          <cell r="C378">
            <v>404000000</v>
          </cell>
          <cell r="D378">
            <v>280555.55555555556</v>
          </cell>
          <cell r="E378">
            <v>280555.55555555556</v>
          </cell>
          <cell r="F378">
            <v>345</v>
          </cell>
          <cell r="G378">
            <v>345</v>
          </cell>
          <cell r="H378">
            <v>1</v>
          </cell>
          <cell r="I378">
            <v>0</v>
          </cell>
          <cell r="J378">
            <v>0</v>
          </cell>
          <cell r="K378">
            <v>0</v>
          </cell>
          <cell r="L378">
            <v>1046800.2004506474</v>
          </cell>
          <cell r="M378">
            <v>0</v>
          </cell>
          <cell r="N378">
            <v>0</v>
          </cell>
          <cell r="O378">
            <v>121924.74101007119</v>
          </cell>
          <cell r="P378">
            <v>84354.863190755073</v>
          </cell>
          <cell r="Q378">
            <v>37569.877819316112</v>
          </cell>
          <cell r="R378">
            <v>185648.74579382077</v>
          </cell>
          <cell r="S378">
            <v>0</v>
          </cell>
        </row>
        <row r="379">
          <cell r="A379">
            <v>3506</v>
          </cell>
          <cell r="B379" t="str">
            <v>DUT1044</v>
          </cell>
          <cell r="C379">
            <v>1090000000</v>
          </cell>
          <cell r="D379">
            <v>756944.44444444438</v>
          </cell>
          <cell r="E379">
            <v>756944.44444444438</v>
          </cell>
          <cell r="F379">
            <v>1379.7</v>
          </cell>
          <cell r="G379">
            <v>1379.7</v>
          </cell>
          <cell r="H379">
            <v>0</v>
          </cell>
          <cell r="I379">
            <v>0</v>
          </cell>
          <cell r="J379">
            <v>0</v>
          </cell>
          <cell r="K379">
            <v>0</v>
          </cell>
          <cell r="L379">
            <v>1573559.5977432977</v>
          </cell>
          <cell r="M379">
            <v>0</v>
          </cell>
          <cell r="N379">
            <v>0</v>
          </cell>
          <cell r="O379">
            <v>284542.00511722302</v>
          </cell>
          <cell r="P379">
            <v>174771.62043874804</v>
          </cell>
          <cell r="Q379">
            <v>109770.38467847498</v>
          </cell>
          <cell r="R379">
            <v>185648.74579382077</v>
          </cell>
          <cell r="S379">
            <v>0</v>
          </cell>
        </row>
        <row r="380">
          <cell r="A380">
            <v>2103</v>
          </cell>
          <cell r="B380" t="str">
            <v>DUT1046</v>
          </cell>
          <cell r="C380">
            <v>1428000000</v>
          </cell>
          <cell r="D380">
            <v>991666.66666666663</v>
          </cell>
          <cell r="E380">
            <v>991666.66666666663</v>
          </cell>
          <cell r="F380">
            <v>2389.5</v>
          </cell>
          <cell r="G380">
            <v>2389.5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  <cell r="L380">
            <v>2926200.5836267141</v>
          </cell>
          <cell r="M380">
            <v>0</v>
          </cell>
          <cell r="N380">
            <v>0</v>
          </cell>
          <cell r="O380">
            <v>341243.44889370701</v>
          </cell>
          <cell r="P380">
            <v>223054.64600119917</v>
          </cell>
          <cell r="Q380">
            <v>118188.80289250784</v>
          </cell>
          <cell r="R380">
            <v>292620.05836267141</v>
          </cell>
          <cell r="S380">
            <v>0</v>
          </cell>
        </row>
        <row r="381">
          <cell r="A381">
            <v>3098</v>
          </cell>
          <cell r="B381" t="str">
            <v>DUT1047</v>
          </cell>
          <cell r="C381">
            <v>884600000</v>
          </cell>
          <cell r="D381">
            <v>614305.55555555562</v>
          </cell>
          <cell r="E381">
            <v>614305.55555555562</v>
          </cell>
          <cell r="F381">
            <v>510</v>
          </cell>
          <cell r="G381">
            <v>510</v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  <cell r="L381">
            <v>3705963.9458913896</v>
          </cell>
          <cell r="M381">
            <v>0</v>
          </cell>
          <cell r="N381">
            <v>0</v>
          </cell>
          <cell r="O381">
            <v>342116.91859725909</v>
          </cell>
          <cell r="P381">
            <v>279009.13851807005</v>
          </cell>
          <cell r="Q381">
            <v>63107.780079189048</v>
          </cell>
          <cell r="R381">
            <v>370596.39458913897</v>
          </cell>
          <cell r="S381">
            <v>0</v>
          </cell>
        </row>
        <row r="382">
          <cell r="A382">
            <v>3549</v>
          </cell>
          <cell r="B382" t="str">
            <v>DUT1048</v>
          </cell>
          <cell r="C382">
            <v>615000000</v>
          </cell>
          <cell r="D382">
            <v>427083.33333333331</v>
          </cell>
          <cell r="E382">
            <v>427083.33333333337</v>
          </cell>
          <cell r="F382">
            <v>558</v>
          </cell>
          <cell r="G382">
            <v>558</v>
          </cell>
          <cell r="H382">
            <v>1</v>
          </cell>
          <cell r="I382">
            <v>0</v>
          </cell>
          <cell r="J382">
            <v>0</v>
          </cell>
          <cell r="K382">
            <v>0</v>
          </cell>
          <cell r="L382">
            <v>3022720.8949411744</v>
          </cell>
          <cell r="M382">
            <v>0</v>
          </cell>
          <cell r="N382">
            <v>0</v>
          </cell>
          <cell r="O382">
            <v>180732.21212976496</v>
          </cell>
          <cell r="P382">
            <v>295594.77488372073</v>
          </cell>
          <cell r="Q382">
            <v>-114862.56275395578</v>
          </cell>
          <cell r="R382">
            <v>238638.56581853796</v>
          </cell>
          <cell r="S382">
            <v>0</v>
          </cell>
        </row>
        <row r="383">
          <cell r="A383">
            <v>887</v>
          </cell>
          <cell r="B383" t="str">
            <v>DUT1049</v>
          </cell>
          <cell r="C383">
            <v>743040000</v>
          </cell>
          <cell r="D383">
            <v>516000</v>
          </cell>
          <cell r="E383">
            <v>516000</v>
          </cell>
          <cell r="F383">
            <v>1100.25</v>
          </cell>
          <cell r="G383">
            <v>1100.25</v>
          </cell>
          <cell r="H383">
            <v>0</v>
          </cell>
          <cell r="I383">
            <v>0</v>
          </cell>
          <cell r="J383">
            <v>0</v>
          </cell>
          <cell r="K383">
            <v>0</v>
          </cell>
          <cell r="L383">
            <v>408240.18857377447</v>
          </cell>
          <cell r="M383">
            <v>0</v>
          </cell>
          <cell r="N383">
            <v>0</v>
          </cell>
          <cell r="O383">
            <v>-325620.28050454229</v>
          </cell>
          <cell r="P383">
            <v>284736.20915694203</v>
          </cell>
          <cell r="Q383">
            <v>-610356.48966148426</v>
          </cell>
          <cell r="R383">
            <v>0</v>
          </cell>
          <cell r="S383">
            <v>0</v>
          </cell>
        </row>
        <row r="384">
          <cell r="A384">
            <v>46</v>
          </cell>
          <cell r="B384" t="str">
            <v>DUT1050</v>
          </cell>
          <cell r="C384">
            <v>3030000000</v>
          </cell>
          <cell r="D384">
            <v>2104166.6666666665</v>
          </cell>
          <cell r="E384">
            <v>2104166.6666666665</v>
          </cell>
          <cell r="F384">
            <v>3494</v>
          </cell>
          <cell r="G384">
            <v>3494</v>
          </cell>
          <cell r="H384">
            <v>0</v>
          </cell>
          <cell r="I384">
            <v>1</v>
          </cell>
          <cell r="J384">
            <v>0</v>
          </cell>
          <cell r="K384">
            <v>0</v>
          </cell>
          <cell r="L384">
            <v>0</v>
          </cell>
          <cell r="M384">
            <v>68734478.359747157</v>
          </cell>
          <cell r="N384">
            <v>0</v>
          </cell>
          <cell r="O384">
            <v>512967.1530709411</v>
          </cell>
          <cell r="P384">
            <v>449280.08541216422</v>
          </cell>
          <cell r="Q384">
            <v>63687.067658776883</v>
          </cell>
          <cell r="R384">
            <v>0</v>
          </cell>
          <cell r="S384">
            <v>4</v>
          </cell>
        </row>
        <row r="385">
          <cell r="A385">
            <v>891</v>
          </cell>
          <cell r="B385" t="str">
            <v>DUT1051</v>
          </cell>
          <cell r="C385">
            <v>538560000</v>
          </cell>
          <cell r="D385">
            <v>374000</v>
          </cell>
          <cell r="E385">
            <v>374000</v>
          </cell>
          <cell r="F385">
            <v>696.90200000000004</v>
          </cell>
          <cell r="G385">
            <v>696.90200000000004</v>
          </cell>
          <cell r="H385">
            <v>0</v>
          </cell>
          <cell r="I385">
            <v>0</v>
          </cell>
          <cell r="J385">
            <v>0</v>
          </cell>
          <cell r="K385">
            <v>0</v>
          </cell>
          <cell r="L385">
            <v>0</v>
          </cell>
          <cell r="M385">
            <v>11055099.212916961</v>
          </cell>
          <cell r="N385">
            <v>0</v>
          </cell>
          <cell r="O385">
            <v>60285.436961194755</v>
          </cell>
          <cell r="P385">
            <v>83191.768501719387</v>
          </cell>
          <cell r="Q385">
            <v>-22906.331540524632</v>
          </cell>
          <cell r="R385">
            <v>0</v>
          </cell>
          <cell r="S385">
            <v>2</v>
          </cell>
        </row>
        <row r="386">
          <cell r="A386">
            <v>2866</v>
          </cell>
          <cell r="B386" t="str">
            <v>DUT1052</v>
          </cell>
          <cell r="C386">
            <v>1361376000</v>
          </cell>
          <cell r="D386">
            <v>945400</v>
          </cell>
          <cell r="E386">
            <v>945400</v>
          </cell>
          <cell r="F386">
            <v>2455.65</v>
          </cell>
          <cell r="G386">
            <v>2455.65</v>
          </cell>
          <cell r="H386">
            <v>0</v>
          </cell>
          <cell r="I386">
            <v>0</v>
          </cell>
          <cell r="J386">
            <v>0</v>
          </cell>
          <cell r="K386">
            <v>0</v>
          </cell>
          <cell r="L386">
            <v>3805947.8421045784</v>
          </cell>
          <cell r="M386">
            <v>0</v>
          </cell>
          <cell r="N386">
            <v>0</v>
          </cell>
          <cell r="O386">
            <v>465670.42153786658</v>
          </cell>
          <cell r="P386">
            <v>273659.1732191607</v>
          </cell>
          <cell r="Q386">
            <v>192011.24831870588</v>
          </cell>
          <cell r="R386">
            <v>380594.78421045787</v>
          </cell>
          <cell r="S386">
            <v>0</v>
          </cell>
        </row>
        <row r="387">
          <cell r="A387">
            <v>1925</v>
          </cell>
          <cell r="B387" t="str">
            <v>DUT1053</v>
          </cell>
          <cell r="C387">
            <v>937320000</v>
          </cell>
          <cell r="D387">
            <v>650916.66666666663</v>
          </cell>
          <cell r="E387">
            <v>650916.66666666663</v>
          </cell>
          <cell r="F387">
            <v>1137.0999999999999</v>
          </cell>
          <cell r="G387">
            <v>1137.0999999999999</v>
          </cell>
          <cell r="H387">
            <v>0</v>
          </cell>
          <cell r="I387">
            <v>1</v>
          </cell>
          <cell r="J387">
            <v>0</v>
          </cell>
          <cell r="K387">
            <v>0</v>
          </cell>
          <cell r="L387">
            <v>6521490.0922645191</v>
          </cell>
          <cell r="M387">
            <v>0</v>
          </cell>
          <cell r="N387">
            <v>0</v>
          </cell>
          <cell r="O387">
            <v>367963.35564751551</v>
          </cell>
          <cell r="P387">
            <v>321271.38786327088</v>
          </cell>
          <cell r="Q387">
            <v>46691.967784244625</v>
          </cell>
          <cell r="R387">
            <v>629342.75904345384</v>
          </cell>
          <cell r="S387">
            <v>0</v>
          </cell>
        </row>
        <row r="388">
          <cell r="A388">
            <v>3471</v>
          </cell>
          <cell r="B388" t="str">
            <v>DUT1056</v>
          </cell>
          <cell r="C388">
            <v>340000000</v>
          </cell>
          <cell r="D388">
            <v>236111.11111111109</v>
          </cell>
          <cell r="E388">
            <v>236111.11111111109</v>
          </cell>
          <cell r="F388">
            <v>410.04</v>
          </cell>
          <cell r="G388">
            <v>410.04</v>
          </cell>
          <cell r="H388">
            <v>0</v>
          </cell>
          <cell r="I388">
            <v>0</v>
          </cell>
          <cell r="J388">
            <v>0</v>
          </cell>
          <cell r="K388">
            <v>0</v>
          </cell>
          <cell r="L388">
            <v>0</v>
          </cell>
          <cell r="M388">
            <v>7793196.8365838211</v>
          </cell>
          <cell r="N388">
            <v>0</v>
          </cell>
          <cell r="O388">
            <v>147231.81780156435</v>
          </cell>
          <cell r="P388">
            <v>94909.694894255779</v>
          </cell>
          <cell r="Q388">
            <v>52322.122907308571</v>
          </cell>
          <cell r="R388">
            <v>0</v>
          </cell>
          <cell r="S388">
            <v>2</v>
          </cell>
        </row>
        <row r="389">
          <cell r="A389">
            <v>3297</v>
          </cell>
          <cell r="B389" t="str">
            <v>DUT1057</v>
          </cell>
          <cell r="C389">
            <v>489600000</v>
          </cell>
          <cell r="D389">
            <v>340000</v>
          </cell>
          <cell r="E389">
            <v>340000</v>
          </cell>
          <cell r="F389">
            <v>771.8</v>
          </cell>
          <cell r="G389">
            <v>771.8</v>
          </cell>
          <cell r="H389">
            <v>0</v>
          </cell>
          <cell r="I389">
            <v>0</v>
          </cell>
          <cell r="J389">
            <v>0</v>
          </cell>
          <cell r="K389">
            <v>0</v>
          </cell>
          <cell r="L389">
            <v>0</v>
          </cell>
          <cell r="M389">
            <v>6157713.1491534682</v>
          </cell>
          <cell r="N389">
            <v>0</v>
          </cell>
          <cell r="O389">
            <v>86962.192096764804</v>
          </cell>
          <cell r="P389">
            <v>55710.073916354013</v>
          </cell>
          <cell r="Q389">
            <v>31252.118180410791</v>
          </cell>
          <cell r="R389">
            <v>0</v>
          </cell>
          <cell r="S389">
            <v>2</v>
          </cell>
        </row>
        <row r="390">
          <cell r="A390">
            <v>6257</v>
          </cell>
          <cell r="B390" t="str">
            <v>DUT1060</v>
          </cell>
          <cell r="C390">
            <v>1559440000</v>
          </cell>
          <cell r="D390">
            <v>1082944.4444444445</v>
          </cell>
          <cell r="E390">
            <v>1082944.4444444445</v>
          </cell>
          <cell r="F390">
            <v>3564</v>
          </cell>
          <cell r="G390">
            <v>3564</v>
          </cell>
          <cell r="H390">
            <v>0</v>
          </cell>
          <cell r="I390">
            <v>0</v>
          </cell>
          <cell r="J390">
            <v>0</v>
          </cell>
          <cell r="K390">
            <v>0</v>
          </cell>
          <cell r="L390">
            <v>15306592.724108374</v>
          </cell>
          <cell r="M390">
            <v>0</v>
          </cell>
          <cell r="N390">
            <v>0</v>
          </cell>
          <cell r="O390">
            <v>1148621.4784628837</v>
          </cell>
          <cell r="P390">
            <v>1308098.727684346</v>
          </cell>
          <cell r="Q390">
            <v>-159477.24922146229</v>
          </cell>
          <cell r="R390">
            <v>1357424.9268179706</v>
          </cell>
          <cell r="S390">
            <v>0</v>
          </cell>
        </row>
        <row r="391">
          <cell r="A391">
            <v>2712</v>
          </cell>
          <cell r="B391" t="str">
            <v>DUT1061</v>
          </cell>
          <cell r="C391">
            <v>1131566400</v>
          </cell>
          <cell r="D391">
            <v>785810</v>
          </cell>
          <cell r="E391">
            <v>785810</v>
          </cell>
          <cell r="F391">
            <v>2558.25</v>
          </cell>
          <cell r="G391">
            <v>2558.25</v>
          </cell>
          <cell r="H391">
            <v>0</v>
          </cell>
          <cell r="I391">
            <v>0</v>
          </cell>
          <cell r="J391">
            <v>0</v>
          </cell>
          <cell r="K391">
            <v>0</v>
          </cell>
          <cell r="L391">
            <v>112628.62917385659</v>
          </cell>
          <cell r="M391">
            <v>18998143.845594671</v>
          </cell>
          <cell r="N391">
            <v>0</v>
          </cell>
          <cell r="O391">
            <v>253993.58588209786</v>
          </cell>
          <cell r="P391">
            <v>135886.65546721863</v>
          </cell>
          <cell r="Q391">
            <v>118106.93041487923</v>
          </cell>
          <cell r="R391">
            <v>0</v>
          </cell>
          <cell r="S391">
            <v>3</v>
          </cell>
        </row>
        <row r="392">
          <cell r="A392">
            <v>6179</v>
          </cell>
          <cell r="B392" t="str">
            <v>DUT1062</v>
          </cell>
          <cell r="C392">
            <v>965000000</v>
          </cell>
          <cell r="D392">
            <v>670138.88888888888</v>
          </cell>
          <cell r="E392">
            <v>670138.88888888888</v>
          </cell>
          <cell r="F392">
            <v>1690</v>
          </cell>
          <cell r="G392">
            <v>1690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  <cell r="L392">
            <v>0</v>
          </cell>
          <cell r="M392">
            <v>11724398.676793233</v>
          </cell>
          <cell r="N392">
            <v>0</v>
          </cell>
          <cell r="O392">
            <v>180298.25471802297</v>
          </cell>
          <cell r="P392">
            <v>109880.16635651315</v>
          </cell>
          <cell r="Q392">
            <v>70418.088361509828</v>
          </cell>
          <cell r="R392">
            <v>0</v>
          </cell>
          <cell r="S392">
            <v>3</v>
          </cell>
        </row>
        <row r="393">
          <cell r="A393">
            <v>8002</v>
          </cell>
          <cell r="B393" t="str">
            <v>DUT1064</v>
          </cell>
          <cell r="C393">
            <v>316800000</v>
          </cell>
          <cell r="D393">
            <v>220000</v>
          </cell>
          <cell r="E393">
            <v>220000</v>
          </cell>
          <cell r="F393">
            <v>414</v>
          </cell>
          <cell r="G393">
            <v>414</v>
          </cell>
          <cell r="H393">
            <v>0</v>
          </cell>
          <cell r="I393">
            <v>0</v>
          </cell>
          <cell r="J393">
            <v>0</v>
          </cell>
          <cell r="K393">
            <v>0</v>
          </cell>
          <cell r="L393">
            <v>2357942.6460151263</v>
          </cell>
          <cell r="M393">
            <v>0</v>
          </cell>
          <cell r="N393">
            <v>0</v>
          </cell>
          <cell r="O393">
            <v>290721.48858204857</v>
          </cell>
          <cell r="P393">
            <v>161751.54363590988</v>
          </cell>
          <cell r="Q393">
            <v>128969.94494613868</v>
          </cell>
          <cell r="R393">
            <v>235794.26460151264</v>
          </cell>
          <cell r="S393">
            <v>0</v>
          </cell>
        </row>
        <row r="394">
          <cell r="A394">
            <v>646</v>
          </cell>
          <cell r="B394" t="str">
            <v>DUT1066</v>
          </cell>
          <cell r="C394">
            <v>2465280000</v>
          </cell>
          <cell r="D394">
            <v>1712000</v>
          </cell>
          <cell r="E394">
            <v>1712000</v>
          </cell>
          <cell r="F394">
            <v>1301.8800000000001</v>
          </cell>
          <cell r="G394">
            <v>1301.8800000000001</v>
          </cell>
          <cell r="H394">
            <v>0</v>
          </cell>
          <cell r="I394">
            <v>0</v>
          </cell>
          <cell r="J394">
            <v>0</v>
          </cell>
          <cell r="K394">
            <v>0</v>
          </cell>
          <cell r="L394">
            <v>0</v>
          </cell>
          <cell r="M394">
            <v>41678859.492517158</v>
          </cell>
          <cell r="N394">
            <v>0</v>
          </cell>
          <cell r="O394">
            <v>843954.96717823902</v>
          </cell>
          <cell r="P394">
            <v>554173.98458004592</v>
          </cell>
          <cell r="Q394">
            <v>289780.98259819311</v>
          </cell>
          <cell r="R394">
            <v>0</v>
          </cell>
          <cell r="S394">
            <v>4</v>
          </cell>
        </row>
        <row r="395">
          <cell r="A395">
            <v>3524</v>
          </cell>
          <cell r="B395" t="str">
            <v>DUT1067</v>
          </cell>
          <cell r="C395">
            <v>237500000</v>
          </cell>
          <cell r="D395">
            <v>164930.55555555556</v>
          </cell>
          <cell r="E395">
            <v>164930.55555555556</v>
          </cell>
          <cell r="F395">
            <v>218.14500000000001</v>
          </cell>
          <cell r="G395">
            <v>218.14500000000001</v>
          </cell>
          <cell r="H395">
            <v>0</v>
          </cell>
          <cell r="I395">
            <v>0</v>
          </cell>
          <cell r="J395">
            <v>0</v>
          </cell>
          <cell r="K395">
            <v>0</v>
          </cell>
          <cell r="L395">
            <v>1055317.1541169139</v>
          </cell>
          <cell r="M395">
            <v>0</v>
          </cell>
          <cell r="N395">
            <v>0</v>
          </cell>
          <cell r="O395">
            <v>91615.513842022716</v>
          </cell>
          <cell r="P395">
            <v>100845.02414431641</v>
          </cell>
          <cell r="Q395">
            <v>-9229.5103022936964</v>
          </cell>
          <cell r="R395">
            <v>0</v>
          </cell>
          <cell r="S395">
            <v>0</v>
          </cell>
        </row>
        <row r="396">
          <cell r="A396">
            <v>1731</v>
          </cell>
          <cell r="B396" t="str">
            <v>DUT1068</v>
          </cell>
          <cell r="C396">
            <v>131800000</v>
          </cell>
          <cell r="D396">
            <v>91527.777777777781</v>
          </cell>
          <cell r="E396">
            <v>91527.777777777781</v>
          </cell>
          <cell r="F396">
            <v>121.005</v>
          </cell>
          <cell r="G396">
            <v>121.005</v>
          </cell>
          <cell r="H396">
            <v>0</v>
          </cell>
          <cell r="I396">
            <v>0</v>
          </cell>
          <cell r="J396">
            <v>0</v>
          </cell>
          <cell r="K396">
            <v>0</v>
          </cell>
          <cell r="L396">
            <v>391993.92487326456</v>
          </cell>
          <cell r="M396">
            <v>0</v>
          </cell>
          <cell r="N396">
            <v>0</v>
          </cell>
          <cell r="O396">
            <v>36097.931168860479</v>
          </cell>
          <cell r="P396">
            <v>33443.00228082409</v>
          </cell>
          <cell r="Q396">
            <v>2654.9288880363893</v>
          </cell>
          <cell r="R396">
            <v>0</v>
          </cell>
          <cell r="S396">
            <v>0</v>
          </cell>
        </row>
        <row r="397">
          <cell r="A397">
            <v>3936</v>
          </cell>
          <cell r="B397" t="str">
            <v>DUT1069</v>
          </cell>
          <cell r="C397">
            <v>392985908</v>
          </cell>
          <cell r="D397">
            <v>272906.88055555557</v>
          </cell>
          <cell r="E397">
            <v>272906.88055555557</v>
          </cell>
          <cell r="F397">
            <v>439.37599999999998</v>
          </cell>
          <cell r="G397">
            <v>439.37599999999998</v>
          </cell>
          <cell r="H397">
            <v>0</v>
          </cell>
          <cell r="I397">
            <v>0</v>
          </cell>
          <cell r="J397">
            <v>0</v>
          </cell>
          <cell r="K397">
            <v>0</v>
          </cell>
          <cell r="L397">
            <v>0</v>
          </cell>
          <cell r="M397">
            <v>13989257.194337411</v>
          </cell>
          <cell r="N397">
            <v>0</v>
          </cell>
          <cell r="O397">
            <v>95286.231312210206</v>
          </cell>
          <cell r="P397">
            <v>47891.683832778166</v>
          </cell>
          <cell r="Q397">
            <v>47394.54747943204</v>
          </cell>
          <cell r="R397">
            <v>0</v>
          </cell>
          <cell r="S397">
            <v>2</v>
          </cell>
        </row>
        <row r="398">
          <cell r="A398">
            <v>566</v>
          </cell>
          <cell r="B398" t="str">
            <v>DUT1070</v>
          </cell>
          <cell r="C398">
            <v>2914400000</v>
          </cell>
          <cell r="D398">
            <v>2023888.8888888888</v>
          </cell>
          <cell r="E398">
            <v>2023888.888888889</v>
          </cell>
          <cell r="F398">
            <v>2162.9969999999998</v>
          </cell>
          <cell r="G398">
            <v>2162.9969999999998</v>
          </cell>
          <cell r="H398">
            <v>0</v>
          </cell>
          <cell r="I398">
            <v>1</v>
          </cell>
          <cell r="J398">
            <v>0</v>
          </cell>
          <cell r="K398">
            <v>0</v>
          </cell>
          <cell r="L398">
            <v>0</v>
          </cell>
          <cell r="M398">
            <v>97190014.851022884</v>
          </cell>
          <cell r="N398">
            <v>0</v>
          </cell>
          <cell r="O398">
            <v>896619.89134548488</v>
          </cell>
          <cell r="P398">
            <v>796690.41858738766</v>
          </cell>
          <cell r="Q398">
            <v>99929.472758097225</v>
          </cell>
          <cell r="R398">
            <v>0</v>
          </cell>
          <cell r="S398">
            <v>4</v>
          </cell>
        </row>
        <row r="399">
          <cell r="A399">
            <v>1008</v>
          </cell>
          <cell r="B399" t="str">
            <v>DUT1071</v>
          </cell>
          <cell r="C399">
            <v>436000000</v>
          </cell>
          <cell r="D399">
            <v>302777.77777777781</v>
          </cell>
          <cell r="E399">
            <v>302777.77777777781</v>
          </cell>
          <cell r="F399">
            <v>600</v>
          </cell>
          <cell r="G399">
            <v>600</v>
          </cell>
          <cell r="H399">
            <v>0</v>
          </cell>
          <cell r="I399">
            <v>0</v>
          </cell>
          <cell r="J399">
            <v>0</v>
          </cell>
          <cell r="K399">
            <v>0</v>
          </cell>
          <cell r="L399">
            <v>1429443.6398406355</v>
          </cell>
          <cell r="M399">
            <v>0</v>
          </cell>
          <cell r="N399">
            <v>0</v>
          </cell>
          <cell r="O399">
            <v>184828.26499088699</v>
          </cell>
          <cell r="P399">
            <v>131831.43394922171</v>
          </cell>
          <cell r="Q399">
            <v>52996.831041665282</v>
          </cell>
          <cell r="R399">
            <v>185648.74579382077</v>
          </cell>
          <cell r="S399">
            <v>0</v>
          </cell>
        </row>
        <row r="400">
          <cell r="A400">
            <v>3490</v>
          </cell>
          <cell r="B400" t="str">
            <v>DUT1072</v>
          </cell>
          <cell r="C400">
            <v>527900000</v>
          </cell>
          <cell r="D400">
            <v>366597.22222222219</v>
          </cell>
          <cell r="E400">
            <v>366597.22222222219</v>
          </cell>
          <cell r="F400">
            <v>634.77499999999998</v>
          </cell>
          <cell r="G400">
            <v>634.77499999999998</v>
          </cell>
          <cell r="H400">
            <v>0</v>
          </cell>
          <cell r="I400">
            <v>0</v>
          </cell>
          <cell r="J400">
            <v>0</v>
          </cell>
          <cell r="K400">
            <v>0</v>
          </cell>
          <cell r="L400">
            <v>934065.18671928335</v>
          </cell>
          <cell r="M400">
            <v>0</v>
          </cell>
          <cell r="N400">
            <v>0</v>
          </cell>
          <cell r="O400">
            <v>134071.0824666851</v>
          </cell>
          <cell r="P400">
            <v>91317.971788397917</v>
          </cell>
          <cell r="Q400">
            <v>42753.110678287179</v>
          </cell>
          <cell r="R400">
            <v>185648.74579382077</v>
          </cell>
          <cell r="S400">
            <v>0</v>
          </cell>
        </row>
        <row r="401">
          <cell r="A401">
            <v>2706</v>
          </cell>
          <cell r="B401" t="str">
            <v>DUT1074</v>
          </cell>
          <cell r="C401">
            <v>318800000</v>
          </cell>
          <cell r="D401">
            <v>221388.88888888891</v>
          </cell>
          <cell r="E401">
            <v>221388.88888888891</v>
          </cell>
          <cell r="F401">
            <v>413.63499999999999</v>
          </cell>
          <cell r="G401">
            <v>413.63499999999999</v>
          </cell>
          <cell r="H401">
            <v>0</v>
          </cell>
          <cell r="I401">
            <v>0</v>
          </cell>
          <cell r="J401">
            <v>0</v>
          </cell>
          <cell r="K401">
            <v>0</v>
          </cell>
          <cell r="L401">
            <v>707448.53222065745</v>
          </cell>
          <cell r="M401">
            <v>0</v>
          </cell>
          <cell r="N401">
            <v>0</v>
          </cell>
          <cell r="O401">
            <v>148899.87097877293</v>
          </cell>
          <cell r="P401">
            <v>78565.666003350314</v>
          </cell>
          <cell r="Q401">
            <v>70334.204975422617</v>
          </cell>
          <cell r="R401">
            <v>0</v>
          </cell>
          <cell r="S401">
            <v>0</v>
          </cell>
        </row>
        <row r="402">
          <cell r="A402">
            <v>1943</v>
          </cell>
          <cell r="B402" t="str">
            <v>DUT1075</v>
          </cell>
          <cell r="C402">
            <v>117500000</v>
          </cell>
          <cell r="D402">
            <v>81597.222222222219</v>
          </cell>
          <cell r="E402">
            <v>81597.222222222219</v>
          </cell>
          <cell r="F402">
            <v>136.9</v>
          </cell>
          <cell r="G402">
            <v>136.9</v>
          </cell>
          <cell r="H402">
            <v>0</v>
          </cell>
          <cell r="I402">
            <v>0</v>
          </cell>
          <cell r="J402">
            <v>0</v>
          </cell>
          <cell r="K402">
            <v>0</v>
          </cell>
          <cell r="L402">
            <v>0</v>
          </cell>
          <cell r="M402">
            <v>3020620.5420920337</v>
          </cell>
          <cell r="N402">
            <v>0</v>
          </cell>
          <cell r="O402">
            <v>21988.770074428307</v>
          </cell>
          <cell r="P402">
            <v>14779.908571191931</v>
          </cell>
          <cell r="Q402">
            <v>7208.8615032363759</v>
          </cell>
          <cell r="R402">
            <v>0</v>
          </cell>
          <cell r="S402">
            <v>2</v>
          </cell>
        </row>
        <row r="403">
          <cell r="A403">
            <v>6042</v>
          </cell>
          <cell r="B403" t="str">
            <v>DUT1078</v>
          </cell>
          <cell r="C403">
            <v>108000000</v>
          </cell>
          <cell r="D403">
            <v>75000</v>
          </cell>
          <cell r="E403" t="e">
            <v>#N/A</v>
          </cell>
          <cell r="F403">
            <v>1726.6</v>
          </cell>
          <cell r="G403" t="e">
            <v>#N/A</v>
          </cell>
          <cell r="H403">
            <v>0</v>
          </cell>
          <cell r="I403">
            <v>0</v>
          </cell>
          <cell r="J403">
            <v>1</v>
          </cell>
          <cell r="K403">
            <v>0</v>
          </cell>
          <cell r="L403">
            <v>0</v>
          </cell>
          <cell r="M403">
            <v>0</v>
          </cell>
          <cell r="N403">
            <v>0</v>
          </cell>
          <cell r="O403">
            <v>0</v>
          </cell>
          <cell r="P403">
            <v>0</v>
          </cell>
          <cell r="Q403">
            <v>0</v>
          </cell>
          <cell r="R403">
            <v>0</v>
          </cell>
          <cell r="S403">
            <v>0</v>
          </cell>
        </row>
        <row r="404">
          <cell r="A404">
            <v>6043</v>
          </cell>
          <cell r="B404" t="str">
            <v>DUT1081</v>
          </cell>
          <cell r="C404">
            <v>508000000</v>
          </cell>
          <cell r="D404">
            <v>352777.77777777781</v>
          </cell>
          <cell r="E404" t="e">
            <v>#N/A</v>
          </cell>
          <cell r="F404">
            <v>2950.6</v>
          </cell>
          <cell r="G404" t="e">
            <v>#N/A</v>
          </cell>
          <cell r="H404">
            <v>1</v>
          </cell>
          <cell r="I404">
            <v>0</v>
          </cell>
          <cell r="J404">
            <v>1</v>
          </cell>
          <cell r="K404">
            <v>0</v>
          </cell>
          <cell r="L404">
            <v>0</v>
          </cell>
          <cell r="M404">
            <v>0</v>
          </cell>
          <cell r="N404">
            <v>0</v>
          </cell>
          <cell r="O404">
            <v>0</v>
          </cell>
          <cell r="P404">
            <v>0</v>
          </cell>
          <cell r="Q404">
            <v>0</v>
          </cell>
          <cell r="R404">
            <v>0</v>
          </cell>
          <cell r="S404">
            <v>0</v>
          </cell>
        </row>
        <row r="405">
          <cell r="A405">
            <v>4938</v>
          </cell>
          <cell r="B405" t="str">
            <v>DUT1084</v>
          </cell>
          <cell r="C405">
            <v>381000000</v>
          </cell>
          <cell r="D405">
            <v>264583.33333333331</v>
          </cell>
          <cell r="E405">
            <v>264583.33333333331</v>
          </cell>
          <cell r="F405">
            <v>337.322</v>
          </cell>
          <cell r="G405">
            <v>337.322</v>
          </cell>
          <cell r="H405">
            <v>0</v>
          </cell>
          <cell r="I405">
            <v>0</v>
          </cell>
          <cell r="J405">
            <v>0</v>
          </cell>
          <cell r="K405">
            <v>0</v>
          </cell>
          <cell r="L405">
            <v>1119510.1077171473</v>
          </cell>
          <cell r="M405">
            <v>0</v>
          </cell>
          <cell r="N405">
            <v>0</v>
          </cell>
          <cell r="O405">
            <v>176757.07615490555</v>
          </cell>
          <cell r="P405">
            <v>109384.11518681607</v>
          </cell>
          <cell r="Q405">
            <v>67372.960968089479</v>
          </cell>
          <cell r="R405">
            <v>185648.74579382077</v>
          </cell>
          <cell r="S405">
            <v>0</v>
          </cell>
        </row>
        <row r="406">
          <cell r="A406">
            <v>994</v>
          </cell>
          <cell r="B406" t="str">
            <v>DUT1085</v>
          </cell>
          <cell r="C406">
            <v>427680000</v>
          </cell>
          <cell r="D406">
            <v>297000</v>
          </cell>
          <cell r="E406">
            <v>297000</v>
          </cell>
          <cell r="F406">
            <v>1873.02</v>
          </cell>
          <cell r="G406">
            <v>1873.02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  <cell r="L406">
            <v>3014193.8848703764</v>
          </cell>
          <cell r="M406">
            <v>0</v>
          </cell>
          <cell r="N406">
            <v>0</v>
          </cell>
          <cell r="O406">
            <v>479025.35934254766</v>
          </cell>
          <cell r="P406">
            <v>310001.59711493319</v>
          </cell>
          <cell r="Q406">
            <v>169023.76222761447</v>
          </cell>
          <cell r="R406">
            <v>301419.38848703768</v>
          </cell>
          <cell r="S406">
            <v>0</v>
          </cell>
        </row>
        <row r="407">
          <cell r="A407">
            <v>4042</v>
          </cell>
          <cell r="B407" t="str">
            <v>DUT1086</v>
          </cell>
          <cell r="C407">
            <v>165000000</v>
          </cell>
          <cell r="D407">
            <v>114583.33333333333</v>
          </cell>
          <cell r="E407">
            <v>114583.33333333333</v>
          </cell>
          <cell r="F407">
            <v>272</v>
          </cell>
          <cell r="G407">
            <v>272</v>
          </cell>
          <cell r="H407">
            <v>0</v>
          </cell>
          <cell r="I407">
            <v>0</v>
          </cell>
          <cell r="J407">
            <v>0</v>
          </cell>
          <cell r="K407">
            <v>0</v>
          </cell>
          <cell r="L407">
            <v>1668447.4250093326</v>
          </cell>
          <cell r="M407">
            <v>0</v>
          </cell>
          <cell r="N407">
            <v>0</v>
          </cell>
          <cell r="O407">
            <v>63657.214826865951</v>
          </cell>
          <cell r="P407">
            <v>122724.53115288916</v>
          </cell>
          <cell r="Q407">
            <v>-59067.31632602321</v>
          </cell>
          <cell r="R407">
            <v>185648.74579382077</v>
          </cell>
          <cell r="S407">
            <v>0</v>
          </cell>
        </row>
        <row r="408">
          <cell r="A408">
            <v>2732</v>
          </cell>
          <cell r="B408" t="str">
            <v>DUT1087</v>
          </cell>
          <cell r="C408">
            <v>415000000</v>
          </cell>
          <cell r="D408">
            <v>288194.44444444444</v>
          </cell>
          <cell r="E408">
            <v>288194.44444444444</v>
          </cell>
          <cell r="F408">
            <v>466</v>
          </cell>
          <cell r="G408">
            <v>466</v>
          </cell>
          <cell r="H408">
            <v>0</v>
          </cell>
          <cell r="I408">
            <v>0</v>
          </cell>
          <cell r="J408">
            <v>0</v>
          </cell>
          <cell r="K408">
            <v>0</v>
          </cell>
          <cell r="L408">
            <v>317088.60740313056</v>
          </cell>
          <cell r="M408">
            <v>0</v>
          </cell>
          <cell r="N408">
            <v>0</v>
          </cell>
          <cell r="O408">
            <v>126719.96444192389</v>
          </cell>
          <cell r="P408">
            <v>309883.45003689401</v>
          </cell>
          <cell r="Q408">
            <v>-183163.48559497012</v>
          </cell>
          <cell r="R408">
            <v>0</v>
          </cell>
          <cell r="S408">
            <v>0</v>
          </cell>
        </row>
        <row r="409">
          <cell r="A409">
            <v>3130</v>
          </cell>
          <cell r="B409" t="str">
            <v>DUT1088</v>
          </cell>
          <cell r="C409">
            <v>214183000</v>
          </cell>
          <cell r="D409">
            <v>148738.19444444444</v>
          </cell>
          <cell r="E409">
            <v>148738.19444444444</v>
          </cell>
          <cell r="F409">
            <v>218.22900000000001</v>
          </cell>
          <cell r="G409">
            <v>218.22900000000001</v>
          </cell>
          <cell r="H409">
            <v>0</v>
          </cell>
          <cell r="I409">
            <v>0</v>
          </cell>
          <cell r="J409">
            <v>0</v>
          </cell>
          <cell r="K409">
            <v>0</v>
          </cell>
          <cell r="L409">
            <v>239346.95067405433</v>
          </cell>
          <cell r="M409">
            <v>4253890.9220769536</v>
          </cell>
          <cell r="N409">
            <v>0</v>
          </cell>
          <cell r="O409">
            <v>66852.426182516356</v>
          </cell>
          <cell r="P409">
            <v>41838.059180637392</v>
          </cell>
          <cell r="Q409">
            <v>25014.367001878963</v>
          </cell>
          <cell r="R409">
            <v>0</v>
          </cell>
          <cell r="S409">
            <v>2</v>
          </cell>
        </row>
        <row r="410">
          <cell r="A410">
            <v>1904</v>
          </cell>
          <cell r="B410" t="str">
            <v>DUT1089</v>
          </cell>
          <cell r="C410">
            <v>436478400</v>
          </cell>
          <cell r="D410">
            <v>303110</v>
          </cell>
          <cell r="E410">
            <v>303110</v>
          </cell>
          <cell r="F410">
            <v>512</v>
          </cell>
          <cell r="G410">
            <v>512</v>
          </cell>
          <cell r="H410">
            <v>0</v>
          </cell>
          <cell r="I410">
            <v>0</v>
          </cell>
          <cell r="J410">
            <v>0</v>
          </cell>
          <cell r="K410">
            <v>0</v>
          </cell>
          <cell r="L410">
            <v>0</v>
          </cell>
          <cell r="M410">
            <v>11112930.206965761</v>
          </cell>
          <cell r="N410">
            <v>0</v>
          </cell>
          <cell r="O410">
            <v>81350.917744377759</v>
          </cell>
          <cell r="P410">
            <v>78685.996098090895</v>
          </cell>
          <cell r="Q410">
            <v>2664.9216462868644</v>
          </cell>
          <cell r="R410">
            <v>0</v>
          </cell>
          <cell r="S410">
            <v>2</v>
          </cell>
        </row>
        <row r="411">
          <cell r="A411">
            <v>6098</v>
          </cell>
          <cell r="B411" t="str">
            <v>DUT1092</v>
          </cell>
          <cell r="C411">
            <v>64627000</v>
          </cell>
          <cell r="D411">
            <v>44879.861111111109</v>
          </cell>
          <cell r="E411" t="e">
            <v>#N/A</v>
          </cell>
          <cell r="F411">
            <v>475</v>
          </cell>
          <cell r="G411" t="e">
            <v>#N/A</v>
          </cell>
          <cell r="H411">
            <v>0</v>
          </cell>
          <cell r="I411">
            <v>0</v>
          </cell>
          <cell r="J411">
            <v>1</v>
          </cell>
          <cell r="K411">
            <v>0</v>
          </cell>
          <cell r="L411">
            <v>0</v>
          </cell>
          <cell r="M411">
            <v>0</v>
          </cell>
          <cell r="N411">
            <v>0</v>
          </cell>
          <cell r="O411">
            <v>0</v>
          </cell>
          <cell r="P411">
            <v>0</v>
          </cell>
          <cell r="Q411">
            <v>0</v>
          </cell>
          <cell r="R411">
            <v>0</v>
          </cell>
          <cell r="S411">
            <v>0</v>
          </cell>
        </row>
        <row r="412">
          <cell r="A412">
            <v>995</v>
          </cell>
          <cell r="B412" t="str">
            <v>DUT1093</v>
          </cell>
          <cell r="C412">
            <v>443174400</v>
          </cell>
          <cell r="D412">
            <v>307760</v>
          </cell>
          <cell r="E412">
            <v>307760</v>
          </cell>
          <cell r="F412">
            <v>615.6</v>
          </cell>
          <cell r="G412">
            <v>615.6</v>
          </cell>
          <cell r="H412">
            <v>0</v>
          </cell>
          <cell r="I412">
            <v>0</v>
          </cell>
          <cell r="J412">
            <v>0</v>
          </cell>
          <cell r="K412">
            <v>0</v>
          </cell>
          <cell r="L412">
            <v>1051862.4481892111</v>
          </cell>
          <cell r="M412">
            <v>0</v>
          </cell>
          <cell r="N412">
            <v>0</v>
          </cell>
          <cell r="O412">
            <v>118953.34530368747</v>
          </cell>
          <cell r="P412">
            <v>86221.94043182295</v>
          </cell>
          <cell r="Q412">
            <v>32731.404871864521</v>
          </cell>
          <cell r="R412">
            <v>185648.74579382077</v>
          </cell>
          <cell r="S412">
            <v>0</v>
          </cell>
        </row>
        <row r="413">
          <cell r="A413">
            <v>1570</v>
          </cell>
          <cell r="B413" t="str">
            <v>DUT1095</v>
          </cell>
          <cell r="C413">
            <v>146880000</v>
          </cell>
          <cell r="D413">
            <v>102000</v>
          </cell>
          <cell r="E413">
            <v>102000</v>
          </cell>
          <cell r="F413">
            <v>109.5</v>
          </cell>
          <cell r="G413">
            <v>109.5</v>
          </cell>
          <cell r="H413">
            <v>0</v>
          </cell>
          <cell r="I413">
            <v>0</v>
          </cell>
          <cell r="J413">
            <v>0</v>
          </cell>
          <cell r="K413">
            <v>0</v>
          </cell>
          <cell r="L413">
            <v>475770.99923857901</v>
          </cell>
          <cell r="M413">
            <v>0</v>
          </cell>
          <cell r="N413">
            <v>0</v>
          </cell>
          <cell r="O413">
            <v>62206.197709730419</v>
          </cell>
          <cell r="P413">
            <v>45728.488947235754</v>
          </cell>
          <cell r="Q413">
            <v>16477.708762494665</v>
          </cell>
          <cell r="R413">
            <v>0</v>
          </cell>
          <cell r="S413">
            <v>0</v>
          </cell>
        </row>
        <row r="414">
          <cell r="A414">
            <v>4057</v>
          </cell>
          <cell r="B414" t="str">
            <v>DUT1097</v>
          </cell>
          <cell r="C414">
            <v>152650000</v>
          </cell>
          <cell r="D414">
            <v>106006.94444444445</v>
          </cell>
          <cell r="E414">
            <v>106006.94444444445</v>
          </cell>
          <cell r="F414">
            <v>150</v>
          </cell>
          <cell r="G414">
            <v>150</v>
          </cell>
          <cell r="H414">
            <v>0</v>
          </cell>
          <cell r="I414">
            <v>0</v>
          </cell>
          <cell r="J414">
            <v>0</v>
          </cell>
          <cell r="K414">
            <v>0</v>
          </cell>
          <cell r="L414">
            <v>0</v>
          </cell>
          <cell r="M414">
            <v>7364887.064527316</v>
          </cell>
          <cell r="N414">
            <v>0</v>
          </cell>
          <cell r="O414">
            <v>52132.195428990402</v>
          </cell>
          <cell r="P414">
            <v>52266.060052170651</v>
          </cell>
          <cell r="Q414">
            <v>-133.8646231802486</v>
          </cell>
          <cell r="R414">
            <v>0</v>
          </cell>
          <cell r="S414">
            <v>2</v>
          </cell>
        </row>
        <row r="415">
          <cell r="A415">
            <v>4048</v>
          </cell>
          <cell r="B415" t="str">
            <v>DUT1098</v>
          </cell>
          <cell r="C415">
            <v>103000000</v>
          </cell>
          <cell r="D415">
            <v>71527.777777777781</v>
          </cell>
          <cell r="E415">
            <v>71527.777777777781</v>
          </cell>
          <cell r="F415">
            <v>50</v>
          </cell>
          <cell r="G415">
            <v>50</v>
          </cell>
          <cell r="H415">
            <v>1</v>
          </cell>
          <cell r="I415">
            <v>0</v>
          </cell>
          <cell r="J415">
            <v>0</v>
          </cell>
          <cell r="K415">
            <v>0</v>
          </cell>
          <cell r="L415">
            <v>680305.61096761795</v>
          </cell>
          <cell r="M415">
            <v>0</v>
          </cell>
          <cell r="N415">
            <v>0</v>
          </cell>
          <cell r="O415">
            <v>61747.101779339224</v>
          </cell>
          <cell r="P415">
            <v>58364.709396255261</v>
          </cell>
          <cell r="Q415">
            <v>3382.3923830839631</v>
          </cell>
          <cell r="R415">
            <v>185648.74579382077</v>
          </cell>
          <cell r="S415">
            <v>0</v>
          </cell>
        </row>
        <row r="416">
          <cell r="A416">
            <v>1004</v>
          </cell>
          <cell r="B416" t="str">
            <v>DUT1099</v>
          </cell>
          <cell r="C416">
            <v>201600000</v>
          </cell>
          <cell r="D416">
            <v>140000</v>
          </cell>
          <cell r="E416">
            <v>140000</v>
          </cell>
          <cell r="F416">
            <v>144.25</v>
          </cell>
          <cell r="G416">
            <v>144.25</v>
          </cell>
          <cell r="H416">
            <v>0</v>
          </cell>
          <cell r="I416">
            <v>0</v>
          </cell>
          <cell r="J416">
            <v>0</v>
          </cell>
          <cell r="K416">
            <v>0</v>
          </cell>
          <cell r="L416">
            <v>816850.06058499368</v>
          </cell>
          <cell r="M416">
            <v>0</v>
          </cell>
          <cell r="N416">
            <v>0</v>
          </cell>
          <cell r="O416">
            <v>74537.241721600803</v>
          </cell>
          <cell r="P416">
            <v>73840.531632777289</v>
          </cell>
          <cell r="Q416">
            <v>696.71008882351452</v>
          </cell>
          <cell r="R416">
            <v>185648.74579382077</v>
          </cell>
          <cell r="S416">
            <v>0</v>
          </cell>
        </row>
        <row r="417">
          <cell r="A417">
            <v>2411</v>
          </cell>
          <cell r="B417" t="str">
            <v>DUT1100</v>
          </cell>
          <cell r="C417">
            <v>541440000</v>
          </cell>
          <cell r="D417">
            <v>376000</v>
          </cell>
          <cell r="E417">
            <v>376000</v>
          </cell>
          <cell r="F417">
            <v>461.05</v>
          </cell>
          <cell r="G417">
            <v>461.05</v>
          </cell>
          <cell r="H417">
            <v>1</v>
          </cell>
          <cell r="I417">
            <v>0</v>
          </cell>
          <cell r="J417">
            <v>0</v>
          </cell>
          <cell r="K417">
            <v>0</v>
          </cell>
          <cell r="L417">
            <v>0</v>
          </cell>
          <cell r="M417">
            <v>15401883.077757197</v>
          </cell>
          <cell r="N417">
            <v>0</v>
          </cell>
          <cell r="O417">
            <v>227065.54725548183</v>
          </cell>
          <cell r="P417">
            <v>150409.88122932272</v>
          </cell>
          <cell r="Q417">
            <v>76655.666026159102</v>
          </cell>
          <cell r="R417">
            <v>0</v>
          </cell>
          <cell r="S417">
            <v>2</v>
          </cell>
        </row>
        <row r="418">
          <cell r="A418">
            <v>2823</v>
          </cell>
          <cell r="B418" t="str">
            <v>DUT1103</v>
          </cell>
          <cell r="C418">
            <v>544608000</v>
          </cell>
          <cell r="D418">
            <v>378200</v>
          </cell>
          <cell r="E418">
            <v>260200</v>
          </cell>
          <cell r="F418">
            <v>734</v>
          </cell>
          <cell r="G418">
            <v>477</v>
          </cell>
          <cell r="H418">
            <v>0</v>
          </cell>
          <cell r="I418">
            <v>0</v>
          </cell>
          <cell r="J418">
            <v>2</v>
          </cell>
          <cell r="K418">
            <v>0</v>
          </cell>
          <cell r="L418">
            <v>98978.786089556874</v>
          </cell>
          <cell r="M418">
            <v>5212480.5717117218</v>
          </cell>
          <cell r="N418">
            <v>957399.71419479873</v>
          </cell>
          <cell r="O418">
            <v>129735.95360390212</v>
          </cell>
          <cell r="P418">
            <v>63155.409027605143</v>
          </cell>
          <cell r="Q418">
            <v>66580.544576296976</v>
          </cell>
          <cell r="R418">
            <v>0</v>
          </cell>
          <cell r="S418">
            <v>9</v>
          </cell>
        </row>
        <row r="419">
          <cell r="A419">
            <v>2480</v>
          </cell>
          <cell r="B419" t="str">
            <v>DUT1104</v>
          </cell>
          <cell r="C419">
            <v>457000000</v>
          </cell>
          <cell r="D419">
            <v>317361.11111111112</v>
          </cell>
          <cell r="E419">
            <v>317361.11111111112</v>
          </cell>
          <cell r="F419">
            <v>531.91</v>
          </cell>
          <cell r="G419">
            <v>531.91</v>
          </cell>
          <cell r="H419">
            <v>0</v>
          </cell>
          <cell r="I419">
            <v>0</v>
          </cell>
          <cell r="J419">
            <v>0</v>
          </cell>
          <cell r="K419">
            <v>0</v>
          </cell>
          <cell r="L419">
            <v>0</v>
          </cell>
          <cell r="M419">
            <v>0</v>
          </cell>
          <cell r="N419">
            <v>0</v>
          </cell>
          <cell r="O419">
            <v>0</v>
          </cell>
          <cell r="P419">
            <v>0</v>
          </cell>
          <cell r="Q419">
            <v>0</v>
          </cell>
          <cell r="R419">
            <v>0</v>
          </cell>
          <cell r="S419">
            <v>0</v>
          </cell>
        </row>
        <row r="420">
          <cell r="A420">
            <v>210</v>
          </cell>
          <cell r="B420" t="str">
            <v>DUT1105</v>
          </cell>
          <cell r="C420">
            <v>900900000</v>
          </cell>
          <cell r="D420">
            <v>625625</v>
          </cell>
          <cell r="E420" t="e">
            <v>#N/A</v>
          </cell>
          <cell r="F420">
            <v>1235.79</v>
          </cell>
          <cell r="G420" t="e">
            <v>#N/A</v>
          </cell>
          <cell r="H420">
            <v>0</v>
          </cell>
          <cell r="I420">
            <v>1</v>
          </cell>
          <cell r="J420">
            <v>1</v>
          </cell>
          <cell r="K420">
            <v>0</v>
          </cell>
          <cell r="L420">
            <v>0</v>
          </cell>
          <cell r="M420">
            <v>0</v>
          </cell>
          <cell r="N420">
            <v>0</v>
          </cell>
          <cell r="O420">
            <v>0</v>
          </cell>
          <cell r="P420">
            <v>0</v>
          </cell>
          <cell r="Q420">
            <v>0</v>
          </cell>
          <cell r="R420">
            <v>0</v>
          </cell>
          <cell r="S420">
            <v>0</v>
          </cell>
        </row>
        <row r="421">
          <cell r="A421">
            <v>6085</v>
          </cell>
          <cell r="B421" t="str">
            <v>DUT1106</v>
          </cell>
          <cell r="C421">
            <v>126720000</v>
          </cell>
          <cell r="D421">
            <v>88000</v>
          </cell>
          <cell r="E421" t="e">
            <v>#N/A</v>
          </cell>
          <cell r="F421">
            <v>1943.46</v>
          </cell>
          <cell r="G421" t="e">
            <v>#N/A</v>
          </cell>
          <cell r="H421">
            <v>0</v>
          </cell>
          <cell r="I421">
            <v>0</v>
          </cell>
          <cell r="J421">
            <v>1</v>
          </cell>
          <cell r="K421">
            <v>0</v>
          </cell>
          <cell r="L421">
            <v>0</v>
          </cell>
          <cell r="M421">
            <v>0</v>
          </cell>
          <cell r="N421">
            <v>0</v>
          </cell>
          <cell r="O421">
            <v>0</v>
          </cell>
          <cell r="P421">
            <v>0</v>
          </cell>
          <cell r="Q421">
            <v>0</v>
          </cell>
          <cell r="R421">
            <v>0</v>
          </cell>
          <cell r="S421">
            <v>0</v>
          </cell>
        </row>
        <row r="422">
          <cell r="A422">
            <v>3776</v>
          </cell>
          <cell r="B422" t="str">
            <v>DUT1107</v>
          </cell>
          <cell r="C422">
            <v>345801744</v>
          </cell>
          <cell r="D422">
            <v>240140.1</v>
          </cell>
          <cell r="E422">
            <v>240140.1</v>
          </cell>
          <cell r="F422">
            <v>337.5</v>
          </cell>
          <cell r="G422">
            <v>337.5</v>
          </cell>
          <cell r="H422">
            <v>0</v>
          </cell>
          <cell r="I422">
            <v>0</v>
          </cell>
          <cell r="J422">
            <v>0</v>
          </cell>
          <cell r="K422">
            <v>0</v>
          </cell>
          <cell r="L422">
            <v>699135.2917374036</v>
          </cell>
          <cell r="M422">
            <v>0</v>
          </cell>
          <cell r="N422">
            <v>0</v>
          </cell>
          <cell r="O422">
            <v>143439.61216491723</v>
          </cell>
          <cell r="P422">
            <v>68411.498234817758</v>
          </cell>
          <cell r="Q422">
            <v>75028.113930099469</v>
          </cell>
          <cell r="R422">
            <v>0</v>
          </cell>
          <cell r="S422">
            <v>0</v>
          </cell>
        </row>
        <row r="423">
          <cell r="A423">
            <v>1010</v>
          </cell>
          <cell r="B423" t="str">
            <v>DUT1108</v>
          </cell>
          <cell r="C423">
            <v>747360000</v>
          </cell>
          <cell r="D423">
            <v>519000</v>
          </cell>
          <cell r="E423">
            <v>519000</v>
          </cell>
          <cell r="F423">
            <v>1164.75</v>
          </cell>
          <cell r="G423">
            <v>1164.75</v>
          </cell>
          <cell r="H423">
            <v>0</v>
          </cell>
          <cell r="I423">
            <v>0</v>
          </cell>
          <cell r="J423">
            <v>0</v>
          </cell>
          <cell r="K423">
            <v>0</v>
          </cell>
          <cell r="L423">
            <v>174083.83898968474</v>
          </cell>
          <cell r="M423">
            <v>0</v>
          </cell>
          <cell r="N423">
            <v>0</v>
          </cell>
          <cell r="O423">
            <v>-252693.56981471204</v>
          </cell>
          <cell r="P423">
            <v>168011.19301008328</v>
          </cell>
          <cell r="Q423">
            <v>-420704.76282479533</v>
          </cell>
          <cell r="R423">
            <v>0</v>
          </cell>
          <cell r="S423">
            <v>0</v>
          </cell>
        </row>
        <row r="424">
          <cell r="A424">
            <v>1559</v>
          </cell>
          <cell r="B424" t="str">
            <v>DUT1109</v>
          </cell>
          <cell r="C424">
            <v>84000000</v>
          </cell>
          <cell r="D424">
            <v>58333.333333333336</v>
          </cell>
          <cell r="E424">
            <v>58333.333333333336</v>
          </cell>
          <cell r="F424">
            <v>72.25</v>
          </cell>
          <cell r="G424">
            <v>72.25</v>
          </cell>
          <cell r="H424">
            <v>1</v>
          </cell>
          <cell r="I424">
            <v>0</v>
          </cell>
          <cell r="J424">
            <v>0</v>
          </cell>
          <cell r="K424">
            <v>0</v>
          </cell>
          <cell r="L424">
            <v>1120468.2563685956</v>
          </cell>
          <cell r="M424">
            <v>0</v>
          </cell>
          <cell r="N424">
            <v>0</v>
          </cell>
          <cell r="O424">
            <v>170802.29627759045</v>
          </cell>
          <cell r="P424">
            <v>92322.919628259202</v>
          </cell>
          <cell r="Q424">
            <v>78479.376649331243</v>
          </cell>
          <cell r="R424">
            <v>185648.74579382077</v>
          </cell>
          <cell r="S424">
            <v>0</v>
          </cell>
        </row>
        <row r="425">
          <cell r="A425">
            <v>715</v>
          </cell>
          <cell r="B425" t="str">
            <v>DUT1110</v>
          </cell>
          <cell r="C425">
            <v>155000000</v>
          </cell>
          <cell r="D425">
            <v>107638.88888888889</v>
          </cell>
          <cell r="E425">
            <v>107638.88888888889</v>
          </cell>
          <cell r="F425">
            <v>143.75</v>
          </cell>
          <cell r="G425">
            <v>143.75</v>
          </cell>
          <cell r="H425">
            <v>1</v>
          </cell>
          <cell r="I425">
            <v>0</v>
          </cell>
          <cell r="J425">
            <v>0</v>
          </cell>
          <cell r="K425">
            <v>0</v>
          </cell>
          <cell r="L425">
            <v>3477689.3571016053</v>
          </cell>
          <cell r="M425">
            <v>0</v>
          </cell>
          <cell r="N425">
            <v>0</v>
          </cell>
          <cell r="O425">
            <v>353646.60538086802</v>
          </cell>
          <cell r="P425">
            <v>251970.964082555</v>
          </cell>
          <cell r="Q425">
            <v>101675.64129831301</v>
          </cell>
          <cell r="R425">
            <v>347768.93571016053</v>
          </cell>
          <cell r="S425">
            <v>0</v>
          </cell>
        </row>
        <row r="426">
          <cell r="A426">
            <v>856</v>
          </cell>
          <cell r="B426" t="str">
            <v>DUT1111</v>
          </cell>
          <cell r="C426">
            <v>560964096</v>
          </cell>
          <cell r="D426">
            <v>389558.4</v>
          </cell>
          <cell r="E426">
            <v>389558.4</v>
          </cell>
          <cell r="F426">
            <v>780.3</v>
          </cell>
          <cell r="G426">
            <v>780.3</v>
          </cell>
          <cell r="H426">
            <v>0</v>
          </cell>
          <cell r="I426">
            <v>0</v>
          </cell>
          <cell r="J426">
            <v>0</v>
          </cell>
          <cell r="K426">
            <v>0</v>
          </cell>
          <cell r="L426">
            <v>1684462.0183432081</v>
          </cell>
          <cell r="M426">
            <v>0</v>
          </cell>
          <cell r="N426">
            <v>0</v>
          </cell>
          <cell r="O426">
            <v>184923.5279488345</v>
          </cell>
          <cell r="P426">
            <v>122371.64809303642</v>
          </cell>
          <cell r="Q426">
            <v>62551.879855798077</v>
          </cell>
          <cell r="R426">
            <v>185648.74579382077</v>
          </cell>
          <cell r="S426">
            <v>0</v>
          </cell>
        </row>
        <row r="427">
          <cell r="A427">
            <v>1417</v>
          </cell>
          <cell r="B427" t="str">
            <v>DUT1112</v>
          </cell>
          <cell r="C427">
            <v>279000000</v>
          </cell>
          <cell r="D427">
            <v>193750</v>
          </cell>
          <cell r="E427">
            <v>193750</v>
          </cell>
          <cell r="F427">
            <v>240</v>
          </cell>
          <cell r="G427">
            <v>240</v>
          </cell>
          <cell r="H427">
            <v>1</v>
          </cell>
          <cell r="I427">
            <v>0</v>
          </cell>
          <cell r="J427">
            <v>0</v>
          </cell>
          <cell r="K427">
            <v>0</v>
          </cell>
          <cell r="L427">
            <v>663613.73274023249</v>
          </cell>
          <cell r="M427">
            <v>0</v>
          </cell>
          <cell r="N427">
            <v>0</v>
          </cell>
          <cell r="O427">
            <v>59830.431250023037</v>
          </cell>
          <cell r="P427">
            <v>56426.05841120406</v>
          </cell>
          <cell r="Q427">
            <v>3404.3728388189775</v>
          </cell>
          <cell r="R427">
            <v>185648.74579382077</v>
          </cell>
          <cell r="S427">
            <v>0</v>
          </cell>
        </row>
        <row r="428">
          <cell r="A428">
            <v>6152</v>
          </cell>
          <cell r="B428" t="str">
            <v>DUT1113</v>
          </cell>
          <cell r="C428">
            <v>1683400000</v>
          </cell>
          <cell r="D428">
            <v>1169027.7777777778</v>
          </cell>
          <cell r="E428">
            <v>1169027.7777777778</v>
          </cell>
          <cell r="F428">
            <v>2441.16</v>
          </cell>
          <cell r="G428">
            <v>2441.16</v>
          </cell>
          <cell r="H428">
            <v>0</v>
          </cell>
          <cell r="I428">
            <v>1</v>
          </cell>
          <cell r="J428">
            <v>0</v>
          </cell>
          <cell r="K428">
            <v>0</v>
          </cell>
          <cell r="L428">
            <v>9286065.9332438</v>
          </cell>
          <cell r="M428">
            <v>0</v>
          </cell>
          <cell r="N428">
            <v>0</v>
          </cell>
          <cell r="O428">
            <v>947544.99161336711</v>
          </cell>
          <cell r="P428">
            <v>611199.38768135151</v>
          </cell>
          <cell r="Q428">
            <v>336345.6039320156</v>
          </cell>
          <cell r="R428">
            <v>873572.46015689708</v>
          </cell>
          <cell r="S428">
            <v>0</v>
          </cell>
        </row>
        <row r="429">
          <cell r="A429">
            <v>766</v>
          </cell>
          <cell r="B429" t="str">
            <v>DUT1116</v>
          </cell>
          <cell r="C429">
            <v>512000000</v>
          </cell>
          <cell r="D429">
            <v>355555.55555555556</v>
          </cell>
          <cell r="E429">
            <v>355555.55555555556</v>
          </cell>
          <cell r="F429">
            <v>372</v>
          </cell>
          <cell r="G429">
            <v>372</v>
          </cell>
          <cell r="H429">
            <v>0</v>
          </cell>
          <cell r="I429">
            <v>0</v>
          </cell>
          <cell r="J429">
            <v>0</v>
          </cell>
          <cell r="K429">
            <v>0</v>
          </cell>
          <cell r="L429">
            <v>3316699.0431028632</v>
          </cell>
          <cell r="M429">
            <v>0</v>
          </cell>
          <cell r="N429">
            <v>0</v>
          </cell>
          <cell r="O429">
            <v>345557.19337966945</v>
          </cell>
          <cell r="P429">
            <v>202490.41276389785</v>
          </cell>
          <cell r="Q429">
            <v>143066.7806157716</v>
          </cell>
          <cell r="R429">
            <v>331669.90431028634</v>
          </cell>
          <cell r="S429">
            <v>0</v>
          </cell>
        </row>
        <row r="430">
          <cell r="A430">
            <v>8023</v>
          </cell>
          <cell r="B430" t="str">
            <v>DUT1117</v>
          </cell>
          <cell r="C430">
            <v>57600000</v>
          </cell>
          <cell r="D430">
            <v>40000</v>
          </cell>
          <cell r="E430">
            <v>40000</v>
          </cell>
          <cell r="F430">
            <v>1023</v>
          </cell>
          <cell r="G430">
            <v>0</v>
          </cell>
          <cell r="H430">
            <v>0</v>
          </cell>
          <cell r="I430">
            <v>0</v>
          </cell>
          <cell r="J430">
            <v>3</v>
          </cell>
          <cell r="K430">
            <v>0</v>
          </cell>
          <cell r="L430">
            <v>0</v>
          </cell>
          <cell r="M430">
            <v>0</v>
          </cell>
          <cell r="N430">
            <v>0</v>
          </cell>
          <cell r="O430">
            <v>0</v>
          </cell>
          <cell r="P430">
            <v>0</v>
          </cell>
          <cell r="Q430">
            <v>0</v>
          </cell>
          <cell r="R430">
            <v>0</v>
          </cell>
          <cell r="S430">
            <v>0</v>
          </cell>
        </row>
        <row r="431">
          <cell r="A431">
            <v>8036</v>
          </cell>
          <cell r="B431" t="str">
            <v>DUT1118</v>
          </cell>
          <cell r="C431">
            <v>961000000</v>
          </cell>
          <cell r="D431">
            <v>667361.11111111112</v>
          </cell>
          <cell r="E431">
            <v>667361.11111111112</v>
          </cell>
          <cell r="F431">
            <v>835.55</v>
          </cell>
          <cell r="G431">
            <v>835.55</v>
          </cell>
          <cell r="H431">
            <v>0</v>
          </cell>
          <cell r="I431">
            <v>1</v>
          </cell>
          <cell r="J431">
            <v>0</v>
          </cell>
          <cell r="K431">
            <v>0</v>
          </cell>
          <cell r="L431">
            <v>6579368.6227393374</v>
          </cell>
          <cell r="M431">
            <v>0</v>
          </cell>
          <cell r="N431">
            <v>0</v>
          </cell>
          <cell r="O431">
            <v>602581.71363746328</v>
          </cell>
          <cell r="P431">
            <v>406435.49202184344</v>
          </cell>
          <cell r="Q431">
            <v>196146.22161561984</v>
          </cell>
          <cell r="R431">
            <v>657936.86227393383</v>
          </cell>
          <cell r="S431">
            <v>0</v>
          </cell>
        </row>
        <row r="432">
          <cell r="A432">
            <v>6251</v>
          </cell>
          <cell r="B432" t="str">
            <v>DUT1120</v>
          </cell>
          <cell r="C432">
            <v>775600000</v>
          </cell>
          <cell r="D432">
            <v>538611.11111111112</v>
          </cell>
          <cell r="E432" t="e">
            <v>#N/A</v>
          </cell>
          <cell r="F432">
            <v>2708.64</v>
          </cell>
          <cell r="G432" t="e">
            <v>#N/A</v>
          </cell>
          <cell r="H432">
            <v>0</v>
          </cell>
          <cell r="I432">
            <v>1</v>
          </cell>
          <cell r="J432">
            <v>1</v>
          </cell>
          <cell r="K432">
            <v>0</v>
          </cell>
          <cell r="L432">
            <v>0</v>
          </cell>
          <cell r="M432">
            <v>0</v>
          </cell>
          <cell r="N432">
            <v>0</v>
          </cell>
          <cell r="O432">
            <v>0</v>
          </cell>
          <cell r="P432">
            <v>0</v>
          </cell>
          <cell r="Q432">
            <v>0</v>
          </cell>
          <cell r="R432">
            <v>0</v>
          </cell>
          <cell r="S432">
            <v>0</v>
          </cell>
        </row>
        <row r="433">
          <cell r="A433">
            <v>2857</v>
          </cell>
          <cell r="B433" t="str">
            <v>DUT1122</v>
          </cell>
          <cell r="C433">
            <v>172800000</v>
          </cell>
          <cell r="D433">
            <v>120000</v>
          </cell>
          <cell r="E433">
            <v>120000</v>
          </cell>
          <cell r="F433">
            <v>113.636</v>
          </cell>
          <cell r="G433">
            <v>113.636</v>
          </cell>
          <cell r="H433">
            <v>0</v>
          </cell>
          <cell r="I433">
            <v>0</v>
          </cell>
          <cell r="J433">
            <v>0</v>
          </cell>
          <cell r="K433">
            <v>0</v>
          </cell>
          <cell r="L433">
            <v>0</v>
          </cell>
          <cell r="M433">
            <v>4512498.5326178484</v>
          </cell>
          <cell r="N433">
            <v>0</v>
          </cell>
          <cell r="O433">
            <v>18853.653302135215</v>
          </cell>
          <cell r="P433">
            <v>20937.101600174661</v>
          </cell>
          <cell r="Q433">
            <v>-2083.4482980394459</v>
          </cell>
          <cell r="R433">
            <v>0</v>
          </cell>
          <cell r="S433">
            <v>2</v>
          </cell>
        </row>
        <row r="434">
          <cell r="A434">
            <v>883</v>
          </cell>
          <cell r="B434" t="str">
            <v>DUT1123</v>
          </cell>
          <cell r="C434">
            <v>847000000</v>
          </cell>
          <cell r="D434">
            <v>588194.44444444438</v>
          </cell>
          <cell r="E434">
            <v>588194.4444444445</v>
          </cell>
          <cell r="F434">
            <v>808.4</v>
          </cell>
          <cell r="G434">
            <v>808.4</v>
          </cell>
          <cell r="H434">
            <v>0</v>
          </cell>
          <cell r="I434">
            <v>0</v>
          </cell>
          <cell r="J434">
            <v>0</v>
          </cell>
          <cell r="K434">
            <v>0</v>
          </cell>
          <cell r="L434">
            <v>0</v>
          </cell>
          <cell r="M434">
            <v>20504942.068909533</v>
          </cell>
          <cell r="N434">
            <v>0</v>
          </cell>
          <cell r="O434">
            <v>142442.83362776088</v>
          </cell>
          <cell r="P434">
            <v>99068.989395691475</v>
          </cell>
          <cell r="Q434">
            <v>43373.844232069401</v>
          </cell>
          <cell r="R434">
            <v>0</v>
          </cell>
          <cell r="S434">
            <v>2</v>
          </cell>
        </row>
        <row r="435">
          <cell r="A435">
            <v>617</v>
          </cell>
          <cell r="B435" t="str">
            <v>DUT1129</v>
          </cell>
          <cell r="C435">
            <v>1372000000</v>
          </cell>
          <cell r="D435">
            <v>952777.77777777775</v>
          </cell>
          <cell r="E435">
            <v>952777.77777777787</v>
          </cell>
          <cell r="F435">
            <v>1254.5999999999999</v>
          </cell>
          <cell r="G435">
            <v>1254.5999999999999</v>
          </cell>
          <cell r="H435">
            <v>1</v>
          </cell>
          <cell r="I435">
            <v>0</v>
          </cell>
          <cell r="J435">
            <v>0</v>
          </cell>
          <cell r="K435">
            <v>0</v>
          </cell>
          <cell r="L435">
            <v>0</v>
          </cell>
          <cell r="M435">
            <v>37994290.396102816</v>
          </cell>
          <cell r="N435">
            <v>0</v>
          </cell>
          <cell r="O435">
            <v>643841.24921920127</v>
          </cell>
          <cell r="P435">
            <v>471359.24286962079</v>
          </cell>
          <cell r="Q435">
            <v>172482.00634958048</v>
          </cell>
          <cell r="R435">
            <v>0</v>
          </cell>
          <cell r="S435">
            <v>2</v>
          </cell>
        </row>
        <row r="436">
          <cell r="A436">
            <v>6045</v>
          </cell>
          <cell r="B436" t="str">
            <v>DUT1130</v>
          </cell>
          <cell r="C436">
            <v>1479000000</v>
          </cell>
          <cell r="D436">
            <v>1027083.3333333334</v>
          </cell>
          <cell r="E436">
            <v>1027083.3333333334</v>
          </cell>
          <cell r="F436">
            <v>1700</v>
          </cell>
          <cell r="G436">
            <v>1700</v>
          </cell>
          <cell r="H436">
            <v>0</v>
          </cell>
          <cell r="I436">
            <v>1</v>
          </cell>
          <cell r="J436">
            <v>0</v>
          </cell>
          <cell r="K436">
            <v>0</v>
          </cell>
          <cell r="L436">
            <v>26923347.564464569</v>
          </cell>
          <cell r="M436">
            <v>0</v>
          </cell>
          <cell r="N436">
            <v>0</v>
          </cell>
          <cell r="O436">
            <v>3526488.955153239</v>
          </cell>
          <cell r="P436">
            <v>1593773.7918973328</v>
          </cell>
          <cell r="Q436">
            <v>1932715.1632559062</v>
          </cell>
          <cell r="R436">
            <v>965288.0007527367</v>
          </cell>
          <cell r="S436">
            <v>0</v>
          </cell>
        </row>
        <row r="437">
          <cell r="A437">
            <v>3399</v>
          </cell>
          <cell r="B437" t="str">
            <v>DUT1132</v>
          </cell>
          <cell r="C437">
            <v>2730240000</v>
          </cell>
          <cell r="D437">
            <v>1896000</v>
          </cell>
          <cell r="E437">
            <v>1896000</v>
          </cell>
          <cell r="F437">
            <v>2600</v>
          </cell>
          <cell r="G437">
            <v>2600</v>
          </cell>
          <cell r="H437">
            <v>0</v>
          </cell>
          <cell r="I437">
            <v>0</v>
          </cell>
          <cell r="J437">
            <v>0</v>
          </cell>
          <cell r="K437">
            <v>0</v>
          </cell>
          <cell r="L437">
            <v>0</v>
          </cell>
          <cell r="M437">
            <v>35444131.606071934</v>
          </cell>
          <cell r="N437">
            <v>0</v>
          </cell>
          <cell r="O437">
            <v>446762.61843725829</v>
          </cell>
          <cell r="P437">
            <v>305890.84335334686</v>
          </cell>
          <cell r="Q437">
            <v>140871.77508391143</v>
          </cell>
          <cell r="R437">
            <v>0</v>
          </cell>
          <cell r="S437">
            <v>4</v>
          </cell>
        </row>
        <row r="438">
          <cell r="A438">
            <v>1723</v>
          </cell>
          <cell r="B438" t="str">
            <v>DUT1133</v>
          </cell>
          <cell r="C438">
            <v>308000000</v>
          </cell>
          <cell r="D438">
            <v>213888.88888888891</v>
          </cell>
          <cell r="E438">
            <v>213888.88888888891</v>
          </cell>
          <cell r="F438">
            <v>325</v>
          </cell>
          <cell r="G438">
            <v>325</v>
          </cell>
          <cell r="H438">
            <v>0</v>
          </cell>
          <cell r="I438">
            <v>0</v>
          </cell>
          <cell r="J438">
            <v>0</v>
          </cell>
          <cell r="K438">
            <v>0</v>
          </cell>
          <cell r="L438">
            <v>1341885.9909068323</v>
          </cell>
          <cell r="M438">
            <v>0</v>
          </cell>
          <cell r="N438">
            <v>0</v>
          </cell>
          <cell r="O438">
            <v>132020.53712307833</v>
          </cell>
          <cell r="P438">
            <v>95459.546873652202</v>
          </cell>
          <cell r="Q438">
            <v>36560.990249426133</v>
          </cell>
          <cell r="R438">
            <v>185648.74579382077</v>
          </cell>
          <cell r="S438">
            <v>0</v>
          </cell>
        </row>
        <row r="439">
          <cell r="A439">
            <v>1897</v>
          </cell>
          <cell r="B439" t="str">
            <v>DUT1134</v>
          </cell>
          <cell r="C439">
            <v>235872000</v>
          </cell>
          <cell r="D439">
            <v>163800</v>
          </cell>
          <cell r="E439">
            <v>163800</v>
          </cell>
          <cell r="F439">
            <v>122.8</v>
          </cell>
          <cell r="G439">
            <v>122.8</v>
          </cell>
          <cell r="H439">
            <v>0</v>
          </cell>
          <cell r="I439">
            <v>0</v>
          </cell>
          <cell r="J439">
            <v>0</v>
          </cell>
          <cell r="K439">
            <v>0</v>
          </cell>
          <cell r="L439">
            <v>985502.30174968799</v>
          </cell>
          <cell r="M439">
            <v>0</v>
          </cell>
          <cell r="N439">
            <v>0</v>
          </cell>
          <cell r="O439">
            <v>56582.710641066784</v>
          </cell>
          <cell r="P439">
            <v>78771.770065456963</v>
          </cell>
          <cell r="Q439">
            <v>-22189.05942439018</v>
          </cell>
          <cell r="R439">
            <v>185648.74579382077</v>
          </cell>
          <cell r="S439">
            <v>0</v>
          </cell>
        </row>
        <row r="440">
          <cell r="A440">
            <v>2723</v>
          </cell>
          <cell r="B440" t="str">
            <v>DUT1135</v>
          </cell>
          <cell r="C440">
            <v>280000000</v>
          </cell>
          <cell r="D440">
            <v>194444.44444444444</v>
          </cell>
          <cell r="E440">
            <v>194444.44444444444</v>
          </cell>
          <cell r="F440">
            <v>290</v>
          </cell>
          <cell r="G440">
            <v>290</v>
          </cell>
          <cell r="H440">
            <v>0</v>
          </cell>
          <cell r="I440">
            <v>0</v>
          </cell>
          <cell r="J440">
            <v>0</v>
          </cell>
          <cell r="K440">
            <v>0</v>
          </cell>
          <cell r="L440">
            <v>1785714.6947088139</v>
          </cell>
          <cell r="M440">
            <v>0</v>
          </cell>
          <cell r="N440">
            <v>0</v>
          </cell>
          <cell r="O440">
            <v>298788.42767291248</v>
          </cell>
          <cell r="P440">
            <v>187793.63045601372</v>
          </cell>
          <cell r="Q440">
            <v>110994.79721689876</v>
          </cell>
          <cell r="R440">
            <v>185648.74579382077</v>
          </cell>
          <cell r="S440">
            <v>0</v>
          </cell>
        </row>
        <row r="441">
          <cell r="A441">
            <v>399</v>
          </cell>
          <cell r="B441" t="str">
            <v>DUT1138</v>
          </cell>
          <cell r="C441">
            <v>111000000</v>
          </cell>
          <cell r="D441">
            <v>77083.333333333328</v>
          </cell>
          <cell r="E441">
            <v>77083.333333333328</v>
          </cell>
          <cell r="F441">
            <v>246.25</v>
          </cell>
          <cell r="G441">
            <v>246.25</v>
          </cell>
          <cell r="H441">
            <v>1</v>
          </cell>
          <cell r="I441">
            <v>0</v>
          </cell>
          <cell r="J441">
            <v>0</v>
          </cell>
          <cell r="K441">
            <v>0</v>
          </cell>
          <cell r="L441">
            <v>0</v>
          </cell>
          <cell r="M441">
            <v>7856013.9201483922</v>
          </cell>
          <cell r="N441">
            <v>0</v>
          </cell>
          <cell r="O441">
            <v>65024.118523135257</v>
          </cell>
          <cell r="P441">
            <v>49385.634521338376</v>
          </cell>
          <cell r="Q441">
            <v>15638.484001796882</v>
          </cell>
          <cell r="R441">
            <v>0</v>
          </cell>
          <cell r="S441">
            <v>2</v>
          </cell>
        </row>
        <row r="442">
          <cell r="A442">
            <v>1893</v>
          </cell>
          <cell r="B442" t="str">
            <v>DUT1139</v>
          </cell>
          <cell r="C442">
            <v>157948000</v>
          </cell>
          <cell r="D442">
            <v>109686.11111111111</v>
          </cell>
          <cell r="E442">
            <v>109686.11111111111</v>
          </cell>
          <cell r="F442">
            <v>1072.5</v>
          </cell>
          <cell r="G442">
            <v>150</v>
          </cell>
          <cell r="H442">
            <v>0</v>
          </cell>
          <cell r="I442">
            <v>0</v>
          </cell>
          <cell r="J442">
            <v>3</v>
          </cell>
          <cell r="K442">
            <v>0</v>
          </cell>
          <cell r="L442">
            <v>0</v>
          </cell>
          <cell r="M442">
            <v>0</v>
          </cell>
          <cell r="N442">
            <v>0</v>
          </cell>
          <cell r="O442">
            <v>0</v>
          </cell>
          <cell r="P442">
            <v>0</v>
          </cell>
          <cell r="Q442">
            <v>0</v>
          </cell>
          <cell r="R442">
            <v>0</v>
          </cell>
          <cell r="S442">
            <v>0</v>
          </cell>
        </row>
        <row r="443">
          <cell r="A443">
            <v>3492</v>
          </cell>
          <cell r="B443" t="str">
            <v>DUT1140</v>
          </cell>
          <cell r="C443">
            <v>741900000</v>
          </cell>
          <cell r="D443">
            <v>515208.33333333331</v>
          </cell>
          <cell r="E443">
            <v>515208.33333333331</v>
          </cell>
          <cell r="F443">
            <v>827.35500000000002</v>
          </cell>
          <cell r="G443">
            <v>827.35500000000002</v>
          </cell>
          <cell r="H443">
            <v>0</v>
          </cell>
          <cell r="I443">
            <v>0</v>
          </cell>
          <cell r="J443">
            <v>0</v>
          </cell>
          <cell r="K443">
            <v>0</v>
          </cell>
          <cell r="L443">
            <v>2411606.3360445849</v>
          </cell>
          <cell r="M443">
            <v>0</v>
          </cell>
          <cell r="N443">
            <v>0</v>
          </cell>
          <cell r="O443">
            <v>328254.60947262612</v>
          </cell>
          <cell r="P443">
            <v>221315.20174303881</v>
          </cell>
          <cell r="Q443">
            <v>106939.40772958731</v>
          </cell>
          <cell r="R443">
            <v>196230.7845474424</v>
          </cell>
          <cell r="S443">
            <v>0</v>
          </cell>
        </row>
        <row r="444">
          <cell r="A444">
            <v>3</v>
          </cell>
          <cell r="B444" t="str">
            <v>DUT1141</v>
          </cell>
          <cell r="C444">
            <v>1128429200</v>
          </cell>
          <cell r="D444">
            <v>783631.38888888888</v>
          </cell>
          <cell r="E444">
            <v>783631.38888888899</v>
          </cell>
          <cell r="F444">
            <v>2834.8</v>
          </cell>
          <cell r="G444">
            <v>2834.8</v>
          </cell>
          <cell r="H444">
            <v>0</v>
          </cell>
          <cell r="I444">
            <v>0</v>
          </cell>
          <cell r="J444">
            <v>0</v>
          </cell>
          <cell r="K444">
            <v>0</v>
          </cell>
          <cell r="L444">
            <v>899023.26326672256</v>
          </cell>
          <cell r="M444">
            <v>7134957.7912298692</v>
          </cell>
          <cell r="N444">
            <v>0</v>
          </cell>
          <cell r="O444">
            <v>362623.27690404269</v>
          </cell>
          <cell r="P444">
            <v>155590.53157726902</v>
          </cell>
          <cell r="Q444">
            <v>207032.74532677367</v>
          </cell>
          <cell r="R444">
            <v>185648.74579382077</v>
          </cell>
          <cell r="S444">
            <v>3</v>
          </cell>
        </row>
        <row r="445">
          <cell r="A445">
            <v>3443</v>
          </cell>
          <cell r="B445" t="str">
            <v>DUT1142</v>
          </cell>
          <cell r="C445">
            <v>197568000</v>
          </cell>
          <cell r="D445">
            <v>137200</v>
          </cell>
          <cell r="E445">
            <v>137200</v>
          </cell>
          <cell r="F445">
            <v>460.87400000000002</v>
          </cell>
          <cell r="G445">
            <v>460.87400000000002</v>
          </cell>
          <cell r="H445">
            <v>1</v>
          </cell>
          <cell r="I445">
            <v>0</v>
          </cell>
          <cell r="J445">
            <v>0</v>
          </cell>
          <cell r="K445">
            <v>0</v>
          </cell>
          <cell r="L445">
            <v>0</v>
          </cell>
          <cell r="M445">
            <v>8157333.5464644926</v>
          </cell>
          <cell r="N445">
            <v>0</v>
          </cell>
          <cell r="O445">
            <v>40284.776479196895</v>
          </cell>
          <cell r="P445">
            <v>49057.919658752653</v>
          </cell>
          <cell r="Q445">
            <v>-8773.1431795557583</v>
          </cell>
          <cell r="R445">
            <v>0</v>
          </cell>
          <cell r="S445">
            <v>2</v>
          </cell>
        </row>
        <row r="446">
          <cell r="A446">
            <v>2493</v>
          </cell>
          <cell r="B446" t="str">
            <v>DUT1143</v>
          </cell>
          <cell r="C446">
            <v>374068800</v>
          </cell>
          <cell r="D446">
            <v>259770</v>
          </cell>
          <cell r="E446">
            <v>259770</v>
          </cell>
          <cell r="F446">
            <v>356.25</v>
          </cell>
          <cell r="G446">
            <v>356.25</v>
          </cell>
          <cell r="H446">
            <v>0</v>
          </cell>
          <cell r="I446">
            <v>0</v>
          </cell>
          <cell r="J446">
            <v>0</v>
          </cell>
          <cell r="K446">
            <v>0</v>
          </cell>
          <cell r="L446">
            <v>724335.8369509679</v>
          </cell>
          <cell r="M446">
            <v>0</v>
          </cell>
          <cell r="N446">
            <v>0</v>
          </cell>
          <cell r="O446">
            <v>79371.580255724228</v>
          </cell>
          <cell r="P446">
            <v>58118.054080877875</v>
          </cell>
          <cell r="Q446">
            <v>21253.526174846353</v>
          </cell>
          <cell r="R446">
            <v>185648.74579382077</v>
          </cell>
          <cell r="S446">
            <v>0</v>
          </cell>
        </row>
        <row r="447">
          <cell r="A447">
            <v>642</v>
          </cell>
          <cell r="B447" t="str">
            <v>DUT1144</v>
          </cell>
          <cell r="C447">
            <v>129600000</v>
          </cell>
          <cell r="D447">
            <v>90000</v>
          </cell>
          <cell r="E447">
            <v>90000</v>
          </cell>
          <cell r="F447">
            <v>98</v>
          </cell>
          <cell r="G447">
            <v>98</v>
          </cell>
          <cell r="H447">
            <v>0</v>
          </cell>
          <cell r="I447">
            <v>0</v>
          </cell>
          <cell r="J447">
            <v>0</v>
          </cell>
          <cell r="K447">
            <v>0</v>
          </cell>
          <cell r="L447">
            <v>337275.3500999941</v>
          </cell>
          <cell r="M447">
            <v>0</v>
          </cell>
          <cell r="N447">
            <v>0</v>
          </cell>
          <cell r="O447">
            <v>36632.240722055671</v>
          </cell>
          <cell r="P447">
            <v>29152.39078453022</v>
          </cell>
          <cell r="Q447">
            <v>7479.8499375254505</v>
          </cell>
          <cell r="R447">
            <v>0</v>
          </cell>
          <cell r="S447">
            <v>0</v>
          </cell>
        </row>
        <row r="448">
          <cell r="A448">
            <v>764</v>
          </cell>
          <cell r="B448" t="str">
            <v>DUT1145</v>
          </cell>
          <cell r="C448">
            <v>257000000</v>
          </cell>
          <cell r="D448">
            <v>178472.22222222222</v>
          </cell>
          <cell r="E448">
            <v>178472.22222222222</v>
          </cell>
          <cell r="F448">
            <v>104.4</v>
          </cell>
          <cell r="G448">
            <v>104.4</v>
          </cell>
          <cell r="H448">
            <v>1</v>
          </cell>
          <cell r="I448">
            <v>0</v>
          </cell>
          <cell r="J448">
            <v>0</v>
          </cell>
          <cell r="K448">
            <v>0</v>
          </cell>
          <cell r="L448">
            <v>0</v>
          </cell>
          <cell r="M448">
            <v>8651304.1255418994</v>
          </cell>
          <cell r="N448">
            <v>0</v>
          </cell>
          <cell r="O448">
            <v>167664.97019345278</v>
          </cell>
          <cell r="P448">
            <v>102625.49292733459</v>
          </cell>
          <cell r="Q448">
            <v>65039.477266118192</v>
          </cell>
          <cell r="R448">
            <v>0</v>
          </cell>
          <cell r="S448">
            <v>2</v>
          </cell>
        </row>
        <row r="449">
          <cell r="A449">
            <v>544</v>
          </cell>
          <cell r="B449" t="str">
            <v>DUT1146</v>
          </cell>
          <cell r="C449">
            <v>262000000</v>
          </cell>
          <cell r="D449">
            <v>181944.44444444444</v>
          </cell>
          <cell r="E449">
            <v>181944.44444444444</v>
          </cell>
          <cell r="F449">
            <v>207</v>
          </cell>
          <cell r="G449">
            <v>207</v>
          </cell>
          <cell r="H449">
            <v>0</v>
          </cell>
          <cell r="I449">
            <v>0</v>
          </cell>
          <cell r="J449">
            <v>0</v>
          </cell>
          <cell r="K449">
            <v>0</v>
          </cell>
          <cell r="L449">
            <v>338168.03304229176</v>
          </cell>
          <cell r="M449">
            <v>0</v>
          </cell>
          <cell r="N449">
            <v>0</v>
          </cell>
          <cell r="O449">
            <v>179766.00320496905</v>
          </cell>
          <cell r="P449">
            <v>188970.72626025518</v>
          </cell>
          <cell r="Q449">
            <v>-9204.7230552861292</v>
          </cell>
          <cell r="R449">
            <v>0</v>
          </cell>
          <cell r="S449">
            <v>0</v>
          </cell>
        </row>
        <row r="450">
          <cell r="A450">
            <v>1082</v>
          </cell>
          <cell r="B450" t="str">
            <v>DUT1148</v>
          </cell>
          <cell r="C450">
            <v>662000000</v>
          </cell>
          <cell r="D450">
            <v>459722.22222222219</v>
          </cell>
          <cell r="E450">
            <v>459722.22222222225</v>
          </cell>
          <cell r="F450">
            <v>856.45</v>
          </cell>
          <cell r="G450">
            <v>856.45</v>
          </cell>
          <cell r="H450">
            <v>0</v>
          </cell>
          <cell r="I450">
            <v>0</v>
          </cell>
          <cell r="J450">
            <v>0</v>
          </cell>
          <cell r="K450">
            <v>0</v>
          </cell>
          <cell r="L450">
            <v>0</v>
          </cell>
          <cell r="M450">
            <v>11862569.74961712</v>
          </cell>
          <cell r="N450">
            <v>0</v>
          </cell>
          <cell r="O450">
            <v>58435.812058559823</v>
          </cell>
          <cell r="P450">
            <v>86050.23273413362</v>
          </cell>
          <cell r="Q450">
            <v>-27614.420675573798</v>
          </cell>
          <cell r="R450">
            <v>0</v>
          </cell>
          <cell r="S450">
            <v>2</v>
          </cell>
        </row>
        <row r="451">
          <cell r="A451">
            <v>6068</v>
          </cell>
          <cell r="B451" t="str">
            <v>DUT1149</v>
          </cell>
          <cell r="C451">
            <v>54000000</v>
          </cell>
          <cell r="D451">
            <v>37500</v>
          </cell>
          <cell r="E451" t="e">
            <v>#N/A</v>
          </cell>
          <cell r="F451">
            <v>2160</v>
          </cell>
          <cell r="G451" t="e">
            <v>#N/A</v>
          </cell>
          <cell r="H451">
            <v>0</v>
          </cell>
          <cell r="I451">
            <v>0</v>
          </cell>
          <cell r="J451">
            <v>1</v>
          </cell>
          <cell r="K451">
            <v>0</v>
          </cell>
          <cell r="L451">
            <v>0</v>
          </cell>
          <cell r="M451">
            <v>0</v>
          </cell>
          <cell r="N451">
            <v>0</v>
          </cell>
          <cell r="O451">
            <v>0</v>
          </cell>
          <cell r="P451">
            <v>0</v>
          </cell>
          <cell r="Q451">
            <v>0</v>
          </cell>
          <cell r="R451">
            <v>0</v>
          </cell>
          <cell r="S451">
            <v>0</v>
          </cell>
        </row>
        <row r="452">
          <cell r="A452">
            <v>861</v>
          </cell>
          <cell r="B452" t="str">
            <v>DUT1152</v>
          </cell>
          <cell r="C452">
            <v>575000000</v>
          </cell>
          <cell r="D452">
            <v>399305.55555555556</v>
          </cell>
          <cell r="E452">
            <v>399305.55555555556</v>
          </cell>
          <cell r="F452">
            <v>1005.46</v>
          </cell>
          <cell r="G452">
            <v>1005.46</v>
          </cell>
          <cell r="H452">
            <v>0</v>
          </cell>
          <cell r="I452">
            <v>0</v>
          </cell>
          <cell r="J452">
            <v>0</v>
          </cell>
          <cell r="K452">
            <v>0</v>
          </cell>
          <cell r="L452">
            <v>14280105.354101611</v>
          </cell>
          <cell r="M452">
            <v>0</v>
          </cell>
          <cell r="N452">
            <v>0</v>
          </cell>
          <cell r="O452">
            <v>360059.98227770533</v>
          </cell>
          <cell r="P452">
            <v>829502.31907018041</v>
          </cell>
          <cell r="Q452">
            <v>-469442.33679247508</v>
          </cell>
          <cell r="R452">
            <v>1428010.5354101611</v>
          </cell>
          <cell r="S452">
            <v>0</v>
          </cell>
        </row>
        <row r="453">
          <cell r="A453">
            <v>1364</v>
          </cell>
          <cell r="B453" t="str">
            <v>DUT1153</v>
          </cell>
          <cell r="C453">
            <v>286000000</v>
          </cell>
          <cell r="D453">
            <v>198611.11111111109</v>
          </cell>
          <cell r="E453">
            <v>198611.11111111109</v>
          </cell>
          <cell r="F453">
            <v>1717.2</v>
          </cell>
          <cell r="G453">
            <v>355.5</v>
          </cell>
          <cell r="H453">
            <v>0</v>
          </cell>
          <cell r="I453">
            <v>0</v>
          </cell>
          <cell r="J453">
            <v>3</v>
          </cell>
          <cell r="K453">
            <v>0</v>
          </cell>
          <cell r="L453">
            <v>0</v>
          </cell>
          <cell r="M453">
            <v>0</v>
          </cell>
          <cell r="N453">
            <v>0</v>
          </cell>
          <cell r="O453">
            <v>0</v>
          </cell>
          <cell r="P453">
            <v>0</v>
          </cell>
          <cell r="Q453">
            <v>0</v>
          </cell>
          <cell r="R453">
            <v>0</v>
          </cell>
          <cell r="S453">
            <v>0</v>
          </cell>
        </row>
        <row r="454">
          <cell r="A454">
            <v>203</v>
          </cell>
          <cell r="B454" t="str">
            <v>DUT1154</v>
          </cell>
          <cell r="C454">
            <v>100800000</v>
          </cell>
          <cell r="D454">
            <v>70000</v>
          </cell>
          <cell r="E454">
            <v>70000</v>
          </cell>
          <cell r="F454">
            <v>136</v>
          </cell>
          <cell r="G454">
            <v>136</v>
          </cell>
          <cell r="H454">
            <v>0</v>
          </cell>
          <cell r="I454">
            <v>0</v>
          </cell>
          <cell r="J454">
            <v>0</v>
          </cell>
          <cell r="K454">
            <v>0</v>
          </cell>
          <cell r="L454">
            <v>563129.63900648418</v>
          </cell>
          <cell r="M454">
            <v>0</v>
          </cell>
          <cell r="N454">
            <v>0</v>
          </cell>
          <cell r="O454">
            <v>86091.333906029642</v>
          </cell>
          <cell r="P454">
            <v>76544.955904051283</v>
          </cell>
          <cell r="Q454">
            <v>9546.378001978359</v>
          </cell>
          <cell r="R454">
            <v>0</v>
          </cell>
          <cell r="S454">
            <v>0</v>
          </cell>
        </row>
        <row r="455">
          <cell r="A455">
            <v>3466</v>
          </cell>
          <cell r="B455" t="str">
            <v>DUT1155</v>
          </cell>
          <cell r="C455">
            <v>1728000000</v>
          </cell>
          <cell r="D455">
            <v>1200000</v>
          </cell>
          <cell r="E455">
            <v>1200000</v>
          </cell>
          <cell r="F455">
            <v>2314.5</v>
          </cell>
          <cell r="G455">
            <v>2314.5</v>
          </cell>
          <cell r="H455">
            <v>0</v>
          </cell>
          <cell r="I455">
            <v>0</v>
          </cell>
          <cell r="J455">
            <v>0</v>
          </cell>
          <cell r="K455">
            <v>0</v>
          </cell>
          <cell r="L455">
            <v>1922163.830916354</v>
          </cell>
          <cell r="M455">
            <v>0</v>
          </cell>
          <cell r="N455">
            <v>0</v>
          </cell>
          <cell r="O455">
            <v>1831358.1342914947</v>
          </cell>
          <cell r="P455">
            <v>1224348.0039991231</v>
          </cell>
          <cell r="Q455">
            <v>607010.13029237161</v>
          </cell>
          <cell r="R455">
            <v>185648.74579382077</v>
          </cell>
          <cell r="S455">
            <v>0</v>
          </cell>
        </row>
        <row r="456">
          <cell r="A456">
            <v>3405</v>
          </cell>
          <cell r="B456" t="str">
            <v>DUT1156</v>
          </cell>
          <cell r="C456">
            <v>714240000</v>
          </cell>
          <cell r="D456">
            <v>496000</v>
          </cell>
          <cell r="E456">
            <v>496000</v>
          </cell>
          <cell r="F456">
            <v>800</v>
          </cell>
          <cell r="G456">
            <v>800</v>
          </cell>
          <cell r="H456">
            <v>0</v>
          </cell>
          <cell r="I456">
            <v>0</v>
          </cell>
          <cell r="J456">
            <v>0</v>
          </cell>
          <cell r="K456">
            <v>0</v>
          </cell>
          <cell r="L456">
            <v>0</v>
          </cell>
          <cell r="M456">
            <v>8694776.7542781681</v>
          </cell>
          <cell r="N456">
            <v>0</v>
          </cell>
          <cell r="O456">
            <v>123362.85746073052</v>
          </cell>
          <cell r="P456">
            <v>79851.312848095215</v>
          </cell>
          <cell r="Q456">
            <v>43511.544612635305</v>
          </cell>
          <cell r="R456">
            <v>0</v>
          </cell>
          <cell r="S456">
            <v>3</v>
          </cell>
        </row>
        <row r="457">
          <cell r="A457">
            <v>1404</v>
          </cell>
          <cell r="B457" t="str">
            <v>DUT1157</v>
          </cell>
          <cell r="C457">
            <v>166800000</v>
          </cell>
          <cell r="D457">
            <v>115833.33333333333</v>
          </cell>
          <cell r="E457">
            <v>110000</v>
          </cell>
          <cell r="F457">
            <v>647.77499999999998</v>
          </cell>
          <cell r="G457">
            <v>247.8</v>
          </cell>
          <cell r="H457">
            <v>0</v>
          </cell>
          <cell r="I457">
            <v>0</v>
          </cell>
          <cell r="J457">
            <v>2</v>
          </cell>
          <cell r="K457">
            <v>0</v>
          </cell>
          <cell r="L457">
            <v>0</v>
          </cell>
          <cell r="M457">
            <v>5886378.9465560596</v>
          </cell>
          <cell r="N457">
            <v>0</v>
          </cell>
          <cell r="O457">
            <v>31528.149652106833</v>
          </cell>
          <cell r="P457">
            <v>23248.771922368029</v>
          </cell>
          <cell r="Q457">
            <v>8279.3777297388042</v>
          </cell>
          <cell r="R457">
            <v>0</v>
          </cell>
          <cell r="S457">
            <v>2</v>
          </cell>
        </row>
        <row r="458">
          <cell r="A458">
            <v>643</v>
          </cell>
          <cell r="B458" t="str">
            <v>DUT1159</v>
          </cell>
          <cell r="C458">
            <v>273600000</v>
          </cell>
          <cell r="D458">
            <v>190000</v>
          </cell>
          <cell r="E458">
            <v>190000</v>
          </cell>
          <cell r="F458">
            <v>340</v>
          </cell>
          <cell r="G458">
            <v>340</v>
          </cell>
          <cell r="H458">
            <v>0</v>
          </cell>
          <cell r="I458">
            <v>0</v>
          </cell>
          <cell r="J458">
            <v>0</v>
          </cell>
          <cell r="K458">
            <v>0</v>
          </cell>
          <cell r="L458">
            <v>1425877.9862133283</v>
          </cell>
          <cell r="M458">
            <v>0</v>
          </cell>
          <cell r="N458">
            <v>0</v>
          </cell>
          <cell r="O458">
            <v>167362.16161388747</v>
          </cell>
          <cell r="P458">
            <v>108052.37988622987</v>
          </cell>
          <cell r="Q458">
            <v>59309.781727657595</v>
          </cell>
          <cell r="R458">
            <v>185648.74579382077</v>
          </cell>
          <cell r="S458">
            <v>0</v>
          </cell>
        </row>
        <row r="459">
          <cell r="A459">
            <v>2838</v>
          </cell>
          <cell r="B459" t="str">
            <v>DUT1160</v>
          </cell>
          <cell r="C459">
            <v>245730000</v>
          </cell>
          <cell r="D459">
            <v>170645.83333333334</v>
          </cell>
          <cell r="E459">
            <v>170645.83333333334</v>
          </cell>
          <cell r="F459">
            <v>256</v>
          </cell>
          <cell r="G459">
            <v>256</v>
          </cell>
          <cell r="H459">
            <v>0</v>
          </cell>
          <cell r="I459">
            <v>0</v>
          </cell>
          <cell r="J459">
            <v>0</v>
          </cell>
          <cell r="K459">
            <v>0</v>
          </cell>
          <cell r="L459">
            <v>0</v>
          </cell>
          <cell r="M459">
            <v>5570213.8764249366</v>
          </cell>
          <cell r="N459">
            <v>0</v>
          </cell>
          <cell r="O459">
            <v>28597.654401979678</v>
          </cell>
          <cell r="P459">
            <v>29017.576758960327</v>
          </cell>
          <cell r="Q459">
            <v>-419.92235698064906</v>
          </cell>
          <cell r="R459">
            <v>0</v>
          </cell>
          <cell r="S459">
            <v>2</v>
          </cell>
        </row>
        <row r="460">
          <cell r="A460">
            <v>173</v>
          </cell>
          <cell r="B460" t="str">
            <v>DUT1161</v>
          </cell>
          <cell r="C460">
            <v>454000000</v>
          </cell>
          <cell r="D460">
            <v>315277.77777777781</v>
          </cell>
          <cell r="E460">
            <v>315277.77777777775</v>
          </cell>
          <cell r="F460">
            <v>903.6</v>
          </cell>
          <cell r="G460">
            <v>903.6</v>
          </cell>
          <cell r="H460">
            <v>1</v>
          </cell>
          <cell r="I460">
            <v>0</v>
          </cell>
          <cell r="J460">
            <v>0</v>
          </cell>
          <cell r="K460">
            <v>0</v>
          </cell>
          <cell r="L460">
            <v>0</v>
          </cell>
          <cell r="M460">
            <v>0</v>
          </cell>
          <cell r="N460">
            <v>9541011.5999522135</v>
          </cell>
          <cell r="O460">
            <v>98630.585478449022</v>
          </cell>
          <cell r="P460">
            <v>32165.895913327215</v>
          </cell>
          <cell r="Q460">
            <v>66464.689565121807</v>
          </cell>
          <cell r="R460">
            <v>540239.17158402514</v>
          </cell>
          <cell r="S460">
            <v>9</v>
          </cell>
        </row>
        <row r="461">
          <cell r="A461">
            <v>728</v>
          </cell>
          <cell r="B461" t="str">
            <v>DUT1163</v>
          </cell>
          <cell r="C461">
            <v>1126616000</v>
          </cell>
          <cell r="D461">
            <v>782372.22222222225</v>
          </cell>
          <cell r="E461">
            <v>740972.22222222202</v>
          </cell>
          <cell r="F461">
            <v>1487.5</v>
          </cell>
          <cell r="G461">
            <v>680.1</v>
          </cell>
          <cell r="H461">
            <v>0</v>
          </cell>
          <cell r="I461">
            <v>0</v>
          </cell>
          <cell r="J461">
            <v>2</v>
          </cell>
          <cell r="K461">
            <v>0</v>
          </cell>
          <cell r="L461">
            <v>6871117.3378805658</v>
          </cell>
          <cell r="M461">
            <v>0</v>
          </cell>
          <cell r="N461">
            <v>0</v>
          </cell>
          <cell r="O461">
            <v>665586.98729977838</v>
          </cell>
          <cell r="P461">
            <v>583890.86502492614</v>
          </cell>
          <cell r="Q461">
            <v>81696.122274852241</v>
          </cell>
          <cell r="R461">
            <v>687111.73378805665</v>
          </cell>
          <cell r="S461">
            <v>0</v>
          </cell>
        </row>
        <row r="462">
          <cell r="A462">
            <v>645</v>
          </cell>
          <cell r="B462" t="str">
            <v>DUT1165</v>
          </cell>
          <cell r="C462">
            <v>1395696000</v>
          </cell>
          <cell r="D462">
            <v>969233.33333333337</v>
          </cell>
          <cell r="E462">
            <v>969233.33333333326</v>
          </cell>
          <cell r="F462">
            <v>1822.5</v>
          </cell>
          <cell r="G462">
            <v>1822.5</v>
          </cell>
          <cell r="H462">
            <v>0</v>
          </cell>
          <cell r="I462">
            <v>0</v>
          </cell>
          <cell r="J462">
            <v>0</v>
          </cell>
          <cell r="K462">
            <v>0</v>
          </cell>
          <cell r="L462">
            <v>0</v>
          </cell>
          <cell r="M462">
            <v>24736381.124327712</v>
          </cell>
          <cell r="N462">
            <v>0</v>
          </cell>
          <cell r="O462">
            <v>598664.9766601685</v>
          </cell>
          <cell r="P462">
            <v>342897.80952407955</v>
          </cell>
          <cell r="Q462">
            <v>255767.16713608894</v>
          </cell>
          <cell r="R462">
            <v>0</v>
          </cell>
          <cell r="S462">
            <v>3</v>
          </cell>
        </row>
        <row r="463">
          <cell r="A463">
            <v>7343</v>
          </cell>
          <cell r="B463" t="str">
            <v>DUT1166</v>
          </cell>
          <cell r="C463">
            <v>511000000</v>
          </cell>
          <cell r="D463">
            <v>354861.11111111112</v>
          </cell>
          <cell r="E463">
            <v>354861.11111111112</v>
          </cell>
          <cell r="F463">
            <v>640</v>
          </cell>
          <cell r="G463">
            <v>640</v>
          </cell>
          <cell r="H463">
            <v>0</v>
          </cell>
          <cell r="I463">
            <v>0</v>
          </cell>
          <cell r="J463">
            <v>0</v>
          </cell>
          <cell r="K463">
            <v>0</v>
          </cell>
          <cell r="L463">
            <v>0</v>
          </cell>
          <cell r="M463">
            <v>8384856.3836815245</v>
          </cell>
          <cell r="N463">
            <v>0</v>
          </cell>
          <cell r="O463">
            <v>69311.323223512212</v>
          </cell>
          <cell r="P463">
            <v>71309.638995523666</v>
          </cell>
          <cell r="Q463">
            <v>-1998.3157720114541</v>
          </cell>
          <cell r="R463">
            <v>0</v>
          </cell>
          <cell r="S463">
            <v>2</v>
          </cell>
        </row>
        <row r="464">
          <cell r="A464">
            <v>1403</v>
          </cell>
          <cell r="B464" t="str">
            <v>DUT1167</v>
          </cell>
          <cell r="C464">
            <v>1517000000</v>
          </cell>
          <cell r="D464">
            <v>1053472.2222222222</v>
          </cell>
          <cell r="E464">
            <v>1053472.222222222</v>
          </cell>
          <cell r="F464">
            <v>2141.6170000000002</v>
          </cell>
          <cell r="G464">
            <v>2141.6170000000002</v>
          </cell>
          <cell r="H464">
            <v>0</v>
          </cell>
          <cell r="I464">
            <v>0</v>
          </cell>
          <cell r="J464">
            <v>0</v>
          </cell>
          <cell r="K464">
            <v>0</v>
          </cell>
          <cell r="L464">
            <v>2329709.2112667402</v>
          </cell>
          <cell r="M464">
            <v>0</v>
          </cell>
          <cell r="N464">
            <v>7918050.1637765113</v>
          </cell>
          <cell r="O464">
            <v>418080.36831553478</v>
          </cell>
          <cell r="P464">
            <v>254654.43091989312</v>
          </cell>
          <cell r="Q464">
            <v>163425.93739564167</v>
          </cell>
          <cell r="R464">
            <v>476055.88896819681</v>
          </cell>
          <cell r="S464">
            <v>9</v>
          </cell>
        </row>
        <row r="465">
          <cell r="A465">
            <v>2403</v>
          </cell>
          <cell r="B465" t="str">
            <v>DUT1169</v>
          </cell>
          <cell r="C465">
            <v>892800000</v>
          </cell>
          <cell r="D465">
            <v>620000</v>
          </cell>
          <cell r="E465">
            <v>620000</v>
          </cell>
          <cell r="F465">
            <v>1114.4839999999999</v>
          </cell>
          <cell r="G465">
            <v>1114.4839999999999</v>
          </cell>
          <cell r="H465">
            <v>0</v>
          </cell>
          <cell r="I465">
            <v>0</v>
          </cell>
          <cell r="J465">
            <v>0</v>
          </cell>
          <cell r="K465">
            <v>0</v>
          </cell>
          <cell r="L465">
            <v>0</v>
          </cell>
          <cell r="M465">
            <v>18642378.841461129</v>
          </cell>
          <cell r="N465">
            <v>0</v>
          </cell>
          <cell r="O465">
            <v>266529.81937718991</v>
          </cell>
          <cell r="P465">
            <v>168175.27259949115</v>
          </cell>
          <cell r="Q465">
            <v>98354.546777698764</v>
          </cell>
          <cell r="R465">
            <v>0</v>
          </cell>
          <cell r="S465">
            <v>3</v>
          </cell>
        </row>
        <row r="466">
          <cell r="A466">
            <v>202</v>
          </cell>
          <cell r="B466" t="str">
            <v>DUT1170</v>
          </cell>
          <cell r="C466">
            <v>120000000</v>
          </cell>
          <cell r="D466">
            <v>83333.333333333328</v>
          </cell>
          <cell r="E466">
            <v>83333.333333333328</v>
          </cell>
          <cell r="F466">
            <v>120</v>
          </cell>
          <cell r="G466">
            <v>120</v>
          </cell>
          <cell r="H466">
            <v>0</v>
          </cell>
          <cell r="I466">
            <v>0</v>
          </cell>
          <cell r="J466">
            <v>0</v>
          </cell>
          <cell r="K466">
            <v>0</v>
          </cell>
          <cell r="L466">
            <v>476352.14639761689</v>
          </cell>
          <cell r="M466">
            <v>0</v>
          </cell>
          <cell r="N466">
            <v>0</v>
          </cell>
          <cell r="O466">
            <v>46468.52255279744</v>
          </cell>
          <cell r="P466">
            <v>49908.60770841036</v>
          </cell>
          <cell r="Q466">
            <v>-3440.0851556129201</v>
          </cell>
          <cell r="R466">
            <v>0</v>
          </cell>
          <cell r="S466">
            <v>0</v>
          </cell>
        </row>
        <row r="467">
          <cell r="A467">
            <v>4939</v>
          </cell>
          <cell r="B467" t="str">
            <v>DUT1172</v>
          </cell>
          <cell r="C467">
            <v>521280000</v>
          </cell>
          <cell r="D467">
            <v>362000</v>
          </cell>
          <cell r="E467">
            <v>362000</v>
          </cell>
          <cell r="F467">
            <v>647.14300000000003</v>
          </cell>
          <cell r="G467">
            <v>647.14300000000003</v>
          </cell>
          <cell r="H467">
            <v>0</v>
          </cell>
          <cell r="I467">
            <v>0</v>
          </cell>
          <cell r="J467">
            <v>0</v>
          </cell>
          <cell r="K467">
            <v>0</v>
          </cell>
          <cell r="L467">
            <v>0</v>
          </cell>
          <cell r="M467">
            <v>0</v>
          </cell>
          <cell r="N467">
            <v>0</v>
          </cell>
          <cell r="O467">
            <v>0</v>
          </cell>
          <cell r="P467">
            <v>0</v>
          </cell>
          <cell r="Q467">
            <v>0</v>
          </cell>
          <cell r="R467">
            <v>0</v>
          </cell>
          <cell r="S467">
            <v>0</v>
          </cell>
        </row>
        <row r="468">
          <cell r="A468">
            <v>1032</v>
          </cell>
          <cell r="B468" t="str">
            <v>DUT1173</v>
          </cell>
          <cell r="C468">
            <v>54700000</v>
          </cell>
          <cell r="D468">
            <v>37986.111111111109</v>
          </cell>
          <cell r="E468">
            <v>37986.111111111109</v>
          </cell>
          <cell r="F468">
            <v>43</v>
          </cell>
          <cell r="G468">
            <v>43</v>
          </cell>
          <cell r="H468">
            <v>0</v>
          </cell>
          <cell r="I468">
            <v>0</v>
          </cell>
          <cell r="J468">
            <v>0</v>
          </cell>
          <cell r="K468">
            <v>0</v>
          </cell>
          <cell r="L468">
            <v>390462.96495559398</v>
          </cell>
          <cell r="M468">
            <v>0</v>
          </cell>
          <cell r="N468">
            <v>0</v>
          </cell>
          <cell r="O468">
            <v>44903.207770367961</v>
          </cell>
          <cell r="P468">
            <v>36069.44370144407</v>
          </cell>
          <cell r="Q468">
            <v>8833.7640689238906</v>
          </cell>
          <cell r="R468">
            <v>0</v>
          </cell>
          <cell r="S468">
            <v>0</v>
          </cell>
        </row>
        <row r="469">
          <cell r="A469">
            <v>8055</v>
          </cell>
          <cell r="B469" t="str">
            <v>DUT1174</v>
          </cell>
          <cell r="C469">
            <v>1160000000</v>
          </cell>
          <cell r="D469">
            <v>805555.55555555562</v>
          </cell>
          <cell r="E469">
            <v>805555.55555555562</v>
          </cell>
          <cell r="F469">
            <v>1845.0440000000001</v>
          </cell>
          <cell r="G469">
            <v>1845.0440000000001</v>
          </cell>
          <cell r="H469">
            <v>0</v>
          </cell>
          <cell r="I469">
            <v>1</v>
          </cell>
          <cell r="J469">
            <v>0</v>
          </cell>
          <cell r="K469">
            <v>0</v>
          </cell>
          <cell r="L469">
            <v>0</v>
          </cell>
          <cell r="M469">
            <v>29270991.632197905</v>
          </cell>
          <cell r="N469">
            <v>0</v>
          </cell>
          <cell r="O469">
            <v>240147.86282954068</v>
          </cell>
          <cell r="P469">
            <v>174167.51662102959</v>
          </cell>
          <cell r="Q469">
            <v>65980.346208511095</v>
          </cell>
          <cell r="R469">
            <v>0</v>
          </cell>
          <cell r="S469">
            <v>4</v>
          </cell>
        </row>
        <row r="470">
          <cell r="A470">
            <v>1888</v>
          </cell>
          <cell r="B470" t="str">
            <v>DUT1175</v>
          </cell>
          <cell r="C470">
            <v>100800000</v>
          </cell>
          <cell r="D470">
            <v>70000</v>
          </cell>
          <cell r="E470">
            <v>70000</v>
          </cell>
          <cell r="F470">
            <v>104.6</v>
          </cell>
          <cell r="G470">
            <v>104.6</v>
          </cell>
          <cell r="H470">
            <v>1</v>
          </cell>
          <cell r="I470">
            <v>0</v>
          </cell>
          <cell r="J470">
            <v>0</v>
          </cell>
          <cell r="K470">
            <v>0</v>
          </cell>
          <cell r="L470">
            <v>243257.10097556919</v>
          </cell>
          <cell r="M470">
            <v>0</v>
          </cell>
          <cell r="N470">
            <v>0</v>
          </cell>
          <cell r="O470">
            <v>28747.482357514084</v>
          </cell>
          <cell r="P470">
            <v>23328.624201966857</v>
          </cell>
          <cell r="Q470">
            <v>5418.8581555472265</v>
          </cell>
          <cell r="R470">
            <v>0</v>
          </cell>
          <cell r="S470">
            <v>0</v>
          </cell>
        </row>
        <row r="471">
          <cell r="A471">
            <v>165</v>
          </cell>
          <cell r="B471" t="str">
            <v>DUT1176</v>
          </cell>
          <cell r="C471">
            <v>126144000</v>
          </cell>
          <cell r="D471">
            <v>87600</v>
          </cell>
          <cell r="E471" t="e">
            <v>#N/A</v>
          </cell>
          <cell r="F471">
            <v>1010</v>
          </cell>
          <cell r="G471" t="e">
            <v>#N/A</v>
          </cell>
          <cell r="H471">
            <v>0</v>
          </cell>
          <cell r="I471">
            <v>0</v>
          </cell>
          <cell r="J471">
            <v>1</v>
          </cell>
          <cell r="K471">
            <v>0</v>
          </cell>
          <cell r="L471">
            <v>0</v>
          </cell>
          <cell r="M471">
            <v>0</v>
          </cell>
          <cell r="N471">
            <v>0</v>
          </cell>
          <cell r="O471">
            <v>0</v>
          </cell>
          <cell r="P471">
            <v>0</v>
          </cell>
          <cell r="Q471">
            <v>0</v>
          </cell>
          <cell r="R471">
            <v>0</v>
          </cell>
          <cell r="S471">
            <v>0</v>
          </cell>
        </row>
        <row r="472">
          <cell r="A472">
            <v>4937</v>
          </cell>
          <cell r="B472" t="str">
            <v>DUT1177</v>
          </cell>
          <cell r="C472">
            <v>1730000000</v>
          </cell>
          <cell r="D472">
            <v>1201388.8888888888</v>
          </cell>
          <cell r="E472">
            <v>1201388.8888888888</v>
          </cell>
          <cell r="F472">
            <v>446</v>
          </cell>
          <cell r="G472">
            <v>446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4600243.6853249008</v>
          </cell>
          <cell r="M472">
            <v>0</v>
          </cell>
          <cell r="N472">
            <v>0</v>
          </cell>
          <cell r="O472">
            <v>323811.24839846895</v>
          </cell>
          <cell r="P472">
            <v>323877.67125721567</v>
          </cell>
          <cell r="Q472">
            <v>-66.422858746722341</v>
          </cell>
          <cell r="R472">
            <v>460024.3685324901</v>
          </cell>
          <cell r="S472">
            <v>0</v>
          </cell>
        </row>
        <row r="473">
          <cell r="A473">
            <v>7902</v>
          </cell>
          <cell r="B473" t="str">
            <v>DUT1179</v>
          </cell>
          <cell r="C473">
            <v>562000000</v>
          </cell>
          <cell r="D473">
            <v>390277.77777777781</v>
          </cell>
          <cell r="E473">
            <v>390277.77777777781</v>
          </cell>
          <cell r="F473">
            <v>660.40200000000004</v>
          </cell>
          <cell r="G473">
            <v>660.40200000000004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1604658.4765367273</v>
          </cell>
          <cell r="M473">
            <v>0</v>
          </cell>
          <cell r="N473">
            <v>0</v>
          </cell>
          <cell r="O473">
            <v>242857.55929780158</v>
          </cell>
          <cell r="P473">
            <v>149508.17854561433</v>
          </cell>
          <cell r="Q473">
            <v>93349.380752187251</v>
          </cell>
          <cell r="R473">
            <v>185648.74579382077</v>
          </cell>
          <cell r="S473">
            <v>0</v>
          </cell>
        </row>
        <row r="474">
          <cell r="A474">
            <v>609</v>
          </cell>
          <cell r="B474" t="str">
            <v>DUT1180</v>
          </cell>
          <cell r="C474">
            <v>822000000</v>
          </cell>
          <cell r="D474">
            <v>570833.33333333337</v>
          </cell>
          <cell r="E474">
            <v>570833.33333333337</v>
          </cell>
          <cell r="F474">
            <v>804.1</v>
          </cell>
          <cell r="G474">
            <v>804.1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20647164.303840883</v>
          </cell>
          <cell r="N474">
            <v>0</v>
          </cell>
          <cell r="O474">
            <v>347466.3562091901</v>
          </cell>
          <cell r="P474">
            <v>264712.12602127844</v>
          </cell>
          <cell r="Q474">
            <v>82754.230187911657</v>
          </cell>
          <cell r="R474">
            <v>0</v>
          </cell>
          <cell r="S474">
            <v>2</v>
          </cell>
        </row>
        <row r="475">
          <cell r="A475">
            <v>6118</v>
          </cell>
          <cell r="B475" t="str">
            <v>DUT1183</v>
          </cell>
          <cell r="C475">
            <v>115200000</v>
          </cell>
          <cell r="D475">
            <v>80000</v>
          </cell>
          <cell r="E475" t="e">
            <v>#N/A</v>
          </cell>
          <cell r="F475">
            <v>1170</v>
          </cell>
          <cell r="G475" t="e">
            <v>#N/A</v>
          </cell>
          <cell r="H475">
            <v>0</v>
          </cell>
          <cell r="I475">
            <v>1</v>
          </cell>
          <cell r="J475">
            <v>1</v>
          </cell>
          <cell r="K475">
            <v>0</v>
          </cell>
          <cell r="L475">
            <v>0</v>
          </cell>
          <cell r="M475">
            <v>0</v>
          </cell>
          <cell r="N475">
            <v>0</v>
          </cell>
          <cell r="O475">
            <v>0</v>
          </cell>
          <cell r="P475">
            <v>0</v>
          </cell>
          <cell r="Q475">
            <v>0</v>
          </cell>
          <cell r="R475">
            <v>0</v>
          </cell>
          <cell r="S475">
            <v>0</v>
          </cell>
        </row>
        <row r="476">
          <cell r="A476">
            <v>3159</v>
          </cell>
          <cell r="B476" t="str">
            <v>DUT1185</v>
          </cell>
          <cell r="C476">
            <v>324000000</v>
          </cell>
          <cell r="D476">
            <v>225000</v>
          </cell>
          <cell r="E476">
            <v>225000</v>
          </cell>
          <cell r="F476">
            <v>417.5</v>
          </cell>
          <cell r="G476">
            <v>417.5</v>
          </cell>
          <cell r="H476">
            <v>0</v>
          </cell>
          <cell r="I476">
            <v>0</v>
          </cell>
          <cell r="J476">
            <v>0</v>
          </cell>
          <cell r="K476">
            <v>0</v>
          </cell>
          <cell r="L476">
            <v>0</v>
          </cell>
          <cell r="M476">
            <v>6419504.5117079634</v>
          </cell>
          <cell r="N476">
            <v>0</v>
          </cell>
          <cell r="O476">
            <v>49355.907159260569</v>
          </cell>
          <cell r="P476">
            <v>37639.509047330896</v>
          </cell>
          <cell r="Q476">
            <v>11716.398111929673</v>
          </cell>
          <cell r="R476">
            <v>0</v>
          </cell>
          <cell r="S476">
            <v>2</v>
          </cell>
        </row>
        <row r="477">
          <cell r="A477">
            <v>2514</v>
          </cell>
          <cell r="B477" t="str">
            <v>DUT1186</v>
          </cell>
          <cell r="C477">
            <v>178560000</v>
          </cell>
          <cell r="D477">
            <v>124000</v>
          </cell>
          <cell r="E477">
            <v>124000</v>
          </cell>
          <cell r="F477">
            <v>200</v>
          </cell>
          <cell r="G477">
            <v>200</v>
          </cell>
          <cell r="H477">
            <v>0</v>
          </cell>
          <cell r="I477">
            <v>0</v>
          </cell>
          <cell r="J477">
            <v>0</v>
          </cell>
          <cell r="K477">
            <v>0</v>
          </cell>
          <cell r="L477">
            <v>2782760.6911545238</v>
          </cell>
          <cell r="M477">
            <v>0</v>
          </cell>
          <cell r="N477">
            <v>0</v>
          </cell>
          <cell r="O477">
            <v>300129.55229864217</v>
          </cell>
          <cell r="P477">
            <v>169628.44907648725</v>
          </cell>
          <cell r="Q477">
            <v>130501.10322215492</v>
          </cell>
          <cell r="R477">
            <v>185648.74579382077</v>
          </cell>
          <cell r="S477">
            <v>0</v>
          </cell>
        </row>
        <row r="478">
          <cell r="A478">
            <v>3453</v>
          </cell>
          <cell r="B478" t="str">
            <v>DUT1187</v>
          </cell>
          <cell r="C478">
            <v>931700000</v>
          </cell>
          <cell r="D478">
            <v>647013.88888888888</v>
          </cell>
          <cell r="E478">
            <v>647013.88888888888</v>
          </cell>
          <cell r="F478">
            <v>958.49099999999999</v>
          </cell>
          <cell r="G478">
            <v>958.49099999999999</v>
          </cell>
          <cell r="H478">
            <v>1</v>
          </cell>
          <cell r="I478">
            <v>0</v>
          </cell>
          <cell r="J478">
            <v>0</v>
          </cell>
          <cell r="K478">
            <v>0</v>
          </cell>
          <cell r="L478">
            <v>2842615.0750036249</v>
          </cell>
          <cell r="M478">
            <v>0</v>
          </cell>
          <cell r="N478">
            <v>0</v>
          </cell>
          <cell r="O478">
            <v>333068.38723061577</v>
          </cell>
          <cell r="P478">
            <v>268673.22468989977</v>
          </cell>
          <cell r="Q478">
            <v>64395.162540716003</v>
          </cell>
          <cell r="R478">
            <v>212468.69836943515</v>
          </cell>
          <cell r="S478">
            <v>0</v>
          </cell>
        </row>
        <row r="479">
          <cell r="A479">
            <v>3152</v>
          </cell>
          <cell r="B479" t="str">
            <v>DUT1188</v>
          </cell>
          <cell r="C479">
            <v>500000000</v>
          </cell>
          <cell r="D479">
            <v>347222.22222222219</v>
          </cell>
          <cell r="E479">
            <v>347222.22222222219</v>
          </cell>
          <cell r="F479">
            <v>439.88</v>
          </cell>
          <cell r="G479">
            <v>439.88</v>
          </cell>
          <cell r="H479">
            <v>0</v>
          </cell>
          <cell r="I479">
            <v>0</v>
          </cell>
          <cell r="J479">
            <v>0</v>
          </cell>
          <cell r="K479">
            <v>0</v>
          </cell>
          <cell r="L479">
            <v>0</v>
          </cell>
          <cell r="M479">
            <v>14382490.862406848</v>
          </cell>
          <cell r="N479">
            <v>0</v>
          </cell>
          <cell r="O479">
            <v>136333.15194265437</v>
          </cell>
          <cell r="P479">
            <v>107956.01754775188</v>
          </cell>
          <cell r="Q479">
            <v>28377.134394902489</v>
          </cell>
          <cell r="R479">
            <v>0</v>
          </cell>
          <cell r="S479">
            <v>2</v>
          </cell>
        </row>
        <row r="480">
          <cell r="A480">
            <v>675</v>
          </cell>
          <cell r="B480" t="str">
            <v>DUT1189</v>
          </cell>
          <cell r="C480">
            <v>219200000</v>
          </cell>
          <cell r="D480">
            <v>152222.22222222222</v>
          </cell>
          <cell r="E480">
            <v>152222.22222222222</v>
          </cell>
          <cell r="F480">
            <v>195.52</v>
          </cell>
          <cell r="G480">
            <v>195.52</v>
          </cell>
          <cell r="H480">
            <v>1</v>
          </cell>
          <cell r="I480">
            <v>0</v>
          </cell>
          <cell r="J480">
            <v>0</v>
          </cell>
          <cell r="K480">
            <v>0</v>
          </cell>
          <cell r="L480">
            <v>0</v>
          </cell>
          <cell r="M480">
            <v>6019706.5525099151</v>
          </cell>
          <cell r="N480">
            <v>0</v>
          </cell>
          <cell r="O480">
            <v>23376.976808708903</v>
          </cell>
          <cell r="P480">
            <v>27796.117105328183</v>
          </cell>
          <cell r="Q480">
            <v>-4419.14029661928</v>
          </cell>
          <cell r="R480">
            <v>0</v>
          </cell>
          <cell r="S480">
            <v>2</v>
          </cell>
        </row>
        <row r="481">
          <cell r="A481">
            <v>1448</v>
          </cell>
          <cell r="B481" t="str">
            <v>DUT1191</v>
          </cell>
          <cell r="C481">
            <v>131000000</v>
          </cell>
          <cell r="D481">
            <v>90972.222222222219</v>
          </cell>
          <cell r="E481">
            <v>90972.222222222219</v>
          </cell>
          <cell r="F481">
            <v>137.5</v>
          </cell>
          <cell r="G481">
            <v>137.5</v>
          </cell>
          <cell r="H481">
            <v>1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1828022.5435528439</v>
          </cell>
          <cell r="N481">
            <v>0</v>
          </cell>
          <cell r="O481">
            <v>9537.7144103484825</v>
          </cell>
          <cell r="P481">
            <v>6932.8868926846153</v>
          </cell>
          <cell r="Q481">
            <v>2604.8275176638672</v>
          </cell>
          <cell r="R481">
            <v>0</v>
          </cell>
          <cell r="S481">
            <v>2</v>
          </cell>
        </row>
        <row r="482">
          <cell r="A482">
            <v>2104</v>
          </cell>
          <cell r="B482" t="str">
            <v>DUT1192</v>
          </cell>
          <cell r="C482">
            <v>650000000</v>
          </cell>
          <cell r="D482">
            <v>451388.88888888888</v>
          </cell>
          <cell r="E482">
            <v>451388.88888888888</v>
          </cell>
          <cell r="F482">
            <v>923.04</v>
          </cell>
          <cell r="G482">
            <v>923.04</v>
          </cell>
          <cell r="H482">
            <v>0</v>
          </cell>
          <cell r="I482">
            <v>0</v>
          </cell>
          <cell r="J482">
            <v>0</v>
          </cell>
          <cell r="K482">
            <v>0</v>
          </cell>
          <cell r="L482">
            <v>1647900.8927264658</v>
          </cell>
          <cell r="M482">
            <v>0</v>
          </cell>
          <cell r="N482">
            <v>0</v>
          </cell>
          <cell r="O482">
            <v>163531.74389275379</v>
          </cell>
          <cell r="P482">
            <v>116908.84881932443</v>
          </cell>
          <cell r="Q482">
            <v>46622.895073429361</v>
          </cell>
          <cell r="R482">
            <v>185648.74579382077</v>
          </cell>
          <cell r="S482">
            <v>0</v>
          </cell>
        </row>
        <row r="483">
          <cell r="A483">
            <v>2843</v>
          </cell>
          <cell r="B483" t="str">
            <v>DUT1193</v>
          </cell>
          <cell r="C483">
            <v>100185552</v>
          </cell>
          <cell r="D483">
            <v>69573.3</v>
          </cell>
          <cell r="E483">
            <v>69573.3</v>
          </cell>
          <cell r="F483">
            <v>106.25</v>
          </cell>
          <cell r="G483">
            <v>106.25</v>
          </cell>
          <cell r="H483">
            <v>0</v>
          </cell>
          <cell r="I483">
            <v>0</v>
          </cell>
          <cell r="J483">
            <v>0</v>
          </cell>
          <cell r="K483">
            <v>0</v>
          </cell>
          <cell r="L483">
            <v>369873.09071371716</v>
          </cell>
          <cell r="M483">
            <v>0</v>
          </cell>
          <cell r="N483">
            <v>0</v>
          </cell>
          <cell r="O483">
            <v>61857.210580829487</v>
          </cell>
          <cell r="P483">
            <v>29777.99360037061</v>
          </cell>
          <cell r="Q483">
            <v>32079.216980458878</v>
          </cell>
          <cell r="R483">
            <v>0</v>
          </cell>
          <cell r="S483">
            <v>0</v>
          </cell>
        </row>
        <row r="484">
          <cell r="A484">
            <v>8054</v>
          </cell>
          <cell r="B484" t="str">
            <v>DUT1194</v>
          </cell>
          <cell r="C484">
            <v>305300000</v>
          </cell>
          <cell r="D484">
            <v>212013.88888888891</v>
          </cell>
          <cell r="E484">
            <v>212013.88888888891</v>
          </cell>
          <cell r="F484">
            <v>781.47</v>
          </cell>
          <cell r="G484">
            <v>781.47</v>
          </cell>
          <cell r="H484">
            <v>0</v>
          </cell>
          <cell r="I484">
            <v>0</v>
          </cell>
          <cell r="J484">
            <v>0</v>
          </cell>
          <cell r="K484">
            <v>0</v>
          </cell>
          <cell r="L484">
            <v>0</v>
          </cell>
          <cell r="M484">
            <v>0</v>
          </cell>
          <cell r="N484">
            <v>6963369.9254257195</v>
          </cell>
          <cell r="O484">
            <v>64393.592651990723</v>
          </cell>
          <cell r="P484">
            <v>21763.929188282607</v>
          </cell>
          <cell r="Q484">
            <v>42629.663463708115</v>
          </cell>
          <cell r="R484">
            <v>696336.99254257197</v>
          </cell>
          <cell r="S484">
            <v>9</v>
          </cell>
        </row>
        <row r="485">
          <cell r="A485">
            <v>2878</v>
          </cell>
          <cell r="B485" t="str">
            <v>DUT1197</v>
          </cell>
          <cell r="C485">
            <v>810000000</v>
          </cell>
          <cell r="D485">
            <v>562500</v>
          </cell>
          <cell r="E485">
            <v>562500</v>
          </cell>
          <cell r="F485">
            <v>639.47500000000002</v>
          </cell>
          <cell r="G485">
            <v>639.47500000000002</v>
          </cell>
          <cell r="H485">
            <v>0</v>
          </cell>
          <cell r="I485">
            <v>0</v>
          </cell>
          <cell r="J485">
            <v>0</v>
          </cell>
          <cell r="K485">
            <v>0</v>
          </cell>
          <cell r="L485">
            <v>0</v>
          </cell>
          <cell r="M485">
            <v>13685491.806190277</v>
          </cell>
          <cell r="N485">
            <v>0</v>
          </cell>
          <cell r="O485">
            <v>145907.36855406739</v>
          </cell>
          <cell r="P485">
            <v>90012.136476126558</v>
          </cell>
          <cell r="Q485">
            <v>55895.232077940833</v>
          </cell>
          <cell r="R485">
            <v>0</v>
          </cell>
          <cell r="S485">
            <v>3</v>
          </cell>
        </row>
        <row r="486">
          <cell r="A486">
            <v>2848</v>
          </cell>
          <cell r="B486" t="str">
            <v>DUT1198</v>
          </cell>
          <cell r="C486">
            <v>402496000</v>
          </cell>
          <cell r="D486">
            <v>279511.11111111112</v>
          </cell>
          <cell r="E486">
            <v>279511.11111111112</v>
          </cell>
          <cell r="F486">
            <v>414</v>
          </cell>
          <cell r="G486">
            <v>414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6473425.664055448</v>
          </cell>
          <cell r="N486">
            <v>0</v>
          </cell>
          <cell r="O486">
            <v>42294.962898383477</v>
          </cell>
          <cell r="P486">
            <v>46234.135791839784</v>
          </cell>
          <cell r="Q486">
            <v>-3939.1728934563071</v>
          </cell>
          <cell r="R486">
            <v>0</v>
          </cell>
          <cell r="S486">
            <v>2</v>
          </cell>
        </row>
        <row r="487">
          <cell r="A487">
            <v>619</v>
          </cell>
          <cell r="B487" t="str">
            <v>DUT1199</v>
          </cell>
          <cell r="C487">
            <v>580000000</v>
          </cell>
          <cell r="D487">
            <v>402777.77777777781</v>
          </cell>
          <cell r="E487">
            <v>402777.77777777781</v>
          </cell>
          <cell r="F487">
            <v>620.84</v>
          </cell>
          <cell r="G487">
            <v>620.84</v>
          </cell>
          <cell r="H487">
            <v>0</v>
          </cell>
          <cell r="I487">
            <v>0</v>
          </cell>
          <cell r="J487">
            <v>0</v>
          </cell>
          <cell r="K487">
            <v>0</v>
          </cell>
          <cell r="L487">
            <v>0</v>
          </cell>
          <cell r="M487">
            <v>11762499.629144114</v>
          </cell>
          <cell r="N487">
            <v>0</v>
          </cell>
          <cell r="O487">
            <v>238513.92637989382</v>
          </cell>
          <cell r="P487">
            <v>168452.93894950801</v>
          </cell>
          <cell r="Q487">
            <v>70060.987430385809</v>
          </cell>
          <cell r="R487">
            <v>0</v>
          </cell>
          <cell r="S487">
            <v>2</v>
          </cell>
        </row>
        <row r="488">
          <cell r="A488">
            <v>3115</v>
          </cell>
          <cell r="B488" t="str">
            <v>DUT1201</v>
          </cell>
          <cell r="C488">
            <v>157420000</v>
          </cell>
          <cell r="D488">
            <v>109319.44444444445</v>
          </cell>
          <cell r="E488" t="e">
            <v>#N/A</v>
          </cell>
          <cell r="F488">
            <v>225</v>
          </cell>
          <cell r="G488" t="e">
            <v>#N/A</v>
          </cell>
          <cell r="H488">
            <v>0</v>
          </cell>
          <cell r="I488">
            <v>0</v>
          </cell>
          <cell r="J488">
            <v>1</v>
          </cell>
          <cell r="K488">
            <v>0</v>
          </cell>
          <cell r="L488">
            <v>0</v>
          </cell>
          <cell r="M488">
            <v>0</v>
          </cell>
          <cell r="N488">
            <v>0</v>
          </cell>
          <cell r="O488">
            <v>0</v>
          </cell>
          <cell r="P488">
            <v>0</v>
          </cell>
          <cell r="Q488">
            <v>0</v>
          </cell>
          <cell r="R488">
            <v>0</v>
          </cell>
          <cell r="S488">
            <v>0</v>
          </cell>
        </row>
        <row r="489">
          <cell r="A489">
            <v>4125</v>
          </cell>
          <cell r="B489" t="str">
            <v>DUT1202</v>
          </cell>
          <cell r="C489">
            <v>95040000</v>
          </cell>
          <cell r="D489">
            <v>66000</v>
          </cell>
          <cell r="E489">
            <v>66000</v>
          </cell>
          <cell r="F489">
            <v>79</v>
          </cell>
          <cell r="G489">
            <v>79</v>
          </cell>
          <cell r="H489">
            <v>0</v>
          </cell>
          <cell r="I489">
            <v>0</v>
          </cell>
          <cell r="J489">
            <v>0</v>
          </cell>
          <cell r="K489">
            <v>0</v>
          </cell>
          <cell r="L489">
            <v>318642.55733270053</v>
          </cell>
          <cell r="M489">
            <v>0</v>
          </cell>
          <cell r="N489">
            <v>0</v>
          </cell>
          <cell r="O489">
            <v>38613.994506864292</v>
          </cell>
          <cell r="P489">
            <v>28207.364956202255</v>
          </cell>
          <cell r="Q489">
            <v>10406.629550662037</v>
          </cell>
          <cell r="R489">
            <v>0</v>
          </cell>
          <cell r="S489">
            <v>0</v>
          </cell>
        </row>
        <row r="490">
          <cell r="A490">
            <v>3251</v>
          </cell>
          <cell r="B490" t="str">
            <v>DUT1205</v>
          </cell>
          <cell r="C490">
            <v>865584000</v>
          </cell>
          <cell r="D490">
            <v>601100</v>
          </cell>
          <cell r="E490">
            <v>601100</v>
          </cell>
          <cell r="F490">
            <v>975.31600000000003</v>
          </cell>
          <cell r="G490">
            <v>975.31600000000003</v>
          </cell>
          <cell r="H490">
            <v>0</v>
          </cell>
          <cell r="I490">
            <v>1</v>
          </cell>
          <cell r="J490">
            <v>0</v>
          </cell>
          <cell r="K490">
            <v>0</v>
          </cell>
          <cell r="L490">
            <v>477480.9618541128</v>
          </cell>
          <cell r="M490">
            <v>13963350.999517167</v>
          </cell>
          <cell r="N490">
            <v>0</v>
          </cell>
          <cell r="O490">
            <v>359328.84032575547</v>
          </cell>
          <cell r="P490">
            <v>104239.71166930752</v>
          </cell>
          <cell r="Q490">
            <v>255089.12865644795</v>
          </cell>
          <cell r="R490">
            <v>0</v>
          </cell>
          <cell r="S490">
            <v>3</v>
          </cell>
        </row>
        <row r="491">
          <cell r="A491">
            <v>594</v>
          </cell>
          <cell r="B491" t="str">
            <v>DUT1206</v>
          </cell>
          <cell r="C491">
            <v>420400000</v>
          </cell>
          <cell r="D491">
            <v>291944.44444444444</v>
          </cell>
          <cell r="E491">
            <v>291944.44444444444</v>
          </cell>
          <cell r="F491">
            <v>782.4</v>
          </cell>
          <cell r="G491">
            <v>782.4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1664436.1980099692</v>
          </cell>
          <cell r="M491">
            <v>0</v>
          </cell>
          <cell r="N491">
            <v>0</v>
          </cell>
          <cell r="O491">
            <v>295175.13813857397</v>
          </cell>
          <cell r="P491">
            <v>188545.41247349078</v>
          </cell>
          <cell r="Q491">
            <v>106629.72566508318</v>
          </cell>
          <cell r="R491">
            <v>185648.74579382077</v>
          </cell>
          <cell r="S491">
            <v>0</v>
          </cell>
        </row>
        <row r="492">
          <cell r="A492">
            <v>3947</v>
          </cell>
          <cell r="B492" t="str">
            <v>DUT1207</v>
          </cell>
          <cell r="C492">
            <v>690310770</v>
          </cell>
          <cell r="D492">
            <v>479382.47916666669</v>
          </cell>
          <cell r="E492">
            <v>479382.47916666663</v>
          </cell>
          <cell r="F492">
            <v>712.5</v>
          </cell>
          <cell r="G492">
            <v>712.5</v>
          </cell>
          <cell r="H492">
            <v>0</v>
          </cell>
          <cell r="I492">
            <v>0</v>
          </cell>
          <cell r="J492">
            <v>0</v>
          </cell>
          <cell r="K492">
            <v>0</v>
          </cell>
          <cell r="L492">
            <v>0</v>
          </cell>
          <cell r="M492">
            <v>27377089.655273885</v>
          </cell>
          <cell r="N492">
            <v>0</v>
          </cell>
          <cell r="O492">
            <v>97387.938931489363</v>
          </cell>
          <cell r="P492">
            <v>55062.280914272415</v>
          </cell>
          <cell r="Q492">
            <v>42325.658017216949</v>
          </cell>
          <cell r="R492">
            <v>0</v>
          </cell>
          <cell r="S492">
            <v>2</v>
          </cell>
        </row>
        <row r="493">
          <cell r="A493">
            <v>8042</v>
          </cell>
          <cell r="B493" t="str">
            <v>DUT1208</v>
          </cell>
          <cell r="C493">
            <v>1454000000</v>
          </cell>
          <cell r="D493">
            <v>1009722.2222222222</v>
          </cell>
          <cell r="E493">
            <v>1009722.2222222222</v>
          </cell>
          <cell r="F493">
            <v>2160.1439999999998</v>
          </cell>
          <cell r="G493">
            <v>2160.1439999999998</v>
          </cell>
          <cell r="H493">
            <v>0</v>
          </cell>
          <cell r="I493">
            <v>0</v>
          </cell>
          <cell r="J493">
            <v>0</v>
          </cell>
          <cell r="K493">
            <v>0</v>
          </cell>
          <cell r="L493">
            <v>2965971.7631161101</v>
          </cell>
          <cell r="M493">
            <v>0</v>
          </cell>
          <cell r="N493">
            <v>0</v>
          </cell>
          <cell r="O493">
            <v>658085.69713191316</v>
          </cell>
          <cell r="P493">
            <v>297149.69068705727</v>
          </cell>
          <cell r="Q493">
            <v>360936.00644485588</v>
          </cell>
          <cell r="R493">
            <v>296597.17631161102</v>
          </cell>
          <cell r="S493">
            <v>0</v>
          </cell>
        </row>
        <row r="494">
          <cell r="A494">
            <v>50</v>
          </cell>
          <cell r="B494" t="str">
            <v>DUT1209</v>
          </cell>
          <cell r="C494">
            <v>1664600000</v>
          </cell>
          <cell r="D494">
            <v>1155972.2222222222</v>
          </cell>
          <cell r="E494">
            <v>1155972.2222222222</v>
          </cell>
          <cell r="F494">
            <v>1968.76</v>
          </cell>
          <cell r="G494">
            <v>1968.76</v>
          </cell>
          <cell r="H494">
            <v>0</v>
          </cell>
          <cell r="I494">
            <v>0</v>
          </cell>
          <cell r="J494">
            <v>0</v>
          </cell>
          <cell r="K494">
            <v>0</v>
          </cell>
          <cell r="L494">
            <v>2562658.3581636841</v>
          </cell>
          <cell r="M494">
            <v>12937411.214356638</v>
          </cell>
          <cell r="N494">
            <v>0</v>
          </cell>
          <cell r="O494">
            <v>486961.88203539362</v>
          </cell>
          <cell r="P494">
            <v>285668.84065204405</v>
          </cell>
          <cell r="Q494">
            <v>201293.04138334957</v>
          </cell>
          <cell r="R494">
            <v>256265.83581636843</v>
          </cell>
          <cell r="S494">
            <v>3</v>
          </cell>
        </row>
        <row r="495">
          <cell r="A495">
            <v>3806</v>
          </cell>
          <cell r="B495" t="str">
            <v>DUT1211</v>
          </cell>
          <cell r="C495">
            <v>2400000000</v>
          </cell>
          <cell r="D495">
            <v>1666666.6666666667</v>
          </cell>
          <cell r="E495">
            <v>1666666.6666666667</v>
          </cell>
          <cell r="F495">
            <v>1695.06</v>
          </cell>
          <cell r="G495">
            <v>1695.06</v>
          </cell>
          <cell r="H495">
            <v>0</v>
          </cell>
          <cell r="I495">
            <v>1</v>
          </cell>
          <cell r="J495">
            <v>0</v>
          </cell>
          <cell r="K495">
            <v>0</v>
          </cell>
          <cell r="L495">
            <v>4936213.4146507801</v>
          </cell>
          <cell r="M495">
            <v>0</v>
          </cell>
          <cell r="N495">
            <v>0</v>
          </cell>
          <cell r="O495">
            <v>1461971.7316063587</v>
          </cell>
          <cell r="P495">
            <v>2538083.9949584203</v>
          </cell>
          <cell r="Q495">
            <v>-1076112.2633520616</v>
          </cell>
          <cell r="R495">
            <v>493621.34146507806</v>
          </cell>
          <cell r="S495">
            <v>0</v>
          </cell>
        </row>
        <row r="496">
          <cell r="A496">
            <v>2850</v>
          </cell>
          <cell r="B496" t="str">
            <v>DUT1212</v>
          </cell>
          <cell r="C496">
            <v>990000000</v>
          </cell>
          <cell r="D496">
            <v>687500</v>
          </cell>
          <cell r="E496">
            <v>687500</v>
          </cell>
          <cell r="F496">
            <v>2440.8000000000002</v>
          </cell>
          <cell r="G496">
            <v>2440.8000000000002</v>
          </cell>
          <cell r="H496">
            <v>0</v>
          </cell>
          <cell r="I496">
            <v>0</v>
          </cell>
          <cell r="J496">
            <v>0</v>
          </cell>
          <cell r="K496">
            <v>0</v>
          </cell>
          <cell r="L496">
            <v>2709113.9823585539</v>
          </cell>
          <cell r="M496">
            <v>0</v>
          </cell>
          <cell r="N496">
            <v>0</v>
          </cell>
          <cell r="O496">
            <v>321977.73189370951</v>
          </cell>
          <cell r="P496">
            <v>195823.52553689358</v>
          </cell>
          <cell r="Q496">
            <v>126154.20635681594</v>
          </cell>
          <cell r="R496">
            <v>270911.39823585539</v>
          </cell>
          <cell r="S496">
            <v>0</v>
          </cell>
        </row>
        <row r="497">
          <cell r="A497">
            <v>1081</v>
          </cell>
          <cell r="B497" t="str">
            <v>DUT1213</v>
          </cell>
          <cell r="C497">
            <v>106700000</v>
          </cell>
          <cell r="D497">
            <v>74097.222222222219</v>
          </cell>
          <cell r="E497">
            <v>74097.222222222219</v>
          </cell>
          <cell r="F497">
            <v>141</v>
          </cell>
          <cell r="G497">
            <v>141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3676558.2234340776</v>
          </cell>
          <cell r="N497">
            <v>0</v>
          </cell>
          <cell r="O497">
            <v>23894.821674821149</v>
          </cell>
          <cell r="P497">
            <v>15061.332312402532</v>
          </cell>
          <cell r="Q497">
            <v>8833.489362418617</v>
          </cell>
          <cell r="R497">
            <v>0</v>
          </cell>
          <cell r="S497">
            <v>2</v>
          </cell>
        </row>
        <row r="498">
          <cell r="A498">
            <v>56</v>
          </cell>
          <cell r="B498" t="str">
            <v>DUT1214</v>
          </cell>
          <cell r="C498">
            <v>74800000</v>
          </cell>
          <cell r="D498">
            <v>51944.444444444445</v>
          </cell>
          <cell r="E498">
            <v>51944.444444444445</v>
          </cell>
          <cell r="F498">
            <v>538</v>
          </cell>
          <cell r="G498">
            <v>66</v>
          </cell>
          <cell r="H498">
            <v>0</v>
          </cell>
          <cell r="I498">
            <v>0</v>
          </cell>
          <cell r="J498">
            <v>3</v>
          </cell>
          <cell r="K498">
            <v>0</v>
          </cell>
          <cell r="L498">
            <v>0</v>
          </cell>
          <cell r="M498">
            <v>0</v>
          </cell>
          <cell r="N498">
            <v>0</v>
          </cell>
          <cell r="O498">
            <v>0</v>
          </cell>
          <cell r="P498">
            <v>0</v>
          </cell>
          <cell r="Q498">
            <v>0</v>
          </cell>
          <cell r="R498">
            <v>0</v>
          </cell>
          <cell r="S498">
            <v>0</v>
          </cell>
        </row>
        <row r="499">
          <cell r="A499">
            <v>733</v>
          </cell>
          <cell r="B499" t="str">
            <v>DUT1216</v>
          </cell>
          <cell r="C499">
            <v>259200000</v>
          </cell>
          <cell r="D499">
            <v>180000</v>
          </cell>
          <cell r="E499">
            <v>180000</v>
          </cell>
          <cell r="F499">
            <v>333.9</v>
          </cell>
          <cell r="G499">
            <v>333.9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1134398.5755025672</v>
          </cell>
          <cell r="M499">
            <v>0</v>
          </cell>
          <cell r="N499">
            <v>0</v>
          </cell>
          <cell r="O499">
            <v>82253.180658936617</v>
          </cell>
          <cell r="P499">
            <v>115563.57944656041</v>
          </cell>
          <cell r="Q499">
            <v>-33310.398787623795</v>
          </cell>
          <cell r="R499">
            <v>185648.74579382077</v>
          </cell>
          <cell r="S499">
            <v>0</v>
          </cell>
        </row>
        <row r="500">
          <cell r="A500">
            <v>2384</v>
          </cell>
          <cell r="B500" t="str">
            <v>DUT1217</v>
          </cell>
          <cell r="C500">
            <v>194200000</v>
          </cell>
          <cell r="D500">
            <v>134861.11111111112</v>
          </cell>
          <cell r="E500">
            <v>134861.11111111112</v>
          </cell>
          <cell r="F500">
            <v>240.875</v>
          </cell>
          <cell r="G500">
            <v>240.875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959356.17876450566</v>
          </cell>
          <cell r="M500">
            <v>0</v>
          </cell>
          <cell r="N500">
            <v>0</v>
          </cell>
          <cell r="O500">
            <v>128817.02682949709</v>
          </cell>
          <cell r="P500">
            <v>78287.474216556569</v>
          </cell>
          <cell r="Q500">
            <v>50529.552612940519</v>
          </cell>
          <cell r="R500">
            <v>185648.74579382077</v>
          </cell>
          <cell r="S500">
            <v>0</v>
          </cell>
        </row>
        <row r="501">
          <cell r="A501">
            <v>4040</v>
          </cell>
          <cell r="B501" t="str">
            <v>DUT1219</v>
          </cell>
          <cell r="C501">
            <v>792000000</v>
          </cell>
          <cell r="D501">
            <v>550000</v>
          </cell>
          <cell r="E501">
            <v>550000</v>
          </cell>
          <cell r="F501">
            <v>320</v>
          </cell>
          <cell r="G501">
            <v>320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3579238.0417829556</v>
          </cell>
          <cell r="M501">
            <v>0</v>
          </cell>
          <cell r="N501">
            <v>0</v>
          </cell>
          <cell r="O501">
            <v>292057.04803357483</v>
          </cell>
          <cell r="P501">
            <v>219099.28694863335</v>
          </cell>
          <cell r="Q501">
            <v>72957.761084941478</v>
          </cell>
          <cell r="R501">
            <v>357923.8041782956</v>
          </cell>
          <cell r="S501">
            <v>0</v>
          </cell>
        </row>
        <row r="502">
          <cell r="A502">
            <v>3149</v>
          </cell>
          <cell r="B502" t="str">
            <v>DUT1220</v>
          </cell>
          <cell r="C502">
            <v>760000000</v>
          </cell>
          <cell r="D502">
            <v>527777.77777777775</v>
          </cell>
          <cell r="E502" t="e">
            <v>#N/A</v>
          </cell>
          <cell r="F502">
            <v>1641.7</v>
          </cell>
          <cell r="G502" t="e">
            <v>#N/A</v>
          </cell>
          <cell r="H502">
            <v>0</v>
          </cell>
          <cell r="I502">
            <v>0</v>
          </cell>
          <cell r="J502">
            <v>1</v>
          </cell>
          <cell r="K502">
            <v>0</v>
          </cell>
          <cell r="L502">
            <v>0</v>
          </cell>
          <cell r="M502">
            <v>0</v>
          </cell>
          <cell r="N502">
            <v>0</v>
          </cell>
          <cell r="O502">
            <v>0</v>
          </cell>
          <cell r="P502">
            <v>0</v>
          </cell>
          <cell r="Q502">
            <v>0</v>
          </cell>
          <cell r="R502">
            <v>0</v>
          </cell>
          <cell r="S502">
            <v>0</v>
          </cell>
        </row>
        <row r="503">
          <cell r="A503">
            <v>1891</v>
          </cell>
          <cell r="B503" t="str">
            <v>DUT1222</v>
          </cell>
          <cell r="C503">
            <v>146736000</v>
          </cell>
          <cell r="D503">
            <v>101900</v>
          </cell>
          <cell r="E503">
            <v>101900</v>
          </cell>
          <cell r="F503">
            <v>116</v>
          </cell>
          <cell r="G503">
            <v>116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1600235.6432601251</v>
          </cell>
          <cell r="M503">
            <v>0</v>
          </cell>
          <cell r="N503">
            <v>0</v>
          </cell>
          <cell r="O503">
            <v>289731.85156634881</v>
          </cell>
          <cell r="P503">
            <v>125340.84495665548</v>
          </cell>
          <cell r="Q503">
            <v>164391.00660969334</v>
          </cell>
          <cell r="R503">
            <v>185648.74579382077</v>
          </cell>
          <cell r="S503">
            <v>0</v>
          </cell>
        </row>
        <row r="504">
          <cell r="A504">
            <v>3441</v>
          </cell>
          <cell r="B504" t="str">
            <v>DUT1223</v>
          </cell>
          <cell r="C504">
            <v>528192000</v>
          </cell>
          <cell r="D504">
            <v>366800</v>
          </cell>
          <cell r="E504">
            <v>366800</v>
          </cell>
          <cell r="F504">
            <v>513.69399999999996</v>
          </cell>
          <cell r="G504">
            <v>513.69399999999996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10322309.913435129</v>
          </cell>
          <cell r="N504">
            <v>0</v>
          </cell>
          <cell r="O504">
            <v>254693.94510582674</v>
          </cell>
          <cell r="P504">
            <v>157389.44240204085</v>
          </cell>
          <cell r="Q504">
            <v>97304.502703785896</v>
          </cell>
          <cell r="R504">
            <v>0</v>
          </cell>
          <cell r="S504">
            <v>2</v>
          </cell>
        </row>
        <row r="505">
          <cell r="A505">
            <v>6004</v>
          </cell>
          <cell r="B505" t="str">
            <v>DUT1224</v>
          </cell>
          <cell r="C505">
            <v>100800000</v>
          </cell>
          <cell r="D505">
            <v>70000</v>
          </cell>
          <cell r="E505" t="e">
            <v>#N/A</v>
          </cell>
          <cell r="F505">
            <v>1368</v>
          </cell>
          <cell r="G505" t="e">
            <v>#N/A</v>
          </cell>
          <cell r="H505">
            <v>0</v>
          </cell>
          <cell r="I505">
            <v>0</v>
          </cell>
          <cell r="J505">
            <v>1</v>
          </cell>
          <cell r="K505">
            <v>0</v>
          </cell>
          <cell r="L505">
            <v>0</v>
          </cell>
          <cell r="M505">
            <v>0</v>
          </cell>
          <cell r="N505">
            <v>0</v>
          </cell>
          <cell r="O505">
            <v>0</v>
          </cell>
          <cell r="P505">
            <v>0</v>
          </cell>
          <cell r="Q505">
            <v>0</v>
          </cell>
          <cell r="R505">
            <v>0</v>
          </cell>
          <cell r="S505">
            <v>0</v>
          </cell>
        </row>
        <row r="506">
          <cell r="A506">
            <v>2399</v>
          </cell>
          <cell r="B506" t="str">
            <v>DUT1225</v>
          </cell>
          <cell r="C506">
            <v>190320000</v>
          </cell>
          <cell r="D506">
            <v>132166.66666666666</v>
          </cell>
          <cell r="E506">
            <v>130972.22222222222</v>
          </cell>
          <cell r="F506">
            <v>437.5</v>
          </cell>
          <cell r="G506">
            <v>205</v>
          </cell>
          <cell r="H506">
            <v>1</v>
          </cell>
          <cell r="I506">
            <v>0</v>
          </cell>
          <cell r="J506">
            <v>2</v>
          </cell>
          <cell r="K506">
            <v>0</v>
          </cell>
          <cell r="L506">
            <v>0</v>
          </cell>
          <cell r="M506">
            <v>4945660.2733199326</v>
          </cell>
          <cell r="N506">
            <v>0</v>
          </cell>
          <cell r="O506">
            <v>26861.795118670343</v>
          </cell>
          <cell r="P506">
            <v>22691.534146857033</v>
          </cell>
          <cell r="Q506">
            <v>4170.2609718133099</v>
          </cell>
          <cell r="R506">
            <v>0</v>
          </cell>
          <cell r="S506">
            <v>2</v>
          </cell>
        </row>
        <row r="507">
          <cell r="A507">
            <v>2094</v>
          </cell>
          <cell r="B507" t="str">
            <v>DUT1227</v>
          </cell>
          <cell r="C507">
            <v>453600000</v>
          </cell>
          <cell r="D507">
            <v>315000</v>
          </cell>
          <cell r="E507">
            <v>315000</v>
          </cell>
          <cell r="F507">
            <v>523</v>
          </cell>
          <cell r="G507">
            <v>523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1187219.1617838938</v>
          </cell>
          <cell r="M507">
            <v>0</v>
          </cell>
          <cell r="N507">
            <v>0</v>
          </cell>
          <cell r="O507">
            <v>138002.25641546247</v>
          </cell>
          <cell r="P507">
            <v>99723.689606231375</v>
          </cell>
          <cell r="Q507">
            <v>38278.566809231095</v>
          </cell>
          <cell r="R507">
            <v>185648.74579382077</v>
          </cell>
          <cell r="S507">
            <v>0</v>
          </cell>
        </row>
        <row r="508">
          <cell r="A508">
            <v>1394</v>
          </cell>
          <cell r="B508" t="str">
            <v>DUT1228</v>
          </cell>
          <cell r="C508">
            <v>475200000</v>
          </cell>
          <cell r="D508">
            <v>330000</v>
          </cell>
          <cell r="E508">
            <v>330000</v>
          </cell>
          <cell r="F508">
            <v>2178</v>
          </cell>
          <cell r="G508">
            <v>2178</v>
          </cell>
          <cell r="H508">
            <v>1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  <cell r="N508">
            <v>12228657.192874933</v>
          </cell>
          <cell r="O508">
            <v>140941.96842754743</v>
          </cell>
          <cell r="P508">
            <v>49238.977848495975</v>
          </cell>
          <cell r="Q508">
            <v>91702.99057905146</v>
          </cell>
          <cell r="R508">
            <v>334806.76224405266</v>
          </cell>
          <cell r="S508">
            <v>9</v>
          </cell>
        </row>
        <row r="509">
          <cell r="A509">
            <v>1239</v>
          </cell>
          <cell r="B509" t="str">
            <v>DUT1229</v>
          </cell>
          <cell r="C509">
            <v>105120000</v>
          </cell>
          <cell r="D509">
            <v>73000</v>
          </cell>
          <cell r="E509">
            <v>73000</v>
          </cell>
          <cell r="F509">
            <v>87.5</v>
          </cell>
          <cell r="G509">
            <v>87.5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462373.79711996327</v>
          </cell>
          <cell r="M509">
            <v>0</v>
          </cell>
          <cell r="N509">
            <v>0</v>
          </cell>
          <cell r="O509">
            <v>86288.84140592262</v>
          </cell>
          <cell r="P509">
            <v>48472.006552179628</v>
          </cell>
          <cell r="Q509">
            <v>37816.834853742992</v>
          </cell>
          <cell r="R509">
            <v>0</v>
          </cell>
          <cell r="S509">
            <v>0</v>
          </cell>
        </row>
        <row r="510">
          <cell r="A510">
            <v>3140</v>
          </cell>
          <cell r="B510" t="str">
            <v>DUT1230</v>
          </cell>
          <cell r="C510">
            <v>744000000</v>
          </cell>
          <cell r="D510">
            <v>516666.66666666669</v>
          </cell>
          <cell r="E510">
            <v>516666.66666666663</v>
          </cell>
          <cell r="F510">
            <v>1558.73</v>
          </cell>
          <cell r="G510">
            <v>1558.73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18078891.283272907</v>
          </cell>
          <cell r="N510">
            <v>0</v>
          </cell>
          <cell r="O510">
            <v>146546.09822957305</v>
          </cell>
          <cell r="P510">
            <v>81607.487624318514</v>
          </cell>
          <cell r="Q510">
            <v>64938.610605254536</v>
          </cell>
          <cell r="R510">
            <v>0</v>
          </cell>
          <cell r="S510">
            <v>2</v>
          </cell>
        </row>
        <row r="511">
          <cell r="A511">
            <v>1356</v>
          </cell>
          <cell r="B511" t="str">
            <v>DUT1233</v>
          </cell>
          <cell r="C511">
            <v>170640000</v>
          </cell>
          <cell r="D511">
            <v>118500</v>
          </cell>
          <cell r="E511" t="e">
            <v>#N/A</v>
          </cell>
          <cell r="F511">
            <v>2226.06</v>
          </cell>
          <cell r="G511" t="e">
            <v>#N/A</v>
          </cell>
          <cell r="H511">
            <v>0</v>
          </cell>
          <cell r="I511">
            <v>0</v>
          </cell>
          <cell r="J511">
            <v>1</v>
          </cell>
          <cell r="K511">
            <v>0</v>
          </cell>
          <cell r="L511">
            <v>0</v>
          </cell>
          <cell r="M511">
            <v>0</v>
          </cell>
          <cell r="N511">
            <v>0</v>
          </cell>
          <cell r="O511">
            <v>0</v>
          </cell>
          <cell r="P511">
            <v>0</v>
          </cell>
          <cell r="Q511">
            <v>0</v>
          </cell>
          <cell r="R511">
            <v>0</v>
          </cell>
          <cell r="S511">
            <v>0</v>
          </cell>
        </row>
        <row r="512">
          <cell r="A512">
            <v>2718</v>
          </cell>
          <cell r="B512" t="str">
            <v>DUT1234</v>
          </cell>
          <cell r="C512">
            <v>785000000</v>
          </cell>
          <cell r="D512">
            <v>545138.88888888888</v>
          </cell>
          <cell r="E512">
            <v>545138.88888888888</v>
          </cell>
          <cell r="F512">
            <v>1155</v>
          </cell>
          <cell r="G512">
            <v>1155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313743.17768733273</v>
          </cell>
          <cell r="M512">
            <v>0</v>
          </cell>
          <cell r="N512">
            <v>0</v>
          </cell>
          <cell r="O512">
            <v>-381900.81329184934</v>
          </cell>
          <cell r="P512">
            <v>307604.291529621</v>
          </cell>
          <cell r="Q512">
            <v>-689505.10482147033</v>
          </cell>
          <cell r="R512">
            <v>0</v>
          </cell>
          <cell r="S512">
            <v>0</v>
          </cell>
        </row>
        <row r="513">
          <cell r="A513">
            <v>1927</v>
          </cell>
          <cell r="B513" t="str">
            <v>DUT1235</v>
          </cell>
          <cell r="C513">
            <v>278500000</v>
          </cell>
          <cell r="D513">
            <v>193402.77777777778</v>
          </cell>
          <cell r="E513">
            <v>193402.77777777778</v>
          </cell>
          <cell r="F513">
            <v>403.85</v>
          </cell>
          <cell r="G513">
            <v>403.85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1028891.8197534754</v>
          </cell>
          <cell r="M513">
            <v>0</v>
          </cell>
          <cell r="N513">
            <v>0</v>
          </cell>
          <cell r="O513">
            <v>129689.66739315467</v>
          </cell>
          <cell r="P513">
            <v>145845.74934666144</v>
          </cell>
          <cell r="Q513">
            <v>-16156.081953506771</v>
          </cell>
          <cell r="R513">
            <v>185648.74579382077</v>
          </cell>
          <cell r="S513">
            <v>0</v>
          </cell>
        </row>
        <row r="514">
          <cell r="A514">
            <v>1043</v>
          </cell>
          <cell r="B514" t="str">
            <v>DUT1236</v>
          </cell>
          <cell r="C514">
            <v>224640000</v>
          </cell>
          <cell r="D514">
            <v>156000</v>
          </cell>
          <cell r="E514">
            <v>156000</v>
          </cell>
          <cell r="F514">
            <v>233.2</v>
          </cell>
          <cell r="G514">
            <v>233.2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10936138.555780169</v>
          </cell>
          <cell r="N514">
            <v>0</v>
          </cell>
          <cell r="O514">
            <v>82129.221766483679</v>
          </cell>
          <cell r="P514">
            <v>60410.206576214885</v>
          </cell>
          <cell r="Q514">
            <v>21719.015190268794</v>
          </cell>
          <cell r="R514">
            <v>0</v>
          </cell>
          <cell r="S514">
            <v>2</v>
          </cell>
        </row>
        <row r="515">
          <cell r="A515">
            <v>7</v>
          </cell>
          <cell r="B515" t="str">
            <v>DUT1237</v>
          </cell>
          <cell r="C515">
            <v>193824000</v>
          </cell>
          <cell r="D515">
            <v>134600</v>
          </cell>
          <cell r="E515">
            <v>134600</v>
          </cell>
          <cell r="F515">
            <v>138</v>
          </cell>
          <cell r="G515">
            <v>138</v>
          </cell>
          <cell r="H515">
            <v>0</v>
          </cell>
          <cell r="I515">
            <v>0</v>
          </cell>
          <cell r="J515">
            <v>0</v>
          </cell>
          <cell r="K515">
            <v>0</v>
          </cell>
          <cell r="L515">
            <v>764029.65027095168</v>
          </cell>
          <cell r="M515">
            <v>0</v>
          </cell>
          <cell r="N515">
            <v>0</v>
          </cell>
          <cell r="O515">
            <v>107973.04241516112</v>
          </cell>
          <cell r="P515">
            <v>70195.169179130462</v>
          </cell>
          <cell r="Q515">
            <v>37777.87323603066</v>
          </cell>
          <cell r="R515">
            <v>185648.74579382077</v>
          </cell>
          <cell r="S515">
            <v>0</v>
          </cell>
        </row>
        <row r="516">
          <cell r="A516">
            <v>3460</v>
          </cell>
          <cell r="B516" t="str">
            <v>DUT1238</v>
          </cell>
          <cell r="C516">
            <v>1454400000</v>
          </cell>
          <cell r="D516">
            <v>1010000</v>
          </cell>
          <cell r="E516">
            <v>1010000</v>
          </cell>
          <cell r="F516">
            <v>2295</v>
          </cell>
          <cell r="G516">
            <v>2295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4389683.1067347266</v>
          </cell>
          <cell r="M516">
            <v>0</v>
          </cell>
          <cell r="N516">
            <v>0</v>
          </cell>
          <cell r="O516">
            <v>617615.4828569747</v>
          </cell>
          <cell r="P516">
            <v>636255.985565098</v>
          </cell>
          <cell r="Q516">
            <v>-18640.502708123298</v>
          </cell>
          <cell r="R516">
            <v>401452.71613316028</v>
          </cell>
          <cell r="S516">
            <v>0</v>
          </cell>
        </row>
        <row r="517">
          <cell r="A517">
            <v>6001</v>
          </cell>
          <cell r="B517" t="str">
            <v>DUT1239</v>
          </cell>
          <cell r="C517">
            <v>140400000</v>
          </cell>
          <cell r="D517">
            <v>97500</v>
          </cell>
          <cell r="E517" t="e">
            <v>#N/A</v>
          </cell>
          <cell r="F517">
            <v>1776.5</v>
          </cell>
          <cell r="G517" t="e">
            <v>#N/A</v>
          </cell>
          <cell r="H517">
            <v>0</v>
          </cell>
          <cell r="I517">
            <v>1</v>
          </cell>
          <cell r="J517">
            <v>1</v>
          </cell>
          <cell r="K517">
            <v>0</v>
          </cell>
          <cell r="L517">
            <v>0</v>
          </cell>
          <cell r="M517">
            <v>0</v>
          </cell>
          <cell r="N517">
            <v>0</v>
          </cell>
          <cell r="O517">
            <v>0</v>
          </cell>
          <cell r="P517">
            <v>0</v>
          </cell>
          <cell r="Q517">
            <v>0</v>
          </cell>
          <cell r="R517">
            <v>0</v>
          </cell>
          <cell r="S517">
            <v>0</v>
          </cell>
        </row>
        <row r="518">
          <cell r="A518">
            <v>2835</v>
          </cell>
          <cell r="B518" t="str">
            <v>DUT1240</v>
          </cell>
          <cell r="C518">
            <v>550504000</v>
          </cell>
          <cell r="D518">
            <v>382294.44444444444</v>
          </cell>
          <cell r="E518">
            <v>382294.44444444444</v>
          </cell>
          <cell r="F518">
            <v>426</v>
          </cell>
          <cell r="G518">
            <v>426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722726.09749557567</v>
          </cell>
          <cell r="M518">
            <v>5936338.9091576319</v>
          </cell>
          <cell r="N518">
            <v>0</v>
          </cell>
          <cell r="O518">
            <v>99081.251283005564</v>
          </cell>
          <cell r="P518">
            <v>93783.786774174485</v>
          </cell>
          <cell r="Q518">
            <v>5297.464508831079</v>
          </cell>
          <cell r="R518">
            <v>185648.74579382077</v>
          </cell>
          <cell r="S518">
            <v>2</v>
          </cell>
        </row>
        <row r="519">
          <cell r="A519">
            <v>3809</v>
          </cell>
          <cell r="B519" t="str">
            <v>DUT1242</v>
          </cell>
          <cell r="C519">
            <v>1325000000</v>
          </cell>
          <cell r="D519">
            <v>920138.88888888888</v>
          </cell>
          <cell r="E519">
            <v>920138.88888888888</v>
          </cell>
          <cell r="F519">
            <v>1257</v>
          </cell>
          <cell r="G519">
            <v>1257</v>
          </cell>
          <cell r="H519">
            <v>0</v>
          </cell>
          <cell r="I519">
            <v>0</v>
          </cell>
          <cell r="J519">
            <v>0</v>
          </cell>
          <cell r="K519">
            <v>0</v>
          </cell>
          <cell r="L519">
            <v>0</v>
          </cell>
          <cell r="M519">
            <v>25054248.134839334</v>
          </cell>
          <cell r="N519">
            <v>0</v>
          </cell>
          <cell r="O519">
            <v>507104.85708332213</v>
          </cell>
          <cell r="P519">
            <v>329334.3909348445</v>
          </cell>
          <cell r="Q519">
            <v>177770.46614847763</v>
          </cell>
          <cell r="R519">
            <v>0</v>
          </cell>
          <cell r="S519">
            <v>3</v>
          </cell>
        </row>
        <row r="520">
          <cell r="A520">
            <v>879</v>
          </cell>
          <cell r="B520" t="str">
            <v>DUT1243</v>
          </cell>
          <cell r="C520">
            <v>58000000</v>
          </cell>
          <cell r="D520">
            <v>40277.777777777774</v>
          </cell>
          <cell r="E520" t="e">
            <v>#N/A</v>
          </cell>
          <cell r="F520">
            <v>1785.6</v>
          </cell>
          <cell r="G520" t="e">
            <v>#N/A</v>
          </cell>
          <cell r="H520">
            <v>0</v>
          </cell>
          <cell r="I520">
            <v>0</v>
          </cell>
          <cell r="J520">
            <v>1</v>
          </cell>
          <cell r="K520">
            <v>0</v>
          </cell>
          <cell r="L520">
            <v>0</v>
          </cell>
          <cell r="M520">
            <v>0</v>
          </cell>
          <cell r="N520">
            <v>0</v>
          </cell>
          <cell r="O520">
            <v>0</v>
          </cell>
          <cell r="P520">
            <v>0</v>
          </cell>
          <cell r="Q520">
            <v>0</v>
          </cell>
          <cell r="R520">
            <v>0</v>
          </cell>
          <cell r="S520">
            <v>0</v>
          </cell>
        </row>
        <row r="521">
          <cell r="A521">
            <v>6124</v>
          </cell>
          <cell r="B521" t="str">
            <v>DUT1244</v>
          </cell>
          <cell r="C521">
            <v>108043200</v>
          </cell>
          <cell r="D521">
            <v>75030</v>
          </cell>
          <cell r="E521">
            <v>75030</v>
          </cell>
          <cell r="F521">
            <v>177.66</v>
          </cell>
          <cell r="G521">
            <v>177.66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572232.94744268153</v>
          </cell>
          <cell r="M521">
            <v>0</v>
          </cell>
          <cell r="N521">
            <v>0</v>
          </cell>
          <cell r="O521">
            <v>100683.43742147471</v>
          </cell>
          <cell r="P521">
            <v>52853.48520802681</v>
          </cell>
          <cell r="Q521">
            <v>47829.952213447898</v>
          </cell>
          <cell r="R521">
            <v>0</v>
          </cell>
          <cell r="S521">
            <v>0</v>
          </cell>
        </row>
        <row r="522">
          <cell r="A522">
            <v>700</v>
          </cell>
          <cell r="B522" t="str">
            <v>DUT1247</v>
          </cell>
          <cell r="C522">
            <v>432000000</v>
          </cell>
          <cell r="D522">
            <v>300000</v>
          </cell>
          <cell r="E522">
            <v>300000</v>
          </cell>
          <cell r="F522">
            <v>198</v>
          </cell>
          <cell r="G522">
            <v>198</v>
          </cell>
          <cell r="H522">
            <v>1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8934155.8169637173</v>
          </cell>
          <cell r="N522">
            <v>0</v>
          </cell>
          <cell r="O522">
            <v>50674.291803553679</v>
          </cell>
          <cell r="P522">
            <v>75778.056207753965</v>
          </cell>
          <cell r="Q522">
            <v>-25103.764404200287</v>
          </cell>
          <cell r="R522">
            <v>0</v>
          </cell>
          <cell r="S522">
            <v>2</v>
          </cell>
        </row>
        <row r="523">
          <cell r="A523">
            <v>3476</v>
          </cell>
          <cell r="B523" t="str">
            <v>DUT1248</v>
          </cell>
          <cell r="C523">
            <v>651000000</v>
          </cell>
          <cell r="D523">
            <v>452083.33333333331</v>
          </cell>
          <cell r="E523">
            <v>452083.33333333331</v>
          </cell>
          <cell r="F523">
            <v>458.69400000000002</v>
          </cell>
          <cell r="G523">
            <v>458.69400000000002</v>
          </cell>
          <cell r="H523">
            <v>0</v>
          </cell>
          <cell r="I523">
            <v>0</v>
          </cell>
          <cell r="J523">
            <v>0</v>
          </cell>
          <cell r="K523">
            <v>0</v>
          </cell>
          <cell r="L523">
            <v>0</v>
          </cell>
          <cell r="M523">
            <v>7234152.9227132481</v>
          </cell>
          <cell r="N523">
            <v>0</v>
          </cell>
          <cell r="O523">
            <v>73393.782409599444</v>
          </cell>
          <cell r="P523">
            <v>73098.440000502582</v>
          </cell>
          <cell r="Q523">
            <v>295.34240909686196</v>
          </cell>
          <cell r="R523">
            <v>0</v>
          </cell>
          <cell r="S523">
            <v>3</v>
          </cell>
        </row>
        <row r="524">
          <cell r="A524">
            <v>3523</v>
          </cell>
          <cell r="B524" t="str">
            <v>DUT1249</v>
          </cell>
          <cell r="C524">
            <v>63216000</v>
          </cell>
          <cell r="D524">
            <v>43900</v>
          </cell>
          <cell r="E524">
            <v>43900</v>
          </cell>
          <cell r="F524">
            <v>75</v>
          </cell>
          <cell r="G524">
            <v>75</v>
          </cell>
          <cell r="H524">
            <v>0</v>
          </cell>
          <cell r="I524">
            <v>0</v>
          </cell>
          <cell r="J524">
            <v>0</v>
          </cell>
          <cell r="K524">
            <v>0</v>
          </cell>
          <cell r="L524">
            <v>0</v>
          </cell>
          <cell r="M524">
            <v>3953414.9545465559</v>
          </cell>
          <cell r="N524">
            <v>0</v>
          </cell>
          <cell r="O524">
            <v>13106.78029523961</v>
          </cell>
          <cell r="P524">
            <v>10103.132110923623</v>
          </cell>
          <cell r="Q524">
            <v>3003.6481843159872</v>
          </cell>
          <cell r="R524">
            <v>0</v>
          </cell>
          <cell r="S524">
            <v>2</v>
          </cell>
        </row>
        <row r="525">
          <cell r="A525">
            <v>3751</v>
          </cell>
          <cell r="B525" t="str">
            <v>DUT1250</v>
          </cell>
          <cell r="C525">
            <v>518400000</v>
          </cell>
          <cell r="D525">
            <v>360000</v>
          </cell>
          <cell r="E525">
            <v>360000</v>
          </cell>
          <cell r="F525">
            <v>563.4</v>
          </cell>
          <cell r="G525">
            <v>563.4</v>
          </cell>
          <cell r="H525">
            <v>0</v>
          </cell>
          <cell r="I525">
            <v>1</v>
          </cell>
          <cell r="J525">
            <v>0</v>
          </cell>
          <cell r="K525">
            <v>0</v>
          </cell>
          <cell r="L525">
            <v>0</v>
          </cell>
          <cell r="M525">
            <v>13479276.736016555</v>
          </cell>
          <cell r="N525">
            <v>0</v>
          </cell>
          <cell r="O525">
            <v>62426.473305972278</v>
          </cell>
          <cell r="P525">
            <v>62955.243502589379</v>
          </cell>
          <cell r="Q525">
            <v>-528.77019661710074</v>
          </cell>
          <cell r="R525">
            <v>0</v>
          </cell>
          <cell r="S525">
            <v>2</v>
          </cell>
        </row>
        <row r="526">
          <cell r="A526">
            <v>2952</v>
          </cell>
          <cell r="B526" t="str">
            <v>DUT1252</v>
          </cell>
          <cell r="C526">
            <v>161280000</v>
          </cell>
          <cell r="D526">
            <v>112000</v>
          </cell>
          <cell r="E526">
            <v>112000</v>
          </cell>
          <cell r="F526">
            <v>1889</v>
          </cell>
          <cell r="G526">
            <v>173</v>
          </cell>
          <cell r="H526">
            <v>0</v>
          </cell>
          <cell r="I526">
            <v>0</v>
          </cell>
          <cell r="J526">
            <v>3</v>
          </cell>
          <cell r="K526">
            <v>0</v>
          </cell>
          <cell r="L526">
            <v>0</v>
          </cell>
          <cell r="M526">
            <v>0</v>
          </cell>
          <cell r="N526">
            <v>0</v>
          </cell>
          <cell r="O526">
            <v>0</v>
          </cell>
          <cell r="P526">
            <v>0</v>
          </cell>
          <cell r="Q526">
            <v>0</v>
          </cell>
          <cell r="R526">
            <v>0</v>
          </cell>
          <cell r="S526">
            <v>0</v>
          </cell>
        </row>
        <row r="527">
          <cell r="A527">
            <v>1926</v>
          </cell>
          <cell r="B527" t="str">
            <v>DUT1254</v>
          </cell>
          <cell r="C527">
            <v>56016000</v>
          </cell>
          <cell r="D527">
            <v>38900</v>
          </cell>
          <cell r="E527">
            <v>38900</v>
          </cell>
          <cell r="F527">
            <v>23</v>
          </cell>
          <cell r="G527">
            <v>23</v>
          </cell>
          <cell r="H527">
            <v>0</v>
          </cell>
          <cell r="I527">
            <v>0</v>
          </cell>
          <cell r="J527">
            <v>0</v>
          </cell>
          <cell r="K527">
            <v>0</v>
          </cell>
          <cell r="L527">
            <v>64731.611753883793</v>
          </cell>
          <cell r="M527">
            <v>0</v>
          </cell>
          <cell r="N527">
            <v>0</v>
          </cell>
          <cell r="O527">
            <v>21587.419617070656</v>
          </cell>
          <cell r="P527">
            <v>60694.312440320842</v>
          </cell>
          <cell r="Q527">
            <v>-39106.892823250186</v>
          </cell>
          <cell r="R527">
            <v>0</v>
          </cell>
          <cell r="S527">
            <v>0</v>
          </cell>
        </row>
        <row r="528">
          <cell r="A528">
            <v>2837</v>
          </cell>
          <cell r="B528" t="str">
            <v>DUT1256</v>
          </cell>
          <cell r="C528">
            <v>1212768000</v>
          </cell>
          <cell r="D528">
            <v>842200</v>
          </cell>
          <cell r="E528">
            <v>842200</v>
          </cell>
          <cell r="F528">
            <v>1257</v>
          </cell>
          <cell r="G528">
            <v>1257</v>
          </cell>
          <cell r="H528">
            <v>0</v>
          </cell>
          <cell r="I528">
            <v>0</v>
          </cell>
          <cell r="J528">
            <v>0</v>
          </cell>
          <cell r="K528">
            <v>0</v>
          </cell>
          <cell r="L528">
            <v>0</v>
          </cell>
          <cell r="M528">
            <v>17797933.279130641</v>
          </cell>
          <cell r="N528">
            <v>0</v>
          </cell>
          <cell r="O528">
            <v>165668.44692112715</v>
          </cell>
          <cell r="P528">
            <v>123556.15345279999</v>
          </cell>
          <cell r="Q528">
            <v>42112.29346832716</v>
          </cell>
          <cell r="R528">
            <v>0</v>
          </cell>
          <cell r="S528">
            <v>4</v>
          </cell>
        </row>
        <row r="529">
          <cell r="A529">
            <v>6094</v>
          </cell>
          <cell r="B529" t="str">
            <v>DUT1257</v>
          </cell>
          <cell r="C529">
            <v>170640000</v>
          </cell>
          <cell r="D529">
            <v>118500</v>
          </cell>
          <cell r="E529" t="e">
            <v>#N/A</v>
          </cell>
          <cell r="F529">
            <v>2741.25</v>
          </cell>
          <cell r="G529" t="e">
            <v>#N/A</v>
          </cell>
          <cell r="H529">
            <v>0</v>
          </cell>
          <cell r="I529">
            <v>0</v>
          </cell>
          <cell r="J529">
            <v>1</v>
          </cell>
          <cell r="K529">
            <v>0</v>
          </cell>
          <cell r="L529">
            <v>0</v>
          </cell>
          <cell r="M529">
            <v>0</v>
          </cell>
          <cell r="N529">
            <v>0</v>
          </cell>
          <cell r="O529">
            <v>0</v>
          </cell>
          <cell r="P529">
            <v>0</v>
          </cell>
          <cell r="Q529">
            <v>0</v>
          </cell>
          <cell r="R529">
            <v>0</v>
          </cell>
          <cell r="S529">
            <v>0</v>
          </cell>
        </row>
        <row r="530">
          <cell r="A530">
            <v>1743</v>
          </cell>
          <cell r="B530" t="str">
            <v>DUT1258</v>
          </cell>
          <cell r="C530">
            <v>1372100000</v>
          </cell>
          <cell r="D530">
            <v>952847.22222222225</v>
          </cell>
          <cell r="E530">
            <v>952847.22222222225</v>
          </cell>
          <cell r="F530">
            <v>1905.0119999999999</v>
          </cell>
          <cell r="G530">
            <v>1905.0119999999999</v>
          </cell>
          <cell r="H530">
            <v>0</v>
          </cell>
          <cell r="I530">
            <v>0</v>
          </cell>
          <cell r="J530">
            <v>0</v>
          </cell>
          <cell r="K530">
            <v>0</v>
          </cell>
          <cell r="L530">
            <v>3750390.8017353513</v>
          </cell>
          <cell r="M530">
            <v>0</v>
          </cell>
          <cell r="N530">
            <v>0</v>
          </cell>
          <cell r="O530">
            <v>458542.12452608161</v>
          </cell>
          <cell r="P530">
            <v>304252.20979105163</v>
          </cell>
          <cell r="Q530">
            <v>154289.91473502998</v>
          </cell>
          <cell r="R530">
            <v>185648.74579382077</v>
          </cell>
          <cell r="S530">
            <v>0</v>
          </cell>
        </row>
        <row r="531">
          <cell r="A531">
            <v>1830</v>
          </cell>
          <cell r="B531" t="str">
            <v>DUT1259</v>
          </cell>
          <cell r="C531">
            <v>102500000</v>
          </cell>
          <cell r="D531">
            <v>71180.555555555547</v>
          </cell>
          <cell r="E531">
            <v>71180.555555555547</v>
          </cell>
          <cell r="F531">
            <v>62.856999999999999</v>
          </cell>
          <cell r="G531">
            <v>62.856999999999999</v>
          </cell>
          <cell r="H531">
            <v>0</v>
          </cell>
          <cell r="I531">
            <v>0</v>
          </cell>
          <cell r="J531">
            <v>0</v>
          </cell>
          <cell r="K531">
            <v>0</v>
          </cell>
          <cell r="L531">
            <v>440676.57311971439</v>
          </cell>
          <cell r="M531">
            <v>0</v>
          </cell>
          <cell r="N531">
            <v>0</v>
          </cell>
          <cell r="O531">
            <v>63643.881245966986</v>
          </cell>
          <cell r="P531">
            <v>40596.492645413527</v>
          </cell>
          <cell r="Q531">
            <v>23047.388600553459</v>
          </cell>
          <cell r="R531">
            <v>0</v>
          </cell>
          <cell r="S531">
            <v>0</v>
          </cell>
        </row>
        <row r="532">
          <cell r="A532">
            <v>8</v>
          </cell>
          <cell r="B532" t="str">
            <v>DUT1260</v>
          </cell>
          <cell r="C532">
            <v>979200000</v>
          </cell>
          <cell r="D532">
            <v>680000</v>
          </cell>
          <cell r="E532">
            <v>680000</v>
          </cell>
          <cell r="F532">
            <v>1416.7</v>
          </cell>
          <cell r="G532">
            <v>1416.7</v>
          </cell>
          <cell r="H532">
            <v>0</v>
          </cell>
          <cell r="I532">
            <v>0</v>
          </cell>
          <cell r="J532">
            <v>0</v>
          </cell>
          <cell r="K532">
            <v>0</v>
          </cell>
          <cell r="L532">
            <v>468605.06458679447</v>
          </cell>
          <cell r="M532">
            <v>11471209.960129989</v>
          </cell>
          <cell r="N532">
            <v>0</v>
          </cell>
          <cell r="O532">
            <v>309766.54803290637</v>
          </cell>
          <cell r="P532">
            <v>103920.85847768093</v>
          </cell>
          <cell r="Q532">
            <v>205845.68955522543</v>
          </cell>
          <cell r="R532">
            <v>0</v>
          </cell>
          <cell r="S532">
            <v>3</v>
          </cell>
        </row>
        <row r="533">
          <cell r="A533">
            <v>1357</v>
          </cell>
          <cell r="B533" t="str">
            <v>DUT1261</v>
          </cell>
          <cell r="C533">
            <v>315000000</v>
          </cell>
          <cell r="D533">
            <v>218750</v>
          </cell>
          <cell r="E533">
            <v>218750</v>
          </cell>
          <cell r="F533">
            <v>263.63600000000002</v>
          </cell>
          <cell r="G533">
            <v>263.63600000000002</v>
          </cell>
          <cell r="H533">
            <v>0</v>
          </cell>
          <cell r="I533">
            <v>0</v>
          </cell>
          <cell r="J533">
            <v>0</v>
          </cell>
          <cell r="K533">
            <v>0</v>
          </cell>
          <cell r="L533">
            <v>735213.68152446684</v>
          </cell>
          <cell r="M533">
            <v>5868811.2742777094</v>
          </cell>
          <cell r="N533">
            <v>0</v>
          </cell>
          <cell r="O533">
            <v>110629.70059536502</v>
          </cell>
          <cell r="P533">
            <v>113501.41531010867</v>
          </cell>
          <cell r="Q533">
            <v>-2871.7147147436481</v>
          </cell>
          <cell r="R533">
            <v>185648.74579382077</v>
          </cell>
          <cell r="S533">
            <v>2</v>
          </cell>
        </row>
        <row r="534">
          <cell r="A534">
            <v>3280</v>
          </cell>
          <cell r="B534" t="str">
            <v>DUT1262</v>
          </cell>
          <cell r="C534">
            <v>374000000</v>
          </cell>
          <cell r="D534">
            <v>259722.22222222222</v>
          </cell>
          <cell r="E534" t="e">
            <v>#N/A</v>
          </cell>
          <cell r="F534">
            <v>489.6</v>
          </cell>
          <cell r="G534" t="e">
            <v>#N/A</v>
          </cell>
          <cell r="H534">
            <v>0</v>
          </cell>
          <cell r="I534">
            <v>0</v>
          </cell>
          <cell r="J534">
            <v>1</v>
          </cell>
          <cell r="K534">
            <v>0</v>
          </cell>
          <cell r="L534">
            <v>0</v>
          </cell>
          <cell r="M534">
            <v>0</v>
          </cell>
          <cell r="N534">
            <v>0</v>
          </cell>
          <cell r="O534">
            <v>0</v>
          </cell>
          <cell r="P534">
            <v>0</v>
          </cell>
          <cell r="Q534">
            <v>0</v>
          </cell>
          <cell r="R534">
            <v>0</v>
          </cell>
          <cell r="S534">
            <v>0</v>
          </cell>
        </row>
        <row r="535">
          <cell r="A535">
            <v>2840</v>
          </cell>
          <cell r="B535" t="str">
            <v>DUT1263</v>
          </cell>
          <cell r="C535">
            <v>427216000</v>
          </cell>
          <cell r="D535">
            <v>296677.77777777781</v>
          </cell>
          <cell r="E535">
            <v>216786.11111111112</v>
          </cell>
          <cell r="F535">
            <v>2174.9</v>
          </cell>
          <cell r="G535">
            <v>445.5</v>
          </cell>
          <cell r="H535">
            <v>0</v>
          </cell>
          <cell r="I535">
            <v>0</v>
          </cell>
          <cell r="J535">
            <v>2</v>
          </cell>
          <cell r="K535">
            <v>0</v>
          </cell>
          <cell r="L535">
            <v>0</v>
          </cell>
          <cell r="M535">
            <v>8388170.4653392732</v>
          </cell>
          <cell r="N535">
            <v>0</v>
          </cell>
          <cell r="O535">
            <v>77852.164836382421</v>
          </cell>
          <cell r="P535">
            <v>45764.80461007914</v>
          </cell>
          <cell r="Q535">
            <v>32087.360226303281</v>
          </cell>
          <cell r="R535">
            <v>0</v>
          </cell>
          <cell r="S535">
            <v>2</v>
          </cell>
        </row>
        <row r="536">
          <cell r="A536">
            <v>641</v>
          </cell>
          <cell r="B536" t="str">
            <v>DUT1264</v>
          </cell>
          <cell r="C536">
            <v>326704000</v>
          </cell>
          <cell r="D536">
            <v>226877.77777777778</v>
          </cell>
          <cell r="E536">
            <v>226877.77777777778</v>
          </cell>
          <cell r="F536">
            <v>1229</v>
          </cell>
          <cell r="G536">
            <v>1229</v>
          </cell>
          <cell r="H536">
            <v>0</v>
          </cell>
          <cell r="I536">
            <v>0</v>
          </cell>
          <cell r="J536">
            <v>0</v>
          </cell>
          <cell r="K536">
            <v>0</v>
          </cell>
          <cell r="L536">
            <v>1858219.9495309652</v>
          </cell>
          <cell r="M536">
            <v>0</v>
          </cell>
          <cell r="N536">
            <v>0</v>
          </cell>
          <cell r="O536">
            <v>318994.52582049114</v>
          </cell>
          <cell r="P536">
            <v>212462.21839009877</v>
          </cell>
          <cell r="Q536">
            <v>106532.30743039236</v>
          </cell>
          <cell r="R536">
            <v>185648.74579382077</v>
          </cell>
          <cell r="S536">
            <v>0</v>
          </cell>
        </row>
        <row r="537">
          <cell r="A537">
            <v>3503</v>
          </cell>
          <cell r="B537" t="str">
            <v>DUT1265</v>
          </cell>
          <cell r="C537">
            <v>100800000</v>
          </cell>
          <cell r="D537">
            <v>70000</v>
          </cell>
          <cell r="E537">
            <v>70000</v>
          </cell>
          <cell r="F537">
            <v>112.5</v>
          </cell>
          <cell r="G537">
            <v>112.5</v>
          </cell>
          <cell r="H537">
            <v>0</v>
          </cell>
          <cell r="I537">
            <v>0</v>
          </cell>
          <cell r="J537">
            <v>0</v>
          </cell>
          <cell r="K537">
            <v>0</v>
          </cell>
          <cell r="L537">
            <v>619270.42672676989</v>
          </cell>
          <cell r="M537">
            <v>0</v>
          </cell>
          <cell r="N537">
            <v>0</v>
          </cell>
          <cell r="O537">
            <v>24972.581368112951</v>
          </cell>
          <cell r="P537">
            <v>71663.478298468734</v>
          </cell>
          <cell r="Q537">
            <v>-46690.896930355782</v>
          </cell>
          <cell r="R537">
            <v>185648.74579382077</v>
          </cell>
          <cell r="S537">
            <v>0</v>
          </cell>
        </row>
        <row r="538">
          <cell r="A538">
            <v>6011</v>
          </cell>
          <cell r="B538" t="str">
            <v>DUT1268</v>
          </cell>
          <cell r="C538">
            <v>3456000000</v>
          </cell>
          <cell r="D538">
            <v>2400000</v>
          </cell>
          <cell r="E538">
            <v>2400000</v>
          </cell>
          <cell r="F538">
            <v>1828.71</v>
          </cell>
          <cell r="G538">
            <v>1828.71</v>
          </cell>
          <cell r="H538">
            <v>0</v>
          </cell>
          <cell r="I538">
            <v>1</v>
          </cell>
          <cell r="J538">
            <v>0</v>
          </cell>
          <cell r="K538">
            <v>0</v>
          </cell>
          <cell r="L538">
            <v>25236917.804403029</v>
          </cell>
          <cell r="M538">
            <v>0</v>
          </cell>
          <cell r="N538">
            <v>0</v>
          </cell>
          <cell r="O538">
            <v>2333809.5781284375</v>
          </cell>
          <cell r="P538">
            <v>1464044.4289641334</v>
          </cell>
          <cell r="Q538">
            <v>869765.14916430414</v>
          </cell>
          <cell r="R538">
            <v>2523691.780440303</v>
          </cell>
          <cell r="S538">
            <v>0</v>
          </cell>
        </row>
        <row r="539">
          <cell r="A539">
            <v>996</v>
          </cell>
          <cell r="B539" t="str">
            <v>DUT1269</v>
          </cell>
          <cell r="C539">
            <v>656640000</v>
          </cell>
          <cell r="D539">
            <v>456000</v>
          </cell>
          <cell r="E539">
            <v>456000</v>
          </cell>
          <cell r="F539">
            <v>529.4</v>
          </cell>
          <cell r="G539">
            <v>529.4</v>
          </cell>
          <cell r="H539">
            <v>0</v>
          </cell>
          <cell r="I539">
            <v>0</v>
          </cell>
          <cell r="J539">
            <v>0</v>
          </cell>
          <cell r="K539">
            <v>0</v>
          </cell>
          <cell r="L539">
            <v>3343647.3047295129</v>
          </cell>
          <cell r="M539">
            <v>0</v>
          </cell>
          <cell r="N539">
            <v>0</v>
          </cell>
          <cell r="O539">
            <v>300126.44089418737</v>
          </cell>
          <cell r="P539">
            <v>217993.92624469881</v>
          </cell>
          <cell r="Q539">
            <v>82132.514649488556</v>
          </cell>
          <cell r="R539">
            <v>334364.73047295131</v>
          </cell>
          <cell r="S539">
            <v>0</v>
          </cell>
        </row>
        <row r="540">
          <cell r="A540">
            <v>460</v>
          </cell>
          <cell r="B540" t="str">
            <v>DUT1270</v>
          </cell>
          <cell r="C540">
            <v>129000000</v>
          </cell>
          <cell r="D540">
            <v>89583.333333333328</v>
          </cell>
          <cell r="E540">
            <v>89583.333333333328</v>
          </cell>
          <cell r="F540">
            <v>15</v>
          </cell>
          <cell r="G540">
            <v>15</v>
          </cell>
          <cell r="H540">
            <v>1</v>
          </cell>
          <cell r="I540">
            <v>0</v>
          </cell>
          <cell r="J540">
            <v>0</v>
          </cell>
          <cell r="K540">
            <v>0</v>
          </cell>
          <cell r="L540">
            <v>314306.04977359535</v>
          </cell>
          <cell r="M540">
            <v>0</v>
          </cell>
          <cell r="N540">
            <v>0</v>
          </cell>
          <cell r="O540">
            <v>33880.298426047375</v>
          </cell>
          <cell r="P540">
            <v>29042.552181601812</v>
          </cell>
          <cell r="Q540">
            <v>4837.7462444455632</v>
          </cell>
          <cell r="R540">
            <v>0</v>
          </cell>
          <cell r="S540">
            <v>0</v>
          </cell>
        </row>
        <row r="541">
          <cell r="A541">
            <v>997</v>
          </cell>
          <cell r="B541" t="str">
            <v>DUT1271</v>
          </cell>
          <cell r="C541">
            <v>267840000</v>
          </cell>
          <cell r="D541">
            <v>186000</v>
          </cell>
          <cell r="E541">
            <v>186000</v>
          </cell>
          <cell r="F541">
            <v>680.03</v>
          </cell>
          <cell r="G541">
            <v>680.03</v>
          </cell>
          <cell r="H541">
            <v>0</v>
          </cell>
          <cell r="I541">
            <v>0</v>
          </cell>
          <cell r="J541">
            <v>0</v>
          </cell>
          <cell r="K541">
            <v>0</v>
          </cell>
          <cell r="L541">
            <v>0</v>
          </cell>
          <cell r="M541">
            <v>6777406.8421276361</v>
          </cell>
          <cell r="N541">
            <v>0</v>
          </cell>
          <cell r="O541">
            <v>34592.348419533817</v>
          </cell>
          <cell r="P541">
            <v>44391.635876257067</v>
          </cell>
          <cell r="Q541">
            <v>-9799.2874567232502</v>
          </cell>
          <cell r="R541">
            <v>0</v>
          </cell>
          <cell r="S541">
            <v>2</v>
          </cell>
        </row>
        <row r="542">
          <cell r="A542">
            <v>6147</v>
          </cell>
          <cell r="B542" t="str">
            <v>DUT1272</v>
          </cell>
          <cell r="C542">
            <v>1789000000</v>
          </cell>
          <cell r="D542">
            <v>1242361.1111111112</v>
          </cell>
          <cell r="E542">
            <v>1242361.111111111</v>
          </cell>
          <cell r="F542">
            <v>1980.05</v>
          </cell>
          <cell r="G542">
            <v>1980.05</v>
          </cell>
          <cell r="H542">
            <v>0</v>
          </cell>
          <cell r="I542">
            <v>0</v>
          </cell>
          <cell r="J542">
            <v>0</v>
          </cell>
          <cell r="K542">
            <v>0</v>
          </cell>
          <cell r="L542">
            <v>2822001.7346530827</v>
          </cell>
          <cell r="M542">
            <v>0</v>
          </cell>
          <cell r="N542">
            <v>0</v>
          </cell>
          <cell r="O542">
            <v>437046.11405977921</v>
          </cell>
          <cell r="P542">
            <v>282015.28040749143</v>
          </cell>
          <cell r="Q542">
            <v>155030.83365228778</v>
          </cell>
          <cell r="R542">
            <v>185648.74579382077</v>
          </cell>
          <cell r="S542">
            <v>0</v>
          </cell>
        </row>
        <row r="543">
          <cell r="A543">
            <v>3601</v>
          </cell>
          <cell r="B543" t="str">
            <v>DUT1273</v>
          </cell>
          <cell r="C543">
            <v>640000000</v>
          </cell>
          <cell r="D543">
            <v>444444.44444444444</v>
          </cell>
          <cell r="E543">
            <v>444444.44444444444</v>
          </cell>
          <cell r="F543">
            <v>639</v>
          </cell>
          <cell r="G543">
            <v>639</v>
          </cell>
          <cell r="H543">
            <v>1</v>
          </cell>
          <cell r="I543">
            <v>0</v>
          </cell>
          <cell r="J543">
            <v>0</v>
          </cell>
          <cell r="K543">
            <v>0</v>
          </cell>
          <cell r="L543">
            <v>3687176.6486306479</v>
          </cell>
          <cell r="M543">
            <v>0</v>
          </cell>
          <cell r="N543">
            <v>0</v>
          </cell>
          <cell r="O543">
            <v>555480.1071435099</v>
          </cell>
          <cell r="P543">
            <v>332381.33494932251</v>
          </cell>
          <cell r="Q543">
            <v>223098.77219418739</v>
          </cell>
          <cell r="R543">
            <v>368717.66486306483</v>
          </cell>
          <cell r="S543">
            <v>0</v>
          </cell>
        </row>
        <row r="544">
          <cell r="A544">
            <v>634</v>
          </cell>
          <cell r="B544" t="str">
            <v>DUT1274</v>
          </cell>
          <cell r="C544">
            <v>476000000</v>
          </cell>
          <cell r="D544">
            <v>330555.55555555556</v>
          </cell>
          <cell r="E544">
            <v>330555.55555555556</v>
          </cell>
          <cell r="F544">
            <v>494.36</v>
          </cell>
          <cell r="G544">
            <v>494.36</v>
          </cell>
          <cell r="H544">
            <v>0</v>
          </cell>
          <cell r="I544">
            <v>0</v>
          </cell>
          <cell r="J544">
            <v>0</v>
          </cell>
          <cell r="K544">
            <v>0</v>
          </cell>
          <cell r="L544">
            <v>2287131.1195907486</v>
          </cell>
          <cell r="M544">
            <v>0</v>
          </cell>
          <cell r="N544">
            <v>0</v>
          </cell>
          <cell r="O544">
            <v>295826.30977781152</v>
          </cell>
          <cell r="P544">
            <v>184703.24172208004</v>
          </cell>
          <cell r="Q544">
            <v>111123.06805573148</v>
          </cell>
          <cell r="R544">
            <v>228713.11195907486</v>
          </cell>
          <cell r="S544">
            <v>0</v>
          </cell>
        </row>
        <row r="545">
          <cell r="A545">
            <v>8048</v>
          </cell>
          <cell r="B545" t="str">
            <v>DUT1275</v>
          </cell>
          <cell r="C545">
            <v>2869200000</v>
          </cell>
          <cell r="D545">
            <v>1992500</v>
          </cell>
          <cell r="E545">
            <v>1992500</v>
          </cell>
          <cell r="F545">
            <v>1112.4000000000001</v>
          </cell>
          <cell r="G545">
            <v>1112.4000000000001</v>
          </cell>
          <cell r="H545">
            <v>0</v>
          </cell>
          <cell r="I545">
            <v>0</v>
          </cell>
          <cell r="J545">
            <v>0</v>
          </cell>
          <cell r="K545">
            <v>0</v>
          </cell>
          <cell r="L545">
            <v>38011562.795375831</v>
          </cell>
          <cell r="M545">
            <v>0</v>
          </cell>
          <cell r="N545">
            <v>0</v>
          </cell>
          <cell r="O545">
            <v>2154892.9968213462</v>
          </cell>
          <cell r="P545">
            <v>2179102.3196370993</v>
          </cell>
          <cell r="Q545">
            <v>-24209.322815753054</v>
          </cell>
          <cell r="R545">
            <v>3801156.2795375832</v>
          </cell>
          <cell r="S545">
            <v>0</v>
          </cell>
        </row>
        <row r="546">
          <cell r="A546">
            <v>2465</v>
          </cell>
          <cell r="B546" t="str">
            <v>DUT1276</v>
          </cell>
          <cell r="C546">
            <v>90000000</v>
          </cell>
          <cell r="D546">
            <v>62500</v>
          </cell>
          <cell r="E546">
            <v>62500</v>
          </cell>
          <cell r="F546">
            <v>50.1</v>
          </cell>
          <cell r="G546">
            <v>50.1</v>
          </cell>
          <cell r="H546">
            <v>0</v>
          </cell>
          <cell r="I546">
            <v>0</v>
          </cell>
          <cell r="J546">
            <v>0</v>
          </cell>
          <cell r="K546">
            <v>0</v>
          </cell>
          <cell r="L546">
            <v>429572.46923786314</v>
          </cell>
          <cell r="M546">
            <v>0</v>
          </cell>
          <cell r="N546">
            <v>0</v>
          </cell>
          <cell r="O546">
            <v>33459.030596102923</v>
          </cell>
          <cell r="P546">
            <v>44301.356596851525</v>
          </cell>
          <cell r="Q546">
            <v>-10842.326000748602</v>
          </cell>
          <cell r="R546">
            <v>0</v>
          </cell>
          <cell r="S546">
            <v>0</v>
          </cell>
        </row>
        <row r="547">
          <cell r="A547">
            <v>6017</v>
          </cell>
          <cell r="B547" t="str">
            <v>DUT1278</v>
          </cell>
          <cell r="C547">
            <v>806000000</v>
          </cell>
          <cell r="D547">
            <v>559722.22222222225</v>
          </cell>
          <cell r="E547">
            <v>559722.22222222225</v>
          </cell>
          <cell r="F547">
            <v>1234.8</v>
          </cell>
          <cell r="G547">
            <v>1234.8</v>
          </cell>
          <cell r="H547">
            <v>0</v>
          </cell>
          <cell r="I547">
            <v>0</v>
          </cell>
          <cell r="J547">
            <v>0</v>
          </cell>
          <cell r="K547">
            <v>0</v>
          </cell>
          <cell r="L547">
            <v>6649397.7595909657</v>
          </cell>
          <cell r="M547">
            <v>0</v>
          </cell>
          <cell r="N547">
            <v>0</v>
          </cell>
          <cell r="O547">
            <v>798462.748055637</v>
          </cell>
          <cell r="P547">
            <v>420353.34744143928</v>
          </cell>
          <cell r="Q547">
            <v>378109.40061419772</v>
          </cell>
          <cell r="R547">
            <v>664939.77595909662</v>
          </cell>
          <cell r="S547">
            <v>0</v>
          </cell>
        </row>
        <row r="551">
          <cell r="J551" t="str">
            <v>Closed Cycle Key</v>
          </cell>
        </row>
        <row r="552">
          <cell r="J552" t="str">
            <v xml:space="preserve">1= Closed Cycle. </v>
          </cell>
        </row>
        <row r="553">
          <cell r="J553" t="str">
            <v>2= Partial Closed Cycle. Multiple Intakes with one or more once-through and one or more closed cycle.</v>
          </cell>
        </row>
        <row r="554">
          <cell r="J554" t="str">
            <v>3= Combined Intakes Where Most/All Generating Capacity is served by Closed Cycle (newly identified)</v>
          </cell>
        </row>
      </sheetData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riginal Data"/>
      <sheetName val="2005 767 FGP"/>
      <sheetName val="Assumptions"/>
      <sheetName val="Cold-side ESP"/>
      <sheetName val="Hot-side ESP"/>
      <sheetName val="Blank 1"/>
      <sheetName val="513_BC_3n map"/>
      <sheetName val="NEEDS 513v3"/>
      <sheetName val="PK and WC NEEDS units"/>
      <sheetName val="tblPMSulfurAshContent (original"/>
      <sheetName val="tblPMSulfurAshContent_split"/>
      <sheetName val="L123 ESP Upgrade Efficiencies"/>
      <sheetName val="New-Old Demarcation Point"/>
      <sheetName val="kq-map"/>
      <sheetName val="kq - Case 1"/>
      <sheetName val="kq - Case 1 Plants"/>
      <sheetName val="kq-Level 4 Majority Rule Proc"/>
      <sheetName val="kq-Minority Level 4 (Case 3)"/>
      <sheetName val="srk-MAP(112810t1)"/>
      <sheetName val="srk-multiple mapping step 1"/>
      <sheetName val="srk-multiple mapping step 2"/>
      <sheetName val="srk-Contains Level 4 units"/>
      <sheetName val="srk-Non Level 4 units"/>
      <sheetName val="srk-Level 4 only (kq-Case 2)"/>
      <sheetName val="Email to SooRa"/>
      <sheetName val="kq-Level 4 Bit Cost Calc"/>
      <sheetName val="kq-Level 4 Subbit Cost Calc"/>
      <sheetName val="kq-Level 4 Lig Cost Calc"/>
      <sheetName val="srk-cost information"/>
      <sheetName val="kq-dat file Fuel Allowed"/>
      <sheetName val="kq-BC_209 dat file"/>
    </sheetNames>
    <sheetDataSet>
      <sheetData sheetId="0" refreshError="1"/>
      <sheetData sheetId="1">
        <row r="1">
          <cell r="H1">
            <v>1</v>
          </cell>
          <cell r="I1">
            <v>2</v>
          </cell>
          <cell r="J1">
            <v>3</v>
          </cell>
          <cell r="K1">
            <v>4</v>
          </cell>
          <cell r="L1">
            <v>5</v>
          </cell>
          <cell r="M1">
            <v>6</v>
          </cell>
          <cell r="N1">
            <v>7</v>
          </cell>
          <cell r="O1">
            <v>8</v>
          </cell>
          <cell r="P1">
            <v>9</v>
          </cell>
          <cell r="Q1">
            <v>10</v>
          </cell>
          <cell r="R1">
            <v>11</v>
          </cell>
          <cell r="S1">
            <v>12</v>
          </cell>
          <cell r="T1">
            <v>13</v>
          </cell>
          <cell r="U1">
            <v>14</v>
          </cell>
          <cell r="V1">
            <v>15</v>
          </cell>
          <cell r="W1">
            <v>16</v>
          </cell>
          <cell r="X1">
            <v>17</v>
          </cell>
          <cell r="Y1">
            <v>18</v>
          </cell>
          <cell r="Z1">
            <v>19</v>
          </cell>
          <cell r="AA1">
            <v>20</v>
          </cell>
          <cell r="AB1">
            <v>21</v>
          </cell>
          <cell r="AC1">
            <v>22</v>
          </cell>
          <cell r="AD1">
            <v>23</v>
          </cell>
          <cell r="AE1">
            <v>24</v>
          </cell>
          <cell r="AF1">
            <v>25</v>
          </cell>
          <cell r="AG1">
            <v>26</v>
          </cell>
        </row>
        <row r="2">
          <cell r="H2" t="str">
            <v>Unique ID</v>
          </cell>
          <cell r="I2" t="str">
            <v>INSERVICE_DATE</v>
          </cell>
          <cell r="J2" t="str">
            <v>INSERVICE_DATE_CODE</v>
          </cell>
          <cell r="K2" t="str">
            <v>FGP_STATUS</v>
          </cell>
          <cell r="L2" t="str">
            <v>COLLECTOR_TYPE1</v>
          </cell>
          <cell r="M2" t="str">
            <v>COLLECTOR_TYPE2</v>
          </cell>
          <cell r="N2" t="str">
            <v>COLLECTOR_TYPE3</v>
          </cell>
          <cell r="O2" t="str">
            <v>INSTALLED_COST</v>
          </cell>
          <cell r="P2" t="str">
            <v>HOURS_INSERVICE</v>
          </cell>
          <cell r="Q2" t="str">
            <v>TYPICAL_EMISSION_RATE</v>
          </cell>
          <cell r="R2" t="str">
            <v>REMOVAL_OP_FACTOR</v>
          </cell>
          <cell r="S2" t="str">
            <v>REMOVAL_AT_100_LOAD</v>
          </cell>
          <cell r="T2" t="str">
            <v>EFFICIENCY_TEST_DATE</v>
          </cell>
          <cell r="U2" t="str">
            <v>EFFICIENCY_TEST_DATE_CODE</v>
          </cell>
          <cell r="V2" t="str">
            <v>FUEL_SPEC_ASH_COAL</v>
          </cell>
          <cell r="W2" t="str">
            <v>FUEL_SPEC_ASH_COAL2</v>
          </cell>
          <cell r="X2" t="str">
            <v>FUEL_SPEC_ASH_PET</v>
          </cell>
          <cell r="Y2" t="str">
            <v>FUEL_SPEC_ASH_PET2</v>
          </cell>
          <cell r="Z2" t="str">
            <v>FUEL_SPEC_SULFUR_COAL</v>
          </cell>
          <cell r="AA2" t="str">
            <v>FUEL_SPEC_SULFUR_COAL2</v>
          </cell>
          <cell r="AB2" t="str">
            <v>FUEL_SPEC_SULFUR_PET</v>
          </cell>
          <cell r="AC2" t="str">
            <v>FUEL_SPEC_SULFUR_PET2</v>
          </cell>
          <cell r="AD2" t="str">
            <v>COLLECTION_EFFICIENCY</v>
          </cell>
          <cell r="AE2" t="str">
            <v>EMISSION_RATE</v>
          </cell>
          <cell r="AF2" t="str">
            <v>GAS_EXIT_RATE</v>
          </cell>
          <cell r="AG2" t="str">
            <v>GAS_EXIT_TEMP</v>
          </cell>
        </row>
        <row r="3">
          <cell r="H3" t="str">
            <v>10867_B_BH1</v>
          </cell>
          <cell r="I3">
            <v>32509</v>
          </cell>
          <cell r="K3" t="str">
            <v>OP</v>
          </cell>
          <cell r="L3" t="str">
            <v>BP</v>
          </cell>
          <cell r="O3" t="str">
            <v>EN</v>
          </cell>
          <cell r="P3">
            <v>8119</v>
          </cell>
          <cell r="Q3">
            <v>0.02</v>
          </cell>
          <cell r="R3" t="str">
            <v>99.9</v>
          </cell>
          <cell r="S3" t="str">
            <v>99.9</v>
          </cell>
          <cell r="T3">
            <v>32905</v>
          </cell>
          <cell r="V3" t="str">
            <v>10.6</v>
          </cell>
          <cell r="X3" t="str">
            <v>NA</v>
          </cell>
          <cell r="Z3" t="str">
            <v>4.9</v>
          </cell>
          <cell r="AB3" t="str">
            <v>NA</v>
          </cell>
          <cell r="AD3" t="str">
            <v>99.9</v>
          </cell>
          <cell r="AE3" t="str">
            <v>24</v>
          </cell>
          <cell r="AF3" t="str">
            <v>85000</v>
          </cell>
          <cell r="AG3" t="str">
            <v>280</v>
          </cell>
        </row>
        <row r="4">
          <cell r="H4" t="str">
            <v>10867_B_BH2</v>
          </cell>
          <cell r="I4">
            <v>32509</v>
          </cell>
          <cell r="K4" t="str">
            <v>OP</v>
          </cell>
          <cell r="L4" t="str">
            <v>BP</v>
          </cell>
          <cell r="O4" t="str">
            <v>EN</v>
          </cell>
          <cell r="P4">
            <v>7907</v>
          </cell>
          <cell r="Q4">
            <v>0.02</v>
          </cell>
          <cell r="R4" t="str">
            <v>99.9</v>
          </cell>
          <cell r="S4" t="str">
            <v>99.9</v>
          </cell>
          <cell r="T4">
            <v>32905</v>
          </cell>
          <cell r="V4" t="str">
            <v>10.6</v>
          </cell>
          <cell r="X4" t="str">
            <v>NA</v>
          </cell>
          <cell r="Z4" t="str">
            <v>4.9</v>
          </cell>
          <cell r="AB4" t="str">
            <v>NA</v>
          </cell>
          <cell r="AD4" t="str">
            <v>99.9</v>
          </cell>
          <cell r="AE4" t="str">
            <v>24</v>
          </cell>
          <cell r="AF4" t="str">
            <v>85000</v>
          </cell>
          <cell r="AG4" t="str">
            <v>280</v>
          </cell>
        </row>
        <row r="5">
          <cell r="H5" t="str">
            <v>10671_B_1A</v>
          </cell>
          <cell r="I5">
            <v>33239</v>
          </cell>
          <cell r="K5" t="str">
            <v>OP</v>
          </cell>
          <cell r="L5" t="str">
            <v>BP</v>
          </cell>
          <cell r="O5" t="str">
            <v>1000</v>
          </cell>
          <cell r="P5">
            <v>7659</v>
          </cell>
          <cell r="Q5">
            <v>0.02</v>
          </cell>
          <cell r="R5" t="str">
            <v>99.0</v>
          </cell>
          <cell r="S5" t="str">
            <v>99.0</v>
          </cell>
          <cell r="T5">
            <v>33270</v>
          </cell>
          <cell r="V5" t="str">
            <v>8.6</v>
          </cell>
          <cell r="X5" t="str">
            <v>NA</v>
          </cell>
          <cell r="Z5" t="str">
            <v>1.8</v>
          </cell>
          <cell r="AB5" t="str">
            <v>NA</v>
          </cell>
          <cell r="AD5" t="str">
            <v>99.0</v>
          </cell>
          <cell r="AE5" t="str">
            <v>18</v>
          </cell>
          <cell r="AF5" t="str">
            <v>293000</v>
          </cell>
          <cell r="AG5" t="str">
            <v>297</v>
          </cell>
        </row>
        <row r="6">
          <cell r="H6" t="str">
            <v>10671_B_1B</v>
          </cell>
          <cell r="I6">
            <v>33239</v>
          </cell>
          <cell r="K6" t="str">
            <v>OP</v>
          </cell>
          <cell r="L6" t="str">
            <v>BP</v>
          </cell>
          <cell r="O6" t="str">
            <v>1000</v>
          </cell>
          <cell r="P6">
            <v>7668</v>
          </cell>
          <cell r="Q6">
            <v>0.02</v>
          </cell>
          <cell r="R6" t="str">
            <v>99.0</v>
          </cell>
          <cell r="S6" t="str">
            <v>99.0</v>
          </cell>
          <cell r="T6">
            <v>33270</v>
          </cell>
          <cell r="V6" t="str">
            <v>8.6</v>
          </cell>
          <cell r="X6" t="str">
            <v>NA</v>
          </cell>
          <cell r="Z6" t="str">
            <v>1.8</v>
          </cell>
          <cell r="AB6" t="str">
            <v>NA</v>
          </cell>
          <cell r="AD6" t="str">
            <v>99.0</v>
          </cell>
          <cell r="AE6" t="str">
            <v>18</v>
          </cell>
          <cell r="AF6" t="str">
            <v>293000</v>
          </cell>
          <cell r="AG6" t="str">
            <v>297</v>
          </cell>
        </row>
        <row r="7">
          <cell r="H7" t="str">
            <v>10671_B_2A</v>
          </cell>
          <cell r="I7">
            <v>33239</v>
          </cell>
          <cell r="K7" t="str">
            <v>OP</v>
          </cell>
          <cell r="L7" t="str">
            <v>BP</v>
          </cell>
          <cell r="O7" t="str">
            <v>1000</v>
          </cell>
          <cell r="P7">
            <v>8333</v>
          </cell>
          <cell r="Q7">
            <v>0.02</v>
          </cell>
          <cell r="R7" t="str">
            <v>99.0</v>
          </cell>
          <cell r="S7" t="str">
            <v>99.0</v>
          </cell>
          <cell r="T7">
            <v>33270</v>
          </cell>
          <cell r="V7" t="str">
            <v>8.6</v>
          </cell>
          <cell r="X7" t="str">
            <v>NA</v>
          </cell>
          <cell r="Z7" t="str">
            <v>1.8</v>
          </cell>
          <cell r="AB7" t="str">
            <v>NA</v>
          </cell>
          <cell r="AD7" t="str">
            <v>99.0</v>
          </cell>
          <cell r="AE7" t="str">
            <v>18</v>
          </cell>
          <cell r="AF7" t="str">
            <v>293000</v>
          </cell>
          <cell r="AG7" t="str">
            <v>297</v>
          </cell>
        </row>
        <row r="8">
          <cell r="H8" t="str">
            <v>10671_B_2B</v>
          </cell>
          <cell r="I8">
            <v>33239</v>
          </cell>
          <cell r="K8" t="str">
            <v>OP</v>
          </cell>
          <cell r="L8" t="str">
            <v>BP</v>
          </cell>
          <cell r="O8" t="str">
            <v>1000</v>
          </cell>
          <cell r="P8">
            <v>8320</v>
          </cell>
          <cell r="Q8">
            <v>0.02</v>
          </cell>
          <cell r="R8" t="str">
            <v>99.0</v>
          </cell>
          <cell r="S8" t="str">
            <v>99.0</v>
          </cell>
          <cell r="T8">
            <v>33270</v>
          </cell>
          <cell r="V8" t="str">
            <v>8.6</v>
          </cell>
          <cell r="X8" t="str">
            <v>NA</v>
          </cell>
          <cell r="Z8" t="str">
            <v>1.8</v>
          </cell>
          <cell r="AB8" t="str">
            <v>NA</v>
          </cell>
          <cell r="AD8" t="str">
            <v>99.0</v>
          </cell>
          <cell r="AE8" t="str">
            <v>18</v>
          </cell>
          <cell r="AF8" t="str">
            <v>293000</v>
          </cell>
          <cell r="AG8" t="str">
            <v>297</v>
          </cell>
        </row>
        <row r="9">
          <cell r="H9" t="str">
            <v>2527_B_4</v>
          </cell>
          <cell r="I9">
            <v>26085</v>
          </cell>
          <cell r="K9" t="str">
            <v>OP</v>
          </cell>
          <cell r="L9" t="str">
            <v>MC</v>
          </cell>
          <cell r="M9" t="str">
            <v>EC</v>
          </cell>
          <cell r="O9" t="str">
            <v>950</v>
          </cell>
          <cell r="P9">
            <v>5635</v>
          </cell>
          <cell r="Q9">
            <v>0.13</v>
          </cell>
          <cell r="R9" t="str">
            <v>96.2</v>
          </cell>
          <cell r="S9" t="str">
            <v>96.2</v>
          </cell>
          <cell r="T9">
            <v>30529</v>
          </cell>
          <cell r="V9" t="str">
            <v>25</v>
          </cell>
          <cell r="X9" t="str">
            <v>NA</v>
          </cell>
          <cell r="Z9" t="str">
            <v>1</v>
          </cell>
          <cell r="AB9" t="str">
            <v>NA</v>
          </cell>
          <cell r="AD9" t="str">
            <v>99.6</v>
          </cell>
          <cell r="AE9" t="str">
            <v>45</v>
          </cell>
          <cell r="AF9" t="str">
            <v xml:space="preserve">   210000</v>
          </cell>
          <cell r="AG9" t="str">
            <v>300</v>
          </cell>
        </row>
        <row r="10">
          <cell r="H10" t="str">
            <v>2527_B_5</v>
          </cell>
          <cell r="I10">
            <v>26085</v>
          </cell>
          <cell r="K10" t="str">
            <v>OP</v>
          </cell>
          <cell r="L10" t="str">
            <v>MC</v>
          </cell>
          <cell r="M10" t="str">
            <v>EC</v>
          </cell>
          <cell r="O10" t="str">
            <v>950</v>
          </cell>
          <cell r="P10">
            <v>5635</v>
          </cell>
          <cell r="Q10">
            <v>0.13</v>
          </cell>
          <cell r="R10" t="str">
            <v>96.2</v>
          </cell>
          <cell r="S10" t="str">
            <v>96.2</v>
          </cell>
          <cell r="T10">
            <v>30529</v>
          </cell>
          <cell r="V10" t="str">
            <v>25</v>
          </cell>
          <cell r="X10" t="str">
            <v>NA</v>
          </cell>
          <cell r="Z10" t="str">
            <v>1</v>
          </cell>
          <cell r="AB10" t="str">
            <v>NA</v>
          </cell>
          <cell r="AD10" t="str">
            <v>99.6</v>
          </cell>
          <cell r="AE10" t="str">
            <v>46</v>
          </cell>
          <cell r="AF10" t="str">
            <v xml:space="preserve">   210000</v>
          </cell>
          <cell r="AG10" t="str">
            <v>300</v>
          </cell>
        </row>
        <row r="11">
          <cell r="H11" t="str">
            <v>2527_B_6</v>
          </cell>
          <cell r="I11">
            <v>25903</v>
          </cell>
          <cell r="K11" t="str">
            <v>OP</v>
          </cell>
          <cell r="L11" t="str">
            <v>EC</v>
          </cell>
          <cell r="O11" t="str">
            <v>917</v>
          </cell>
          <cell r="P11">
            <v>7614</v>
          </cell>
          <cell r="Q11">
            <v>0.1</v>
          </cell>
          <cell r="R11" t="str">
            <v>99.7</v>
          </cell>
          <cell r="S11" t="str">
            <v>99.7</v>
          </cell>
          <cell r="T11">
            <v>28672</v>
          </cell>
          <cell r="V11" t="str">
            <v>25</v>
          </cell>
          <cell r="X11" t="str">
            <v>NA</v>
          </cell>
          <cell r="Z11" t="str">
            <v>1</v>
          </cell>
          <cell r="AB11" t="str">
            <v>NA</v>
          </cell>
          <cell r="AD11" t="str">
            <v>99</v>
          </cell>
          <cell r="AE11" t="str">
            <v>53</v>
          </cell>
          <cell r="AF11" t="str">
            <v xml:space="preserve">   412000</v>
          </cell>
          <cell r="AG11" t="str">
            <v>300</v>
          </cell>
        </row>
        <row r="12">
          <cell r="H12" t="str">
            <v>10678_B_BH1</v>
          </cell>
          <cell r="I12">
            <v>36557</v>
          </cell>
          <cell r="K12" t="str">
            <v>OP</v>
          </cell>
          <cell r="L12" t="str">
            <v>BR</v>
          </cell>
          <cell r="O12" t="str">
            <v>600000</v>
          </cell>
          <cell r="P12">
            <v>8688</v>
          </cell>
          <cell r="Q12">
            <v>0.01</v>
          </cell>
          <cell r="R12" t="str">
            <v>99.9</v>
          </cell>
          <cell r="S12" t="str">
            <v>99.9</v>
          </cell>
          <cell r="T12">
            <v>38384</v>
          </cell>
          <cell r="V12" t="str">
            <v>19.7</v>
          </cell>
          <cell r="X12" t="str">
            <v>NA</v>
          </cell>
          <cell r="Z12" t="str">
            <v>1.8</v>
          </cell>
          <cell r="AB12" t="str">
            <v>0.1</v>
          </cell>
          <cell r="AD12" t="str">
            <v>99.9</v>
          </cell>
          <cell r="AE12" t="str">
            <v>9</v>
          </cell>
          <cell r="AF12" t="str">
            <v>419000</v>
          </cell>
          <cell r="AG12" t="str">
            <v>270</v>
          </cell>
        </row>
        <row r="13">
          <cell r="H13" t="str">
            <v>2529_B_1</v>
          </cell>
          <cell r="I13">
            <v>27120</v>
          </cell>
          <cell r="K13" t="str">
            <v>SC</v>
          </cell>
          <cell r="L13" t="str">
            <v>EK</v>
          </cell>
          <cell r="O13" t="str">
            <v>EN</v>
          </cell>
          <cell r="P13">
            <v>0</v>
          </cell>
          <cell r="V13" t="str">
            <v>28.0</v>
          </cell>
          <cell r="X13" t="str">
            <v>NA</v>
          </cell>
          <cell r="Z13" t="str">
            <v>1.0</v>
          </cell>
          <cell r="AB13" t="str">
            <v>NA</v>
          </cell>
          <cell r="AD13" t="str">
            <v>99.5</v>
          </cell>
          <cell r="AE13" t="str">
            <v>17</v>
          </cell>
          <cell r="AF13" t="str">
            <v>133000</v>
          </cell>
          <cell r="AG13" t="str">
            <v>350</v>
          </cell>
        </row>
        <row r="14">
          <cell r="H14" t="str">
            <v>2529_B_2</v>
          </cell>
          <cell r="I14">
            <v>27120</v>
          </cell>
          <cell r="K14" t="str">
            <v>SC</v>
          </cell>
          <cell r="L14" t="str">
            <v>EK</v>
          </cell>
          <cell r="O14" t="str">
            <v>EN</v>
          </cell>
          <cell r="P14">
            <v>0</v>
          </cell>
          <cell r="V14" t="str">
            <v>28.0</v>
          </cell>
          <cell r="X14" t="str">
            <v>NA</v>
          </cell>
          <cell r="Z14" t="str">
            <v>1.0</v>
          </cell>
          <cell r="AB14" t="str">
            <v>NA</v>
          </cell>
          <cell r="AD14" t="str">
            <v>99.5</v>
          </cell>
          <cell r="AE14" t="str">
            <v>17</v>
          </cell>
          <cell r="AF14" t="str">
            <v>133000</v>
          </cell>
          <cell r="AG14" t="str">
            <v>350</v>
          </cell>
        </row>
        <row r="15">
          <cell r="H15" t="str">
            <v>2529_B_3</v>
          </cell>
          <cell r="I15">
            <v>27150</v>
          </cell>
          <cell r="K15" t="str">
            <v>SC</v>
          </cell>
          <cell r="L15" t="str">
            <v>EK</v>
          </cell>
          <cell r="O15" t="str">
            <v>EN</v>
          </cell>
          <cell r="P15">
            <v>0</v>
          </cell>
          <cell r="V15" t="str">
            <v>28.0</v>
          </cell>
          <cell r="X15" t="str">
            <v>NA</v>
          </cell>
          <cell r="Z15" t="str">
            <v>1.0</v>
          </cell>
          <cell r="AB15" t="str">
            <v>NA</v>
          </cell>
          <cell r="AD15" t="str">
            <v>99.5</v>
          </cell>
          <cell r="AE15" t="str">
            <v>17</v>
          </cell>
          <cell r="AF15" t="str">
            <v>133000</v>
          </cell>
          <cell r="AG15" t="str">
            <v>350</v>
          </cell>
        </row>
        <row r="16">
          <cell r="H16" t="str">
            <v>2529_B_4</v>
          </cell>
          <cell r="I16">
            <v>27150</v>
          </cell>
          <cell r="K16" t="str">
            <v>SC</v>
          </cell>
          <cell r="L16" t="str">
            <v>EK</v>
          </cell>
          <cell r="O16" t="str">
            <v>EN</v>
          </cell>
          <cell r="P16">
            <v>0</v>
          </cell>
          <cell r="V16" t="str">
            <v>28.0</v>
          </cell>
          <cell r="X16" t="str">
            <v>NA</v>
          </cell>
          <cell r="Z16" t="str">
            <v>1.0</v>
          </cell>
          <cell r="AB16" t="str">
            <v>NA</v>
          </cell>
          <cell r="AD16" t="str">
            <v>99.5</v>
          </cell>
          <cell r="AE16" t="str">
            <v>17</v>
          </cell>
          <cell r="AF16" t="str">
            <v>133000</v>
          </cell>
          <cell r="AG16" t="str">
            <v>350</v>
          </cell>
        </row>
        <row r="17">
          <cell r="H17" t="str">
            <v>10675_B_1CCB1A</v>
          </cell>
          <cell r="I17">
            <v>32933</v>
          </cell>
          <cell r="K17" t="str">
            <v>OP</v>
          </cell>
          <cell r="L17" t="str">
            <v>BR</v>
          </cell>
          <cell r="O17" t="str">
            <v>1744</v>
          </cell>
          <cell r="P17">
            <v>7319</v>
          </cell>
          <cell r="Q17">
            <v>0.02</v>
          </cell>
          <cell r="R17" t="str">
            <v>99.9</v>
          </cell>
          <cell r="S17" t="str">
            <v>99.9</v>
          </cell>
          <cell r="T17">
            <v>37196</v>
          </cell>
          <cell r="V17" t="str">
            <v>15.6</v>
          </cell>
          <cell r="X17" t="str">
            <v>0.0</v>
          </cell>
          <cell r="Z17" t="str">
            <v>0.7</v>
          </cell>
          <cell r="AB17" t="str">
            <v>0.4</v>
          </cell>
          <cell r="AD17" t="str">
            <v>99.0</v>
          </cell>
          <cell r="AE17" t="str">
            <v>0.02</v>
          </cell>
          <cell r="AF17" t="str">
            <v>306750</v>
          </cell>
          <cell r="AG17" t="str">
            <v>280</v>
          </cell>
        </row>
        <row r="18">
          <cell r="H18" t="str">
            <v>10675_B_1CCB1B</v>
          </cell>
          <cell r="I18">
            <v>32933</v>
          </cell>
          <cell r="K18" t="str">
            <v>OP</v>
          </cell>
          <cell r="L18" t="str">
            <v>BR</v>
          </cell>
          <cell r="O18" t="str">
            <v>1744</v>
          </cell>
          <cell r="P18">
            <v>6682</v>
          </cell>
          <cell r="Q18">
            <v>0.02</v>
          </cell>
          <cell r="R18" t="str">
            <v>99.9</v>
          </cell>
          <cell r="S18" t="str">
            <v>99.9</v>
          </cell>
          <cell r="T18">
            <v>37196</v>
          </cell>
          <cell r="V18" t="str">
            <v>15.6</v>
          </cell>
          <cell r="X18" t="str">
            <v>0.0</v>
          </cell>
          <cell r="Z18" t="str">
            <v>0.7</v>
          </cell>
          <cell r="AB18" t="str">
            <v>0.4</v>
          </cell>
          <cell r="AD18" t="str">
            <v>99.0</v>
          </cell>
          <cell r="AE18" t="str">
            <v>0.02</v>
          </cell>
          <cell r="AF18" t="str">
            <v>306750</v>
          </cell>
          <cell r="AG18" t="str">
            <v>280</v>
          </cell>
        </row>
        <row r="19">
          <cell r="H19" t="str">
            <v>10002_B_BGH</v>
          </cell>
          <cell r="I19">
            <v>33025</v>
          </cell>
          <cell r="K19" t="str">
            <v>OP</v>
          </cell>
          <cell r="L19" t="str">
            <v>BR</v>
          </cell>
          <cell r="O19" t="str">
            <v>4500</v>
          </cell>
          <cell r="P19">
            <v>7854</v>
          </cell>
          <cell r="Q19">
            <v>0.01</v>
          </cell>
          <cell r="R19" t="str">
            <v>95.0%</v>
          </cell>
          <cell r="S19" t="str">
            <v>95.0%</v>
          </cell>
          <cell r="T19">
            <v>38504</v>
          </cell>
          <cell r="V19" t="str">
            <v>14.0</v>
          </cell>
          <cell r="W19" t="str">
            <v>NA</v>
          </cell>
          <cell r="X19" t="str">
            <v>NA</v>
          </cell>
          <cell r="Z19" t="str">
            <v>6.0</v>
          </cell>
          <cell r="AA19" t="str">
            <v>NA</v>
          </cell>
          <cell r="AB19" t="str">
            <v>NA</v>
          </cell>
          <cell r="AD19" t="str">
            <v>95.0</v>
          </cell>
          <cell r="AE19" t="str">
            <v>6</v>
          </cell>
          <cell r="AF19" t="str">
            <v>280000</v>
          </cell>
          <cell r="AG19" t="str">
            <v>290</v>
          </cell>
        </row>
        <row r="20">
          <cell r="H20" t="str">
            <v>50253_B_1PB</v>
          </cell>
          <cell r="I20">
            <v>34455</v>
          </cell>
          <cell r="K20" t="str">
            <v>OS</v>
          </cell>
          <cell r="L20" t="str">
            <v>WS</v>
          </cell>
          <cell r="O20" t="str">
            <v>1000</v>
          </cell>
          <cell r="P20">
            <v>0</v>
          </cell>
          <cell r="V20" t="str">
            <v>NA</v>
          </cell>
          <cell r="X20" t="str">
            <v>NA</v>
          </cell>
          <cell r="Z20" t="str">
            <v>NA</v>
          </cell>
          <cell r="AB20" t="str">
            <v>NA</v>
          </cell>
          <cell r="AD20" t="str">
            <v>99.6</v>
          </cell>
          <cell r="AE20" t="str">
            <v>27.5</v>
          </cell>
          <cell r="AF20" t="str">
            <v>117147</v>
          </cell>
          <cell r="AG20" t="str">
            <v>153</v>
          </cell>
        </row>
        <row r="21">
          <cell r="H21" t="str">
            <v>50805_B_ESP1</v>
          </cell>
          <cell r="I21">
            <v>27030</v>
          </cell>
          <cell r="K21" t="str">
            <v>SB</v>
          </cell>
          <cell r="L21" t="str">
            <v>EW</v>
          </cell>
          <cell r="O21" t="str">
            <v>1205</v>
          </cell>
          <cell r="P21">
            <v>8280</v>
          </cell>
          <cell r="Q21">
            <v>0.02</v>
          </cell>
          <cell r="R21" t="str">
            <v>99.9</v>
          </cell>
          <cell r="S21" t="str">
            <v>NA</v>
          </cell>
          <cell r="T21">
            <v>38626</v>
          </cell>
          <cell r="V21" t="str">
            <v>13.7</v>
          </cell>
          <cell r="X21" t="str">
            <v>NA</v>
          </cell>
          <cell r="Z21" t="str">
            <v>0.6</v>
          </cell>
          <cell r="AB21" t="str">
            <v>0.1</v>
          </cell>
          <cell r="AD21" t="str">
            <v>99.2</v>
          </cell>
          <cell r="AE21" t="str">
            <v>30</v>
          </cell>
          <cell r="AF21" t="str">
            <v>520000</v>
          </cell>
          <cell r="AG21" t="str">
            <v>700</v>
          </cell>
        </row>
        <row r="22">
          <cell r="H22" t="str">
            <v>50805_B_ESP2</v>
          </cell>
          <cell r="I22">
            <v>27334</v>
          </cell>
          <cell r="K22" t="str">
            <v>OP</v>
          </cell>
          <cell r="L22" t="str">
            <v>EW</v>
          </cell>
          <cell r="O22" t="str">
            <v>4886</v>
          </cell>
          <cell r="P22">
            <v>8280</v>
          </cell>
          <cell r="Q22">
            <v>0.02</v>
          </cell>
          <cell r="R22" t="str">
            <v>99.9</v>
          </cell>
          <cell r="S22" t="str">
            <v>NA</v>
          </cell>
          <cell r="T22">
            <v>38626</v>
          </cell>
          <cell r="V22" t="str">
            <v>13.7</v>
          </cell>
          <cell r="X22" t="str">
            <v>NA</v>
          </cell>
          <cell r="Z22" t="str">
            <v>0.6</v>
          </cell>
          <cell r="AB22" t="str">
            <v>0.1</v>
          </cell>
          <cell r="AD22" t="str">
            <v>99.2</v>
          </cell>
          <cell r="AE22" t="str">
            <v>30</v>
          </cell>
          <cell r="AF22" t="str">
            <v>520000</v>
          </cell>
          <cell r="AG22" t="str">
            <v>700</v>
          </cell>
        </row>
        <row r="23">
          <cell r="H23" t="str">
            <v>10593_B_BH1</v>
          </cell>
          <cell r="I23">
            <v>30713</v>
          </cell>
          <cell r="K23" t="str">
            <v>OP</v>
          </cell>
          <cell r="L23" t="str">
            <v>BP</v>
          </cell>
          <cell r="O23" t="str">
            <v>263</v>
          </cell>
          <cell r="P23">
            <v>8187</v>
          </cell>
          <cell r="Q23">
            <v>0</v>
          </cell>
          <cell r="R23" t="str">
            <v>99.9</v>
          </cell>
          <cell r="S23" t="str">
            <v>NA</v>
          </cell>
          <cell r="U23" t="str">
            <v>NA</v>
          </cell>
          <cell r="V23" t="str">
            <v>NA</v>
          </cell>
          <cell r="X23" t="str">
            <v>NA</v>
          </cell>
          <cell r="Z23" t="str">
            <v>NA</v>
          </cell>
          <cell r="AB23" t="str">
            <v>NA</v>
          </cell>
          <cell r="AD23" t="str">
            <v>99.9</v>
          </cell>
          <cell r="AE23" t="str">
            <v>1</v>
          </cell>
          <cell r="AF23" t="str">
            <v>63000</v>
          </cell>
          <cell r="AG23" t="str">
            <v>250</v>
          </cell>
        </row>
        <row r="24">
          <cell r="H24" t="str">
            <v>10676_B_2</v>
          </cell>
          <cell r="I24">
            <v>31959</v>
          </cell>
          <cell r="K24" t="str">
            <v>OP</v>
          </cell>
          <cell r="L24" t="str">
            <v>EC</v>
          </cell>
          <cell r="M24" t="str">
            <v>WS</v>
          </cell>
          <cell r="O24" t="str">
            <v>1250</v>
          </cell>
          <cell r="P24">
            <v>8354</v>
          </cell>
          <cell r="Q24">
            <v>0.05</v>
          </cell>
          <cell r="R24" t="str">
            <v>99.3</v>
          </cell>
          <cell r="S24" t="str">
            <v>99.3</v>
          </cell>
          <cell r="T24">
            <v>36861</v>
          </cell>
          <cell r="V24" t="str">
            <v>7.2</v>
          </cell>
          <cell r="X24" t="str">
            <v>NA</v>
          </cell>
          <cell r="Z24" t="str">
            <v>2.5</v>
          </cell>
          <cell r="AB24" t="str">
            <v>NA</v>
          </cell>
          <cell r="AD24" t="str">
            <v>99.6</v>
          </cell>
          <cell r="AE24" t="str">
            <v>25</v>
          </cell>
          <cell r="AF24" t="str">
            <v>136347</v>
          </cell>
          <cell r="AG24" t="str">
            <v>127</v>
          </cell>
        </row>
        <row r="25">
          <cell r="H25" t="str">
            <v>10676_B_3</v>
          </cell>
          <cell r="I25">
            <v>31959</v>
          </cell>
          <cell r="K25" t="str">
            <v>OP</v>
          </cell>
          <cell r="L25" t="str">
            <v>EC</v>
          </cell>
          <cell r="M25" t="str">
            <v>WS</v>
          </cell>
          <cell r="O25" t="str">
            <v>1250</v>
          </cell>
          <cell r="P25">
            <v>7990</v>
          </cell>
          <cell r="Q25">
            <v>7.0000000000000007E-2</v>
          </cell>
          <cell r="R25" t="str">
            <v>99.3</v>
          </cell>
          <cell r="S25" t="str">
            <v>99.3</v>
          </cell>
          <cell r="T25">
            <v>36861</v>
          </cell>
          <cell r="V25" t="str">
            <v>7.2</v>
          </cell>
          <cell r="X25" t="str">
            <v>NA</v>
          </cell>
          <cell r="Z25" t="str">
            <v>2.5</v>
          </cell>
          <cell r="AB25" t="str">
            <v>NA</v>
          </cell>
          <cell r="AD25" t="str">
            <v>99.6</v>
          </cell>
          <cell r="AE25" t="str">
            <v>31</v>
          </cell>
          <cell r="AF25" t="str">
            <v>146761</v>
          </cell>
          <cell r="AG25" t="str">
            <v>128</v>
          </cell>
        </row>
        <row r="26">
          <cell r="H26" t="str">
            <v>10676_B_4</v>
          </cell>
          <cell r="I26">
            <v>31959</v>
          </cell>
          <cell r="K26" t="str">
            <v>OP</v>
          </cell>
          <cell r="L26" t="str">
            <v>EC</v>
          </cell>
          <cell r="M26" t="str">
            <v>WS</v>
          </cell>
          <cell r="O26" t="str">
            <v>1250</v>
          </cell>
          <cell r="P26">
            <v>8234</v>
          </cell>
          <cell r="Q26">
            <v>0.03</v>
          </cell>
          <cell r="R26" t="str">
            <v>99.3</v>
          </cell>
          <cell r="S26" t="str">
            <v>99.3</v>
          </cell>
          <cell r="T26">
            <v>36861</v>
          </cell>
          <cell r="V26" t="str">
            <v>7.2</v>
          </cell>
          <cell r="X26" t="str">
            <v>NA</v>
          </cell>
          <cell r="Z26" t="str">
            <v>2.5</v>
          </cell>
          <cell r="AB26" t="str">
            <v>NA</v>
          </cell>
          <cell r="AD26" t="str">
            <v>99.6</v>
          </cell>
          <cell r="AE26" t="str">
            <v>14</v>
          </cell>
          <cell r="AF26" t="str">
            <v>161278</v>
          </cell>
          <cell r="AG26" t="str">
            <v>122</v>
          </cell>
        </row>
        <row r="27">
          <cell r="H27" t="str">
            <v>10676_B_5</v>
          </cell>
          <cell r="I27">
            <v>31959</v>
          </cell>
          <cell r="K27" t="str">
            <v>OP</v>
          </cell>
          <cell r="L27" t="str">
            <v>EC</v>
          </cell>
          <cell r="M27" t="str">
            <v>WS</v>
          </cell>
          <cell r="O27" t="str">
            <v>1250</v>
          </cell>
          <cell r="P27">
            <v>8293</v>
          </cell>
          <cell r="Q27">
            <v>0.03</v>
          </cell>
          <cell r="R27" t="str">
            <v>99.3</v>
          </cell>
          <cell r="S27" t="str">
            <v>99.3</v>
          </cell>
          <cell r="T27">
            <v>37591</v>
          </cell>
          <cell r="V27" t="str">
            <v>7.2</v>
          </cell>
          <cell r="X27" t="str">
            <v>NA</v>
          </cell>
          <cell r="Z27" t="str">
            <v>2.5</v>
          </cell>
          <cell r="AB27" t="str">
            <v>NA</v>
          </cell>
          <cell r="AD27" t="str">
            <v>99.6</v>
          </cell>
          <cell r="AE27" t="str">
            <v>6</v>
          </cell>
          <cell r="AF27" t="str">
            <v>66100</v>
          </cell>
          <cell r="AG27" t="str">
            <v>129</v>
          </cell>
        </row>
        <row r="28">
          <cell r="H28" t="str">
            <v>10670_B_AAB001</v>
          </cell>
          <cell r="I28">
            <v>31564</v>
          </cell>
          <cell r="K28" t="str">
            <v>OP</v>
          </cell>
          <cell r="L28" t="str">
            <v>EH</v>
          </cell>
          <cell r="O28" t="str">
            <v>10440</v>
          </cell>
          <cell r="P28">
            <v>7936</v>
          </cell>
          <cell r="Q28">
            <v>0.01</v>
          </cell>
          <cell r="R28" t="str">
            <v>99.0</v>
          </cell>
          <cell r="S28" t="str">
            <v>99.0</v>
          </cell>
          <cell r="T28">
            <v>38231</v>
          </cell>
          <cell r="V28" t="str">
            <v>NA</v>
          </cell>
          <cell r="X28" t="str">
            <v>NA</v>
          </cell>
          <cell r="Z28" t="str">
            <v>NA</v>
          </cell>
          <cell r="AB28" t="str">
            <v>NA</v>
          </cell>
          <cell r="AD28" t="str">
            <v>99.5</v>
          </cell>
          <cell r="AE28" t="str">
            <v>22</v>
          </cell>
          <cell r="AF28" t="str">
            <v>500000</v>
          </cell>
          <cell r="AG28" t="str">
            <v>300</v>
          </cell>
        </row>
        <row r="29">
          <cell r="H29" t="str">
            <v>10673_B_A</v>
          </cell>
          <cell r="I29">
            <v>33817</v>
          </cell>
          <cell r="K29" t="str">
            <v>OP</v>
          </cell>
          <cell r="L29" t="str">
            <v>BR</v>
          </cell>
          <cell r="O29" t="str">
            <v>6866</v>
          </cell>
          <cell r="P29">
            <v>8760</v>
          </cell>
          <cell r="Q29">
            <v>0.01</v>
          </cell>
          <cell r="R29" t="str">
            <v>99.9</v>
          </cell>
          <cell r="S29" t="str">
            <v>99.9</v>
          </cell>
          <cell r="T29">
            <v>36739</v>
          </cell>
          <cell r="V29" t="str">
            <v>7.0</v>
          </cell>
          <cell r="X29" t="str">
            <v>NA</v>
          </cell>
          <cell r="Z29" t="str">
            <v>0.3</v>
          </cell>
          <cell r="AA29" t="str">
            <v>1.0</v>
          </cell>
          <cell r="AB29" t="str">
            <v>NA</v>
          </cell>
          <cell r="AD29" t="str">
            <v>99.9</v>
          </cell>
          <cell r="AE29" t="str">
            <v>3</v>
          </cell>
          <cell r="AF29" t="str">
            <v>306000</v>
          </cell>
          <cell r="AG29" t="str">
            <v>269</v>
          </cell>
        </row>
        <row r="30">
          <cell r="H30" t="str">
            <v>10673_B_B</v>
          </cell>
          <cell r="I30">
            <v>33817</v>
          </cell>
          <cell r="K30" t="str">
            <v>OP</v>
          </cell>
          <cell r="L30" t="str">
            <v>BR</v>
          </cell>
          <cell r="O30" t="str">
            <v>6866</v>
          </cell>
          <cell r="P30">
            <v>8760</v>
          </cell>
          <cell r="Q30">
            <v>0.01</v>
          </cell>
          <cell r="R30" t="str">
            <v>99.9</v>
          </cell>
          <cell r="S30" t="str">
            <v>99.9</v>
          </cell>
          <cell r="T30">
            <v>36739</v>
          </cell>
          <cell r="V30" t="str">
            <v>7.0</v>
          </cell>
          <cell r="X30" t="str">
            <v>NA</v>
          </cell>
          <cell r="Z30" t="str">
            <v>0.3</v>
          </cell>
          <cell r="AA30" t="str">
            <v>1.0</v>
          </cell>
          <cell r="AB30" t="str">
            <v>NA</v>
          </cell>
          <cell r="AD30" t="str">
            <v>99.9</v>
          </cell>
          <cell r="AE30" t="str">
            <v>3</v>
          </cell>
          <cell r="AF30" t="str">
            <v>306000</v>
          </cell>
          <cell r="AG30" t="str">
            <v>269</v>
          </cell>
        </row>
        <row r="31">
          <cell r="H31" t="str">
            <v>56_B_1</v>
          </cell>
          <cell r="I31">
            <v>27395</v>
          </cell>
          <cell r="K31" t="str">
            <v>OP</v>
          </cell>
          <cell r="L31" t="str">
            <v>EW</v>
          </cell>
          <cell r="O31" t="str">
            <v>1968</v>
          </cell>
          <cell r="P31">
            <v>8527</v>
          </cell>
          <cell r="Q31">
            <v>0.01</v>
          </cell>
          <cell r="R31" t="str">
            <v>99.7</v>
          </cell>
          <cell r="S31" t="str">
            <v>99.7</v>
          </cell>
          <cell r="T31">
            <v>38504</v>
          </cell>
          <cell r="V31" t="str">
            <v>12.0</v>
          </cell>
          <cell r="X31" t="str">
            <v>NA</v>
          </cell>
          <cell r="Z31" t="str">
            <v>1.5</v>
          </cell>
          <cell r="AB31" t="str">
            <v>0.4</v>
          </cell>
          <cell r="AD31" t="str">
            <v>99.7</v>
          </cell>
          <cell r="AE31" t="str">
            <v>140</v>
          </cell>
          <cell r="AF31" t="str">
            <v xml:space="preserve">   440000</v>
          </cell>
          <cell r="AG31" t="str">
            <v>775</v>
          </cell>
        </row>
        <row r="32">
          <cell r="H32" t="str">
            <v>56_B_2</v>
          </cell>
          <cell r="I32">
            <v>28915</v>
          </cell>
          <cell r="K32" t="str">
            <v>OP</v>
          </cell>
          <cell r="L32" t="str">
            <v>EW</v>
          </cell>
          <cell r="O32" t="str">
            <v>4546</v>
          </cell>
          <cell r="P32">
            <v>8244</v>
          </cell>
          <cell r="Q32">
            <v>0.03</v>
          </cell>
          <cell r="R32" t="str">
            <v>99.5</v>
          </cell>
          <cell r="S32" t="str">
            <v>99.5</v>
          </cell>
          <cell r="T32">
            <v>38504</v>
          </cell>
          <cell r="V32" t="str">
            <v>12.0</v>
          </cell>
          <cell r="X32" t="str">
            <v>NA</v>
          </cell>
          <cell r="Z32" t="str">
            <v>1.9</v>
          </cell>
          <cell r="AB32" t="str">
            <v>0.4</v>
          </cell>
          <cell r="AD32" t="str">
            <v>99.5</v>
          </cell>
          <cell r="AE32" t="str">
            <v>190</v>
          </cell>
          <cell r="AF32" t="str">
            <v xml:space="preserve">  1353000</v>
          </cell>
          <cell r="AG32" t="str">
            <v>775</v>
          </cell>
        </row>
        <row r="33">
          <cell r="H33" t="str">
            <v>56_B_3</v>
          </cell>
          <cell r="I33">
            <v>29342</v>
          </cell>
          <cell r="K33" t="str">
            <v>OP</v>
          </cell>
          <cell r="L33" t="str">
            <v>EW</v>
          </cell>
          <cell r="O33" t="str">
            <v>4546</v>
          </cell>
          <cell r="P33">
            <v>8144</v>
          </cell>
          <cell r="Q33">
            <v>0.03</v>
          </cell>
          <cell r="R33" t="str">
            <v>99.5</v>
          </cell>
          <cell r="S33" t="str">
            <v>99.5</v>
          </cell>
          <cell r="T33">
            <v>38504</v>
          </cell>
          <cell r="V33" t="str">
            <v>12.0</v>
          </cell>
          <cell r="X33" t="str">
            <v>NA</v>
          </cell>
          <cell r="Z33" t="str">
            <v>1.9</v>
          </cell>
          <cell r="AB33" t="str">
            <v>0.4</v>
          </cell>
          <cell r="AD33" t="str">
            <v>99.5</v>
          </cell>
          <cell r="AE33" t="str">
            <v>190</v>
          </cell>
          <cell r="AF33" t="str">
            <v xml:space="preserve">  1353000</v>
          </cell>
          <cell r="AG33" t="str">
            <v>775</v>
          </cell>
        </row>
        <row r="34">
          <cell r="H34" t="str">
            <v>3_B_1</v>
          </cell>
          <cell r="I34">
            <v>27912</v>
          </cell>
          <cell r="K34" t="str">
            <v>OP</v>
          </cell>
          <cell r="L34" t="str">
            <v>EW</v>
          </cell>
          <cell r="O34" t="str">
            <v>6588</v>
          </cell>
          <cell r="P34">
            <v>7579</v>
          </cell>
          <cell r="Q34">
            <v>0.03</v>
          </cell>
          <cell r="R34" t="str">
            <v>99.0</v>
          </cell>
          <cell r="S34" t="str">
            <v>99.5</v>
          </cell>
          <cell r="T34">
            <v>38443</v>
          </cell>
          <cell r="V34" t="str">
            <v>4</v>
          </cell>
          <cell r="W34" t="str">
            <v>20</v>
          </cell>
          <cell r="X34" t="str">
            <v>NA</v>
          </cell>
          <cell r="Z34" t="str">
            <v>.7</v>
          </cell>
          <cell r="AA34" t="str">
            <v>5</v>
          </cell>
          <cell r="AB34" t="str">
            <v>NA</v>
          </cell>
          <cell r="AD34" t="str">
            <v>99</v>
          </cell>
          <cell r="AE34" t="str">
            <v>122</v>
          </cell>
          <cell r="AF34" t="str">
            <v xml:space="preserve">   714000</v>
          </cell>
          <cell r="AG34" t="str">
            <v>655</v>
          </cell>
        </row>
        <row r="35">
          <cell r="H35" t="str">
            <v>3_B_2</v>
          </cell>
          <cell r="I35">
            <v>27912</v>
          </cell>
          <cell r="K35" t="str">
            <v>OP</v>
          </cell>
          <cell r="L35" t="str">
            <v>EW</v>
          </cell>
          <cell r="O35" t="str">
            <v>6588</v>
          </cell>
          <cell r="P35">
            <v>8483</v>
          </cell>
          <cell r="Q35">
            <v>0.04</v>
          </cell>
          <cell r="R35" t="str">
            <v>99.0</v>
          </cell>
          <cell r="S35" t="str">
            <v>99.2</v>
          </cell>
          <cell r="T35">
            <v>38412</v>
          </cell>
          <cell r="V35" t="str">
            <v>4</v>
          </cell>
          <cell r="W35" t="str">
            <v>20</v>
          </cell>
          <cell r="X35" t="str">
            <v>NA</v>
          </cell>
          <cell r="Z35" t="str">
            <v>.7</v>
          </cell>
          <cell r="AA35" t="str">
            <v>5</v>
          </cell>
          <cell r="AB35" t="str">
            <v>NA</v>
          </cell>
          <cell r="AD35" t="str">
            <v>99</v>
          </cell>
          <cell r="AE35" t="str">
            <v>122</v>
          </cell>
          <cell r="AF35" t="str">
            <v xml:space="preserve">   714000</v>
          </cell>
          <cell r="AG35" t="str">
            <v>655</v>
          </cell>
        </row>
        <row r="36">
          <cell r="H36" t="str">
            <v>3_B_3</v>
          </cell>
          <cell r="I36">
            <v>27912</v>
          </cell>
          <cell r="K36" t="str">
            <v>OP</v>
          </cell>
          <cell r="L36" t="str">
            <v>EW</v>
          </cell>
          <cell r="O36" t="str">
            <v>12484</v>
          </cell>
          <cell r="P36">
            <v>8183</v>
          </cell>
          <cell r="Q36">
            <v>0.02</v>
          </cell>
          <cell r="R36" t="str">
            <v>99.0</v>
          </cell>
          <cell r="S36" t="str">
            <v>99.6</v>
          </cell>
          <cell r="T36">
            <v>38384</v>
          </cell>
          <cell r="V36" t="str">
            <v>4</v>
          </cell>
          <cell r="W36" t="str">
            <v>20</v>
          </cell>
          <cell r="X36" t="str">
            <v>NA</v>
          </cell>
          <cell r="Z36" t="str">
            <v>.7</v>
          </cell>
          <cell r="AA36" t="str">
            <v>5</v>
          </cell>
          <cell r="AB36" t="str">
            <v>NA</v>
          </cell>
          <cell r="AD36" t="str">
            <v>99</v>
          </cell>
          <cell r="AE36" t="str">
            <v>218</v>
          </cell>
          <cell r="AF36" t="str">
            <v xml:space="preserve">  1274000</v>
          </cell>
          <cell r="AG36" t="str">
            <v>721</v>
          </cell>
        </row>
        <row r="37">
          <cell r="H37" t="str">
            <v>3_B_4</v>
          </cell>
          <cell r="I37">
            <v>27912</v>
          </cell>
          <cell r="K37" t="str">
            <v>OP</v>
          </cell>
          <cell r="L37" t="str">
            <v>EC</v>
          </cell>
          <cell r="O37" t="str">
            <v>19000</v>
          </cell>
          <cell r="P37">
            <v>7900</v>
          </cell>
          <cell r="Q37">
            <v>0.02</v>
          </cell>
          <cell r="R37" t="str">
            <v>99.5</v>
          </cell>
          <cell r="S37" t="str">
            <v>99.7</v>
          </cell>
          <cell r="T37">
            <v>38412</v>
          </cell>
          <cell r="V37" t="str">
            <v>5</v>
          </cell>
          <cell r="W37" t="str">
            <v>16</v>
          </cell>
          <cell r="X37" t="str">
            <v>NA</v>
          </cell>
          <cell r="Z37" t="str">
            <v>.5</v>
          </cell>
          <cell r="AA37" t="str">
            <v>3</v>
          </cell>
          <cell r="AB37" t="str">
            <v>NA</v>
          </cell>
          <cell r="AD37" t="str">
            <v>99.4</v>
          </cell>
          <cell r="AE37" t="str">
            <v>431</v>
          </cell>
          <cell r="AF37" t="str">
            <v xml:space="preserve">  1360000</v>
          </cell>
          <cell r="AG37" t="str">
            <v>269</v>
          </cell>
        </row>
        <row r="38">
          <cell r="H38" t="str">
            <v>3_B_5</v>
          </cell>
          <cell r="I38">
            <v>27912</v>
          </cell>
          <cell r="K38" t="str">
            <v>OP</v>
          </cell>
          <cell r="L38" t="str">
            <v>EC</v>
          </cell>
          <cell r="O38" t="str">
            <v>13736</v>
          </cell>
          <cell r="P38">
            <v>7488</v>
          </cell>
          <cell r="Q38">
            <v>0.02</v>
          </cell>
          <cell r="R38" t="str">
            <v>99.0</v>
          </cell>
          <cell r="S38" t="str">
            <v>99.7</v>
          </cell>
          <cell r="T38">
            <v>38473</v>
          </cell>
          <cell r="V38" t="str">
            <v>5</v>
          </cell>
          <cell r="W38" t="str">
            <v>16</v>
          </cell>
          <cell r="X38" t="str">
            <v>NA</v>
          </cell>
          <cell r="Z38" t="str">
            <v>.5</v>
          </cell>
          <cell r="AA38" t="str">
            <v>3</v>
          </cell>
          <cell r="AB38" t="str">
            <v>NA</v>
          </cell>
          <cell r="AD38" t="str">
            <v>99</v>
          </cell>
          <cell r="AE38" t="str">
            <v>836</v>
          </cell>
          <cell r="AF38" t="str">
            <v xml:space="preserve">  2423000</v>
          </cell>
          <cell r="AG38" t="str">
            <v>266</v>
          </cell>
        </row>
        <row r="39">
          <cell r="H39" t="str">
            <v>7_B_1</v>
          </cell>
          <cell r="I39">
            <v>27150</v>
          </cell>
          <cell r="K39" t="str">
            <v>OP</v>
          </cell>
          <cell r="L39" t="str">
            <v>EK</v>
          </cell>
          <cell r="O39" t="str">
            <v>3686</v>
          </cell>
          <cell r="P39">
            <v>6576</v>
          </cell>
          <cell r="Q39">
            <v>0.03</v>
          </cell>
          <cell r="R39" t="str">
            <v>99.7</v>
          </cell>
          <cell r="S39" t="str">
            <v>99.7</v>
          </cell>
          <cell r="T39">
            <v>38412</v>
          </cell>
          <cell r="V39" t="str">
            <v>4</v>
          </cell>
          <cell r="W39" t="str">
            <v>15</v>
          </cell>
          <cell r="X39" t="str">
            <v>NA</v>
          </cell>
          <cell r="Z39" t="str">
            <v>.5</v>
          </cell>
          <cell r="AA39" t="str">
            <v>2.5</v>
          </cell>
          <cell r="AB39" t="str">
            <v>NA</v>
          </cell>
          <cell r="AD39" t="str">
            <v>99.7</v>
          </cell>
          <cell r="AE39" t="str">
            <v>23</v>
          </cell>
          <cell r="AF39" t="str">
            <v xml:space="preserve">   300000</v>
          </cell>
          <cell r="AG39" t="str">
            <v>315</v>
          </cell>
        </row>
        <row r="40">
          <cell r="H40" t="str">
            <v>7_B_2</v>
          </cell>
          <cell r="I40">
            <v>27515</v>
          </cell>
          <cell r="K40" t="str">
            <v>OP</v>
          </cell>
          <cell r="L40" t="str">
            <v>EK</v>
          </cell>
          <cell r="O40" t="str">
            <v>3686</v>
          </cell>
          <cell r="P40">
            <v>6173</v>
          </cell>
          <cell r="Q40">
            <v>0.04</v>
          </cell>
          <cell r="R40" t="str">
            <v>99.6</v>
          </cell>
          <cell r="S40" t="str">
            <v>99.6</v>
          </cell>
          <cell r="T40">
            <v>38534</v>
          </cell>
          <cell r="V40" t="str">
            <v>4</v>
          </cell>
          <cell r="W40" t="str">
            <v>15</v>
          </cell>
          <cell r="X40" t="str">
            <v>NA</v>
          </cell>
          <cell r="Z40" t="str">
            <v>.5</v>
          </cell>
          <cell r="AA40" t="str">
            <v>2.5</v>
          </cell>
          <cell r="AB40" t="str">
            <v>NA</v>
          </cell>
          <cell r="AD40" t="str">
            <v>99.7</v>
          </cell>
          <cell r="AE40" t="str">
            <v>23</v>
          </cell>
          <cell r="AF40" t="str">
            <v xml:space="preserve">   300000</v>
          </cell>
          <cell r="AG40" t="str">
            <v>315</v>
          </cell>
        </row>
        <row r="41">
          <cell r="H41" t="str">
            <v>8_B_10</v>
          </cell>
          <cell r="I41">
            <v>26451</v>
          </cell>
          <cell r="K41" t="str">
            <v>OP</v>
          </cell>
          <cell r="L41" t="str">
            <v>EW</v>
          </cell>
          <cell r="O41" t="str">
            <v>3728</v>
          </cell>
          <cell r="P41">
            <v>6858</v>
          </cell>
          <cell r="Q41">
            <v>0.02</v>
          </cell>
          <cell r="R41" t="str">
            <v>98.0</v>
          </cell>
          <cell r="S41" t="str">
            <v>98.0</v>
          </cell>
          <cell r="T41">
            <v>38687</v>
          </cell>
          <cell r="V41" t="str">
            <v>13</v>
          </cell>
          <cell r="X41" t="str">
            <v>NA</v>
          </cell>
          <cell r="Z41" t="str">
            <v>1</v>
          </cell>
          <cell r="AA41" t="str">
            <v>2.5</v>
          </cell>
          <cell r="AB41" t="str">
            <v>NA</v>
          </cell>
          <cell r="AD41" t="str">
            <v>99.7</v>
          </cell>
          <cell r="AE41" t="str">
            <v>31</v>
          </cell>
          <cell r="AF41" t="str">
            <v>1100210</v>
          </cell>
          <cell r="AG41" t="str">
            <v>315</v>
          </cell>
        </row>
        <row r="42">
          <cell r="H42" t="str">
            <v>8_B_6</v>
          </cell>
          <cell r="I42">
            <v>27912</v>
          </cell>
          <cell r="K42" t="str">
            <v>OP</v>
          </cell>
          <cell r="L42" t="str">
            <v>EK</v>
          </cell>
          <cell r="O42" t="str">
            <v>6935</v>
          </cell>
          <cell r="P42">
            <v>7779</v>
          </cell>
          <cell r="Q42">
            <v>0.06</v>
          </cell>
          <cell r="R42" t="str">
            <v>99.0</v>
          </cell>
          <cell r="S42" t="str">
            <v>99.0</v>
          </cell>
          <cell r="T42">
            <v>38139</v>
          </cell>
          <cell r="V42" t="str">
            <v>13</v>
          </cell>
          <cell r="X42" t="str">
            <v>NA</v>
          </cell>
          <cell r="Z42" t="str">
            <v>1</v>
          </cell>
          <cell r="AA42" t="str">
            <v>2.5</v>
          </cell>
          <cell r="AB42" t="str">
            <v>NA</v>
          </cell>
          <cell r="AD42" t="str">
            <v>99.6</v>
          </cell>
          <cell r="AE42" t="str">
            <v>11</v>
          </cell>
          <cell r="AF42" t="str">
            <v>507370</v>
          </cell>
          <cell r="AG42" t="str">
            <v>300</v>
          </cell>
        </row>
        <row r="43">
          <cell r="H43" t="str">
            <v>8_B_7</v>
          </cell>
          <cell r="I43">
            <v>27912</v>
          </cell>
          <cell r="K43" t="str">
            <v>OP</v>
          </cell>
          <cell r="L43" t="str">
            <v>EK</v>
          </cell>
          <cell r="O43" t="str">
            <v>6892</v>
          </cell>
          <cell r="P43">
            <v>7503</v>
          </cell>
          <cell r="Q43">
            <v>0.03</v>
          </cell>
          <cell r="R43" t="str">
            <v>99.5</v>
          </cell>
          <cell r="S43" t="str">
            <v>99.5</v>
          </cell>
          <cell r="T43">
            <v>38169</v>
          </cell>
          <cell r="V43" t="str">
            <v>13</v>
          </cell>
          <cell r="X43" t="str">
            <v>NA</v>
          </cell>
          <cell r="Z43" t="str">
            <v>1</v>
          </cell>
          <cell r="AA43" t="str">
            <v>2.5</v>
          </cell>
          <cell r="AB43" t="str">
            <v>NA</v>
          </cell>
          <cell r="AD43" t="str">
            <v>99.6</v>
          </cell>
          <cell r="AE43" t="str">
            <v>32</v>
          </cell>
          <cell r="AF43" t="str">
            <v>587691</v>
          </cell>
          <cell r="AG43" t="str">
            <v>300</v>
          </cell>
        </row>
        <row r="44">
          <cell r="H44" t="str">
            <v>8_B_8</v>
          </cell>
          <cell r="I44">
            <v>27912</v>
          </cell>
          <cell r="K44" t="str">
            <v>OP</v>
          </cell>
          <cell r="L44" t="str">
            <v>EW</v>
          </cell>
          <cell r="O44" t="str">
            <v>2301</v>
          </cell>
          <cell r="P44">
            <v>8047</v>
          </cell>
          <cell r="Q44">
            <v>0.01</v>
          </cell>
          <cell r="R44" t="str">
            <v>99.0</v>
          </cell>
          <cell r="S44" t="str">
            <v>99.0</v>
          </cell>
          <cell r="T44">
            <v>38139</v>
          </cell>
          <cell r="V44" t="str">
            <v>13</v>
          </cell>
          <cell r="X44" t="str">
            <v>NA</v>
          </cell>
          <cell r="Z44" t="str">
            <v>1</v>
          </cell>
          <cell r="AA44" t="str">
            <v>2.5</v>
          </cell>
          <cell r="AB44" t="str">
            <v>NA</v>
          </cell>
          <cell r="AD44" t="str">
            <v>99.4</v>
          </cell>
          <cell r="AE44" t="str">
            <v>25</v>
          </cell>
          <cell r="AF44" t="str">
            <v>622048</v>
          </cell>
          <cell r="AG44" t="str">
            <v>635</v>
          </cell>
        </row>
        <row r="45">
          <cell r="H45" t="str">
            <v>8_B_9</v>
          </cell>
          <cell r="I45">
            <v>26451</v>
          </cell>
          <cell r="K45" t="str">
            <v>OP</v>
          </cell>
          <cell r="L45" t="str">
            <v>EW</v>
          </cell>
          <cell r="O45" t="str">
            <v>2301</v>
          </cell>
          <cell r="P45">
            <v>8103</v>
          </cell>
          <cell r="Q45">
            <v>0.02</v>
          </cell>
          <cell r="R45" t="str">
            <v>98.0</v>
          </cell>
          <cell r="S45" t="str">
            <v>98.0</v>
          </cell>
          <cell r="T45">
            <v>38139</v>
          </cell>
          <cell r="V45" t="str">
            <v>13</v>
          </cell>
          <cell r="X45" t="str">
            <v>NA</v>
          </cell>
          <cell r="Z45" t="str">
            <v>1</v>
          </cell>
          <cell r="AA45" t="str">
            <v>2.5</v>
          </cell>
          <cell r="AB45" t="str">
            <v>NA</v>
          </cell>
          <cell r="AD45" t="str">
            <v>99.4</v>
          </cell>
          <cell r="AE45" t="str">
            <v>61</v>
          </cell>
          <cell r="AF45" t="str">
            <v>709987</v>
          </cell>
          <cell r="AG45" t="str">
            <v>635</v>
          </cell>
        </row>
        <row r="46">
          <cell r="H46" t="str">
            <v>10_B_1</v>
          </cell>
          <cell r="I46">
            <v>27515</v>
          </cell>
          <cell r="K46" t="str">
            <v>OP</v>
          </cell>
          <cell r="L46" t="str">
            <v>EW</v>
          </cell>
          <cell r="O46" t="str">
            <v>8190</v>
          </cell>
          <cell r="P46">
            <v>8282</v>
          </cell>
          <cell r="Q46">
            <v>1.4E-2</v>
          </cell>
          <cell r="R46" t="str">
            <v>99.3</v>
          </cell>
          <cell r="S46" t="str">
            <v>99.8</v>
          </cell>
          <cell r="T46">
            <v>38473</v>
          </cell>
          <cell r="V46" t="str">
            <v>4</v>
          </cell>
          <cell r="W46" t="str">
            <v>20</v>
          </cell>
          <cell r="X46" t="str">
            <v>NA</v>
          </cell>
          <cell r="Z46" t="str">
            <v>.7</v>
          </cell>
          <cell r="AA46" t="str">
            <v>5</v>
          </cell>
          <cell r="AB46" t="str">
            <v>NA</v>
          </cell>
          <cell r="AD46" t="str">
            <v>99.3</v>
          </cell>
          <cell r="AE46" t="str">
            <v>67</v>
          </cell>
          <cell r="AF46" t="str">
            <v xml:space="preserve">  1400000</v>
          </cell>
          <cell r="AG46" t="str">
            <v>715</v>
          </cell>
        </row>
        <row r="47">
          <cell r="H47" t="str">
            <v>10_B_2</v>
          </cell>
          <cell r="I47">
            <v>27515</v>
          </cell>
          <cell r="K47" t="str">
            <v>OP</v>
          </cell>
          <cell r="L47" t="str">
            <v>EW</v>
          </cell>
          <cell r="O47" t="str">
            <v>8190</v>
          </cell>
          <cell r="P47">
            <v>8477</v>
          </cell>
          <cell r="Q47">
            <v>1.6E-2</v>
          </cell>
          <cell r="R47" t="str">
            <v>99.3</v>
          </cell>
          <cell r="S47" t="str">
            <v>99.8</v>
          </cell>
          <cell r="T47">
            <v>38504</v>
          </cell>
          <cell r="V47" t="str">
            <v>4</v>
          </cell>
          <cell r="W47" t="str">
            <v>20</v>
          </cell>
          <cell r="X47" t="str">
            <v>NA</v>
          </cell>
          <cell r="Z47" t="str">
            <v>.7</v>
          </cell>
          <cell r="AA47" t="str">
            <v>5</v>
          </cell>
          <cell r="AB47" t="str">
            <v>NA</v>
          </cell>
          <cell r="AD47" t="str">
            <v>99.3</v>
          </cell>
          <cell r="AE47" t="str">
            <v>67</v>
          </cell>
          <cell r="AF47" t="str">
            <v xml:space="preserve">  1400000</v>
          </cell>
          <cell r="AG47" t="str">
            <v>715</v>
          </cell>
        </row>
        <row r="48">
          <cell r="H48" t="str">
            <v>26_B_1</v>
          </cell>
          <cell r="I48">
            <v>27912</v>
          </cell>
          <cell r="K48" t="str">
            <v>OP</v>
          </cell>
          <cell r="L48" t="str">
            <v>EW</v>
          </cell>
          <cell r="O48" t="str">
            <v>4000</v>
          </cell>
          <cell r="P48">
            <v>8019</v>
          </cell>
          <cell r="Q48">
            <v>0.01</v>
          </cell>
          <cell r="R48" t="str">
            <v>99.0</v>
          </cell>
          <cell r="S48" t="str">
            <v>99.0</v>
          </cell>
          <cell r="T48">
            <v>37926</v>
          </cell>
          <cell r="V48" t="str">
            <v>13.2</v>
          </cell>
          <cell r="X48" t="str">
            <v>NA</v>
          </cell>
          <cell r="Z48" t="str">
            <v>0.8</v>
          </cell>
          <cell r="AB48" t="str">
            <v>0.5</v>
          </cell>
          <cell r="AD48" t="str">
            <v>99.3</v>
          </cell>
          <cell r="AE48" t="str">
            <v>204</v>
          </cell>
          <cell r="AF48" t="str">
            <v xml:space="preserve">  1250000</v>
          </cell>
          <cell r="AG48" t="str">
            <v>650</v>
          </cell>
        </row>
        <row r="49">
          <cell r="H49" t="str">
            <v>26_B_2</v>
          </cell>
          <cell r="I49">
            <v>27912</v>
          </cell>
          <cell r="K49" t="str">
            <v>OP</v>
          </cell>
          <cell r="L49" t="str">
            <v>EW</v>
          </cell>
          <cell r="M49" t="str">
            <v>BP</v>
          </cell>
          <cell r="O49" t="str">
            <v>15500</v>
          </cell>
          <cell r="P49">
            <v>7955</v>
          </cell>
          <cell r="Q49">
            <v>0.01</v>
          </cell>
          <cell r="R49" t="str">
            <v>99.9</v>
          </cell>
          <cell r="S49" t="str">
            <v>99.9</v>
          </cell>
          <cell r="T49">
            <v>36404</v>
          </cell>
          <cell r="V49" t="str">
            <v>13.2</v>
          </cell>
          <cell r="X49" t="str">
            <v>NA</v>
          </cell>
          <cell r="Z49" t="str">
            <v>0.8</v>
          </cell>
          <cell r="AB49" t="str">
            <v>0.5</v>
          </cell>
          <cell r="AD49" t="str">
            <v>99.9</v>
          </cell>
          <cell r="AE49" t="str">
            <v>25</v>
          </cell>
          <cell r="AF49" t="str">
            <v>1070000</v>
          </cell>
          <cell r="AG49" t="str">
            <v>320</v>
          </cell>
        </row>
        <row r="50">
          <cell r="H50" t="str">
            <v>26_B_3</v>
          </cell>
          <cell r="I50">
            <v>27546</v>
          </cell>
          <cell r="K50" t="str">
            <v>OP</v>
          </cell>
          <cell r="L50" t="str">
            <v>EW</v>
          </cell>
          <cell r="M50" t="str">
            <v>BP</v>
          </cell>
          <cell r="O50" t="str">
            <v>11500</v>
          </cell>
          <cell r="P50">
            <v>8249</v>
          </cell>
          <cell r="Q50">
            <v>0.01</v>
          </cell>
          <cell r="R50" t="str">
            <v>99.9</v>
          </cell>
          <cell r="S50" t="str">
            <v>99.9</v>
          </cell>
          <cell r="T50">
            <v>35551</v>
          </cell>
          <cell r="V50" t="str">
            <v>13.2</v>
          </cell>
          <cell r="X50" t="str">
            <v>NA</v>
          </cell>
          <cell r="Z50" t="str">
            <v>0.8</v>
          </cell>
          <cell r="AB50" t="str">
            <v>0.5</v>
          </cell>
          <cell r="AD50" t="str">
            <v>99.9</v>
          </cell>
          <cell r="AE50" t="str">
            <v>25</v>
          </cell>
          <cell r="AF50" t="str">
            <v xml:space="preserve">  1070000</v>
          </cell>
          <cell r="AG50" t="str">
            <v>320</v>
          </cell>
        </row>
        <row r="51">
          <cell r="H51" t="str">
            <v>26_B_4</v>
          </cell>
          <cell r="I51">
            <v>27181</v>
          </cell>
          <cell r="K51" t="str">
            <v>OP</v>
          </cell>
          <cell r="L51" t="str">
            <v>EW</v>
          </cell>
          <cell r="O51" t="str">
            <v>4000</v>
          </cell>
          <cell r="P51">
            <v>8285</v>
          </cell>
          <cell r="Q51">
            <v>0.02</v>
          </cell>
          <cell r="R51" t="str">
            <v>99.0</v>
          </cell>
          <cell r="S51" t="str">
            <v>99.0</v>
          </cell>
          <cell r="T51">
            <v>37681</v>
          </cell>
          <cell r="V51" t="str">
            <v>13.2</v>
          </cell>
          <cell r="X51" t="str">
            <v>NA</v>
          </cell>
          <cell r="Z51" t="str">
            <v>0.8</v>
          </cell>
          <cell r="AB51" t="str">
            <v>0.5</v>
          </cell>
          <cell r="AD51" t="str">
            <v>99.3</v>
          </cell>
          <cell r="AE51" t="str">
            <v>225</v>
          </cell>
          <cell r="AF51" t="str">
            <v xml:space="preserve">  1250000</v>
          </cell>
          <cell r="AG51" t="str">
            <v>650</v>
          </cell>
        </row>
        <row r="52">
          <cell r="H52" t="str">
            <v>26_B_5</v>
          </cell>
          <cell r="I52">
            <v>27181</v>
          </cell>
          <cell r="K52" t="str">
            <v>OP</v>
          </cell>
          <cell r="L52" t="str">
            <v>EH</v>
          </cell>
          <cell r="O52" t="str">
            <v>6255</v>
          </cell>
          <cell r="P52">
            <v>5993</v>
          </cell>
          <cell r="Q52">
            <v>0.03</v>
          </cell>
          <cell r="R52" t="str">
            <v>99.0</v>
          </cell>
          <cell r="S52" t="str">
            <v>99.0</v>
          </cell>
          <cell r="T52">
            <v>37773</v>
          </cell>
          <cell r="V52" t="str">
            <v>14</v>
          </cell>
          <cell r="X52" t="str">
            <v>NA</v>
          </cell>
          <cell r="Z52" t="str">
            <v>2.0</v>
          </cell>
          <cell r="AB52" t="str">
            <v>0.5</v>
          </cell>
          <cell r="AD52" t="str">
            <v>99.1</v>
          </cell>
          <cell r="AE52" t="str">
            <v>289</v>
          </cell>
          <cell r="AF52" t="str">
            <v xml:space="preserve">  4100000</v>
          </cell>
          <cell r="AG52" t="str">
            <v>630</v>
          </cell>
        </row>
        <row r="53">
          <cell r="H53" t="str">
            <v>6002_B_1</v>
          </cell>
          <cell r="I53">
            <v>28764</v>
          </cell>
          <cell r="K53" t="str">
            <v>OP</v>
          </cell>
          <cell r="L53" t="str">
            <v>EC</v>
          </cell>
          <cell r="O53" t="str">
            <v>30694</v>
          </cell>
          <cell r="P53">
            <v>8492</v>
          </cell>
          <cell r="Q53">
            <v>0.01</v>
          </cell>
          <cell r="R53" t="str">
            <v>99.1</v>
          </cell>
          <cell r="S53" t="str">
            <v>99.9</v>
          </cell>
          <cell r="T53">
            <v>38139</v>
          </cell>
          <cell r="V53" t="str">
            <v>14</v>
          </cell>
          <cell r="X53" t="str">
            <v>NA</v>
          </cell>
          <cell r="Z53" t="str">
            <v>.5</v>
          </cell>
          <cell r="AB53" t="str">
            <v>NA</v>
          </cell>
          <cell r="AD53" t="str">
            <v>99.4</v>
          </cell>
          <cell r="AE53" t="str">
            <v>630</v>
          </cell>
          <cell r="AF53" t="str">
            <v>284800</v>
          </cell>
          <cell r="AG53" t="str">
            <v>315</v>
          </cell>
        </row>
        <row r="54">
          <cell r="H54" t="str">
            <v>6002_B_2</v>
          </cell>
          <cell r="I54">
            <v>31168</v>
          </cell>
          <cell r="K54" t="str">
            <v>OP</v>
          </cell>
          <cell r="L54" t="str">
            <v>EC</v>
          </cell>
          <cell r="O54" t="str">
            <v>31000</v>
          </cell>
          <cell r="P54">
            <v>8416</v>
          </cell>
          <cell r="Q54">
            <v>0.02</v>
          </cell>
          <cell r="R54" t="str">
            <v>99.1</v>
          </cell>
          <cell r="S54" t="str">
            <v>98.7</v>
          </cell>
          <cell r="T54">
            <v>38108</v>
          </cell>
          <cell r="V54" t="str">
            <v>14</v>
          </cell>
          <cell r="X54" t="str">
            <v>NA</v>
          </cell>
          <cell r="Z54" t="str">
            <v>.5</v>
          </cell>
          <cell r="AB54" t="str">
            <v>NA</v>
          </cell>
          <cell r="AD54" t="str">
            <v>99.4</v>
          </cell>
          <cell r="AE54" t="str">
            <v>630</v>
          </cell>
          <cell r="AF54" t="str">
            <v>284800</v>
          </cell>
          <cell r="AG54" t="str">
            <v>315</v>
          </cell>
        </row>
        <row r="55">
          <cell r="H55" t="str">
            <v>6002_B_3</v>
          </cell>
          <cell r="I55">
            <v>32629</v>
          </cell>
          <cell r="K55" t="str">
            <v>OP</v>
          </cell>
          <cell r="L55" t="str">
            <v>EK</v>
          </cell>
          <cell r="O55" t="str">
            <v>31000</v>
          </cell>
          <cell r="P55">
            <v>7719</v>
          </cell>
          <cell r="Q55">
            <v>0.01</v>
          </cell>
          <cell r="R55" t="str">
            <v>99.1</v>
          </cell>
          <cell r="S55" t="str">
            <v>100.0</v>
          </cell>
          <cell r="T55">
            <v>38473</v>
          </cell>
          <cell r="V55" t="str">
            <v>14</v>
          </cell>
          <cell r="W55" t="str">
            <v>14</v>
          </cell>
          <cell r="X55" t="str">
            <v>NA</v>
          </cell>
          <cell r="Z55" t="str">
            <v>.5</v>
          </cell>
          <cell r="AA55" t="str">
            <v>.5</v>
          </cell>
          <cell r="AB55" t="str">
            <v>NA</v>
          </cell>
          <cell r="AD55" t="str">
            <v>99.7</v>
          </cell>
          <cell r="AE55" t="str">
            <v>171</v>
          </cell>
          <cell r="AF55" t="str">
            <v xml:space="preserve">  2848000</v>
          </cell>
          <cell r="AG55" t="str">
            <v>315</v>
          </cell>
        </row>
        <row r="56">
          <cell r="H56" t="str">
            <v>6002_B_4</v>
          </cell>
          <cell r="I56">
            <v>33298</v>
          </cell>
          <cell r="K56" t="str">
            <v>OP</v>
          </cell>
          <cell r="L56" t="str">
            <v>EK</v>
          </cell>
          <cell r="O56" t="str">
            <v>31000</v>
          </cell>
          <cell r="P56">
            <v>7781</v>
          </cell>
          <cell r="Q56">
            <v>4.0000000000000001E-3</v>
          </cell>
          <cell r="R56" t="str">
            <v>99.1</v>
          </cell>
          <cell r="S56" t="str">
            <v>99.9</v>
          </cell>
          <cell r="T56">
            <v>38473</v>
          </cell>
          <cell r="V56" t="str">
            <v>14</v>
          </cell>
          <cell r="X56" t="str">
            <v>NA</v>
          </cell>
          <cell r="Z56" t="str">
            <v>.5</v>
          </cell>
          <cell r="AA56" t="str">
            <v>.5</v>
          </cell>
          <cell r="AB56" t="str">
            <v>NA</v>
          </cell>
          <cell r="AD56" t="str">
            <v>99.7</v>
          </cell>
          <cell r="AE56" t="str">
            <v>171</v>
          </cell>
          <cell r="AF56" t="str">
            <v xml:space="preserve">  2848000</v>
          </cell>
          <cell r="AG56" t="str">
            <v>315</v>
          </cell>
        </row>
        <row r="57">
          <cell r="H57" t="str">
            <v>54429_B_PB2</v>
          </cell>
          <cell r="I57">
            <v>33573</v>
          </cell>
          <cell r="K57" t="str">
            <v>OP</v>
          </cell>
          <cell r="L57" t="str">
            <v>EK</v>
          </cell>
          <cell r="O57" t="str">
            <v>3500</v>
          </cell>
          <cell r="P57">
            <v>8622</v>
          </cell>
          <cell r="Q57">
            <v>0.08</v>
          </cell>
          <cell r="R57" t="str">
            <v>97.0</v>
          </cell>
          <cell r="S57" t="str">
            <v>97.0</v>
          </cell>
          <cell r="T57">
            <v>38534</v>
          </cell>
          <cell r="V57" t="str">
            <v>NA</v>
          </cell>
          <cell r="X57" t="str">
            <v>0.1</v>
          </cell>
          <cell r="Z57" t="str">
            <v>NA</v>
          </cell>
          <cell r="AB57" t="str">
            <v>0.3</v>
          </cell>
          <cell r="AD57" t="str">
            <v>97.4</v>
          </cell>
          <cell r="AE57" t="str">
            <v>5.5</v>
          </cell>
          <cell r="AF57" t="str">
            <v>145646</v>
          </cell>
          <cell r="AG57" t="str">
            <v>420</v>
          </cell>
        </row>
        <row r="58">
          <cell r="H58" t="str">
            <v>54429_B_RB2</v>
          </cell>
          <cell r="I58">
            <v>33573</v>
          </cell>
          <cell r="K58" t="str">
            <v>OP</v>
          </cell>
          <cell r="L58" t="str">
            <v>EK</v>
          </cell>
          <cell r="O58" t="str">
            <v>11000</v>
          </cell>
          <cell r="P58">
            <v>8428</v>
          </cell>
          <cell r="Q58">
            <v>0.04</v>
          </cell>
          <cell r="R58" t="str">
            <v>97.0</v>
          </cell>
          <cell r="S58" t="str">
            <v>97.0</v>
          </cell>
          <cell r="T58">
            <v>38534</v>
          </cell>
          <cell r="V58" t="str">
            <v>NA</v>
          </cell>
          <cell r="X58" t="str">
            <v>0.1</v>
          </cell>
          <cell r="Z58" t="str">
            <v>NA</v>
          </cell>
          <cell r="AB58" t="str">
            <v>0.3</v>
          </cell>
          <cell r="AD58" t="str">
            <v>99.8</v>
          </cell>
          <cell r="AE58" t="str">
            <v>66.4</v>
          </cell>
          <cell r="AF58" t="str">
            <v>595794</v>
          </cell>
          <cell r="AG58" t="str">
            <v>435</v>
          </cell>
        </row>
        <row r="59">
          <cell r="H59" t="str">
            <v>52071_B_ESP1</v>
          </cell>
          <cell r="I59">
            <v>27426</v>
          </cell>
          <cell r="K59" t="str">
            <v>OP</v>
          </cell>
          <cell r="L59" t="str">
            <v>EK</v>
          </cell>
          <cell r="O59" t="str">
            <v>2023</v>
          </cell>
          <cell r="P59">
            <v>7816</v>
          </cell>
          <cell r="Q59">
            <v>0.06</v>
          </cell>
          <cell r="R59" t="str">
            <v>97.8</v>
          </cell>
          <cell r="S59" t="str">
            <v>EN</v>
          </cell>
          <cell r="U59" t="str">
            <v>EN</v>
          </cell>
          <cell r="V59" t="str">
            <v>22.5</v>
          </cell>
          <cell r="X59" t="str">
            <v>0.1</v>
          </cell>
          <cell r="Z59" t="str">
            <v>1.1</v>
          </cell>
          <cell r="AA59" t="str">
            <v>1.5</v>
          </cell>
          <cell r="AB59" t="str">
            <v>0.5</v>
          </cell>
          <cell r="AD59" t="str">
            <v>99.9</v>
          </cell>
          <cell r="AE59" t="str">
            <v>220</v>
          </cell>
          <cell r="AF59" t="str">
            <v>450000</v>
          </cell>
          <cell r="AG59" t="str">
            <v>310</v>
          </cell>
        </row>
        <row r="60">
          <cell r="H60" t="str">
            <v>52071_B_ESP2</v>
          </cell>
          <cell r="I60">
            <v>27334</v>
          </cell>
          <cell r="K60" t="str">
            <v>OP</v>
          </cell>
          <cell r="L60" t="str">
            <v>EK</v>
          </cell>
          <cell r="O60" t="str">
            <v>1933</v>
          </cell>
          <cell r="P60">
            <v>8014</v>
          </cell>
          <cell r="Q60">
            <v>0.06</v>
          </cell>
          <cell r="R60" t="str">
            <v>96.4</v>
          </cell>
          <cell r="S60" t="str">
            <v>EN</v>
          </cell>
          <cell r="U60" t="str">
            <v>EN</v>
          </cell>
          <cell r="V60" t="str">
            <v>22.5</v>
          </cell>
          <cell r="X60" t="str">
            <v>0.1</v>
          </cell>
          <cell r="Z60" t="str">
            <v>1.1</v>
          </cell>
          <cell r="AA60" t="str">
            <v>1.5</v>
          </cell>
          <cell r="AB60" t="str">
            <v>0.5</v>
          </cell>
          <cell r="AD60" t="str">
            <v>99.9</v>
          </cell>
          <cell r="AE60" t="str">
            <v>221</v>
          </cell>
          <cell r="AF60" t="str">
            <v>450000</v>
          </cell>
          <cell r="AG60" t="str">
            <v>310</v>
          </cell>
        </row>
        <row r="61">
          <cell r="H61" t="str">
            <v>52071_B_ESP3</v>
          </cell>
          <cell r="I61">
            <v>27515</v>
          </cell>
          <cell r="K61" t="str">
            <v>OP</v>
          </cell>
          <cell r="L61" t="str">
            <v>EK</v>
          </cell>
          <cell r="O61" t="str">
            <v>1984</v>
          </cell>
          <cell r="P61">
            <v>8220</v>
          </cell>
          <cell r="Q61">
            <v>7.0000000000000007E-2</v>
          </cell>
          <cell r="R61" t="str">
            <v>94.4</v>
          </cell>
          <cell r="S61" t="str">
            <v>EN</v>
          </cell>
          <cell r="U61" t="str">
            <v>EN</v>
          </cell>
          <cell r="V61" t="str">
            <v>22.5</v>
          </cell>
          <cell r="X61" t="str">
            <v>0.1</v>
          </cell>
          <cell r="Z61" t="str">
            <v>1.1</v>
          </cell>
          <cell r="AA61" t="str">
            <v>1.5</v>
          </cell>
          <cell r="AB61" t="str">
            <v>0.5</v>
          </cell>
          <cell r="AD61" t="str">
            <v>99.9</v>
          </cell>
          <cell r="AE61" t="str">
            <v>149</v>
          </cell>
          <cell r="AF61" t="str">
            <v>450000</v>
          </cell>
          <cell r="AG61" t="str">
            <v>310</v>
          </cell>
        </row>
        <row r="62">
          <cell r="H62" t="str">
            <v>1891_B_SCR1</v>
          </cell>
          <cell r="I62">
            <v>26054</v>
          </cell>
          <cell r="K62" t="str">
            <v>OP</v>
          </cell>
          <cell r="L62" t="str">
            <v>WS</v>
          </cell>
          <cell r="O62" t="str">
            <v>1590</v>
          </cell>
          <cell r="P62">
            <v>313</v>
          </cell>
          <cell r="Q62">
            <v>0.04</v>
          </cell>
          <cell r="R62" t="str">
            <v>97.8</v>
          </cell>
          <cell r="S62" t="str">
            <v>96.4</v>
          </cell>
          <cell r="T62">
            <v>30256</v>
          </cell>
          <cell r="V62" t="str">
            <v>17.0</v>
          </cell>
          <cell r="X62" t="str">
            <v>NA</v>
          </cell>
          <cell r="Z62" t="str">
            <v>2.0</v>
          </cell>
          <cell r="AB62" t="str">
            <v>NA</v>
          </cell>
          <cell r="AD62" t="str">
            <v>97.8</v>
          </cell>
          <cell r="AE62" t="str">
            <v>36</v>
          </cell>
          <cell r="AF62" t="str">
            <v xml:space="preserve">   246684</v>
          </cell>
          <cell r="AG62" t="str">
            <v>136</v>
          </cell>
        </row>
        <row r="63">
          <cell r="H63" t="str">
            <v>1891_B_SCR2</v>
          </cell>
          <cell r="I63">
            <v>26054</v>
          </cell>
          <cell r="K63" t="str">
            <v>OP</v>
          </cell>
          <cell r="L63" t="str">
            <v>WS</v>
          </cell>
          <cell r="O63" t="str">
            <v>1590</v>
          </cell>
          <cell r="P63">
            <v>8211</v>
          </cell>
          <cell r="Q63">
            <v>0.04</v>
          </cell>
          <cell r="R63" t="str">
            <v>97.8</v>
          </cell>
          <cell r="S63" t="str">
            <v>96.4</v>
          </cell>
          <cell r="T63">
            <v>30256</v>
          </cell>
          <cell r="V63" t="str">
            <v>17.0</v>
          </cell>
          <cell r="X63" t="str">
            <v>NA</v>
          </cell>
          <cell r="Z63" t="str">
            <v>2.0</v>
          </cell>
          <cell r="AB63" t="str">
            <v>NA</v>
          </cell>
          <cell r="AD63" t="str">
            <v>97.8</v>
          </cell>
          <cell r="AE63" t="str">
            <v>36</v>
          </cell>
          <cell r="AF63" t="str">
            <v xml:space="preserve">   246684</v>
          </cell>
          <cell r="AG63" t="str">
            <v>136</v>
          </cell>
        </row>
        <row r="64">
          <cell r="H64" t="str">
            <v>1893_B_AQCS1</v>
          </cell>
          <cell r="I64">
            <v>29342</v>
          </cell>
          <cell r="K64" t="str">
            <v>OP</v>
          </cell>
          <cell r="L64" t="str">
            <v>EW</v>
          </cell>
          <cell r="O64" t="str">
            <v>3300</v>
          </cell>
          <cell r="P64">
            <v>103</v>
          </cell>
          <cell r="Q64">
            <v>0.05</v>
          </cell>
          <cell r="R64" t="str">
            <v>99.8</v>
          </cell>
          <cell r="S64" t="str">
            <v>99.8</v>
          </cell>
          <cell r="T64">
            <v>35674</v>
          </cell>
          <cell r="V64" t="str">
            <v>19.8</v>
          </cell>
          <cell r="X64" t="str">
            <v>NA</v>
          </cell>
          <cell r="Z64" t="str">
            <v>2.8</v>
          </cell>
          <cell r="AB64" t="str">
            <v>NA</v>
          </cell>
          <cell r="AD64" t="str">
            <v>99.8</v>
          </cell>
          <cell r="AE64" t="str">
            <v>536</v>
          </cell>
          <cell r="AF64" t="str">
            <v xml:space="preserve">   200000</v>
          </cell>
          <cell r="AG64" t="str">
            <v>860</v>
          </cell>
        </row>
        <row r="65">
          <cell r="H65" t="str">
            <v>1893_B_AQCS2</v>
          </cell>
          <cell r="I65">
            <v>29342</v>
          </cell>
          <cell r="K65" t="str">
            <v>OP</v>
          </cell>
          <cell r="L65" t="str">
            <v>WS</v>
          </cell>
          <cell r="O65" t="str">
            <v>63743</v>
          </cell>
          <cell r="P65">
            <v>103</v>
          </cell>
          <cell r="Q65">
            <v>0.05</v>
          </cell>
          <cell r="R65" t="str">
            <v>99.7</v>
          </cell>
          <cell r="S65" t="str">
            <v>99.7</v>
          </cell>
          <cell r="T65">
            <v>35674</v>
          </cell>
          <cell r="V65" t="str">
            <v>19.8</v>
          </cell>
          <cell r="X65" t="str">
            <v>NA</v>
          </cell>
          <cell r="Z65" t="str">
            <v>2.8</v>
          </cell>
          <cell r="AB65" t="str">
            <v>NA</v>
          </cell>
          <cell r="AD65" t="str">
            <v>99.7</v>
          </cell>
          <cell r="AE65" t="str">
            <v>411</v>
          </cell>
          <cell r="AF65" t="str">
            <v xml:space="preserve">  2003043</v>
          </cell>
          <cell r="AG65" t="str">
            <v>128</v>
          </cell>
        </row>
        <row r="66">
          <cell r="H66" t="str">
            <v>1893_B_BG1</v>
          </cell>
          <cell r="I66">
            <v>28672</v>
          </cell>
          <cell r="K66" t="str">
            <v>OP</v>
          </cell>
          <cell r="L66" t="str">
            <v>BR</v>
          </cell>
          <cell r="O66" t="str">
            <v>5800</v>
          </cell>
          <cell r="P66">
            <v>312</v>
          </cell>
          <cell r="Q66">
            <v>0.02</v>
          </cell>
          <cell r="R66" t="str">
            <v>99.7</v>
          </cell>
          <cell r="S66" t="str">
            <v>99.7</v>
          </cell>
          <cell r="T66">
            <v>35674</v>
          </cell>
          <cell r="V66" t="str">
            <v>16.5</v>
          </cell>
          <cell r="X66" t="str">
            <v>NA</v>
          </cell>
          <cell r="Z66" t="str">
            <v>2.0</v>
          </cell>
          <cell r="AB66" t="str">
            <v>NA</v>
          </cell>
          <cell r="AD66" t="str">
            <v>99.7</v>
          </cell>
          <cell r="AE66" t="str">
            <v>30</v>
          </cell>
          <cell r="AF66" t="str">
            <v xml:space="preserve">   348000</v>
          </cell>
          <cell r="AG66" t="str">
            <v>365</v>
          </cell>
        </row>
        <row r="67">
          <cell r="H67" t="str">
            <v>1893_B_BG2</v>
          </cell>
          <cell r="I67">
            <v>28611</v>
          </cell>
          <cell r="K67" t="str">
            <v>OP</v>
          </cell>
          <cell r="L67" t="str">
            <v>BR</v>
          </cell>
          <cell r="O67" t="str">
            <v>5800</v>
          </cell>
          <cell r="P67">
            <v>453</v>
          </cell>
          <cell r="Q67">
            <v>0.02</v>
          </cell>
          <cell r="R67" t="str">
            <v>99.7</v>
          </cell>
          <cell r="S67" t="str">
            <v>99.7</v>
          </cell>
          <cell r="T67">
            <v>35674</v>
          </cell>
          <cell r="V67" t="str">
            <v>16.5</v>
          </cell>
          <cell r="X67" t="str">
            <v>NA</v>
          </cell>
          <cell r="Z67" t="str">
            <v>2.0</v>
          </cell>
          <cell r="AB67" t="str">
            <v>NA</v>
          </cell>
          <cell r="AD67" t="str">
            <v>99.7</v>
          </cell>
          <cell r="AE67" t="str">
            <v>30</v>
          </cell>
          <cell r="AF67" t="str">
            <v xml:space="preserve">   348000</v>
          </cell>
          <cell r="AG67" t="str">
            <v>365</v>
          </cell>
        </row>
        <row r="68">
          <cell r="H68" t="str">
            <v>1893_B_SCR3</v>
          </cell>
          <cell r="I68">
            <v>26696</v>
          </cell>
          <cell r="K68" t="str">
            <v>OP</v>
          </cell>
          <cell r="L68" t="str">
            <v>WS</v>
          </cell>
          <cell r="O68" t="str">
            <v>6000</v>
          </cell>
          <cell r="P68">
            <v>7889</v>
          </cell>
          <cell r="Q68">
            <v>0.21</v>
          </cell>
          <cell r="R68" t="str">
            <v>96.0</v>
          </cell>
          <cell r="S68" t="str">
            <v>96.0</v>
          </cell>
          <cell r="T68">
            <v>35674</v>
          </cell>
          <cell r="V68" t="str">
            <v>16.5</v>
          </cell>
          <cell r="X68" t="str">
            <v>NA</v>
          </cell>
          <cell r="Z68" t="str">
            <v>2.0</v>
          </cell>
          <cell r="AB68" t="str">
            <v>NA</v>
          </cell>
          <cell r="AD68" t="str">
            <v>95.8</v>
          </cell>
          <cell r="AE68" t="str">
            <v>308</v>
          </cell>
          <cell r="AF68" t="str">
            <v xml:space="preserve">  1196839</v>
          </cell>
          <cell r="AG68" t="str">
            <v>128</v>
          </cell>
        </row>
        <row r="69">
          <cell r="H69" t="str">
            <v>1897_B_ESP3</v>
          </cell>
          <cell r="I69">
            <v>31990</v>
          </cell>
          <cell r="K69" t="str">
            <v>OP</v>
          </cell>
          <cell r="L69" t="str">
            <v>EK</v>
          </cell>
          <cell r="O69" t="str">
            <v>1450</v>
          </cell>
          <cell r="P69">
            <v>7819</v>
          </cell>
          <cell r="Q69">
            <v>0.01</v>
          </cell>
          <cell r="R69" t="str">
            <v>99.0</v>
          </cell>
          <cell r="S69" t="str">
            <v>99.0</v>
          </cell>
          <cell r="U69" t="str">
            <v>EN</v>
          </cell>
          <cell r="V69" t="str">
            <v>9.1</v>
          </cell>
          <cell r="X69" t="str">
            <v>NA</v>
          </cell>
          <cell r="Z69" t="str">
            <v>0.9</v>
          </cell>
          <cell r="AB69" t="str">
            <v>NA</v>
          </cell>
          <cell r="AD69" t="str">
            <v>99.0</v>
          </cell>
          <cell r="AE69" t="str">
            <v>14</v>
          </cell>
          <cell r="AF69" t="str">
            <v xml:space="preserve">   241000</v>
          </cell>
          <cell r="AG69" t="str">
            <v>325</v>
          </cell>
        </row>
        <row r="70">
          <cell r="H70" t="str">
            <v>1897_B_ESP4</v>
          </cell>
          <cell r="I70">
            <v>31990</v>
          </cell>
          <cell r="K70" t="str">
            <v>OP</v>
          </cell>
          <cell r="L70" t="str">
            <v>EK</v>
          </cell>
          <cell r="O70" t="str">
            <v>1450</v>
          </cell>
          <cell r="P70">
            <v>7495</v>
          </cell>
          <cell r="Q70">
            <v>0.01</v>
          </cell>
          <cell r="R70" t="str">
            <v>99.0</v>
          </cell>
          <cell r="S70" t="str">
            <v>99.0</v>
          </cell>
          <cell r="U70" t="str">
            <v>EN</v>
          </cell>
          <cell r="V70" t="str">
            <v>9.1</v>
          </cell>
          <cell r="X70" t="str">
            <v>NA</v>
          </cell>
          <cell r="Z70" t="str">
            <v>0.9</v>
          </cell>
          <cell r="AB70" t="str">
            <v>NA</v>
          </cell>
          <cell r="AD70" t="str">
            <v>99.0</v>
          </cell>
          <cell r="AE70" t="str">
            <v>0</v>
          </cell>
          <cell r="AF70" t="str">
            <v xml:space="preserve">   241000</v>
          </cell>
          <cell r="AG70" t="str">
            <v>325</v>
          </cell>
        </row>
        <row r="71">
          <cell r="H71" t="str">
            <v>1897_B_MC3</v>
          </cell>
          <cell r="I71">
            <v>31990</v>
          </cell>
          <cell r="K71" t="str">
            <v>OP</v>
          </cell>
          <cell r="L71" t="str">
            <v>MC</v>
          </cell>
          <cell r="O71" t="str">
            <v>0</v>
          </cell>
          <cell r="P71">
            <v>7819</v>
          </cell>
          <cell r="Q71">
            <v>1.28</v>
          </cell>
          <cell r="R71" t="str">
            <v>83.3</v>
          </cell>
          <cell r="S71" t="str">
            <v>83.3</v>
          </cell>
          <cell r="U71" t="str">
            <v>EN</v>
          </cell>
          <cell r="V71" t="str">
            <v>9.1</v>
          </cell>
          <cell r="X71" t="str">
            <v>NA</v>
          </cell>
          <cell r="Z71" t="str">
            <v>0.9</v>
          </cell>
          <cell r="AB71" t="str">
            <v>NA</v>
          </cell>
          <cell r="AD71" t="str">
            <v>83.3</v>
          </cell>
          <cell r="AE71" t="str">
            <v>1371</v>
          </cell>
          <cell r="AF71" t="str">
            <v xml:space="preserve">   241000</v>
          </cell>
          <cell r="AG71" t="str">
            <v>325</v>
          </cell>
        </row>
        <row r="72">
          <cell r="H72" t="str">
            <v>1897_B_MC4</v>
          </cell>
          <cell r="I72">
            <v>31990</v>
          </cell>
          <cell r="K72" t="str">
            <v>OP</v>
          </cell>
          <cell r="L72" t="str">
            <v>MC</v>
          </cell>
          <cell r="O72" t="str">
            <v>0</v>
          </cell>
          <cell r="P72">
            <v>7495</v>
          </cell>
          <cell r="Q72">
            <v>1.28</v>
          </cell>
          <cell r="R72" t="str">
            <v>83.3</v>
          </cell>
          <cell r="S72" t="str">
            <v>83.3</v>
          </cell>
          <cell r="U72" t="str">
            <v>EN</v>
          </cell>
          <cell r="V72" t="str">
            <v>9.1</v>
          </cell>
          <cell r="X72" t="str">
            <v>NA</v>
          </cell>
          <cell r="Z72" t="str">
            <v>0.9</v>
          </cell>
          <cell r="AB72" t="str">
            <v>NA</v>
          </cell>
          <cell r="AD72" t="str">
            <v>83.3</v>
          </cell>
          <cell r="AE72" t="str">
            <v>1371</v>
          </cell>
          <cell r="AF72" t="str">
            <v xml:space="preserve">   241000</v>
          </cell>
          <cell r="AG72" t="str">
            <v>325</v>
          </cell>
        </row>
        <row r="73">
          <cell r="H73" t="str">
            <v>10075_B_1</v>
          </cell>
          <cell r="I73">
            <v>27181</v>
          </cell>
          <cell r="K73" t="str">
            <v>OP</v>
          </cell>
          <cell r="L73" t="str">
            <v>EW</v>
          </cell>
          <cell r="O73" t="str">
            <v>1070</v>
          </cell>
          <cell r="P73">
            <v>8229</v>
          </cell>
          <cell r="Q73">
            <v>0.03</v>
          </cell>
          <cell r="R73" t="str">
            <v>98.0</v>
          </cell>
          <cell r="S73" t="str">
            <v>98.0</v>
          </cell>
          <cell r="T73">
            <v>27181</v>
          </cell>
          <cell r="V73" t="str">
            <v>5.8</v>
          </cell>
          <cell r="X73" t="str">
            <v>NA</v>
          </cell>
          <cell r="Z73" t="str">
            <v>3.1</v>
          </cell>
          <cell r="AB73" t="str">
            <v>NA</v>
          </cell>
          <cell r="AD73" t="str">
            <v>98.0</v>
          </cell>
          <cell r="AE73" t="str">
            <v>223</v>
          </cell>
          <cell r="AF73" t="str">
            <v>380000</v>
          </cell>
          <cell r="AG73" t="str">
            <v>650</v>
          </cell>
        </row>
        <row r="74">
          <cell r="H74" t="str">
            <v>10075_B_2</v>
          </cell>
          <cell r="I74">
            <v>27181</v>
          </cell>
          <cell r="K74" t="str">
            <v>OP</v>
          </cell>
          <cell r="L74" t="str">
            <v>EW</v>
          </cell>
          <cell r="O74" t="str">
            <v>1070</v>
          </cell>
          <cell r="P74">
            <v>7553</v>
          </cell>
          <cell r="Q74">
            <v>0.03</v>
          </cell>
          <cell r="R74" t="str">
            <v>98.0</v>
          </cell>
          <cell r="S74" t="str">
            <v>98.0</v>
          </cell>
          <cell r="T74">
            <v>27181</v>
          </cell>
          <cell r="V74" t="str">
            <v>5.8</v>
          </cell>
          <cell r="X74" t="str">
            <v>NA</v>
          </cell>
          <cell r="Z74" t="str">
            <v>3.1</v>
          </cell>
          <cell r="AB74" t="str">
            <v>NA</v>
          </cell>
          <cell r="AD74" t="str">
            <v>98.0</v>
          </cell>
          <cell r="AE74" t="str">
            <v>223</v>
          </cell>
          <cell r="AF74" t="str">
            <v>380000</v>
          </cell>
          <cell r="AG74" t="str">
            <v>650</v>
          </cell>
        </row>
        <row r="75">
          <cell r="H75" t="str">
            <v>10075_B_3</v>
          </cell>
          <cell r="I75">
            <v>27181</v>
          </cell>
          <cell r="K75" t="str">
            <v>OP</v>
          </cell>
          <cell r="L75" t="str">
            <v>EW</v>
          </cell>
          <cell r="O75" t="str">
            <v>1070</v>
          </cell>
          <cell r="P75">
            <v>6966</v>
          </cell>
          <cell r="Q75">
            <v>0.03</v>
          </cell>
          <cell r="R75" t="str">
            <v>98.0</v>
          </cell>
          <cell r="S75" t="str">
            <v>98.0</v>
          </cell>
          <cell r="T75">
            <v>27181</v>
          </cell>
          <cell r="V75" t="str">
            <v>5.8</v>
          </cell>
          <cell r="X75" t="str">
            <v>NA</v>
          </cell>
          <cell r="Z75" t="str">
            <v>3.1</v>
          </cell>
          <cell r="AB75" t="str">
            <v>NA</v>
          </cell>
          <cell r="AD75" t="str">
            <v>98.0</v>
          </cell>
          <cell r="AE75" t="str">
            <v>223</v>
          </cell>
          <cell r="AF75" t="str">
            <v>380000</v>
          </cell>
          <cell r="AG75" t="str">
            <v>650</v>
          </cell>
        </row>
        <row r="76">
          <cell r="H76" t="str">
            <v>10686_B_DC5</v>
          </cell>
          <cell r="I76">
            <v>29221</v>
          </cell>
          <cell r="K76" t="str">
            <v>OP</v>
          </cell>
          <cell r="L76" t="str">
            <v>MC</v>
          </cell>
          <cell r="O76" t="str">
            <v>EN</v>
          </cell>
          <cell r="P76">
            <v>8077</v>
          </cell>
          <cell r="Q76">
            <v>1</v>
          </cell>
          <cell r="R76" t="str">
            <v>83.3</v>
          </cell>
          <cell r="S76" t="str">
            <v>83.3</v>
          </cell>
          <cell r="U76" t="str">
            <v>NA</v>
          </cell>
          <cell r="V76" t="str">
            <v>9.1</v>
          </cell>
          <cell r="X76" t="str">
            <v>NA</v>
          </cell>
          <cell r="Z76" t="str">
            <v>0.7</v>
          </cell>
          <cell r="AB76" t="str">
            <v>NA</v>
          </cell>
          <cell r="AD76" t="str">
            <v>EN</v>
          </cell>
          <cell r="AE76" t="str">
            <v>EN</v>
          </cell>
          <cell r="AF76" t="str">
            <v>242399</v>
          </cell>
          <cell r="AG76" t="str">
            <v>394</v>
          </cell>
        </row>
        <row r="77">
          <cell r="H77" t="str">
            <v>10686_B_DC6</v>
          </cell>
          <cell r="I77">
            <v>29221</v>
          </cell>
          <cell r="K77" t="str">
            <v>OP</v>
          </cell>
          <cell r="L77" t="str">
            <v>MC</v>
          </cell>
          <cell r="O77" t="str">
            <v>EN</v>
          </cell>
          <cell r="P77">
            <v>8310</v>
          </cell>
          <cell r="Q77">
            <v>1</v>
          </cell>
          <cell r="R77" t="str">
            <v>83.3</v>
          </cell>
          <cell r="S77" t="str">
            <v>NA</v>
          </cell>
          <cell r="U77" t="str">
            <v>NA</v>
          </cell>
          <cell r="V77" t="str">
            <v>9.1</v>
          </cell>
          <cell r="X77" t="str">
            <v>NA</v>
          </cell>
          <cell r="Z77" t="str">
            <v>0.7</v>
          </cell>
          <cell r="AB77" t="str">
            <v>NA</v>
          </cell>
          <cell r="AD77" t="str">
            <v>EN</v>
          </cell>
          <cell r="AE77" t="str">
            <v>EN</v>
          </cell>
          <cell r="AF77" t="str">
            <v>242399</v>
          </cell>
          <cell r="AG77" t="str">
            <v>394</v>
          </cell>
        </row>
        <row r="78">
          <cell r="H78" t="str">
            <v>10686_B_ESP5</v>
          </cell>
          <cell r="I78">
            <v>29221</v>
          </cell>
          <cell r="K78" t="str">
            <v>OP</v>
          </cell>
          <cell r="L78" t="str">
            <v>EK</v>
          </cell>
          <cell r="O78" t="str">
            <v>EN</v>
          </cell>
          <cell r="P78">
            <v>8077</v>
          </cell>
          <cell r="Q78">
            <v>7.0000000000000007E-2</v>
          </cell>
          <cell r="R78" t="str">
            <v>99.3</v>
          </cell>
          <cell r="S78" t="str">
            <v>99.3</v>
          </cell>
          <cell r="T78">
            <v>31413</v>
          </cell>
          <cell r="V78" t="str">
            <v>9.1</v>
          </cell>
          <cell r="X78" t="str">
            <v>NA</v>
          </cell>
          <cell r="Z78" t="str">
            <v>0.7</v>
          </cell>
          <cell r="AB78" t="str">
            <v>NA</v>
          </cell>
          <cell r="AD78" t="str">
            <v>99.0</v>
          </cell>
          <cell r="AE78" t="str">
            <v>18</v>
          </cell>
          <cell r="AF78" t="str">
            <v>242399</v>
          </cell>
          <cell r="AG78" t="str">
            <v>394</v>
          </cell>
        </row>
        <row r="79">
          <cell r="H79" t="str">
            <v>10686_B_ESP6</v>
          </cell>
          <cell r="I79">
            <v>29221</v>
          </cell>
          <cell r="K79" t="str">
            <v>OP</v>
          </cell>
          <cell r="L79" t="str">
            <v>EK</v>
          </cell>
          <cell r="O79" t="str">
            <v>EN</v>
          </cell>
          <cell r="P79">
            <v>8310</v>
          </cell>
          <cell r="Q79">
            <v>7.0000000000000007E-2</v>
          </cell>
          <cell r="R79" t="str">
            <v>99.3</v>
          </cell>
          <cell r="S79" t="str">
            <v>99.3</v>
          </cell>
          <cell r="T79">
            <v>31413</v>
          </cell>
          <cell r="V79" t="str">
            <v>9.1</v>
          </cell>
          <cell r="X79" t="str">
            <v>NA</v>
          </cell>
          <cell r="Z79" t="str">
            <v>0.7</v>
          </cell>
          <cell r="AB79" t="str">
            <v>NA</v>
          </cell>
          <cell r="AD79" t="str">
            <v>99.0</v>
          </cell>
          <cell r="AE79" t="str">
            <v>18</v>
          </cell>
          <cell r="AF79" t="str">
            <v>242399</v>
          </cell>
          <cell r="AG79" t="str">
            <v>394</v>
          </cell>
        </row>
        <row r="80">
          <cell r="H80" t="str">
            <v>6705_B_1</v>
          </cell>
          <cell r="I80">
            <v>26816</v>
          </cell>
          <cell r="K80" t="str">
            <v>OP</v>
          </cell>
          <cell r="L80" t="str">
            <v>EW</v>
          </cell>
          <cell r="O80" t="str">
            <v>8693</v>
          </cell>
          <cell r="P80">
            <v>8550</v>
          </cell>
          <cell r="Q80">
            <v>0.1</v>
          </cell>
          <cell r="R80" t="str">
            <v>98.0</v>
          </cell>
          <cell r="S80" t="str">
            <v>98.0</v>
          </cell>
          <cell r="U80" t="str">
            <v>NA</v>
          </cell>
          <cell r="V80" t="str">
            <v>10.0</v>
          </cell>
          <cell r="X80" t="str">
            <v>NA</v>
          </cell>
          <cell r="Z80" t="str">
            <v>3.2</v>
          </cell>
          <cell r="AB80" t="str">
            <v>NA</v>
          </cell>
          <cell r="AD80" t="str">
            <v>98.0</v>
          </cell>
          <cell r="AE80" t="str">
            <v>216</v>
          </cell>
          <cell r="AF80" t="str">
            <v xml:space="preserve">   688600</v>
          </cell>
          <cell r="AG80" t="str">
            <v>710</v>
          </cell>
        </row>
        <row r="81">
          <cell r="H81" t="str">
            <v>6705_B_2</v>
          </cell>
          <cell r="I81">
            <v>26816</v>
          </cell>
          <cell r="K81" t="str">
            <v>OP</v>
          </cell>
          <cell r="L81" t="str">
            <v>EW</v>
          </cell>
          <cell r="O81" t="str">
            <v>8693</v>
          </cell>
          <cell r="P81">
            <v>8688</v>
          </cell>
          <cell r="Q81">
            <v>0.09</v>
          </cell>
          <cell r="R81" t="str">
            <v>98.0</v>
          </cell>
          <cell r="S81" t="str">
            <v>98.0</v>
          </cell>
          <cell r="U81" t="str">
            <v>NA</v>
          </cell>
          <cell r="V81" t="str">
            <v>10.0</v>
          </cell>
          <cell r="X81" t="str">
            <v>NA</v>
          </cell>
          <cell r="Z81" t="str">
            <v>3.2</v>
          </cell>
          <cell r="AB81" t="str">
            <v>NA</v>
          </cell>
          <cell r="AD81" t="str">
            <v>98.0</v>
          </cell>
          <cell r="AE81" t="str">
            <v>216</v>
          </cell>
          <cell r="AF81" t="str">
            <v xml:space="preserve">   688600</v>
          </cell>
          <cell r="AG81" t="str">
            <v>710</v>
          </cell>
        </row>
        <row r="82">
          <cell r="H82" t="str">
            <v>6705_B_3</v>
          </cell>
          <cell r="I82">
            <v>26816</v>
          </cell>
          <cell r="K82" t="str">
            <v>OP</v>
          </cell>
          <cell r="L82" t="str">
            <v>EW</v>
          </cell>
          <cell r="O82" t="str">
            <v>8693</v>
          </cell>
          <cell r="P82">
            <v>7739</v>
          </cell>
          <cell r="Q82">
            <v>0.15</v>
          </cell>
          <cell r="R82" t="str">
            <v>98.0</v>
          </cell>
          <cell r="S82" t="str">
            <v>98.0</v>
          </cell>
          <cell r="U82" t="str">
            <v>NA</v>
          </cell>
          <cell r="V82" t="str">
            <v>10.0</v>
          </cell>
          <cell r="X82" t="str">
            <v>NA</v>
          </cell>
          <cell r="Z82" t="str">
            <v>3.2</v>
          </cell>
          <cell r="AB82" t="str">
            <v>NA</v>
          </cell>
          <cell r="AD82" t="str">
            <v>98.0</v>
          </cell>
          <cell r="AE82" t="str">
            <v>216</v>
          </cell>
          <cell r="AF82" t="str">
            <v xml:space="preserve">   688600</v>
          </cell>
          <cell r="AG82" t="str">
            <v>710</v>
          </cell>
        </row>
        <row r="83">
          <cell r="H83" t="str">
            <v>6705_B_4</v>
          </cell>
          <cell r="I83">
            <v>30621</v>
          </cell>
          <cell r="K83" t="str">
            <v>OP</v>
          </cell>
          <cell r="L83" t="str">
            <v>EK</v>
          </cell>
          <cell r="O83" t="str">
            <v>8000</v>
          </cell>
          <cell r="P83">
            <v>8196</v>
          </cell>
          <cell r="Q83">
            <v>0.14000000000000001</v>
          </cell>
          <cell r="R83" t="str">
            <v>99.5</v>
          </cell>
          <cell r="S83" t="str">
            <v>99.5</v>
          </cell>
          <cell r="U83" t="str">
            <v>NA</v>
          </cell>
          <cell r="V83" t="str">
            <v>10.0</v>
          </cell>
          <cell r="X83" t="str">
            <v>NA</v>
          </cell>
          <cell r="Z83" t="str">
            <v>3.2</v>
          </cell>
          <cell r="AB83" t="str">
            <v>NA</v>
          </cell>
          <cell r="AD83" t="str">
            <v>99.5</v>
          </cell>
          <cell r="AE83" t="str">
            <v>162</v>
          </cell>
          <cell r="AF83" t="str">
            <v xml:space="preserve">  1410823</v>
          </cell>
          <cell r="AG83" t="str">
            <v>329</v>
          </cell>
        </row>
        <row r="84">
          <cell r="H84" t="str">
            <v>10216_B_PB1</v>
          </cell>
          <cell r="I84">
            <v>33725</v>
          </cell>
          <cell r="K84" t="str">
            <v>OP</v>
          </cell>
          <cell r="L84" t="str">
            <v>WS</v>
          </cell>
          <cell r="O84" t="str">
            <v>2500</v>
          </cell>
          <cell r="P84">
            <v>8656</v>
          </cell>
          <cell r="Q84">
            <v>0.05</v>
          </cell>
          <cell r="R84" t="str">
            <v>97.0</v>
          </cell>
          <cell r="S84" t="str">
            <v>97.0</v>
          </cell>
          <cell r="T84">
            <v>38687</v>
          </cell>
          <cell r="V84" t="str">
            <v>NA</v>
          </cell>
          <cell r="W84" t="str">
            <v>NA</v>
          </cell>
          <cell r="X84" t="str">
            <v>NA</v>
          </cell>
          <cell r="Y84" t="str">
            <v>NA</v>
          </cell>
          <cell r="Z84" t="str">
            <v>NA</v>
          </cell>
          <cell r="AA84" t="str">
            <v>NA</v>
          </cell>
          <cell r="AB84" t="str">
            <v>NA</v>
          </cell>
          <cell r="AC84" t="str">
            <v>NA</v>
          </cell>
          <cell r="AD84" t="str">
            <v>99.0</v>
          </cell>
          <cell r="AE84" t="str">
            <v>38.0</v>
          </cell>
          <cell r="AF84" t="str">
            <v>236148</v>
          </cell>
          <cell r="AG84" t="str">
            <v>150</v>
          </cell>
        </row>
        <row r="85">
          <cell r="H85" t="str">
            <v>10216_B_RB1</v>
          </cell>
          <cell r="I85">
            <v>35431</v>
          </cell>
          <cell r="K85" t="str">
            <v>OP</v>
          </cell>
          <cell r="L85" t="str">
            <v>EK</v>
          </cell>
          <cell r="O85" t="str">
            <v>10000</v>
          </cell>
          <cell r="P85">
            <v>8393</v>
          </cell>
          <cell r="Q85">
            <v>0.08</v>
          </cell>
          <cell r="R85" t="str">
            <v>97.0</v>
          </cell>
          <cell r="S85" t="str">
            <v>97.0</v>
          </cell>
          <cell r="T85">
            <v>38504</v>
          </cell>
          <cell r="V85" t="str">
            <v>NA</v>
          </cell>
          <cell r="W85" t="str">
            <v>NA</v>
          </cell>
          <cell r="X85" t="str">
            <v>0.3</v>
          </cell>
          <cell r="Y85" t="str">
            <v>0.3</v>
          </cell>
          <cell r="Z85" t="str">
            <v>NA</v>
          </cell>
          <cell r="AA85" t="str">
            <v>NA</v>
          </cell>
          <cell r="AB85" t="str">
            <v>0.3</v>
          </cell>
          <cell r="AC85" t="str">
            <v>0.3</v>
          </cell>
          <cell r="AD85" t="str">
            <v>99.6</v>
          </cell>
          <cell r="AE85" t="str">
            <v>30.0</v>
          </cell>
          <cell r="AF85" t="str">
            <v>633780</v>
          </cell>
          <cell r="AG85" t="str">
            <v>427</v>
          </cell>
        </row>
        <row r="86">
          <cell r="H86" t="str">
            <v>10640_B_FGPC1</v>
          </cell>
          <cell r="I86">
            <v>31898</v>
          </cell>
          <cell r="K86" t="str">
            <v>OP</v>
          </cell>
          <cell r="L86" t="str">
            <v>SC</v>
          </cell>
          <cell r="M86" t="str">
            <v>BP</v>
          </cell>
          <cell r="O86" t="str">
            <v>2000</v>
          </cell>
          <cell r="P86">
            <v>8321</v>
          </cell>
          <cell r="Q86">
            <v>0.01</v>
          </cell>
          <cell r="R86" t="str">
            <v>99.9</v>
          </cell>
          <cell r="S86" t="str">
            <v>99.9</v>
          </cell>
          <cell r="T86">
            <v>38626</v>
          </cell>
          <cell r="V86" t="str">
            <v>7.44</v>
          </cell>
          <cell r="W86" t="str">
            <v>22.03</v>
          </cell>
          <cell r="X86" t="str">
            <v>NA</v>
          </cell>
          <cell r="Z86" t="str">
            <v>0.24</v>
          </cell>
          <cell r="AA86" t="str">
            <v>0.75</v>
          </cell>
          <cell r="AB86" t="str">
            <v>NA</v>
          </cell>
          <cell r="AD86" t="str">
            <v>99.9</v>
          </cell>
          <cell r="AE86" t="str">
            <v>9.82</v>
          </cell>
          <cell r="AF86" t="str">
            <v>260000</v>
          </cell>
          <cell r="AG86" t="str">
            <v>300</v>
          </cell>
        </row>
        <row r="87">
          <cell r="H87" t="str">
            <v>54612_B_A-B5</v>
          </cell>
          <cell r="I87">
            <v>27303</v>
          </cell>
          <cell r="K87" t="str">
            <v>RE</v>
          </cell>
          <cell r="L87" t="str">
            <v>BR</v>
          </cell>
          <cell r="O87" t="str">
            <v>300</v>
          </cell>
          <cell r="V87" t="str">
            <v>7.4</v>
          </cell>
          <cell r="X87" t="str">
            <v>NA</v>
          </cell>
          <cell r="Z87" t="str">
            <v>0.4</v>
          </cell>
          <cell r="AB87" t="str">
            <v>NA</v>
          </cell>
          <cell r="AD87" t="str">
            <v>99.0</v>
          </cell>
          <cell r="AE87" t="str">
            <v>13</v>
          </cell>
          <cell r="AF87" t="str">
            <v>100800</v>
          </cell>
          <cell r="AG87" t="str">
            <v>287</v>
          </cell>
        </row>
        <row r="88">
          <cell r="H88" t="str">
            <v>10504_B_AB1</v>
          </cell>
          <cell r="I88">
            <v>28034</v>
          </cell>
          <cell r="K88" t="str">
            <v>OP</v>
          </cell>
          <cell r="L88" t="str">
            <v>BR</v>
          </cell>
          <cell r="O88" t="str">
            <v>EN</v>
          </cell>
          <cell r="P88">
            <v>7812</v>
          </cell>
          <cell r="Q88">
            <v>0.05</v>
          </cell>
          <cell r="R88" t="str">
            <v>99.2 EST.</v>
          </cell>
          <cell r="S88" t="str">
            <v>98.2</v>
          </cell>
          <cell r="T88">
            <v>36161</v>
          </cell>
          <cell r="V88" t="str">
            <v>5.0</v>
          </cell>
          <cell r="W88" t="str">
            <v xml:space="preserve"> 10.0</v>
          </cell>
          <cell r="X88" t="str">
            <v>NA</v>
          </cell>
          <cell r="Z88" t="str">
            <v>1.0</v>
          </cell>
          <cell r="AB88" t="str">
            <v>NA</v>
          </cell>
          <cell r="AD88" t="str">
            <v>99.2</v>
          </cell>
          <cell r="AE88" t="str">
            <v>6</v>
          </cell>
          <cell r="AF88" t="str">
            <v>108000</v>
          </cell>
          <cell r="AG88" t="str">
            <v>288</v>
          </cell>
        </row>
        <row r="89">
          <cell r="H89" t="str">
            <v>10504_B_AB2</v>
          </cell>
          <cell r="I89">
            <v>28034</v>
          </cell>
          <cell r="K89" t="str">
            <v>OP</v>
          </cell>
          <cell r="L89" t="str">
            <v>BR</v>
          </cell>
          <cell r="O89" t="str">
            <v>EN</v>
          </cell>
          <cell r="P89">
            <v>7529</v>
          </cell>
          <cell r="Q89">
            <v>0.12</v>
          </cell>
          <cell r="R89" t="str">
            <v>99.0 EST.</v>
          </cell>
          <cell r="S89" t="str">
            <v>99.8</v>
          </cell>
          <cell r="T89">
            <v>36495</v>
          </cell>
          <cell r="V89" t="str">
            <v>5.0</v>
          </cell>
          <cell r="W89" t="str">
            <v>-    10.0</v>
          </cell>
          <cell r="X89" t="str">
            <v>NA</v>
          </cell>
          <cell r="Z89" t="str">
            <v>Less 1.0</v>
          </cell>
          <cell r="AB89" t="str">
            <v>NA</v>
          </cell>
          <cell r="AD89" t="str">
            <v>98.7</v>
          </cell>
          <cell r="AE89" t="str">
            <v>31.1</v>
          </cell>
          <cell r="AF89" t="str">
            <v>121099</v>
          </cell>
          <cell r="AG89" t="str">
            <v>362</v>
          </cell>
        </row>
        <row r="90">
          <cell r="H90" t="str">
            <v>10642_B_1</v>
          </cell>
          <cell r="I90">
            <v>32599</v>
          </cell>
          <cell r="K90" t="str">
            <v>OP</v>
          </cell>
          <cell r="L90" t="str">
            <v>BR</v>
          </cell>
          <cell r="O90" t="str">
            <v>20000</v>
          </cell>
          <cell r="P90">
            <v>8211</v>
          </cell>
          <cell r="Q90">
            <v>0.01</v>
          </cell>
          <cell r="R90" t="str">
            <v>99.7</v>
          </cell>
          <cell r="S90" t="str">
            <v>99.7</v>
          </cell>
          <cell r="T90">
            <v>38626</v>
          </cell>
          <cell r="V90" t="str">
            <v>NA</v>
          </cell>
          <cell r="W90" t="str">
            <v>NA</v>
          </cell>
          <cell r="X90" t="str">
            <v>NA</v>
          </cell>
          <cell r="Y90" t="str">
            <v>NA</v>
          </cell>
          <cell r="Z90" t="str">
            <v>NA</v>
          </cell>
          <cell r="AA90" t="str">
            <v>NA</v>
          </cell>
          <cell r="AB90" t="str">
            <v>NA</v>
          </cell>
          <cell r="AC90" t="str">
            <v>NA</v>
          </cell>
          <cell r="AD90" t="str">
            <v>99.7</v>
          </cell>
          <cell r="AE90" t="str">
            <v>2.1</v>
          </cell>
          <cell r="AF90" t="str">
            <v>256600</v>
          </cell>
          <cell r="AG90" t="str">
            <v>307</v>
          </cell>
        </row>
        <row r="91">
          <cell r="H91" t="str">
            <v>10642_B_2</v>
          </cell>
          <cell r="I91">
            <v>32629</v>
          </cell>
          <cell r="K91" t="str">
            <v>OP</v>
          </cell>
          <cell r="L91" t="str">
            <v>BR</v>
          </cell>
          <cell r="O91" t="str">
            <v>20000</v>
          </cell>
          <cell r="P91">
            <v>8356</v>
          </cell>
          <cell r="Q91">
            <v>0.01</v>
          </cell>
          <cell r="R91" t="str">
            <v>99.7</v>
          </cell>
          <cell r="S91" t="str">
            <v>99.7</v>
          </cell>
          <cell r="T91">
            <v>38626</v>
          </cell>
          <cell r="V91" t="str">
            <v>NA</v>
          </cell>
          <cell r="W91" t="str">
            <v>NA</v>
          </cell>
          <cell r="X91" t="str">
            <v>NA</v>
          </cell>
          <cell r="Y91" t="str">
            <v>NA</v>
          </cell>
          <cell r="Z91" t="str">
            <v>NA</v>
          </cell>
          <cell r="AA91" t="str">
            <v>NA</v>
          </cell>
          <cell r="AB91" t="str">
            <v>NA</v>
          </cell>
          <cell r="AC91" t="str">
            <v>NA</v>
          </cell>
          <cell r="AD91" t="str">
            <v>99.7</v>
          </cell>
          <cell r="AE91" t="str">
            <v>2.4</v>
          </cell>
          <cell r="AF91" t="str">
            <v>236900</v>
          </cell>
          <cell r="AG91" t="str">
            <v>306</v>
          </cell>
        </row>
        <row r="92">
          <cell r="H92" t="str">
            <v>10642_B_3</v>
          </cell>
          <cell r="I92">
            <v>32660</v>
          </cell>
          <cell r="K92" t="str">
            <v>OP</v>
          </cell>
          <cell r="L92" t="str">
            <v>BR</v>
          </cell>
          <cell r="O92" t="str">
            <v>20000</v>
          </cell>
          <cell r="P92">
            <v>8346</v>
          </cell>
          <cell r="Q92">
            <v>0</v>
          </cell>
          <cell r="R92" t="str">
            <v>99.7</v>
          </cell>
          <cell r="S92" t="str">
            <v>99.7</v>
          </cell>
          <cell r="T92">
            <v>38626</v>
          </cell>
          <cell r="V92" t="str">
            <v>NA</v>
          </cell>
          <cell r="W92" t="str">
            <v>NA</v>
          </cell>
          <cell r="X92" t="str">
            <v>NA</v>
          </cell>
          <cell r="Y92" t="str">
            <v>NA</v>
          </cell>
          <cell r="Z92" t="str">
            <v>NA</v>
          </cell>
          <cell r="AA92" t="str">
            <v>NA</v>
          </cell>
          <cell r="AB92" t="str">
            <v>NA</v>
          </cell>
          <cell r="AC92" t="str">
            <v>NA</v>
          </cell>
          <cell r="AD92" t="str">
            <v>99.7</v>
          </cell>
          <cell r="AE92" t="str">
            <v>1.6</v>
          </cell>
          <cell r="AF92" t="str">
            <v>239400</v>
          </cell>
          <cell r="AG92" t="str">
            <v>296</v>
          </cell>
        </row>
        <row r="93">
          <cell r="H93" t="str">
            <v>50472_B_BAGHS4</v>
          </cell>
          <cell r="I93">
            <v>35278</v>
          </cell>
          <cell r="K93" t="str">
            <v>OP</v>
          </cell>
          <cell r="L93" t="str">
            <v>BR</v>
          </cell>
          <cell r="O93" t="str">
            <v>3826</v>
          </cell>
          <cell r="P93">
            <v>8280</v>
          </cell>
          <cell r="Q93">
            <v>0</v>
          </cell>
          <cell r="R93" t="str">
            <v>100.0</v>
          </cell>
          <cell r="S93" t="str">
            <v>99.9</v>
          </cell>
          <cell r="T93">
            <v>38443</v>
          </cell>
          <cell r="V93" t="str">
            <v>NA</v>
          </cell>
          <cell r="X93" t="str">
            <v>NA</v>
          </cell>
          <cell r="Z93" t="str">
            <v>NA</v>
          </cell>
          <cell r="AB93" t="str">
            <v>NA</v>
          </cell>
          <cell r="AD93" t="str">
            <v>100.0</v>
          </cell>
          <cell r="AE93" t="str">
            <v>0.37</v>
          </cell>
          <cell r="AF93" t="str">
            <v>258400</v>
          </cell>
          <cell r="AG93" t="str">
            <v>290</v>
          </cell>
        </row>
        <row r="94">
          <cell r="H94" t="str">
            <v>50472_B_BGHS3</v>
          </cell>
          <cell r="I94">
            <v>35278</v>
          </cell>
          <cell r="K94" t="str">
            <v>OP</v>
          </cell>
          <cell r="L94" t="str">
            <v>BR</v>
          </cell>
          <cell r="O94" t="str">
            <v>3826</v>
          </cell>
          <cell r="P94">
            <v>7885</v>
          </cell>
          <cell r="Q94">
            <v>0</v>
          </cell>
          <cell r="R94" t="str">
            <v>100.0</v>
          </cell>
          <cell r="S94" t="str">
            <v>100.0</v>
          </cell>
          <cell r="T94">
            <v>38443</v>
          </cell>
          <cell r="V94" t="str">
            <v>NA</v>
          </cell>
          <cell r="W94" t="str">
            <v>NA</v>
          </cell>
          <cell r="X94" t="str">
            <v>NA</v>
          </cell>
          <cell r="Y94" t="str">
            <v>NA</v>
          </cell>
          <cell r="Z94" t="str">
            <v>NA</v>
          </cell>
          <cell r="AA94" t="str">
            <v>NA</v>
          </cell>
          <cell r="AB94" t="str">
            <v>NA</v>
          </cell>
          <cell r="AC94" t="str">
            <v>NA</v>
          </cell>
          <cell r="AD94" t="str">
            <v>100.0</v>
          </cell>
          <cell r="AE94" t="str">
            <v>0.5</v>
          </cell>
          <cell r="AF94" t="str">
            <v>276600</v>
          </cell>
          <cell r="AG94" t="str">
            <v>300</v>
          </cell>
        </row>
        <row r="95">
          <cell r="H95" t="str">
            <v>50472_B_PRCIP2</v>
          </cell>
          <cell r="I95">
            <v>29799</v>
          </cell>
          <cell r="K95" t="str">
            <v>OP</v>
          </cell>
          <cell r="L95" t="str">
            <v>EH</v>
          </cell>
          <cell r="O95" t="str">
            <v>2000</v>
          </cell>
          <cell r="P95">
            <v>2436</v>
          </cell>
          <cell r="Q95">
            <v>0</v>
          </cell>
          <cell r="R95" t="str">
            <v>99.0</v>
          </cell>
          <cell r="S95" t="str">
            <v>99.0</v>
          </cell>
          <cell r="T95">
            <v>38596</v>
          </cell>
          <cell r="V95" t="str">
            <v>NA</v>
          </cell>
          <cell r="X95" t="str">
            <v>NA</v>
          </cell>
          <cell r="Z95" t="str">
            <v>NA</v>
          </cell>
          <cell r="AB95" t="str">
            <v>NA</v>
          </cell>
          <cell r="AD95" t="str">
            <v>99.7</v>
          </cell>
          <cell r="AE95" t="str">
            <v>0.16</v>
          </cell>
          <cell r="AF95" t="str">
            <v>134800</v>
          </cell>
          <cell r="AG95" t="str">
            <v>290</v>
          </cell>
        </row>
        <row r="96">
          <cell r="H96" t="str">
            <v>861_B_01</v>
          </cell>
          <cell r="I96">
            <v>26816</v>
          </cell>
          <cell r="K96" t="str">
            <v>OP</v>
          </cell>
          <cell r="L96" t="str">
            <v>EK</v>
          </cell>
          <cell r="O96" t="str">
            <v>1991</v>
          </cell>
          <cell r="P96">
            <v>7350</v>
          </cell>
          <cell r="Q96">
            <v>0.06</v>
          </cell>
          <cell r="R96" t="str">
            <v>99.0</v>
          </cell>
          <cell r="S96" t="str">
            <v>98.0</v>
          </cell>
          <cell r="T96">
            <v>34790</v>
          </cell>
          <cell r="V96" t="str">
            <v>19.0</v>
          </cell>
          <cell r="X96" t="str">
            <v>NA</v>
          </cell>
          <cell r="Z96" t="str">
            <v>4.0</v>
          </cell>
          <cell r="AB96" t="str">
            <v>NA</v>
          </cell>
          <cell r="AD96" t="str">
            <v>99</v>
          </cell>
          <cell r="AE96" t="str">
            <v>237</v>
          </cell>
          <cell r="AF96" t="str">
            <v xml:space="preserve">  1422750</v>
          </cell>
          <cell r="AG96" t="str">
            <v>300</v>
          </cell>
        </row>
        <row r="97">
          <cell r="H97" t="str">
            <v>861_B_02</v>
          </cell>
          <cell r="I97">
            <v>26481</v>
          </cell>
          <cell r="K97" t="str">
            <v>OP</v>
          </cell>
          <cell r="L97" t="str">
            <v>EK</v>
          </cell>
          <cell r="O97" t="str">
            <v>5031</v>
          </cell>
          <cell r="P97">
            <v>4854</v>
          </cell>
          <cell r="Q97">
            <v>0.06</v>
          </cell>
          <cell r="R97" t="str">
            <v>99.0</v>
          </cell>
          <cell r="S97" t="str">
            <v>99.0</v>
          </cell>
          <cell r="T97">
            <v>33909</v>
          </cell>
          <cell r="V97" t="str">
            <v>19.0.</v>
          </cell>
          <cell r="X97" t="str">
            <v>NA</v>
          </cell>
          <cell r="Z97" t="str">
            <v>4.5</v>
          </cell>
          <cell r="AB97" t="str">
            <v>NA</v>
          </cell>
          <cell r="AD97" t="str">
            <v>99</v>
          </cell>
          <cell r="AE97" t="str">
            <v>332</v>
          </cell>
          <cell r="AF97" t="str">
            <v xml:space="preserve">  2217089</v>
          </cell>
          <cell r="AG97" t="str">
            <v>333</v>
          </cell>
        </row>
        <row r="98">
          <cell r="H98" t="str">
            <v>863_B_01</v>
          </cell>
          <cell r="I98">
            <v>26085</v>
          </cell>
          <cell r="K98" t="str">
            <v>OP</v>
          </cell>
          <cell r="L98" t="str">
            <v>EK</v>
          </cell>
          <cell r="O98" t="str">
            <v>1164</v>
          </cell>
          <cell r="P98">
            <v>7145</v>
          </cell>
          <cell r="Q98">
            <v>0.06</v>
          </cell>
          <cell r="R98" t="str">
            <v>97.5</v>
          </cell>
          <cell r="S98" t="str">
            <v>99.2</v>
          </cell>
          <cell r="T98">
            <v>33147</v>
          </cell>
          <cell r="V98" t="str">
            <v>13.0</v>
          </cell>
          <cell r="X98" t="str">
            <v>NA</v>
          </cell>
          <cell r="Z98" t="str">
            <v>2.0</v>
          </cell>
          <cell r="AB98" t="str">
            <v>NA</v>
          </cell>
          <cell r="AD98" t="str">
            <v>97.5</v>
          </cell>
          <cell r="AE98" t="str">
            <v>169</v>
          </cell>
          <cell r="AF98" t="str">
            <v xml:space="preserve">   300000</v>
          </cell>
          <cell r="AG98" t="str">
            <v>300</v>
          </cell>
        </row>
        <row r="99">
          <cell r="H99" t="str">
            <v>863_B_02</v>
          </cell>
          <cell r="I99">
            <v>25934</v>
          </cell>
          <cell r="K99" t="str">
            <v>OP</v>
          </cell>
          <cell r="L99" t="str">
            <v>EK</v>
          </cell>
          <cell r="O99" t="str">
            <v>1017</v>
          </cell>
          <cell r="P99">
            <v>6962</v>
          </cell>
          <cell r="Q99">
            <v>0.06</v>
          </cell>
          <cell r="R99" t="str">
            <v>97.5</v>
          </cell>
          <cell r="S99" t="str">
            <v>99.2</v>
          </cell>
          <cell r="T99">
            <v>33147</v>
          </cell>
          <cell r="V99" t="str">
            <v>13.0</v>
          </cell>
          <cell r="X99" t="str">
            <v>NA</v>
          </cell>
          <cell r="Z99" t="str">
            <v>2.0</v>
          </cell>
          <cell r="AB99" t="str">
            <v>NA</v>
          </cell>
          <cell r="AD99" t="str">
            <v>97.5</v>
          </cell>
          <cell r="AE99" t="str">
            <v>169</v>
          </cell>
          <cell r="AF99" t="str">
            <v xml:space="preserve">   300000</v>
          </cell>
          <cell r="AG99" t="str">
            <v>300</v>
          </cell>
        </row>
        <row r="100">
          <cell r="H100" t="str">
            <v>864_B_01</v>
          </cell>
          <cell r="I100">
            <v>26390</v>
          </cell>
          <cell r="K100" t="str">
            <v>OP</v>
          </cell>
          <cell r="L100" t="str">
            <v>EK</v>
          </cell>
          <cell r="O100" t="str">
            <v>569</v>
          </cell>
          <cell r="P100">
            <v>2313</v>
          </cell>
          <cell r="Q100">
            <v>7.0000000000000007E-2</v>
          </cell>
          <cell r="R100" t="str">
            <v>98.0</v>
          </cell>
          <cell r="S100" t="str">
            <v>99.6</v>
          </cell>
          <cell r="T100">
            <v>26390</v>
          </cell>
          <cell r="V100" t="str">
            <v>9.3</v>
          </cell>
          <cell r="X100" t="str">
            <v>NA</v>
          </cell>
          <cell r="Z100" t="str">
            <v>2.9</v>
          </cell>
          <cell r="AB100" t="str">
            <v>NA</v>
          </cell>
          <cell r="AD100" t="str">
            <v>98</v>
          </cell>
          <cell r="AE100" t="str">
            <v>52</v>
          </cell>
          <cell r="AF100" t="str">
            <v xml:space="preserve">   145000</v>
          </cell>
          <cell r="AG100" t="str">
            <v>390</v>
          </cell>
        </row>
        <row r="101">
          <cell r="H101" t="str">
            <v>864_B_02</v>
          </cell>
          <cell r="I101">
            <v>26390</v>
          </cell>
          <cell r="K101" t="str">
            <v>OP</v>
          </cell>
          <cell r="L101" t="str">
            <v>EK</v>
          </cell>
          <cell r="O101" t="str">
            <v>569</v>
          </cell>
          <cell r="P101">
            <v>3141</v>
          </cell>
          <cell r="Q101">
            <v>7.0000000000000007E-2</v>
          </cell>
          <cell r="R101" t="str">
            <v>98</v>
          </cell>
          <cell r="S101" t="str">
            <v>99.6</v>
          </cell>
          <cell r="T101">
            <v>26390</v>
          </cell>
          <cell r="V101" t="str">
            <v>9.3</v>
          </cell>
          <cell r="X101" t="str">
            <v>NA</v>
          </cell>
          <cell r="Z101" t="str">
            <v>2.9</v>
          </cell>
          <cell r="AB101" t="str">
            <v>NA</v>
          </cell>
          <cell r="AD101" t="str">
            <v>98</v>
          </cell>
          <cell r="AE101" t="str">
            <v>52</v>
          </cell>
          <cell r="AF101" t="str">
            <v xml:space="preserve">   145000</v>
          </cell>
          <cell r="AG101" t="str">
            <v>390</v>
          </cell>
        </row>
        <row r="102">
          <cell r="H102" t="str">
            <v>864_B_03</v>
          </cell>
          <cell r="I102">
            <v>26390</v>
          </cell>
          <cell r="K102" t="str">
            <v>OP</v>
          </cell>
          <cell r="L102" t="str">
            <v>EK</v>
          </cell>
          <cell r="O102" t="str">
            <v>569</v>
          </cell>
          <cell r="P102">
            <v>2145</v>
          </cell>
          <cell r="Q102">
            <v>7.0000000000000007E-2</v>
          </cell>
          <cell r="R102" t="str">
            <v>98</v>
          </cell>
          <cell r="S102" t="str">
            <v>99.6</v>
          </cell>
          <cell r="T102">
            <v>26390</v>
          </cell>
          <cell r="V102" t="str">
            <v>9.3</v>
          </cell>
          <cell r="X102" t="str">
            <v>NA</v>
          </cell>
          <cell r="Z102" t="str">
            <v>2.9</v>
          </cell>
          <cell r="AB102" t="str">
            <v>NA</v>
          </cell>
          <cell r="AD102" t="str">
            <v>98</v>
          </cell>
          <cell r="AE102" t="str">
            <v>52</v>
          </cell>
          <cell r="AF102" t="str">
            <v xml:space="preserve">   145000</v>
          </cell>
          <cell r="AG102" t="str">
            <v>390</v>
          </cell>
        </row>
        <row r="103">
          <cell r="H103" t="str">
            <v>864_B_04</v>
          </cell>
          <cell r="I103">
            <v>26390</v>
          </cell>
          <cell r="K103" t="str">
            <v>OP</v>
          </cell>
          <cell r="L103" t="str">
            <v>EK</v>
          </cell>
          <cell r="O103" t="str">
            <v>569</v>
          </cell>
          <cell r="P103">
            <v>3273</v>
          </cell>
          <cell r="Q103">
            <v>7.0000000000000007E-2</v>
          </cell>
          <cell r="R103" t="str">
            <v>98.0</v>
          </cell>
          <cell r="S103" t="str">
            <v>99.6</v>
          </cell>
          <cell r="T103">
            <v>26390</v>
          </cell>
          <cell r="V103" t="str">
            <v>9.3</v>
          </cell>
          <cell r="X103" t="str">
            <v>NA</v>
          </cell>
          <cell r="Z103" t="str">
            <v>2.9</v>
          </cell>
          <cell r="AB103" t="str">
            <v>NA</v>
          </cell>
          <cell r="AD103" t="str">
            <v>98</v>
          </cell>
          <cell r="AE103" t="str">
            <v>52</v>
          </cell>
          <cell r="AF103" t="str">
            <v xml:space="preserve">   145000</v>
          </cell>
          <cell r="AG103" t="str">
            <v>390</v>
          </cell>
        </row>
        <row r="104">
          <cell r="H104" t="str">
            <v>864_B_05</v>
          </cell>
          <cell r="I104">
            <v>33909</v>
          </cell>
          <cell r="K104" t="str">
            <v>OP</v>
          </cell>
          <cell r="L104" t="str">
            <v>EK</v>
          </cell>
          <cell r="O104" t="str">
            <v>30000</v>
          </cell>
          <cell r="P104">
            <v>6731</v>
          </cell>
          <cell r="Q104">
            <v>0.02</v>
          </cell>
          <cell r="R104" t="str">
            <v>99.1</v>
          </cell>
          <cell r="S104" t="str">
            <v>99.3</v>
          </cell>
          <cell r="T104">
            <v>33939</v>
          </cell>
          <cell r="V104" t="str">
            <v>9.3</v>
          </cell>
          <cell r="X104" t="str">
            <v>NA</v>
          </cell>
          <cell r="Z104" t="str">
            <v>2.9</v>
          </cell>
          <cell r="AB104" t="str">
            <v>NA</v>
          </cell>
          <cell r="AD104" t="str">
            <v>99.1</v>
          </cell>
          <cell r="AE104" t="str">
            <v>152</v>
          </cell>
          <cell r="AF104" t="str">
            <v xml:space="preserve">   900000</v>
          </cell>
          <cell r="AG104" t="str">
            <v>311</v>
          </cell>
        </row>
        <row r="105">
          <cell r="H105" t="str">
            <v>6017_B_1</v>
          </cell>
          <cell r="I105">
            <v>28430</v>
          </cell>
          <cell r="K105" t="str">
            <v>OP</v>
          </cell>
          <cell r="L105" t="str">
            <v>EC</v>
          </cell>
          <cell r="O105" t="str">
            <v>7408</v>
          </cell>
          <cell r="P105">
            <v>8305</v>
          </cell>
          <cell r="Q105">
            <v>0.05</v>
          </cell>
          <cell r="R105" t="str">
            <v>99.5</v>
          </cell>
          <cell r="S105" t="str">
            <v>99.1</v>
          </cell>
          <cell r="T105">
            <v>35947</v>
          </cell>
          <cell r="V105" t="str">
            <v>8.0</v>
          </cell>
          <cell r="X105" t="str">
            <v>NA</v>
          </cell>
          <cell r="Z105" t="str">
            <v>2.8</v>
          </cell>
          <cell r="AB105" t="str">
            <v>NA</v>
          </cell>
          <cell r="AD105" t="str">
            <v>99.5</v>
          </cell>
          <cell r="AE105" t="str">
            <v>252</v>
          </cell>
          <cell r="AF105" t="str">
            <v xml:space="preserve">  2290000</v>
          </cell>
          <cell r="AG105" t="str">
            <v>325</v>
          </cell>
        </row>
        <row r="106">
          <cell r="H106" t="str">
            <v>6017_B_2</v>
          </cell>
          <cell r="I106">
            <v>30286</v>
          </cell>
          <cell r="K106" t="str">
            <v>OP</v>
          </cell>
          <cell r="L106" t="str">
            <v>EC</v>
          </cell>
          <cell r="O106" t="str">
            <v>12870</v>
          </cell>
          <cell r="P106">
            <v>8389</v>
          </cell>
          <cell r="Q106">
            <v>0.05</v>
          </cell>
          <cell r="R106" t="str">
            <v>99.5</v>
          </cell>
          <cell r="S106" t="str">
            <v>99.1</v>
          </cell>
          <cell r="T106">
            <v>33208</v>
          </cell>
          <cell r="V106" t="str">
            <v>10.1</v>
          </cell>
          <cell r="X106" t="str">
            <v>NA</v>
          </cell>
          <cell r="Z106" t="str">
            <v>2.8</v>
          </cell>
          <cell r="AB106" t="str">
            <v>NA</v>
          </cell>
          <cell r="AD106" t="str">
            <v>99.5</v>
          </cell>
          <cell r="AE106" t="str">
            <v>252</v>
          </cell>
          <cell r="AF106" t="str">
            <v xml:space="preserve">  2471400</v>
          </cell>
          <cell r="AG106" t="str">
            <v>325</v>
          </cell>
        </row>
        <row r="107">
          <cell r="H107" t="str">
            <v>10646_B_BAGHS1</v>
          </cell>
          <cell r="I107">
            <v>33635</v>
          </cell>
          <cell r="K107" t="str">
            <v>OP</v>
          </cell>
          <cell r="L107" t="str">
            <v>BP</v>
          </cell>
          <cell r="O107" t="str">
            <v>1471</v>
          </cell>
          <cell r="P107">
            <v>8451</v>
          </cell>
          <cell r="Q107">
            <v>0.01</v>
          </cell>
          <cell r="R107" t="str">
            <v>99.7</v>
          </cell>
          <cell r="S107" t="str">
            <v>100.0</v>
          </cell>
          <cell r="T107">
            <v>33878</v>
          </cell>
          <cell r="V107" t="str">
            <v>NA</v>
          </cell>
          <cell r="X107" t="str">
            <v>NA</v>
          </cell>
          <cell r="Z107" t="str">
            <v>NA</v>
          </cell>
          <cell r="AB107" t="str">
            <v>NA</v>
          </cell>
          <cell r="AD107" t="str">
            <v>99.7</v>
          </cell>
          <cell r="AE107" t="str">
            <v>0.93</v>
          </cell>
          <cell r="AF107" t="str">
            <v>108267</v>
          </cell>
          <cell r="AG107" t="str">
            <v>300</v>
          </cell>
        </row>
        <row r="108">
          <cell r="H108" t="str">
            <v>10646_B_BAGHS2</v>
          </cell>
          <cell r="I108">
            <v>33635</v>
          </cell>
          <cell r="K108" t="str">
            <v>OP</v>
          </cell>
          <cell r="L108" t="str">
            <v>BP</v>
          </cell>
          <cell r="O108" t="str">
            <v>1471</v>
          </cell>
          <cell r="P108">
            <v>8343</v>
          </cell>
          <cell r="Q108">
            <v>0.01</v>
          </cell>
          <cell r="R108" t="str">
            <v>99.7</v>
          </cell>
          <cell r="S108" t="str">
            <v>100.0</v>
          </cell>
          <cell r="T108">
            <v>33878</v>
          </cell>
          <cell r="V108" t="str">
            <v>NA</v>
          </cell>
          <cell r="X108" t="str">
            <v>NA</v>
          </cell>
          <cell r="Z108" t="str">
            <v>NA</v>
          </cell>
          <cell r="AB108" t="str">
            <v>NA</v>
          </cell>
          <cell r="AD108" t="str">
            <v>99.9</v>
          </cell>
          <cell r="AE108" t="str">
            <v>1.19</v>
          </cell>
          <cell r="AF108" t="str">
            <v>106200</v>
          </cell>
          <cell r="AG108" t="str">
            <v>300</v>
          </cell>
        </row>
        <row r="109">
          <cell r="H109" t="str">
            <v>10643_B_ESP1</v>
          </cell>
          <cell r="I109">
            <v>33178</v>
          </cell>
          <cell r="K109" t="str">
            <v>OP</v>
          </cell>
          <cell r="L109" t="str">
            <v>EW</v>
          </cell>
          <cell r="O109" t="str">
            <v>750</v>
          </cell>
          <cell r="P109">
            <v>8036</v>
          </cell>
          <cell r="Q109">
            <v>8.0000000000000002E-3</v>
          </cell>
          <cell r="R109" t="str">
            <v>99.9</v>
          </cell>
          <cell r="S109" t="str">
            <v>99.9</v>
          </cell>
          <cell r="U109" t="str">
            <v>NA</v>
          </cell>
          <cell r="V109" t="str">
            <v>NA</v>
          </cell>
          <cell r="W109" t="str">
            <v>NA</v>
          </cell>
          <cell r="X109" t="str">
            <v>NA</v>
          </cell>
          <cell r="Y109" t="str">
            <v>NA</v>
          </cell>
          <cell r="Z109" t="str">
            <v>NA</v>
          </cell>
          <cell r="AA109" t="str">
            <v>NA</v>
          </cell>
          <cell r="AB109" t="str">
            <v>NA</v>
          </cell>
          <cell r="AC109" t="str">
            <v>NA</v>
          </cell>
          <cell r="AD109" t="str">
            <v>99.0</v>
          </cell>
          <cell r="AE109" t="str">
            <v>10</v>
          </cell>
          <cell r="AF109" t="str">
            <v>270000</v>
          </cell>
          <cell r="AG109" t="str">
            <v>300</v>
          </cell>
        </row>
        <row r="110">
          <cell r="H110" t="str">
            <v>10643_B_ESP2</v>
          </cell>
          <cell r="I110">
            <v>33178</v>
          </cell>
          <cell r="K110" t="str">
            <v>OP</v>
          </cell>
          <cell r="L110" t="str">
            <v>EW</v>
          </cell>
          <cell r="O110" t="str">
            <v>750</v>
          </cell>
          <cell r="P110">
            <v>7915</v>
          </cell>
          <cell r="Q110">
            <v>3.0000000000000001E-3</v>
          </cell>
          <cell r="R110" t="str">
            <v>99.9</v>
          </cell>
          <cell r="S110" t="str">
            <v>99.9</v>
          </cell>
          <cell r="U110" t="str">
            <v>NA</v>
          </cell>
          <cell r="V110" t="str">
            <v>NA</v>
          </cell>
          <cell r="W110" t="str">
            <v>NA</v>
          </cell>
          <cell r="X110" t="str">
            <v>NA</v>
          </cell>
          <cell r="Y110" t="str">
            <v>NA</v>
          </cell>
          <cell r="Z110" t="str">
            <v>NA</v>
          </cell>
          <cell r="AA110" t="str">
            <v>NA</v>
          </cell>
          <cell r="AB110" t="str">
            <v>NA</v>
          </cell>
          <cell r="AC110" t="str">
            <v>NA</v>
          </cell>
          <cell r="AD110" t="str">
            <v>99.0</v>
          </cell>
          <cell r="AE110" t="str">
            <v>10</v>
          </cell>
          <cell r="AF110" t="str">
            <v>270000</v>
          </cell>
          <cell r="AG110" t="str">
            <v>300</v>
          </cell>
        </row>
        <row r="111">
          <cell r="H111" t="str">
            <v>10643_B_ESP3</v>
          </cell>
          <cell r="I111">
            <v>33178</v>
          </cell>
          <cell r="K111" t="str">
            <v>OP</v>
          </cell>
          <cell r="L111" t="str">
            <v>EW</v>
          </cell>
          <cell r="O111" t="str">
            <v>750</v>
          </cell>
          <cell r="P111">
            <v>7702</v>
          </cell>
          <cell r="Q111">
            <v>7.0000000000000001E-3</v>
          </cell>
          <cell r="R111" t="str">
            <v>99.9</v>
          </cell>
          <cell r="S111" t="str">
            <v>99.9</v>
          </cell>
          <cell r="U111" t="str">
            <v>NA</v>
          </cell>
          <cell r="V111" t="str">
            <v>NA</v>
          </cell>
          <cell r="W111" t="str">
            <v>NA</v>
          </cell>
          <cell r="X111" t="str">
            <v>NA</v>
          </cell>
          <cell r="Y111" t="str">
            <v>NA</v>
          </cell>
          <cell r="Z111" t="str">
            <v>NA</v>
          </cell>
          <cell r="AA111" t="str">
            <v>NA</v>
          </cell>
          <cell r="AB111" t="str">
            <v>NA</v>
          </cell>
          <cell r="AC111" t="str">
            <v>NA</v>
          </cell>
          <cell r="AD111" t="str">
            <v>99.0</v>
          </cell>
          <cell r="AE111" t="str">
            <v>10</v>
          </cell>
          <cell r="AF111" t="str">
            <v>270000</v>
          </cell>
          <cell r="AG111" t="str">
            <v>300</v>
          </cell>
        </row>
        <row r="112">
          <cell r="H112" t="str">
            <v>1122_B_7</v>
          </cell>
          <cell r="I112">
            <v>24990</v>
          </cell>
          <cell r="K112" t="str">
            <v>OP</v>
          </cell>
          <cell r="L112" t="str">
            <v>EK</v>
          </cell>
          <cell r="O112" t="str">
            <v>EN</v>
          </cell>
          <cell r="P112">
            <v>6066</v>
          </cell>
          <cell r="Q112">
            <v>0.02</v>
          </cell>
          <cell r="S112" t="str">
            <v>99.0</v>
          </cell>
          <cell r="T112">
            <v>37834</v>
          </cell>
          <cell r="V112" t="str">
            <v>13.5</v>
          </cell>
          <cell r="X112" t="str">
            <v>NA</v>
          </cell>
          <cell r="Z112" t="str">
            <v>4.0</v>
          </cell>
          <cell r="AB112" t="str">
            <v>NA</v>
          </cell>
          <cell r="AD112" t="str">
            <v>98.0</v>
          </cell>
          <cell r="AE112" t="str">
            <v>122</v>
          </cell>
          <cell r="AF112" t="str">
            <v xml:space="preserve">   167600</v>
          </cell>
          <cell r="AG112" t="str">
            <v>330</v>
          </cell>
        </row>
        <row r="113">
          <cell r="H113" t="str">
            <v>1122_B_8</v>
          </cell>
          <cell r="I113">
            <v>30072</v>
          </cell>
          <cell r="K113" t="str">
            <v>OP</v>
          </cell>
          <cell r="L113" t="str">
            <v>EW</v>
          </cell>
          <cell r="O113" t="str">
            <v>2732</v>
          </cell>
          <cell r="P113">
            <v>7188</v>
          </cell>
          <cell r="Q113">
            <v>0.02</v>
          </cell>
          <cell r="S113" t="str">
            <v>99.8</v>
          </cell>
          <cell r="T113">
            <v>37834</v>
          </cell>
          <cell r="V113" t="str">
            <v>8.0</v>
          </cell>
          <cell r="X113" t="str">
            <v>NA</v>
          </cell>
          <cell r="Z113" t="str">
            <v>0.4</v>
          </cell>
          <cell r="AB113" t="str">
            <v>NA</v>
          </cell>
          <cell r="AD113" t="str">
            <v>99.4</v>
          </cell>
          <cell r="AE113" t="str">
            <v>23</v>
          </cell>
          <cell r="AF113" t="str">
            <v xml:space="preserve">   422000</v>
          </cell>
          <cell r="AG113" t="str">
            <v>650</v>
          </cell>
        </row>
        <row r="114">
          <cell r="H114" t="str">
            <v>10151_B_FGBH1A</v>
          </cell>
          <cell r="I114">
            <v>33817</v>
          </cell>
          <cell r="K114" t="str">
            <v>OP</v>
          </cell>
          <cell r="L114" t="str">
            <v>BP</v>
          </cell>
          <cell r="O114" t="str">
            <v>EN</v>
          </cell>
          <cell r="P114">
            <v>8197</v>
          </cell>
          <cell r="Q114">
            <v>0</v>
          </cell>
          <cell r="R114" t="str">
            <v>99.9</v>
          </cell>
          <cell r="S114" t="str">
            <v>99.9</v>
          </cell>
          <cell r="T114">
            <v>38473</v>
          </cell>
          <cell r="V114" t="str">
            <v>48</v>
          </cell>
          <cell r="X114" t="str">
            <v>NA</v>
          </cell>
          <cell r="Z114" t="str">
            <v>6.1</v>
          </cell>
          <cell r="AB114" t="str">
            <v>NA</v>
          </cell>
          <cell r="AD114" t="str">
            <v>99.5</v>
          </cell>
          <cell r="AE114" t="str">
            <v>17</v>
          </cell>
          <cell r="AF114" t="str">
            <v>236000</v>
          </cell>
          <cell r="AG114" t="str">
            <v>375</v>
          </cell>
        </row>
        <row r="115">
          <cell r="H115" t="str">
            <v>10151_B_FGBH1B</v>
          </cell>
          <cell r="I115">
            <v>33817</v>
          </cell>
          <cell r="K115" t="str">
            <v>OP</v>
          </cell>
          <cell r="L115" t="str">
            <v>BP</v>
          </cell>
          <cell r="O115" t="str">
            <v>EN</v>
          </cell>
          <cell r="P115">
            <v>8359</v>
          </cell>
          <cell r="Q115">
            <v>0</v>
          </cell>
          <cell r="R115" t="str">
            <v>99.9</v>
          </cell>
          <cell r="S115" t="str">
            <v>99.9</v>
          </cell>
          <cell r="T115">
            <v>38473</v>
          </cell>
          <cell r="V115" t="str">
            <v>48</v>
          </cell>
          <cell r="X115" t="str">
            <v>NA</v>
          </cell>
          <cell r="Z115" t="str">
            <v>6.1</v>
          </cell>
          <cell r="AB115" t="str">
            <v>NA</v>
          </cell>
          <cell r="AD115" t="str">
            <v>99.5</v>
          </cell>
          <cell r="AE115" t="str">
            <v>17</v>
          </cell>
          <cell r="AF115" t="str">
            <v>236000</v>
          </cell>
          <cell r="AG115" t="str">
            <v>375</v>
          </cell>
        </row>
        <row r="116">
          <cell r="H116" t="str">
            <v>10746_B_BH1</v>
          </cell>
          <cell r="I116">
            <v>33390</v>
          </cell>
          <cell r="K116" t="str">
            <v>OP</v>
          </cell>
          <cell r="L116" t="str">
            <v>BP</v>
          </cell>
          <cell r="O116" t="str">
            <v>NA</v>
          </cell>
          <cell r="P116">
            <v>8049</v>
          </cell>
          <cell r="Q116">
            <v>0.01</v>
          </cell>
          <cell r="R116" t="str">
            <v>99.9</v>
          </cell>
          <cell r="S116" t="str">
            <v>99.9</v>
          </cell>
          <cell r="T116">
            <v>38473</v>
          </cell>
          <cell r="V116" t="str">
            <v>NA</v>
          </cell>
          <cell r="X116" t="str">
            <v>NA</v>
          </cell>
          <cell r="Z116" t="str">
            <v>Na</v>
          </cell>
          <cell r="AB116" t="str">
            <v>NA</v>
          </cell>
          <cell r="AD116" t="str">
            <v>99.9</v>
          </cell>
          <cell r="AE116" t="str">
            <v>0.6</v>
          </cell>
          <cell r="AF116" t="str">
            <v>134000</v>
          </cell>
          <cell r="AG116" t="str">
            <v>270</v>
          </cell>
        </row>
        <row r="117">
          <cell r="H117" t="str">
            <v>10746_B_BH2</v>
          </cell>
          <cell r="I117">
            <v>33390</v>
          </cell>
          <cell r="K117" t="str">
            <v>OP</v>
          </cell>
          <cell r="L117" t="str">
            <v>BP</v>
          </cell>
          <cell r="O117" t="str">
            <v>NA</v>
          </cell>
          <cell r="P117">
            <v>7871</v>
          </cell>
          <cell r="Q117">
            <v>0.01</v>
          </cell>
          <cell r="R117" t="str">
            <v>99.9</v>
          </cell>
          <cell r="S117" t="str">
            <v>99.9</v>
          </cell>
          <cell r="T117">
            <v>38473</v>
          </cell>
          <cell r="V117" t="str">
            <v>NA</v>
          </cell>
          <cell r="X117" t="str">
            <v>NA</v>
          </cell>
          <cell r="Z117" t="str">
            <v>NA</v>
          </cell>
          <cell r="AB117" t="str">
            <v>NA</v>
          </cell>
          <cell r="AD117" t="str">
            <v>99.9</v>
          </cell>
          <cell r="AE117" t="str">
            <v>1.4</v>
          </cell>
          <cell r="AF117" t="str">
            <v>140000</v>
          </cell>
          <cell r="AG117" t="str">
            <v>290</v>
          </cell>
        </row>
        <row r="118">
          <cell r="H118" t="str">
            <v>10746_B_BH3</v>
          </cell>
          <cell r="I118">
            <v>33390</v>
          </cell>
          <cell r="K118" t="str">
            <v>OP</v>
          </cell>
          <cell r="L118" t="str">
            <v>BP</v>
          </cell>
          <cell r="O118" t="str">
            <v>NA</v>
          </cell>
          <cell r="P118">
            <v>8174</v>
          </cell>
          <cell r="Q118">
            <v>0.01</v>
          </cell>
          <cell r="R118" t="str">
            <v>99.9</v>
          </cell>
          <cell r="S118" t="str">
            <v>99.9</v>
          </cell>
          <cell r="T118">
            <v>38473</v>
          </cell>
          <cell r="V118" t="str">
            <v>NA</v>
          </cell>
          <cell r="X118" t="str">
            <v>NA</v>
          </cell>
          <cell r="Z118" t="str">
            <v>NA</v>
          </cell>
          <cell r="AB118" t="str">
            <v>NA</v>
          </cell>
          <cell r="AD118" t="str">
            <v>99.9</v>
          </cell>
          <cell r="AE118" t="str">
            <v>0.5</v>
          </cell>
          <cell r="AF118" t="str">
            <v>134000</v>
          </cell>
          <cell r="AG118" t="str">
            <v>280</v>
          </cell>
        </row>
        <row r="119">
          <cell r="H119" t="str">
            <v>10746_B_BH4</v>
          </cell>
          <cell r="I119">
            <v>33390</v>
          </cell>
          <cell r="K119" t="str">
            <v>OP</v>
          </cell>
          <cell r="L119" t="str">
            <v>BP</v>
          </cell>
          <cell r="O119" t="str">
            <v>NA</v>
          </cell>
          <cell r="P119">
            <v>8257</v>
          </cell>
          <cell r="Q119">
            <v>0.01</v>
          </cell>
          <cell r="R119" t="str">
            <v>99.9</v>
          </cell>
          <cell r="S119" t="str">
            <v>99.9</v>
          </cell>
          <cell r="T119">
            <v>38473</v>
          </cell>
          <cell r="V119" t="str">
            <v>NA</v>
          </cell>
          <cell r="X119" t="str">
            <v>NA</v>
          </cell>
          <cell r="Z119" t="str">
            <v>NA</v>
          </cell>
          <cell r="AB119" t="str">
            <v>NA</v>
          </cell>
          <cell r="AD119" t="str">
            <v>99.9</v>
          </cell>
          <cell r="AE119" t="str">
            <v>0.2</v>
          </cell>
          <cell r="AF119" t="str">
            <v>129000</v>
          </cell>
          <cell r="AG119" t="str">
            <v>280</v>
          </cell>
        </row>
        <row r="120">
          <cell r="H120" t="str">
            <v>10746_B_BH5</v>
          </cell>
          <cell r="I120">
            <v>33390</v>
          </cell>
          <cell r="K120" t="str">
            <v>OP</v>
          </cell>
          <cell r="L120" t="str">
            <v>BP</v>
          </cell>
          <cell r="O120" t="str">
            <v>NA</v>
          </cell>
          <cell r="P120">
            <v>8074</v>
          </cell>
          <cell r="Q120">
            <v>0.01</v>
          </cell>
          <cell r="R120" t="str">
            <v>99.9</v>
          </cell>
          <cell r="S120" t="str">
            <v>99.9</v>
          </cell>
          <cell r="T120">
            <v>38473</v>
          </cell>
          <cell r="V120" t="str">
            <v>NA</v>
          </cell>
          <cell r="X120" t="str">
            <v>NA</v>
          </cell>
          <cell r="Z120" t="str">
            <v>NA</v>
          </cell>
          <cell r="AB120" t="str">
            <v>NA</v>
          </cell>
          <cell r="AD120" t="str">
            <v>99.9</v>
          </cell>
          <cell r="AE120" t="str">
            <v>0.5</v>
          </cell>
          <cell r="AF120" t="str">
            <v>130000</v>
          </cell>
          <cell r="AG120" t="str">
            <v>275</v>
          </cell>
        </row>
        <row r="121">
          <cell r="H121" t="str">
            <v>10746_B_BH6</v>
          </cell>
          <cell r="I121">
            <v>33390</v>
          </cell>
          <cell r="K121" t="str">
            <v>OP</v>
          </cell>
          <cell r="L121" t="str">
            <v>BP</v>
          </cell>
          <cell r="O121" t="str">
            <v>NA</v>
          </cell>
          <cell r="P121">
            <v>7968</v>
          </cell>
          <cell r="Q121">
            <v>0.01</v>
          </cell>
          <cell r="R121" t="str">
            <v>99.9</v>
          </cell>
          <cell r="S121" t="str">
            <v>99.9</v>
          </cell>
          <cell r="T121">
            <v>38473</v>
          </cell>
          <cell r="V121" t="str">
            <v>NA</v>
          </cell>
          <cell r="X121" t="str">
            <v>NA</v>
          </cell>
          <cell r="Z121" t="str">
            <v>NA</v>
          </cell>
          <cell r="AB121" t="str">
            <v>NA</v>
          </cell>
          <cell r="AD121" t="str">
            <v>99.9</v>
          </cell>
          <cell r="AE121" t="str">
            <v>1.62</v>
          </cell>
          <cell r="AF121" t="str">
            <v>128000</v>
          </cell>
          <cell r="AG121" t="str">
            <v>290</v>
          </cell>
        </row>
        <row r="122">
          <cell r="H122" t="str">
            <v>10430_B_ESP1</v>
          </cell>
          <cell r="I122">
            <v>31199</v>
          </cell>
          <cell r="K122" t="str">
            <v>OP</v>
          </cell>
          <cell r="L122" t="str">
            <v>EW</v>
          </cell>
          <cell r="O122" t="str">
            <v>EN</v>
          </cell>
          <cell r="P122">
            <v>8030</v>
          </cell>
          <cell r="Q122">
            <v>0.03</v>
          </cell>
          <cell r="R122" t="str">
            <v>95.6</v>
          </cell>
          <cell r="S122" t="str">
            <v>NA</v>
          </cell>
          <cell r="U122" t="str">
            <v>NA</v>
          </cell>
          <cell r="V122" t="str">
            <v>8.0</v>
          </cell>
          <cell r="X122" t="str">
            <v>NA</v>
          </cell>
          <cell r="Z122" t="str">
            <v>2.5</v>
          </cell>
          <cell r="AA122" t="str">
            <v>0.75</v>
          </cell>
          <cell r="AB122" t="str">
            <v>NA</v>
          </cell>
          <cell r="AD122" t="str">
            <v>92.0</v>
          </cell>
          <cell r="AE122" t="str">
            <v>EN</v>
          </cell>
          <cell r="AF122" t="str">
            <v>EN</v>
          </cell>
          <cell r="AG122" t="str">
            <v>380</v>
          </cell>
        </row>
        <row r="123">
          <cell r="H123" t="str">
            <v>10430_B_ESP5</v>
          </cell>
          <cell r="I123">
            <v>31199</v>
          </cell>
          <cell r="K123" t="str">
            <v>OP</v>
          </cell>
          <cell r="L123" t="str">
            <v>EW</v>
          </cell>
          <cell r="O123" t="str">
            <v>EN</v>
          </cell>
          <cell r="P123">
            <v>8030</v>
          </cell>
          <cell r="Q123">
            <v>0.03</v>
          </cell>
          <cell r="R123" t="str">
            <v>96.6</v>
          </cell>
          <cell r="S123" t="str">
            <v>NA</v>
          </cell>
          <cell r="U123" t="str">
            <v>NA</v>
          </cell>
          <cell r="V123" t="str">
            <v>8.0</v>
          </cell>
          <cell r="X123" t="str">
            <v>NA</v>
          </cell>
          <cell r="Z123" t="str">
            <v>2.5</v>
          </cell>
          <cell r="AA123" t="str">
            <v>0.75</v>
          </cell>
          <cell r="AB123" t="str">
            <v>NA</v>
          </cell>
          <cell r="AD123" t="str">
            <v>92.0</v>
          </cell>
          <cell r="AE123" t="str">
            <v>EN</v>
          </cell>
          <cell r="AF123" t="str">
            <v>EN</v>
          </cell>
          <cell r="AG123" t="str">
            <v>380</v>
          </cell>
        </row>
        <row r="124">
          <cell r="H124" t="str">
            <v>10430_B_ESP8</v>
          </cell>
          <cell r="I124">
            <v>32295</v>
          </cell>
          <cell r="K124" t="str">
            <v>OP</v>
          </cell>
          <cell r="L124" t="str">
            <v>EW</v>
          </cell>
          <cell r="O124" t="str">
            <v>EN</v>
          </cell>
          <cell r="P124">
            <v>8030</v>
          </cell>
          <cell r="Q124">
            <v>0.02</v>
          </cell>
          <cell r="R124" t="str">
            <v>95.6</v>
          </cell>
          <cell r="S124" t="str">
            <v>NA</v>
          </cell>
          <cell r="U124" t="str">
            <v>NA</v>
          </cell>
          <cell r="V124" t="str">
            <v>8.0</v>
          </cell>
          <cell r="X124" t="str">
            <v>NA</v>
          </cell>
          <cell r="Z124" t="str">
            <v>2.75</v>
          </cell>
          <cell r="AA124" t="str">
            <v>0.75</v>
          </cell>
          <cell r="AB124" t="str">
            <v>NA</v>
          </cell>
          <cell r="AD124" t="str">
            <v>92.0</v>
          </cell>
          <cell r="AE124" t="str">
            <v>EN</v>
          </cell>
          <cell r="AF124" t="str">
            <v>EN</v>
          </cell>
          <cell r="AG124" t="str">
            <v>380</v>
          </cell>
        </row>
        <row r="125">
          <cell r="H125" t="str">
            <v>10430_B_ESP9</v>
          </cell>
          <cell r="I125">
            <v>32295</v>
          </cell>
          <cell r="K125" t="str">
            <v>OP</v>
          </cell>
          <cell r="L125" t="str">
            <v>EW</v>
          </cell>
          <cell r="O125" t="str">
            <v>EN</v>
          </cell>
          <cell r="P125">
            <v>8030</v>
          </cell>
          <cell r="Q125">
            <v>0.02</v>
          </cell>
          <cell r="R125" t="str">
            <v>95.6</v>
          </cell>
          <cell r="S125" t="str">
            <v>NA</v>
          </cell>
          <cell r="U125" t="str">
            <v>NA</v>
          </cell>
          <cell r="V125" t="str">
            <v>8.0</v>
          </cell>
          <cell r="X125" t="str">
            <v>NA</v>
          </cell>
          <cell r="Z125" t="str">
            <v>2.75</v>
          </cell>
          <cell r="AA125" t="str">
            <v>0.75</v>
          </cell>
          <cell r="AB125" t="str">
            <v>NA</v>
          </cell>
          <cell r="AD125" t="str">
            <v>92.0</v>
          </cell>
          <cell r="AE125" t="str">
            <v>EN</v>
          </cell>
          <cell r="AF125" t="str">
            <v>EN</v>
          </cell>
          <cell r="AG125" t="str">
            <v>380</v>
          </cell>
        </row>
        <row r="126">
          <cell r="H126" t="str">
            <v>3775_B_1</v>
          </cell>
          <cell r="I126">
            <v>27426</v>
          </cell>
          <cell r="K126" t="str">
            <v>OP</v>
          </cell>
          <cell r="L126" t="str">
            <v>EC</v>
          </cell>
          <cell r="O126" t="str">
            <v>8225</v>
          </cell>
          <cell r="P126">
            <v>7789</v>
          </cell>
          <cell r="Q126" t="str">
            <v>EN</v>
          </cell>
          <cell r="R126" t="str">
            <v>EN</v>
          </cell>
          <cell r="S126" t="str">
            <v>99.8</v>
          </cell>
          <cell r="T126">
            <v>29190</v>
          </cell>
          <cell r="V126" t="str">
            <v>20</v>
          </cell>
          <cell r="X126" t="str">
            <v>NA</v>
          </cell>
          <cell r="Z126" t="str">
            <v>.5</v>
          </cell>
          <cell r="AB126" t="str">
            <v>NA</v>
          </cell>
          <cell r="AD126" t="str">
            <v>99.7</v>
          </cell>
          <cell r="AE126" t="str">
            <v>97</v>
          </cell>
          <cell r="AF126" t="str">
            <v xml:space="preserve">   900000</v>
          </cell>
          <cell r="AG126" t="str">
            <v>250</v>
          </cell>
        </row>
        <row r="127">
          <cell r="H127" t="str">
            <v>3775_B_2</v>
          </cell>
          <cell r="I127">
            <v>27334</v>
          </cell>
          <cell r="K127" t="str">
            <v>OP</v>
          </cell>
          <cell r="L127" t="str">
            <v>EC</v>
          </cell>
          <cell r="O127" t="str">
            <v>8225</v>
          </cell>
          <cell r="P127">
            <v>6981</v>
          </cell>
          <cell r="Q127" t="str">
            <v>EN</v>
          </cell>
          <cell r="R127" t="str">
            <v>EN</v>
          </cell>
          <cell r="S127" t="str">
            <v>99.8</v>
          </cell>
          <cell r="T127">
            <v>29799</v>
          </cell>
          <cell r="V127" t="str">
            <v>20</v>
          </cell>
          <cell r="X127" t="str">
            <v>NA</v>
          </cell>
          <cell r="Z127" t="str">
            <v>.5</v>
          </cell>
          <cell r="AB127" t="str">
            <v>NA</v>
          </cell>
          <cell r="AD127" t="str">
            <v>99.7</v>
          </cell>
          <cell r="AE127" t="str">
            <v>97</v>
          </cell>
          <cell r="AF127" t="str">
            <v xml:space="preserve">   900000</v>
          </cell>
          <cell r="AG127" t="str">
            <v>250</v>
          </cell>
        </row>
        <row r="128">
          <cell r="H128" t="str">
            <v>3775_B_3</v>
          </cell>
          <cell r="I128">
            <v>27273</v>
          </cell>
          <cell r="K128" t="str">
            <v>OP</v>
          </cell>
          <cell r="L128" t="str">
            <v>EC</v>
          </cell>
          <cell r="O128" t="str">
            <v>8225</v>
          </cell>
          <cell r="P128">
            <v>6918</v>
          </cell>
          <cell r="Q128" t="str">
            <v>EN</v>
          </cell>
          <cell r="R128" t="str">
            <v>EN</v>
          </cell>
          <cell r="S128" t="str">
            <v>99.8</v>
          </cell>
          <cell r="T128">
            <v>29830</v>
          </cell>
          <cell r="V128" t="str">
            <v>20</v>
          </cell>
          <cell r="X128" t="str">
            <v>NA</v>
          </cell>
          <cell r="Z128" t="str">
            <v>.5</v>
          </cell>
          <cell r="AB128" t="str">
            <v>NA</v>
          </cell>
          <cell r="AD128" t="str">
            <v>99.7</v>
          </cell>
          <cell r="AE128" t="str">
            <v>97</v>
          </cell>
          <cell r="AF128" t="str">
            <v xml:space="preserve">   900000</v>
          </cell>
          <cell r="AG128" t="str">
            <v>250</v>
          </cell>
        </row>
        <row r="129">
          <cell r="H129" t="str">
            <v>3776_B_51</v>
          </cell>
          <cell r="I129">
            <v>27334</v>
          </cell>
          <cell r="K129" t="str">
            <v>OP</v>
          </cell>
          <cell r="L129" t="str">
            <v>EK</v>
          </cell>
          <cell r="O129" t="str">
            <v>2150</v>
          </cell>
          <cell r="P129">
            <v>5965</v>
          </cell>
          <cell r="Q129" t="str">
            <v>EN</v>
          </cell>
          <cell r="R129" t="str">
            <v>EN</v>
          </cell>
          <cell r="S129" t="str">
            <v>99.9</v>
          </cell>
          <cell r="T129">
            <v>35521</v>
          </cell>
          <cell r="V129" t="str">
            <v>20</v>
          </cell>
          <cell r="X129" t="str">
            <v>NA</v>
          </cell>
          <cell r="Z129" t="str">
            <v>.5</v>
          </cell>
          <cell r="AB129" t="str">
            <v>.1</v>
          </cell>
          <cell r="AD129" t="str">
            <v>99.7</v>
          </cell>
          <cell r="AE129" t="str">
            <v>7</v>
          </cell>
          <cell r="AF129" t="str">
            <v xml:space="preserve">   254000</v>
          </cell>
          <cell r="AG129" t="str">
            <v>313</v>
          </cell>
        </row>
        <row r="130">
          <cell r="H130" t="str">
            <v>3776_B_52</v>
          </cell>
          <cell r="I130">
            <v>27334</v>
          </cell>
          <cell r="K130" t="str">
            <v>OP</v>
          </cell>
          <cell r="L130" t="str">
            <v>EK</v>
          </cell>
          <cell r="O130" t="str">
            <v>2150</v>
          </cell>
          <cell r="P130">
            <v>5965</v>
          </cell>
          <cell r="Q130" t="str">
            <v>EN</v>
          </cell>
          <cell r="R130" t="str">
            <v>EN</v>
          </cell>
          <cell r="S130" t="str">
            <v>99.9</v>
          </cell>
          <cell r="T130">
            <v>35521</v>
          </cell>
          <cell r="V130" t="str">
            <v>20</v>
          </cell>
          <cell r="X130" t="str">
            <v>NA</v>
          </cell>
          <cell r="Z130" t="str">
            <v>.5</v>
          </cell>
          <cell r="AB130" t="str">
            <v>.1</v>
          </cell>
          <cell r="AD130" t="str">
            <v>99.9</v>
          </cell>
          <cell r="AE130" t="str">
            <v>7</v>
          </cell>
          <cell r="AF130" t="str">
            <v xml:space="preserve">   254000</v>
          </cell>
          <cell r="AG130" t="str">
            <v>313</v>
          </cell>
        </row>
        <row r="131">
          <cell r="H131" t="str">
            <v>3776_B_6</v>
          </cell>
          <cell r="I131">
            <v>27454</v>
          </cell>
          <cell r="K131" t="str">
            <v>OP</v>
          </cell>
          <cell r="L131" t="str">
            <v>EK</v>
          </cell>
          <cell r="O131" t="str">
            <v>8700</v>
          </cell>
          <cell r="P131">
            <v>7410</v>
          </cell>
          <cell r="Q131" t="str">
            <v>EN</v>
          </cell>
          <cell r="R131" t="str">
            <v>EN</v>
          </cell>
          <cell r="S131" t="str">
            <v>99.9</v>
          </cell>
          <cell r="T131">
            <v>38200</v>
          </cell>
          <cell r="V131" t="str">
            <v>20</v>
          </cell>
          <cell r="X131" t="str">
            <v>NA</v>
          </cell>
          <cell r="Z131" t="str">
            <v>.5</v>
          </cell>
          <cell r="AB131" t="str">
            <v>.1</v>
          </cell>
          <cell r="AD131" t="str">
            <v>99.9</v>
          </cell>
          <cell r="AE131" t="str">
            <v>11</v>
          </cell>
          <cell r="AF131" t="str">
            <v xml:space="preserve">   900000</v>
          </cell>
          <cell r="AG131" t="str">
            <v>290</v>
          </cell>
        </row>
        <row r="132">
          <cell r="H132" t="str">
            <v>3935_B_1</v>
          </cell>
          <cell r="I132">
            <v>28581</v>
          </cell>
          <cell r="K132" t="str">
            <v>OP</v>
          </cell>
          <cell r="L132" t="str">
            <v>EK</v>
          </cell>
          <cell r="O132" t="str">
            <v>52211</v>
          </cell>
          <cell r="P132">
            <v>6128</v>
          </cell>
          <cell r="Q132" t="str">
            <v>EN</v>
          </cell>
          <cell r="R132" t="str">
            <v>EN</v>
          </cell>
          <cell r="S132" t="str">
            <v>99.9</v>
          </cell>
          <cell r="T132">
            <v>28764</v>
          </cell>
          <cell r="V132" t="str">
            <v>20</v>
          </cell>
          <cell r="W132" t="str">
            <v>NA</v>
          </cell>
          <cell r="X132" t="str">
            <v>NA</v>
          </cell>
          <cell r="Y132" t="str">
            <v>NA</v>
          </cell>
          <cell r="Z132" t="str">
            <v>.8</v>
          </cell>
          <cell r="AA132" t="str">
            <v>NA</v>
          </cell>
          <cell r="AB132" t="str">
            <v>NA</v>
          </cell>
          <cell r="AC132" t="str">
            <v>NA</v>
          </cell>
          <cell r="AD132" t="str">
            <v>99.8</v>
          </cell>
          <cell r="AE132" t="str">
            <v>321</v>
          </cell>
          <cell r="AF132" t="str">
            <v xml:space="preserve">  3000000</v>
          </cell>
          <cell r="AG132" t="str">
            <v>370</v>
          </cell>
        </row>
        <row r="133">
          <cell r="H133" t="str">
            <v>3935_B_2</v>
          </cell>
          <cell r="I133">
            <v>28460</v>
          </cell>
          <cell r="K133" t="str">
            <v>OP</v>
          </cell>
          <cell r="L133" t="str">
            <v>EK</v>
          </cell>
          <cell r="O133" t="str">
            <v>52211</v>
          </cell>
          <cell r="P133">
            <v>7551</v>
          </cell>
          <cell r="Q133" t="str">
            <v>EN</v>
          </cell>
          <cell r="R133" t="str">
            <v>EN</v>
          </cell>
          <cell r="S133" t="str">
            <v>99.9</v>
          </cell>
          <cell r="T133">
            <v>28672</v>
          </cell>
          <cell r="V133" t="str">
            <v>20</v>
          </cell>
          <cell r="W133" t="str">
            <v>NA</v>
          </cell>
          <cell r="X133" t="str">
            <v>NA</v>
          </cell>
          <cell r="Y133" t="str">
            <v>NA</v>
          </cell>
          <cell r="Z133" t="str">
            <v>.8</v>
          </cell>
          <cell r="AA133" t="str">
            <v>NA</v>
          </cell>
          <cell r="AB133" t="str">
            <v>NA</v>
          </cell>
          <cell r="AC133" t="str">
            <v>NA</v>
          </cell>
          <cell r="AD133" t="str">
            <v>99.8</v>
          </cell>
          <cell r="AE133" t="str">
            <v>321</v>
          </cell>
          <cell r="AF133" t="str">
            <v xml:space="preserve">  3000000</v>
          </cell>
          <cell r="AG133" t="str">
            <v>370</v>
          </cell>
        </row>
        <row r="134">
          <cell r="H134" t="str">
            <v>3935_B_3</v>
          </cell>
          <cell r="I134">
            <v>26938</v>
          </cell>
          <cell r="K134" t="str">
            <v>OP</v>
          </cell>
          <cell r="L134" t="str">
            <v>EK</v>
          </cell>
          <cell r="O134" t="str">
            <v>21560</v>
          </cell>
          <cell r="P134">
            <v>7972</v>
          </cell>
          <cell r="Q134" t="str">
            <v>EN</v>
          </cell>
          <cell r="R134" t="str">
            <v>EN</v>
          </cell>
          <cell r="S134" t="str">
            <v>99.8</v>
          </cell>
          <cell r="T134">
            <v>28764</v>
          </cell>
          <cell r="V134" t="str">
            <v>20</v>
          </cell>
          <cell r="W134" t="str">
            <v>NA</v>
          </cell>
          <cell r="X134" t="str">
            <v>NA</v>
          </cell>
          <cell r="Y134" t="str">
            <v>NA</v>
          </cell>
          <cell r="Z134" t="str">
            <v>.8</v>
          </cell>
          <cell r="AA134" t="str">
            <v>NA</v>
          </cell>
          <cell r="AB134" t="str">
            <v>NA</v>
          </cell>
          <cell r="AC134" t="str">
            <v>NA</v>
          </cell>
          <cell r="AD134" t="str">
            <v>99.7</v>
          </cell>
          <cell r="AE134" t="str">
            <v>557</v>
          </cell>
          <cell r="AF134" t="str">
            <v xml:space="preserve">  4402000</v>
          </cell>
          <cell r="AG134" t="str">
            <v>328</v>
          </cell>
        </row>
        <row r="135">
          <cell r="H135" t="str">
            <v>3936_B_1</v>
          </cell>
          <cell r="I135">
            <v>25355</v>
          </cell>
          <cell r="K135" t="str">
            <v>OP</v>
          </cell>
          <cell r="L135" t="str">
            <v>EC</v>
          </cell>
          <cell r="O135" t="str">
            <v>3850</v>
          </cell>
          <cell r="P135">
            <v>7678</v>
          </cell>
          <cell r="Q135" t="str">
            <v>EN</v>
          </cell>
          <cell r="R135" t="str">
            <v>EN</v>
          </cell>
          <cell r="S135" t="str">
            <v>99.7</v>
          </cell>
          <cell r="T135">
            <v>28185</v>
          </cell>
          <cell r="V135" t="str">
            <v>10</v>
          </cell>
          <cell r="W135" t="str">
            <v>20</v>
          </cell>
          <cell r="X135" t="str">
            <v>NA</v>
          </cell>
          <cell r="Z135" t="str">
            <v>.7</v>
          </cell>
          <cell r="AA135" t="str">
            <v>3</v>
          </cell>
          <cell r="AB135" t="str">
            <v>NA</v>
          </cell>
          <cell r="AD135" t="str">
            <v>98.5</v>
          </cell>
          <cell r="AE135" t="str">
            <v>40.0</v>
          </cell>
          <cell r="AF135" t="str">
            <v xml:space="preserve">   775000</v>
          </cell>
          <cell r="AG135" t="str">
            <v>310</v>
          </cell>
        </row>
        <row r="136">
          <cell r="H136" t="str">
            <v>3936_B_2</v>
          </cell>
          <cell r="I136">
            <v>25355</v>
          </cell>
          <cell r="K136" t="str">
            <v>OP</v>
          </cell>
          <cell r="L136" t="str">
            <v>EC</v>
          </cell>
          <cell r="O136" t="str">
            <v>3850</v>
          </cell>
          <cell r="P136">
            <v>6837</v>
          </cell>
          <cell r="Q136" t="str">
            <v>EN</v>
          </cell>
          <cell r="R136" t="str">
            <v>EN</v>
          </cell>
          <cell r="S136" t="str">
            <v>99.9</v>
          </cell>
          <cell r="T136">
            <v>28185</v>
          </cell>
          <cell r="V136" t="str">
            <v>10</v>
          </cell>
          <cell r="W136" t="str">
            <v>20</v>
          </cell>
          <cell r="X136" t="str">
            <v>NA</v>
          </cell>
          <cell r="Z136" t="str">
            <v>.7</v>
          </cell>
          <cell r="AA136" t="str">
            <v>3</v>
          </cell>
          <cell r="AB136" t="str">
            <v>NA</v>
          </cell>
          <cell r="AD136" t="str">
            <v>98.5</v>
          </cell>
          <cell r="AE136" t="str">
            <v>40.0</v>
          </cell>
          <cell r="AF136" t="str">
            <v xml:space="preserve">   775000</v>
          </cell>
          <cell r="AG136" t="str">
            <v>310</v>
          </cell>
        </row>
        <row r="137">
          <cell r="H137" t="str">
            <v>6264_B_1</v>
          </cell>
          <cell r="I137">
            <v>29465</v>
          </cell>
          <cell r="K137" t="str">
            <v>OP</v>
          </cell>
          <cell r="L137" t="str">
            <v>EK</v>
          </cell>
          <cell r="O137" t="str">
            <v>8514</v>
          </cell>
          <cell r="P137">
            <v>8534</v>
          </cell>
          <cell r="Q137" t="str">
            <v>EN</v>
          </cell>
          <cell r="R137" t="str">
            <v>EN</v>
          </cell>
          <cell r="S137" t="str">
            <v>99.7</v>
          </cell>
          <cell r="T137">
            <v>32387</v>
          </cell>
          <cell r="V137" t="str">
            <v>20</v>
          </cell>
          <cell r="X137" t="str">
            <v>NA</v>
          </cell>
          <cell r="Z137" t="str">
            <v>1</v>
          </cell>
          <cell r="AB137" t="str">
            <v>NA</v>
          </cell>
          <cell r="AD137" t="str">
            <v>99.7</v>
          </cell>
          <cell r="AE137" t="str">
            <v>219.0</v>
          </cell>
          <cell r="AF137" t="str">
            <v xml:space="preserve">  5100000</v>
          </cell>
          <cell r="AG137" t="str">
            <v>355</v>
          </cell>
        </row>
        <row r="138">
          <cell r="H138" t="str">
            <v>462_B_55</v>
          </cell>
          <cell r="I138">
            <v>28642</v>
          </cell>
          <cell r="K138" t="str">
            <v>OP</v>
          </cell>
          <cell r="L138" t="str">
            <v>BR</v>
          </cell>
          <cell r="O138" t="str">
            <v>1426</v>
          </cell>
          <cell r="P138">
            <v>7501</v>
          </cell>
          <cell r="Q138">
            <v>3.0000000000000001E-3</v>
          </cell>
          <cell r="R138" t="str">
            <v>99.9</v>
          </cell>
          <cell r="S138" t="str">
            <v>99.9</v>
          </cell>
          <cell r="T138">
            <v>28915</v>
          </cell>
          <cell r="V138" t="str">
            <v>12.0</v>
          </cell>
          <cell r="X138" t="str">
            <v>NA</v>
          </cell>
          <cell r="Z138" t="str">
            <v>0.45</v>
          </cell>
          <cell r="AB138" t="str">
            <v>NA</v>
          </cell>
          <cell r="AD138" t="str">
            <v>99.6</v>
          </cell>
          <cell r="AE138" t="str">
            <v>16</v>
          </cell>
          <cell r="AF138" t="str">
            <v>122000</v>
          </cell>
          <cell r="AG138" t="str">
            <v>250</v>
          </cell>
        </row>
        <row r="139">
          <cell r="H139" t="str">
            <v>462_B_59</v>
          </cell>
          <cell r="I139">
            <v>28642</v>
          </cell>
          <cell r="K139" t="str">
            <v>OP</v>
          </cell>
          <cell r="L139" t="str">
            <v>BR</v>
          </cell>
          <cell r="O139" t="str">
            <v>1633</v>
          </cell>
          <cell r="P139">
            <v>7773</v>
          </cell>
          <cell r="Q139">
            <v>3.0000000000000001E-3</v>
          </cell>
          <cell r="R139" t="str">
            <v>99.9</v>
          </cell>
          <cell r="S139" t="str">
            <v>99.9</v>
          </cell>
          <cell r="T139">
            <v>28915</v>
          </cell>
          <cell r="V139" t="str">
            <v>12.0</v>
          </cell>
          <cell r="X139" t="str">
            <v>NA</v>
          </cell>
          <cell r="Z139" t="str">
            <v>0.45</v>
          </cell>
          <cell r="AB139" t="str">
            <v>NA</v>
          </cell>
          <cell r="AD139" t="str">
            <v>99.6</v>
          </cell>
          <cell r="AE139" t="str">
            <v>20</v>
          </cell>
          <cell r="AF139" t="str">
            <v>156400</v>
          </cell>
          <cell r="AG139" t="str">
            <v>275</v>
          </cell>
        </row>
        <row r="140">
          <cell r="H140" t="str">
            <v>2094_B_1</v>
          </cell>
          <cell r="I140">
            <v>34060</v>
          </cell>
          <cell r="K140" t="str">
            <v>OP</v>
          </cell>
          <cell r="L140" t="str">
            <v>EK</v>
          </cell>
          <cell r="O140" t="str">
            <v>2875</v>
          </cell>
          <cell r="P140">
            <v>7008</v>
          </cell>
          <cell r="Q140">
            <v>0.03</v>
          </cell>
          <cell r="R140" t="str">
            <v>98.9</v>
          </cell>
          <cell r="S140" t="str">
            <v>98.9</v>
          </cell>
          <cell r="T140">
            <v>34455</v>
          </cell>
          <cell r="V140" t="str">
            <v>15</v>
          </cell>
          <cell r="X140" t="str">
            <v>NA</v>
          </cell>
          <cell r="Z140" t="str">
            <v>3.1</v>
          </cell>
          <cell r="AB140" t="str">
            <v>NA</v>
          </cell>
          <cell r="AD140" t="str">
            <v>98.2</v>
          </cell>
          <cell r="AE140" t="str">
            <v>55</v>
          </cell>
          <cell r="AF140" t="str">
            <v xml:space="preserve">   233000</v>
          </cell>
          <cell r="AG140" t="str">
            <v>335</v>
          </cell>
        </row>
        <row r="141">
          <cell r="H141" t="str">
            <v>2094_B_2</v>
          </cell>
          <cell r="I141">
            <v>33604</v>
          </cell>
          <cell r="K141" t="str">
            <v>OP</v>
          </cell>
          <cell r="L141" t="str">
            <v>EK</v>
          </cell>
          <cell r="O141" t="str">
            <v>2427</v>
          </cell>
          <cell r="P141">
            <v>7226</v>
          </cell>
          <cell r="Q141">
            <v>0.04</v>
          </cell>
          <cell r="R141" t="str">
            <v>98.5</v>
          </cell>
          <cell r="S141" t="str">
            <v>98.5</v>
          </cell>
          <cell r="T141">
            <v>33909</v>
          </cell>
          <cell r="V141" t="str">
            <v>15</v>
          </cell>
          <cell r="X141" t="str">
            <v>NA</v>
          </cell>
          <cell r="Z141" t="str">
            <v>3.1</v>
          </cell>
          <cell r="AB141" t="str">
            <v>NA</v>
          </cell>
          <cell r="AD141" t="str">
            <v>98.2</v>
          </cell>
          <cell r="AE141" t="str">
            <v>55</v>
          </cell>
          <cell r="AF141" t="str">
            <v xml:space="preserve">   233000</v>
          </cell>
          <cell r="AG141" t="str">
            <v>350</v>
          </cell>
        </row>
        <row r="142">
          <cell r="H142" t="str">
            <v>2094_B_3</v>
          </cell>
          <cell r="I142">
            <v>34060</v>
          </cell>
          <cell r="K142" t="str">
            <v>OP</v>
          </cell>
          <cell r="L142" t="str">
            <v>EK</v>
          </cell>
          <cell r="O142" t="str">
            <v>15500</v>
          </cell>
          <cell r="P142">
            <v>7503</v>
          </cell>
          <cell r="Q142">
            <v>0.01</v>
          </cell>
          <cell r="R142" t="str">
            <v>99.5</v>
          </cell>
          <cell r="S142" t="str">
            <v>99.4</v>
          </cell>
          <cell r="T142">
            <v>34455</v>
          </cell>
          <cell r="V142" t="str">
            <v>15</v>
          </cell>
          <cell r="X142" t="str">
            <v>NA</v>
          </cell>
          <cell r="Z142" t="str">
            <v>3.1</v>
          </cell>
          <cell r="AB142" t="str">
            <v>NA</v>
          </cell>
          <cell r="AD142" t="str">
            <v>99.5</v>
          </cell>
          <cell r="AE142" t="str">
            <v>106</v>
          </cell>
          <cell r="AF142" t="str">
            <v xml:space="preserve">  1329000</v>
          </cell>
          <cell r="AG142" t="str">
            <v>310</v>
          </cell>
        </row>
        <row r="143">
          <cell r="H143" t="str">
            <v>2098_B_5</v>
          </cell>
          <cell r="I143">
            <v>28277</v>
          </cell>
          <cell r="K143" t="str">
            <v>OP</v>
          </cell>
          <cell r="L143" t="str">
            <v>EC</v>
          </cell>
          <cell r="O143" t="str">
            <v>1464</v>
          </cell>
          <cell r="P143">
            <v>8466</v>
          </cell>
          <cell r="Q143">
            <v>0.06</v>
          </cell>
          <cell r="R143" t="str">
            <v>99.0</v>
          </cell>
          <cell r="S143" t="str">
            <v>99.0</v>
          </cell>
          <cell r="T143">
            <v>35582</v>
          </cell>
          <cell r="V143" t="str">
            <v>15.3</v>
          </cell>
          <cell r="X143" t="str">
            <v>NA</v>
          </cell>
          <cell r="Z143" t="str">
            <v>3.3</v>
          </cell>
          <cell r="AB143" t="str">
            <v>NA</v>
          </cell>
          <cell r="AD143" t="str">
            <v>99</v>
          </cell>
          <cell r="AE143" t="str">
            <v>50</v>
          </cell>
          <cell r="AF143" t="str">
            <v xml:space="preserve">   125945</v>
          </cell>
          <cell r="AG143" t="str">
            <v>311</v>
          </cell>
        </row>
        <row r="144">
          <cell r="H144" t="str">
            <v>2098_B_6</v>
          </cell>
          <cell r="I144">
            <v>34881</v>
          </cell>
          <cell r="K144" t="str">
            <v>OP</v>
          </cell>
          <cell r="L144" t="str">
            <v>EK</v>
          </cell>
          <cell r="O144" t="str">
            <v>4311</v>
          </cell>
          <cell r="P144">
            <v>7601</v>
          </cell>
          <cell r="Q144">
            <v>0.02</v>
          </cell>
          <cell r="R144" t="str">
            <v>99.0</v>
          </cell>
          <cell r="S144" t="str">
            <v>98.2</v>
          </cell>
          <cell r="T144">
            <v>34881</v>
          </cell>
          <cell r="V144" t="str">
            <v>4.4</v>
          </cell>
          <cell r="W144" t="str">
            <v>10</v>
          </cell>
          <cell r="X144" t="str">
            <v>NA</v>
          </cell>
          <cell r="Z144" t="str">
            <v>.2</v>
          </cell>
          <cell r="AA144" t="str">
            <v>3.3</v>
          </cell>
          <cell r="AB144" t="str">
            <v>NA</v>
          </cell>
          <cell r="AD144" t="str">
            <v>98.9</v>
          </cell>
          <cell r="AE144" t="str">
            <v>30</v>
          </cell>
          <cell r="AF144" t="str">
            <v xml:space="preserve">   342900</v>
          </cell>
          <cell r="AG144" t="str">
            <v>350</v>
          </cell>
        </row>
        <row r="145">
          <cell r="H145" t="str">
            <v>10860_B_ESP345</v>
          </cell>
          <cell r="I145">
            <v>31048</v>
          </cell>
          <cell r="K145" t="str">
            <v>OP</v>
          </cell>
          <cell r="L145" t="str">
            <v>EK</v>
          </cell>
          <cell r="O145" t="str">
            <v>EN</v>
          </cell>
          <cell r="P145">
            <v>8728</v>
          </cell>
          <cell r="Q145">
            <v>0.25</v>
          </cell>
          <cell r="R145" t="str">
            <v>76.4</v>
          </cell>
          <cell r="S145" t="str">
            <v>NA</v>
          </cell>
          <cell r="U145" t="str">
            <v>NA</v>
          </cell>
          <cell r="V145" t="str">
            <v>15.0</v>
          </cell>
          <cell r="X145" t="str">
            <v>NA</v>
          </cell>
          <cell r="Z145" t="str">
            <v>0.7</v>
          </cell>
          <cell r="AB145" t="str">
            <v>NA</v>
          </cell>
          <cell r="AD145" t="str">
            <v>90</v>
          </cell>
          <cell r="AE145" t="str">
            <v>168</v>
          </cell>
          <cell r="AF145" t="str">
            <v>196500</v>
          </cell>
          <cell r="AG145" t="str">
            <v>410</v>
          </cell>
        </row>
        <row r="146">
          <cell r="H146" t="str">
            <v>10860_B_ESP6</v>
          </cell>
          <cell r="I146">
            <v>26451</v>
          </cell>
          <cell r="K146" t="str">
            <v>OP</v>
          </cell>
          <cell r="L146" t="str">
            <v>EK</v>
          </cell>
          <cell r="O146" t="str">
            <v>EN</v>
          </cell>
          <cell r="P146">
            <v>7871</v>
          </cell>
          <cell r="Q146">
            <v>0.25</v>
          </cell>
          <cell r="R146" t="str">
            <v>68.9</v>
          </cell>
          <cell r="S146" t="str">
            <v>NA</v>
          </cell>
          <cell r="U146" t="str">
            <v>NA</v>
          </cell>
          <cell r="V146" t="str">
            <v>15.0</v>
          </cell>
          <cell r="X146" t="str">
            <v>NA</v>
          </cell>
          <cell r="Z146" t="str">
            <v>1.5</v>
          </cell>
          <cell r="AB146" t="str">
            <v>NA</v>
          </cell>
          <cell r="AD146" t="str">
            <v>90</v>
          </cell>
          <cell r="AE146" t="str">
            <v>102</v>
          </cell>
          <cell r="AF146" t="str">
            <v>116500</v>
          </cell>
          <cell r="AG146" t="str">
            <v>330</v>
          </cell>
        </row>
        <row r="147">
          <cell r="H147" t="str">
            <v>10860_B_ESP7</v>
          </cell>
          <cell r="I147">
            <v>26451</v>
          </cell>
          <cell r="K147" t="str">
            <v>OP</v>
          </cell>
          <cell r="L147" t="str">
            <v>EK</v>
          </cell>
          <cell r="O147" t="str">
            <v>EN</v>
          </cell>
          <cell r="P147">
            <v>8047</v>
          </cell>
          <cell r="Q147">
            <v>0.25</v>
          </cell>
          <cell r="R147" t="str">
            <v>70.4</v>
          </cell>
          <cell r="S147" t="str">
            <v>NA</v>
          </cell>
          <cell r="U147" t="str">
            <v>NA</v>
          </cell>
          <cell r="V147" t="str">
            <v>15.0</v>
          </cell>
          <cell r="X147" t="str">
            <v>NA</v>
          </cell>
          <cell r="Z147" t="str">
            <v>1.5</v>
          </cell>
          <cell r="AB147" t="str">
            <v>NA</v>
          </cell>
          <cell r="AD147" t="str">
            <v>90</v>
          </cell>
          <cell r="AE147" t="str">
            <v>124</v>
          </cell>
          <cell r="AF147" t="str">
            <v>154000</v>
          </cell>
          <cell r="AG147" t="str">
            <v>355</v>
          </cell>
        </row>
        <row r="148">
          <cell r="H148" t="str">
            <v>10864_B_1</v>
          </cell>
          <cell r="I148">
            <v>32417</v>
          </cell>
          <cell r="K148" t="str">
            <v>OP</v>
          </cell>
          <cell r="L148" t="str">
            <v>BP</v>
          </cell>
          <cell r="O148" t="str">
            <v>1500</v>
          </cell>
          <cell r="P148">
            <v>8352</v>
          </cell>
          <cell r="Q148">
            <v>0.02</v>
          </cell>
          <cell r="R148" t="str">
            <v>99.9</v>
          </cell>
          <cell r="S148" t="str">
            <v>99.9</v>
          </cell>
          <cell r="U148" t="str">
            <v>NA</v>
          </cell>
          <cell r="V148" t="str">
            <v>NA</v>
          </cell>
          <cell r="X148" t="str">
            <v>NA</v>
          </cell>
          <cell r="Z148" t="str">
            <v>NA</v>
          </cell>
          <cell r="AB148" t="str">
            <v>NA</v>
          </cell>
          <cell r="AD148" t="str">
            <v>99.9</v>
          </cell>
          <cell r="AE148" t="str">
            <v>11</v>
          </cell>
          <cell r="AF148" t="str">
            <v>200000</v>
          </cell>
          <cell r="AG148" t="str">
            <v>350</v>
          </cell>
        </row>
        <row r="149">
          <cell r="H149" t="str">
            <v>10864_B_2</v>
          </cell>
          <cell r="I149">
            <v>32448</v>
          </cell>
          <cell r="K149" t="str">
            <v>OP</v>
          </cell>
          <cell r="L149" t="str">
            <v>BP</v>
          </cell>
          <cell r="O149" t="str">
            <v>1500</v>
          </cell>
          <cell r="P149">
            <v>7776</v>
          </cell>
          <cell r="Q149">
            <v>0.02</v>
          </cell>
          <cell r="R149" t="str">
            <v>99.9</v>
          </cell>
          <cell r="S149" t="str">
            <v>99.9</v>
          </cell>
          <cell r="U149" t="str">
            <v>NA</v>
          </cell>
          <cell r="V149" t="str">
            <v>NA</v>
          </cell>
          <cell r="X149" t="str">
            <v>NA</v>
          </cell>
          <cell r="Z149" t="str">
            <v>NA</v>
          </cell>
          <cell r="AB149" t="str">
            <v>NA</v>
          </cell>
          <cell r="AD149" t="str">
            <v>99.9</v>
          </cell>
          <cell r="AE149" t="str">
            <v>11</v>
          </cell>
          <cell r="AF149" t="str">
            <v>200000</v>
          </cell>
          <cell r="AG149" t="str">
            <v>350</v>
          </cell>
        </row>
        <row r="150">
          <cell r="H150" t="str">
            <v>10864_B_3</v>
          </cell>
          <cell r="I150">
            <v>32568</v>
          </cell>
          <cell r="K150" t="str">
            <v>OP</v>
          </cell>
          <cell r="L150" t="str">
            <v>BP</v>
          </cell>
          <cell r="O150" t="str">
            <v>1500</v>
          </cell>
          <cell r="P150">
            <v>7776</v>
          </cell>
          <cell r="Q150">
            <v>0.02</v>
          </cell>
          <cell r="R150" t="str">
            <v>99.9</v>
          </cell>
          <cell r="S150" t="str">
            <v>99.9</v>
          </cell>
          <cell r="U150" t="str">
            <v>NA</v>
          </cell>
          <cell r="V150" t="str">
            <v>NA</v>
          </cell>
          <cell r="X150" t="str">
            <v>NA</v>
          </cell>
          <cell r="Z150" t="str">
            <v>NA</v>
          </cell>
          <cell r="AB150" t="str">
            <v>NA</v>
          </cell>
          <cell r="AD150" t="str">
            <v>99.9</v>
          </cell>
          <cell r="AE150" t="str">
            <v>11</v>
          </cell>
          <cell r="AF150" t="str">
            <v>200000</v>
          </cell>
          <cell r="AG150" t="str">
            <v>350</v>
          </cell>
        </row>
        <row r="151">
          <cell r="H151" t="str">
            <v>10864_B_4</v>
          </cell>
          <cell r="I151">
            <v>34608</v>
          </cell>
          <cell r="K151" t="str">
            <v>OP</v>
          </cell>
          <cell r="L151" t="str">
            <v>BP</v>
          </cell>
          <cell r="O151" t="str">
            <v>1500</v>
          </cell>
          <cell r="P151">
            <v>8424</v>
          </cell>
          <cell r="Q151">
            <v>0.02</v>
          </cell>
          <cell r="R151" t="str">
            <v>99.9</v>
          </cell>
          <cell r="S151" t="str">
            <v>99.9</v>
          </cell>
          <cell r="U151" t="str">
            <v>NA</v>
          </cell>
          <cell r="V151" t="str">
            <v>NA</v>
          </cell>
          <cell r="X151" t="str">
            <v>NA</v>
          </cell>
          <cell r="Z151" t="str">
            <v>NA</v>
          </cell>
          <cell r="AB151" t="str">
            <v>NA</v>
          </cell>
          <cell r="AD151" t="str">
            <v>99.9</v>
          </cell>
          <cell r="AE151" t="str">
            <v>11</v>
          </cell>
          <cell r="AF151" t="str">
            <v>200000</v>
          </cell>
          <cell r="AG151" t="str">
            <v>350</v>
          </cell>
        </row>
        <row r="152">
          <cell r="H152" t="str">
            <v>10864_B_5</v>
          </cell>
          <cell r="I152">
            <v>37104</v>
          </cell>
          <cell r="K152" t="str">
            <v>OP</v>
          </cell>
          <cell r="L152" t="str">
            <v>BR</v>
          </cell>
          <cell r="O152" t="str">
            <v>4000</v>
          </cell>
          <cell r="P152">
            <v>8088</v>
          </cell>
          <cell r="Q152">
            <v>0.02</v>
          </cell>
          <cell r="R152" t="str">
            <v>99.9</v>
          </cell>
          <cell r="S152" t="str">
            <v>NA</v>
          </cell>
          <cell r="U152" t="str">
            <v>NA</v>
          </cell>
          <cell r="V152" t="str">
            <v>NA</v>
          </cell>
          <cell r="X152" t="str">
            <v>NA</v>
          </cell>
          <cell r="Z152" t="str">
            <v>NA</v>
          </cell>
          <cell r="AB152" t="str">
            <v>NA</v>
          </cell>
          <cell r="AD152" t="str">
            <v>99.9</v>
          </cell>
          <cell r="AE152" t="str">
            <v>45</v>
          </cell>
          <cell r="AF152" t="str">
            <v>550000</v>
          </cell>
          <cell r="AG152" t="str">
            <v>300</v>
          </cell>
        </row>
        <row r="153">
          <cell r="H153" t="str">
            <v>10865_B_BH1</v>
          </cell>
          <cell r="I153">
            <v>31809</v>
          </cell>
          <cell r="K153" t="str">
            <v>OP</v>
          </cell>
          <cell r="L153" t="str">
            <v>BP</v>
          </cell>
          <cell r="O153" t="str">
            <v>1100</v>
          </cell>
          <cell r="P153">
            <v>8184</v>
          </cell>
          <cell r="Q153">
            <v>0.03</v>
          </cell>
          <cell r="R153" t="str">
            <v>99.4</v>
          </cell>
          <cell r="S153" t="str">
            <v>NA</v>
          </cell>
          <cell r="U153" t="str">
            <v>NA</v>
          </cell>
          <cell r="V153" t="str">
            <v>14.0</v>
          </cell>
          <cell r="X153" t="str">
            <v>NA</v>
          </cell>
          <cell r="Z153" t="str">
            <v>4.1</v>
          </cell>
          <cell r="AB153" t="str">
            <v>NA</v>
          </cell>
          <cell r="AD153" t="str">
            <v>99.4</v>
          </cell>
          <cell r="AE153" t="str">
            <v>13</v>
          </cell>
          <cell r="AF153" t="str">
            <v>180000</v>
          </cell>
          <cell r="AG153" t="str">
            <v>325</v>
          </cell>
        </row>
        <row r="154">
          <cell r="H154" t="str">
            <v>10865_B_BH2</v>
          </cell>
          <cell r="I154">
            <v>31868</v>
          </cell>
          <cell r="K154" t="str">
            <v>OP</v>
          </cell>
          <cell r="L154" t="str">
            <v>BP</v>
          </cell>
          <cell r="O154" t="str">
            <v>1100</v>
          </cell>
          <cell r="P154">
            <v>7056</v>
          </cell>
          <cell r="Q154">
            <v>0.03</v>
          </cell>
          <cell r="R154" t="str">
            <v>99.4</v>
          </cell>
          <cell r="S154" t="str">
            <v>NA</v>
          </cell>
          <cell r="U154" t="str">
            <v>NA</v>
          </cell>
          <cell r="V154" t="str">
            <v>14.0</v>
          </cell>
          <cell r="X154" t="str">
            <v>NA</v>
          </cell>
          <cell r="Z154" t="str">
            <v>4.1</v>
          </cell>
          <cell r="AB154" t="str">
            <v>NA</v>
          </cell>
          <cell r="AD154" t="str">
            <v>99.4</v>
          </cell>
          <cell r="AE154" t="str">
            <v>13</v>
          </cell>
          <cell r="AF154" t="str">
            <v>180000</v>
          </cell>
          <cell r="AG154" t="str">
            <v>325</v>
          </cell>
        </row>
        <row r="155">
          <cell r="H155" t="str">
            <v>10865_B_BH3</v>
          </cell>
          <cell r="I155">
            <v>31959</v>
          </cell>
          <cell r="K155" t="str">
            <v>OP</v>
          </cell>
          <cell r="L155" t="str">
            <v>BP</v>
          </cell>
          <cell r="O155" t="str">
            <v>1100</v>
          </cell>
          <cell r="P155">
            <v>7874</v>
          </cell>
          <cell r="Q155">
            <v>0.03</v>
          </cell>
          <cell r="R155" t="str">
            <v>99.4</v>
          </cell>
          <cell r="S155" t="str">
            <v>NA</v>
          </cell>
          <cell r="U155" t="str">
            <v>NA</v>
          </cell>
          <cell r="V155" t="str">
            <v>14.0</v>
          </cell>
          <cell r="X155" t="str">
            <v>NA</v>
          </cell>
          <cell r="Z155" t="str">
            <v>4.1</v>
          </cell>
          <cell r="AB155" t="str">
            <v>NA</v>
          </cell>
          <cell r="AD155" t="str">
            <v>99.4</v>
          </cell>
          <cell r="AE155" t="str">
            <v>13</v>
          </cell>
          <cell r="AF155" t="str">
            <v>180000</v>
          </cell>
          <cell r="AG155" t="str">
            <v>325</v>
          </cell>
        </row>
        <row r="156">
          <cell r="H156" t="str">
            <v>10865_B_BH4</v>
          </cell>
          <cell r="I156">
            <v>31959</v>
          </cell>
          <cell r="K156" t="str">
            <v>OP</v>
          </cell>
          <cell r="L156" t="str">
            <v>BP</v>
          </cell>
          <cell r="O156" t="str">
            <v>1100</v>
          </cell>
          <cell r="P156">
            <v>7992</v>
          </cell>
          <cell r="Q156">
            <v>0.03</v>
          </cell>
          <cell r="R156" t="str">
            <v>99.4</v>
          </cell>
          <cell r="S156" t="str">
            <v>NA</v>
          </cell>
          <cell r="U156" t="str">
            <v>NA</v>
          </cell>
          <cell r="V156" t="str">
            <v>14.0</v>
          </cell>
          <cell r="X156" t="str">
            <v>NA</v>
          </cell>
          <cell r="Z156" t="str">
            <v>4.1</v>
          </cell>
          <cell r="AB156" t="str">
            <v>NA</v>
          </cell>
          <cell r="AD156" t="str">
            <v>99.4</v>
          </cell>
          <cell r="AE156" t="str">
            <v>13</v>
          </cell>
          <cell r="AF156" t="str">
            <v>180000</v>
          </cell>
          <cell r="AG156" t="str">
            <v>325</v>
          </cell>
        </row>
        <row r="157">
          <cell r="H157" t="str">
            <v>10865_B_BH5</v>
          </cell>
          <cell r="I157">
            <v>32112</v>
          </cell>
          <cell r="K157" t="str">
            <v>OP</v>
          </cell>
          <cell r="L157" t="str">
            <v>BP</v>
          </cell>
          <cell r="O157" t="str">
            <v>1100</v>
          </cell>
          <cell r="P157">
            <v>7824</v>
          </cell>
          <cell r="Q157">
            <v>0.03</v>
          </cell>
          <cell r="R157" t="str">
            <v>99.4</v>
          </cell>
          <cell r="S157" t="str">
            <v>NA</v>
          </cell>
          <cell r="U157" t="str">
            <v>NA</v>
          </cell>
          <cell r="V157" t="str">
            <v>14.0</v>
          </cell>
          <cell r="X157" t="str">
            <v>NA</v>
          </cell>
          <cell r="Z157" t="str">
            <v>4.1</v>
          </cell>
          <cell r="AB157" t="str">
            <v>NA</v>
          </cell>
          <cell r="AD157" t="str">
            <v>99.4</v>
          </cell>
          <cell r="AE157" t="str">
            <v>13</v>
          </cell>
          <cell r="AF157" t="str">
            <v>180000</v>
          </cell>
          <cell r="AG157" t="str">
            <v>325</v>
          </cell>
        </row>
        <row r="158">
          <cell r="H158" t="str">
            <v>10865_B_BH6</v>
          </cell>
          <cell r="I158">
            <v>33573</v>
          </cell>
          <cell r="K158" t="str">
            <v>OP</v>
          </cell>
          <cell r="L158" t="str">
            <v>BP</v>
          </cell>
          <cell r="O158" t="str">
            <v>1242</v>
          </cell>
          <cell r="P158">
            <v>8208</v>
          </cell>
          <cell r="Q158">
            <v>0.02</v>
          </cell>
          <cell r="R158" t="str">
            <v>99.4</v>
          </cell>
          <cell r="S158" t="str">
            <v>NA</v>
          </cell>
          <cell r="U158" t="str">
            <v>NA</v>
          </cell>
          <cell r="V158" t="str">
            <v>14.0</v>
          </cell>
          <cell r="X158" t="str">
            <v>NA</v>
          </cell>
          <cell r="Z158" t="str">
            <v>4.1</v>
          </cell>
          <cell r="AB158" t="str">
            <v>NA</v>
          </cell>
          <cell r="AD158" t="str">
            <v>99.4</v>
          </cell>
          <cell r="AE158" t="str">
            <v>12</v>
          </cell>
          <cell r="AF158" t="str">
            <v>200000</v>
          </cell>
          <cell r="AG158" t="str">
            <v>325</v>
          </cell>
        </row>
        <row r="159">
          <cell r="H159" t="str">
            <v>10865_B_BH7</v>
          </cell>
          <cell r="I159">
            <v>35125</v>
          </cell>
          <cell r="K159" t="str">
            <v>OP</v>
          </cell>
          <cell r="L159" t="str">
            <v>BR</v>
          </cell>
          <cell r="O159" t="str">
            <v>1391</v>
          </cell>
          <cell r="P159">
            <v>7944</v>
          </cell>
          <cell r="Q159">
            <v>0.02</v>
          </cell>
          <cell r="R159" t="str">
            <v>99.98</v>
          </cell>
          <cell r="S159" t="str">
            <v>NA</v>
          </cell>
          <cell r="U159" t="str">
            <v>NA</v>
          </cell>
          <cell r="V159" t="str">
            <v>9.3</v>
          </cell>
          <cell r="X159" t="str">
            <v>NA</v>
          </cell>
          <cell r="Z159" t="str">
            <v>3.5</v>
          </cell>
          <cell r="AB159" t="str">
            <v>NA</v>
          </cell>
          <cell r="AD159" t="str">
            <v>100.0</v>
          </cell>
          <cell r="AE159" t="str">
            <v>6</v>
          </cell>
          <cell r="AF159" t="str">
            <v>200000</v>
          </cell>
          <cell r="AG159" t="str">
            <v>375</v>
          </cell>
        </row>
        <row r="160">
          <cell r="H160" t="str">
            <v>10865_B_BH8</v>
          </cell>
          <cell r="I160">
            <v>35551</v>
          </cell>
          <cell r="K160" t="str">
            <v>OP</v>
          </cell>
          <cell r="L160" t="str">
            <v>BR</v>
          </cell>
          <cell r="O160" t="str">
            <v>2782</v>
          </cell>
          <cell r="P160">
            <v>7604</v>
          </cell>
          <cell r="Q160">
            <v>0.01</v>
          </cell>
          <cell r="R160" t="str">
            <v>99.98</v>
          </cell>
          <cell r="S160" t="str">
            <v>NA</v>
          </cell>
          <cell r="U160" t="str">
            <v>NA</v>
          </cell>
          <cell r="V160" t="str">
            <v>9.3</v>
          </cell>
          <cell r="X160" t="str">
            <v>NA</v>
          </cell>
          <cell r="Z160" t="str">
            <v>3.5</v>
          </cell>
          <cell r="AB160" t="str">
            <v>NA</v>
          </cell>
          <cell r="AD160" t="str">
            <v>100.0</v>
          </cell>
          <cell r="AE160" t="str">
            <v>14</v>
          </cell>
          <cell r="AF160" t="str">
            <v>553800</v>
          </cell>
          <cell r="AG160" t="str">
            <v>300</v>
          </cell>
        </row>
        <row r="161">
          <cell r="H161" t="str">
            <v>10865_B_BH9</v>
          </cell>
          <cell r="I161">
            <v>36923</v>
          </cell>
          <cell r="K161" t="str">
            <v>OP</v>
          </cell>
          <cell r="L161" t="str">
            <v>BR</v>
          </cell>
          <cell r="O161" t="str">
            <v>2508</v>
          </cell>
          <cell r="P161">
            <v>7728</v>
          </cell>
          <cell r="Q161">
            <v>0.01</v>
          </cell>
          <cell r="R161" t="str">
            <v>99.98</v>
          </cell>
          <cell r="S161" t="str">
            <v>NA</v>
          </cell>
          <cell r="U161" t="str">
            <v>NA</v>
          </cell>
          <cell r="V161" t="str">
            <v>9.3</v>
          </cell>
          <cell r="X161" t="str">
            <v>NA</v>
          </cell>
          <cell r="Z161" t="str">
            <v>3.5</v>
          </cell>
          <cell r="AB161" t="str">
            <v>NA</v>
          </cell>
          <cell r="AD161" t="str">
            <v>100.0</v>
          </cell>
          <cell r="AE161" t="str">
            <v>14</v>
          </cell>
          <cell r="AF161" t="str">
            <v>553800</v>
          </cell>
          <cell r="AG161" t="str">
            <v>300</v>
          </cell>
        </row>
        <row r="162">
          <cell r="H162" t="str">
            <v>10866_B_1</v>
          </cell>
          <cell r="I162">
            <v>30103</v>
          </cell>
          <cell r="K162" t="str">
            <v>OP</v>
          </cell>
          <cell r="L162" t="str">
            <v>EK</v>
          </cell>
          <cell r="O162" t="str">
            <v>EN</v>
          </cell>
          <cell r="P162">
            <v>8041</v>
          </cell>
          <cell r="Q162">
            <v>4.6100000000000002E-2</v>
          </cell>
          <cell r="R162" t="str">
            <v>99.0</v>
          </cell>
          <cell r="S162" t="str">
            <v>99.0</v>
          </cell>
          <cell r="T162">
            <v>38687</v>
          </cell>
          <cell r="V162" t="str">
            <v>10.0</v>
          </cell>
          <cell r="X162" t="str">
            <v>NA</v>
          </cell>
          <cell r="Z162" t="str">
            <v>2.5</v>
          </cell>
          <cell r="AB162" t="str">
            <v>NA</v>
          </cell>
          <cell r="AD162" t="str">
            <v>90</v>
          </cell>
          <cell r="AE162" t="str">
            <v>EN</v>
          </cell>
          <cell r="AF162" t="str">
            <v>EN</v>
          </cell>
          <cell r="AG162" t="str">
            <v>500</v>
          </cell>
        </row>
        <row r="163">
          <cell r="H163" t="str">
            <v>10866_B_2</v>
          </cell>
          <cell r="I163">
            <v>33025</v>
          </cell>
          <cell r="K163" t="str">
            <v>OP</v>
          </cell>
          <cell r="L163" t="str">
            <v>EK</v>
          </cell>
          <cell r="O163" t="str">
            <v>EN</v>
          </cell>
          <cell r="P163">
            <v>7964</v>
          </cell>
          <cell r="Q163">
            <v>4.6100000000000002E-2</v>
          </cell>
          <cell r="R163" t="str">
            <v>99.0</v>
          </cell>
          <cell r="S163" t="str">
            <v>99.0</v>
          </cell>
          <cell r="T163">
            <v>38687</v>
          </cell>
          <cell r="V163" t="str">
            <v>10.0</v>
          </cell>
          <cell r="X163" t="str">
            <v>NA</v>
          </cell>
          <cell r="Z163" t="str">
            <v>2.5</v>
          </cell>
          <cell r="AB163" t="str">
            <v>NA</v>
          </cell>
          <cell r="AD163" t="str">
            <v>95.2</v>
          </cell>
          <cell r="AE163" t="str">
            <v>EN</v>
          </cell>
          <cell r="AF163" t="str">
            <v>EN</v>
          </cell>
          <cell r="AG163" t="str">
            <v>500</v>
          </cell>
        </row>
        <row r="164">
          <cell r="H164" t="str">
            <v>160_B_2</v>
          </cell>
          <cell r="I164">
            <v>28856</v>
          </cell>
          <cell r="K164" t="str">
            <v>OP</v>
          </cell>
          <cell r="L164" t="str">
            <v>EW</v>
          </cell>
          <cell r="O164" t="str">
            <v>4946</v>
          </cell>
          <cell r="P164">
            <v>7645</v>
          </cell>
          <cell r="Q164">
            <v>0.01</v>
          </cell>
          <cell r="R164" t="str">
            <v>99.5</v>
          </cell>
          <cell r="S164" t="str">
            <v>99.5</v>
          </cell>
          <cell r="T164">
            <v>34090</v>
          </cell>
          <cell r="V164" t="str">
            <v>10.2</v>
          </cell>
          <cell r="X164" t="str">
            <v>NA</v>
          </cell>
          <cell r="Z164" t="str">
            <v>0.4</v>
          </cell>
          <cell r="AA164" t="str">
            <v>0.8</v>
          </cell>
          <cell r="AB164" t="str">
            <v>NA</v>
          </cell>
          <cell r="AD164" t="str">
            <v>99.5</v>
          </cell>
          <cell r="AE164" t="str">
            <v>90</v>
          </cell>
          <cell r="AF164" t="str">
            <v xml:space="preserve">  1217700</v>
          </cell>
          <cell r="AG164" t="str">
            <v>650</v>
          </cell>
        </row>
        <row r="165">
          <cell r="H165" t="str">
            <v>160_B_3</v>
          </cell>
          <cell r="I165">
            <v>29099</v>
          </cell>
          <cell r="K165" t="str">
            <v>OP</v>
          </cell>
          <cell r="L165" t="str">
            <v>EW</v>
          </cell>
          <cell r="O165" t="str">
            <v>4562</v>
          </cell>
          <cell r="P165">
            <v>8670</v>
          </cell>
          <cell r="Q165">
            <v>0.01</v>
          </cell>
          <cell r="R165" t="str">
            <v>99.5</v>
          </cell>
          <cell r="S165" t="str">
            <v>99.5</v>
          </cell>
          <cell r="T165">
            <v>34151</v>
          </cell>
          <cell r="V165" t="str">
            <v>10.2</v>
          </cell>
          <cell r="X165" t="str">
            <v>NA</v>
          </cell>
          <cell r="Z165" t="str">
            <v>0.4</v>
          </cell>
          <cell r="AA165" t="str">
            <v>0.8</v>
          </cell>
          <cell r="AB165" t="str">
            <v>NA</v>
          </cell>
          <cell r="AD165" t="str">
            <v>99.5</v>
          </cell>
          <cell r="AE165" t="str">
            <v>90</v>
          </cell>
          <cell r="AF165" t="str">
            <v xml:space="preserve">  1217700</v>
          </cell>
          <cell r="AG165" t="str">
            <v>650</v>
          </cell>
        </row>
        <row r="166">
          <cell r="H166" t="str">
            <v>113_B_1</v>
          </cell>
          <cell r="I166">
            <v>26999</v>
          </cell>
          <cell r="K166" t="str">
            <v>OP</v>
          </cell>
          <cell r="L166" t="str">
            <v>MC</v>
          </cell>
          <cell r="M166" t="str">
            <v>WS</v>
          </cell>
          <cell r="O166" t="str">
            <v>6500</v>
          </cell>
          <cell r="P166">
            <v>8583</v>
          </cell>
          <cell r="Q166">
            <v>0.01</v>
          </cell>
          <cell r="R166" t="str">
            <v>99.7</v>
          </cell>
          <cell r="S166" t="str">
            <v>NA</v>
          </cell>
          <cell r="U166" t="str">
            <v>NA</v>
          </cell>
          <cell r="V166" t="str">
            <v>22.0</v>
          </cell>
          <cell r="X166" t="str">
            <v>NA</v>
          </cell>
          <cell r="Z166" t="str">
            <v>0.1</v>
          </cell>
          <cell r="AA166" t="str">
            <v>1.2</v>
          </cell>
          <cell r="AB166" t="str">
            <v>NA</v>
          </cell>
          <cell r="AD166" t="str">
            <v>99.7</v>
          </cell>
          <cell r="AE166" t="str">
            <v>55</v>
          </cell>
          <cell r="AF166" t="str">
            <v xml:space="preserve">   422000</v>
          </cell>
          <cell r="AG166" t="str">
            <v>157</v>
          </cell>
        </row>
        <row r="167">
          <cell r="H167" t="str">
            <v>113_B_2</v>
          </cell>
          <cell r="I167">
            <v>28642</v>
          </cell>
          <cell r="K167" t="str">
            <v>OP</v>
          </cell>
          <cell r="L167" t="str">
            <v>MC</v>
          </cell>
          <cell r="M167" t="str">
            <v>WS</v>
          </cell>
          <cell r="O167" t="str">
            <v>69365</v>
          </cell>
          <cell r="P167">
            <v>7399</v>
          </cell>
          <cell r="Q167">
            <v>0.01</v>
          </cell>
          <cell r="R167" t="str">
            <v>99.6</v>
          </cell>
          <cell r="S167" t="str">
            <v>NA</v>
          </cell>
          <cell r="U167" t="str">
            <v>NA</v>
          </cell>
          <cell r="V167" t="str">
            <v>22.0</v>
          </cell>
          <cell r="X167" t="str">
            <v>NA</v>
          </cell>
          <cell r="Z167" t="str">
            <v>0.1</v>
          </cell>
          <cell r="AA167" t="str">
            <v>1.2</v>
          </cell>
          <cell r="AB167" t="str">
            <v>0.1</v>
          </cell>
          <cell r="AD167" t="str">
            <v>99.6</v>
          </cell>
          <cell r="AE167" t="str">
            <v>134</v>
          </cell>
          <cell r="AF167" t="str">
            <v xml:space="preserve">  1195404</v>
          </cell>
          <cell r="AG167" t="str">
            <v>159</v>
          </cell>
        </row>
        <row r="168">
          <cell r="H168" t="str">
            <v>113_B_3</v>
          </cell>
          <cell r="I168">
            <v>29342</v>
          </cell>
          <cell r="K168" t="str">
            <v>OP</v>
          </cell>
          <cell r="L168" t="str">
            <v>EW</v>
          </cell>
          <cell r="O168" t="str">
            <v>26679</v>
          </cell>
          <cell r="P168">
            <v>8699</v>
          </cell>
          <cell r="Q168">
            <v>0.01</v>
          </cell>
          <cell r="R168" t="str">
            <v>99.8</v>
          </cell>
          <cell r="S168" t="str">
            <v>NA</v>
          </cell>
          <cell r="U168" t="str">
            <v>NA</v>
          </cell>
          <cell r="V168" t="str">
            <v>22.0</v>
          </cell>
          <cell r="X168" t="str">
            <v>NA</v>
          </cell>
          <cell r="Z168" t="str">
            <v>0.1</v>
          </cell>
          <cell r="AA168" t="str">
            <v>0.6</v>
          </cell>
          <cell r="AB168" t="str">
            <v>0.1</v>
          </cell>
          <cell r="AD168" t="str">
            <v>99.8</v>
          </cell>
          <cell r="AE168" t="str">
            <v>127</v>
          </cell>
          <cell r="AF168" t="str">
            <v xml:space="preserve">  1850000</v>
          </cell>
          <cell r="AG168" t="str">
            <v>700</v>
          </cell>
        </row>
        <row r="169">
          <cell r="H169" t="str">
            <v>113_B_4</v>
          </cell>
          <cell r="I169">
            <v>29738</v>
          </cell>
          <cell r="K169" t="str">
            <v>OP</v>
          </cell>
          <cell r="L169" t="str">
            <v>EW</v>
          </cell>
          <cell r="O169" t="str">
            <v>52456</v>
          </cell>
          <cell r="P169">
            <v>8590</v>
          </cell>
          <cell r="Q169">
            <v>0.02</v>
          </cell>
          <cell r="R169" t="str">
            <v>99.8</v>
          </cell>
          <cell r="S169" t="str">
            <v>NA</v>
          </cell>
          <cell r="U169" t="str">
            <v>NA</v>
          </cell>
          <cell r="V169" t="str">
            <v>22.0</v>
          </cell>
          <cell r="X169" t="str">
            <v>NA</v>
          </cell>
          <cell r="Z169" t="str">
            <v>0.1</v>
          </cell>
          <cell r="AA169" t="str">
            <v>0.6</v>
          </cell>
          <cell r="AB169" t="str">
            <v>0.1</v>
          </cell>
          <cell r="AD169" t="str">
            <v>99.7</v>
          </cell>
          <cell r="AE169" t="str">
            <v>191</v>
          </cell>
          <cell r="AF169" t="str">
            <v xml:space="preserve">  2480000</v>
          </cell>
          <cell r="AG169" t="str">
            <v>700</v>
          </cell>
        </row>
        <row r="170">
          <cell r="H170" t="str">
            <v>2442_B_1</v>
          </cell>
          <cell r="I170">
            <v>26299</v>
          </cell>
          <cell r="K170" t="str">
            <v>OP</v>
          </cell>
          <cell r="L170" t="str">
            <v>WS</v>
          </cell>
          <cell r="O170" t="str">
            <v>7100</v>
          </cell>
          <cell r="P170">
            <v>7667</v>
          </cell>
          <cell r="Q170">
            <v>0.02</v>
          </cell>
          <cell r="R170" t="str">
            <v>99.8</v>
          </cell>
          <cell r="S170" t="str">
            <v>99.8</v>
          </cell>
          <cell r="T170">
            <v>38657</v>
          </cell>
          <cell r="V170" t="str">
            <v>22.2</v>
          </cell>
          <cell r="X170" t="str">
            <v>NA</v>
          </cell>
          <cell r="Z170" t="str">
            <v>.8</v>
          </cell>
          <cell r="AB170" t="str">
            <v>NA</v>
          </cell>
          <cell r="AD170" t="str">
            <v>99.7</v>
          </cell>
          <cell r="AE170" t="str">
            <v>94</v>
          </cell>
          <cell r="AF170" t="str">
            <v xml:space="preserve">   685000</v>
          </cell>
          <cell r="AG170" t="str">
            <v>121</v>
          </cell>
        </row>
        <row r="171">
          <cell r="H171" t="str">
            <v>2442_B_2</v>
          </cell>
          <cell r="I171">
            <v>26299</v>
          </cell>
          <cell r="K171" t="str">
            <v>OP</v>
          </cell>
          <cell r="L171" t="str">
            <v>WS</v>
          </cell>
          <cell r="O171" t="str">
            <v>7800</v>
          </cell>
          <cell r="P171">
            <v>8503</v>
          </cell>
          <cell r="Q171">
            <v>0.02</v>
          </cell>
          <cell r="R171" t="str">
            <v>99.8</v>
          </cell>
          <cell r="S171" t="str">
            <v>99.8</v>
          </cell>
          <cell r="T171">
            <v>38657</v>
          </cell>
          <cell r="V171" t="str">
            <v>22.2</v>
          </cell>
          <cell r="X171" t="str">
            <v>NA</v>
          </cell>
          <cell r="Z171" t="str">
            <v>.8</v>
          </cell>
          <cell r="AB171" t="str">
            <v>NA</v>
          </cell>
          <cell r="AD171" t="str">
            <v>99.7</v>
          </cell>
          <cell r="AE171" t="str">
            <v>94</v>
          </cell>
          <cell r="AF171" t="str">
            <v xml:space="preserve">   685000</v>
          </cell>
          <cell r="AG171" t="str">
            <v>121</v>
          </cell>
        </row>
        <row r="172">
          <cell r="H172" t="str">
            <v>2442_B_3</v>
          </cell>
          <cell r="I172">
            <v>26299</v>
          </cell>
          <cell r="K172" t="str">
            <v>OP</v>
          </cell>
          <cell r="L172" t="str">
            <v>WS</v>
          </cell>
          <cell r="O172" t="str">
            <v>8500</v>
          </cell>
          <cell r="P172">
            <v>8247</v>
          </cell>
          <cell r="Q172">
            <v>0.02</v>
          </cell>
          <cell r="R172" t="str">
            <v>99.8</v>
          </cell>
          <cell r="S172" t="str">
            <v>99.8</v>
          </cell>
          <cell r="T172">
            <v>38657</v>
          </cell>
          <cell r="V172" t="str">
            <v>22.2</v>
          </cell>
          <cell r="X172" t="str">
            <v>NA</v>
          </cell>
          <cell r="Z172" t="str">
            <v>.8</v>
          </cell>
          <cell r="AB172" t="str">
            <v>NA</v>
          </cell>
          <cell r="AD172" t="str">
            <v>99.7</v>
          </cell>
          <cell r="AE172" t="str">
            <v>107</v>
          </cell>
          <cell r="AF172" t="str">
            <v xml:space="preserve">   850000</v>
          </cell>
          <cell r="AG172" t="str">
            <v>121</v>
          </cell>
        </row>
        <row r="173">
          <cell r="H173" t="str">
            <v>2442_B_4</v>
          </cell>
          <cell r="I173">
            <v>29952</v>
          </cell>
          <cell r="K173" t="str">
            <v>OP</v>
          </cell>
          <cell r="L173" t="str">
            <v>BR</v>
          </cell>
          <cell r="O173" t="str">
            <v>9000</v>
          </cell>
          <cell r="P173">
            <v>7927</v>
          </cell>
          <cell r="Q173">
            <v>0</v>
          </cell>
          <cell r="R173" t="str">
            <v>99.8</v>
          </cell>
          <cell r="S173" t="str">
            <v>99.8</v>
          </cell>
          <cell r="T173">
            <v>38657</v>
          </cell>
          <cell r="V173" t="str">
            <v>22.2</v>
          </cell>
          <cell r="X173" t="str">
            <v>NA</v>
          </cell>
          <cell r="Z173" t="str">
            <v>.8</v>
          </cell>
          <cell r="AB173" t="str">
            <v>NA</v>
          </cell>
          <cell r="AD173" t="str">
            <v>99.8</v>
          </cell>
          <cell r="AE173" t="str">
            <v>415</v>
          </cell>
          <cell r="AF173" t="str">
            <v xml:space="preserve">  3430000</v>
          </cell>
          <cell r="AG173" t="str">
            <v>285</v>
          </cell>
        </row>
        <row r="174">
          <cell r="H174" t="str">
            <v>2442_B_5</v>
          </cell>
          <cell r="I174">
            <v>29952</v>
          </cell>
          <cell r="K174" t="str">
            <v>OP</v>
          </cell>
          <cell r="L174" t="str">
            <v>BR</v>
          </cell>
          <cell r="O174" t="str">
            <v>9000</v>
          </cell>
          <cell r="P174">
            <v>7410</v>
          </cell>
          <cell r="Q174">
            <v>0</v>
          </cell>
          <cell r="R174" t="str">
            <v>99.8</v>
          </cell>
          <cell r="S174" t="str">
            <v>99.8</v>
          </cell>
          <cell r="T174">
            <v>38657</v>
          </cell>
          <cell r="V174" t="str">
            <v>22.2</v>
          </cell>
          <cell r="X174" t="str">
            <v>NA</v>
          </cell>
          <cell r="Z174" t="str">
            <v>.8</v>
          </cell>
          <cell r="AB174" t="str">
            <v>NA</v>
          </cell>
          <cell r="AD174" t="str">
            <v>99.8</v>
          </cell>
          <cell r="AE174" t="str">
            <v>415</v>
          </cell>
          <cell r="AF174" t="str">
            <v xml:space="preserve">  3430000</v>
          </cell>
          <cell r="AG174" t="str">
            <v>285</v>
          </cell>
        </row>
        <row r="175">
          <cell r="H175" t="str">
            <v>6009_B_1</v>
          </cell>
          <cell r="I175">
            <v>29434</v>
          </cell>
          <cell r="K175" t="str">
            <v>OP</v>
          </cell>
          <cell r="L175" t="str">
            <v>EK</v>
          </cell>
          <cell r="O175" t="str">
            <v>29732</v>
          </cell>
          <cell r="P175">
            <v>7781</v>
          </cell>
          <cell r="Q175">
            <v>0.01</v>
          </cell>
          <cell r="R175" t="str">
            <v>99.5</v>
          </cell>
          <cell r="S175" t="str">
            <v>99.8</v>
          </cell>
          <cell r="T175">
            <v>30437</v>
          </cell>
          <cell r="V175" t="str">
            <v>6</v>
          </cell>
          <cell r="X175" t="str">
            <v>NA</v>
          </cell>
          <cell r="Z175" t="str">
            <v>.5</v>
          </cell>
          <cell r="AB175" t="str">
            <v>NA</v>
          </cell>
          <cell r="AD175" t="str">
            <v>99.5</v>
          </cell>
          <cell r="AE175" t="str">
            <v>381</v>
          </cell>
          <cell r="AF175" t="str">
            <v xml:space="preserve">  4675000</v>
          </cell>
          <cell r="AG175" t="str">
            <v>330</v>
          </cell>
        </row>
        <row r="176">
          <cell r="H176" t="str">
            <v>6009_B_2</v>
          </cell>
          <cell r="I176">
            <v>29768</v>
          </cell>
          <cell r="K176" t="str">
            <v>OP</v>
          </cell>
          <cell r="L176" t="str">
            <v>EK</v>
          </cell>
          <cell r="O176" t="str">
            <v>29732</v>
          </cell>
          <cell r="P176">
            <v>7719</v>
          </cell>
          <cell r="Q176">
            <v>7.0000000000000001E-3</v>
          </cell>
          <cell r="R176" t="str">
            <v>99.5</v>
          </cell>
          <cell r="S176" t="str">
            <v>99.8</v>
          </cell>
          <cell r="T176">
            <v>31017</v>
          </cell>
          <cell r="V176" t="str">
            <v>6</v>
          </cell>
          <cell r="X176" t="str">
            <v>NA</v>
          </cell>
          <cell r="Z176" t="str">
            <v>.5</v>
          </cell>
          <cell r="AB176" t="str">
            <v>NA</v>
          </cell>
          <cell r="AD176" t="str">
            <v>99.7</v>
          </cell>
          <cell r="AE176" t="str">
            <v>381</v>
          </cell>
          <cell r="AF176" t="str">
            <v xml:space="preserve">  4675000</v>
          </cell>
          <cell r="AG176" t="str">
            <v>330</v>
          </cell>
        </row>
        <row r="177">
          <cell r="H177" t="str">
            <v>6641_B_1</v>
          </cell>
          <cell r="I177">
            <v>30317</v>
          </cell>
          <cell r="K177" t="str">
            <v>OP</v>
          </cell>
          <cell r="L177" t="str">
            <v>EK</v>
          </cell>
          <cell r="O177" t="str">
            <v>29732</v>
          </cell>
          <cell r="P177">
            <v>7866</v>
          </cell>
          <cell r="Q177">
            <v>0.04</v>
          </cell>
          <cell r="R177" t="str">
            <v>99.8</v>
          </cell>
          <cell r="S177" t="str">
            <v>99.9</v>
          </cell>
          <cell r="T177">
            <v>30651</v>
          </cell>
          <cell r="V177" t="str">
            <v>6</v>
          </cell>
          <cell r="X177" t="str">
            <v>NA</v>
          </cell>
          <cell r="Z177" t="str">
            <v>.5</v>
          </cell>
          <cell r="AB177" t="str">
            <v>NA</v>
          </cell>
          <cell r="AD177" t="str">
            <v>99.5</v>
          </cell>
          <cell r="AE177" t="str">
            <v>420</v>
          </cell>
          <cell r="AF177" t="str">
            <v xml:space="preserve">  2786667</v>
          </cell>
          <cell r="AG177" t="str">
            <v>350</v>
          </cell>
        </row>
        <row r="178">
          <cell r="H178" t="str">
            <v>6641_B_2</v>
          </cell>
          <cell r="I178">
            <v>31048</v>
          </cell>
          <cell r="K178" t="str">
            <v>OP</v>
          </cell>
          <cell r="L178" t="str">
            <v>EK</v>
          </cell>
          <cell r="O178" t="str">
            <v>33080</v>
          </cell>
          <cell r="P178">
            <v>913</v>
          </cell>
          <cell r="Q178">
            <v>0.04</v>
          </cell>
          <cell r="R178" t="str">
            <v>99.8</v>
          </cell>
          <cell r="S178" t="str">
            <v>99.9</v>
          </cell>
          <cell r="T178">
            <v>31048</v>
          </cell>
          <cell r="V178" t="str">
            <v>6</v>
          </cell>
          <cell r="X178" t="str">
            <v>NA</v>
          </cell>
          <cell r="Z178" t="str">
            <v>.5</v>
          </cell>
          <cell r="AB178" t="str">
            <v>NA</v>
          </cell>
          <cell r="AD178" t="str">
            <v>99.5</v>
          </cell>
          <cell r="AE178" t="str">
            <v>420</v>
          </cell>
          <cell r="AF178" t="str">
            <v xml:space="preserve">  2786667</v>
          </cell>
          <cell r="AG178" t="str">
            <v>350</v>
          </cell>
        </row>
        <row r="179">
          <cell r="H179" t="str">
            <v>550_B_EW</v>
          </cell>
          <cell r="I179">
            <v>30834</v>
          </cell>
          <cell r="K179" t="str">
            <v>OP</v>
          </cell>
          <cell r="L179" t="str">
            <v>EW</v>
          </cell>
          <cell r="O179" t="str">
            <v>1121</v>
          </cell>
          <cell r="P179">
            <v>7278</v>
          </cell>
          <cell r="Q179">
            <v>0</v>
          </cell>
          <cell r="R179" t="str">
            <v>99.9</v>
          </cell>
          <cell r="S179" t="str">
            <v>99.9</v>
          </cell>
          <cell r="T179">
            <v>38749</v>
          </cell>
          <cell r="V179" t="str">
            <v>NA</v>
          </cell>
          <cell r="X179" t="str">
            <v>NA</v>
          </cell>
          <cell r="Z179" t="str">
            <v>NA</v>
          </cell>
          <cell r="AB179" t="str">
            <v>NA</v>
          </cell>
          <cell r="AD179" t="str">
            <v>99.9</v>
          </cell>
          <cell r="AE179" t="str">
            <v>EN</v>
          </cell>
          <cell r="AF179" t="str">
            <v>305800</v>
          </cell>
          <cell r="AG179" t="str">
            <v>400</v>
          </cell>
        </row>
        <row r="180">
          <cell r="H180" t="str">
            <v>550_B_MC</v>
          </cell>
          <cell r="I180">
            <v>30834</v>
          </cell>
          <cell r="K180" t="str">
            <v>OP</v>
          </cell>
          <cell r="L180" t="str">
            <v>MC</v>
          </cell>
          <cell r="O180" t="str">
            <v>EN</v>
          </cell>
          <cell r="P180">
            <v>7278</v>
          </cell>
          <cell r="Q180">
            <v>0</v>
          </cell>
          <cell r="R180" t="str">
            <v>99.9</v>
          </cell>
          <cell r="S180" t="str">
            <v>99.9</v>
          </cell>
          <cell r="T180">
            <v>38749</v>
          </cell>
          <cell r="V180" t="str">
            <v>NA</v>
          </cell>
          <cell r="X180" t="str">
            <v>NA</v>
          </cell>
          <cell r="Z180" t="str">
            <v>NA</v>
          </cell>
          <cell r="AB180" t="str">
            <v>NA</v>
          </cell>
          <cell r="AD180" t="str">
            <v>70.0</v>
          </cell>
          <cell r="AE180" t="str">
            <v>NA</v>
          </cell>
          <cell r="AF180" t="str">
            <v>278345</v>
          </cell>
          <cell r="AG180" t="str">
            <v>360</v>
          </cell>
        </row>
        <row r="181">
          <cell r="H181" t="str">
            <v>2167_B_1</v>
          </cell>
          <cell r="I181">
            <v>30072</v>
          </cell>
          <cell r="K181" t="str">
            <v>OP</v>
          </cell>
          <cell r="L181" t="str">
            <v>EK</v>
          </cell>
          <cell r="O181" t="str">
            <v>15000</v>
          </cell>
          <cell r="P181">
            <v>6686</v>
          </cell>
          <cell r="Q181">
            <v>0.06</v>
          </cell>
          <cell r="R181" t="str">
            <v>95.0</v>
          </cell>
          <cell r="S181" t="str">
            <v>95.0</v>
          </cell>
          <cell r="T181">
            <v>30437</v>
          </cell>
          <cell r="V181" t="str">
            <v>4.0</v>
          </cell>
          <cell r="W181" t="str">
            <v>4.9</v>
          </cell>
          <cell r="X181" t="str">
            <v>NA</v>
          </cell>
          <cell r="Z181" t="str">
            <v>0.2</v>
          </cell>
          <cell r="AA181" t="str">
            <v>0.3</v>
          </cell>
          <cell r="AB181" t="str">
            <v>0.3</v>
          </cell>
          <cell r="AC181" t="str">
            <v>0.4</v>
          </cell>
          <cell r="AD181" t="str">
            <v>96.0</v>
          </cell>
          <cell r="AE181" t="str">
            <v>440</v>
          </cell>
          <cell r="AF181" t="str">
            <v xml:space="preserve">  2200000</v>
          </cell>
          <cell r="AG181" t="str">
            <v>325</v>
          </cell>
        </row>
        <row r="182">
          <cell r="H182" t="str">
            <v>2167_B_2</v>
          </cell>
          <cell r="I182">
            <v>30042</v>
          </cell>
          <cell r="K182" t="str">
            <v>OP</v>
          </cell>
          <cell r="L182" t="str">
            <v>EK</v>
          </cell>
          <cell r="O182" t="str">
            <v>15000</v>
          </cell>
          <cell r="P182">
            <v>6806</v>
          </cell>
          <cell r="Q182">
            <v>0.05</v>
          </cell>
          <cell r="R182" t="str">
            <v>95.0</v>
          </cell>
          <cell r="S182" t="str">
            <v>95.0</v>
          </cell>
          <cell r="T182">
            <v>30437</v>
          </cell>
          <cell r="V182" t="str">
            <v>4.0</v>
          </cell>
          <cell r="W182" t="str">
            <v>4.9</v>
          </cell>
          <cell r="X182" t="str">
            <v>NA</v>
          </cell>
          <cell r="Z182" t="str">
            <v>0.2</v>
          </cell>
          <cell r="AA182" t="str">
            <v>0.3</v>
          </cell>
          <cell r="AB182" t="str">
            <v>0.3</v>
          </cell>
          <cell r="AC182" t="str">
            <v>0.4</v>
          </cell>
          <cell r="AD182" t="str">
            <v>96.0</v>
          </cell>
          <cell r="AE182" t="str">
            <v>440</v>
          </cell>
          <cell r="AF182" t="str">
            <v xml:space="preserve">  2200000</v>
          </cell>
          <cell r="AG182" t="str">
            <v>325</v>
          </cell>
        </row>
        <row r="183">
          <cell r="H183" t="str">
            <v>2168_B_MB1</v>
          </cell>
          <cell r="I183">
            <v>30651</v>
          </cell>
          <cell r="K183" t="str">
            <v>OP</v>
          </cell>
          <cell r="L183" t="str">
            <v>EK</v>
          </cell>
          <cell r="O183" t="str">
            <v>9360</v>
          </cell>
          <cell r="P183">
            <v>7494</v>
          </cell>
          <cell r="Q183">
            <v>0</v>
          </cell>
          <cell r="R183" t="str">
            <v>99.6</v>
          </cell>
          <cell r="S183" t="str">
            <v>99.5</v>
          </cell>
          <cell r="T183">
            <v>30803</v>
          </cell>
          <cell r="V183" t="str">
            <v>15</v>
          </cell>
          <cell r="X183" t="str">
            <v>NA</v>
          </cell>
          <cell r="Z183" t="str">
            <v>4</v>
          </cell>
          <cell r="AB183" t="str">
            <v>NA</v>
          </cell>
          <cell r="AD183" t="str">
            <v>99.6</v>
          </cell>
          <cell r="AE183" t="str">
            <v>17</v>
          </cell>
          <cell r="AF183" t="str">
            <v xml:space="preserve">   675000</v>
          </cell>
          <cell r="AG183" t="str">
            <v>350</v>
          </cell>
        </row>
        <row r="184">
          <cell r="H184" t="str">
            <v>2168_B_MB2</v>
          </cell>
          <cell r="I184">
            <v>29129</v>
          </cell>
          <cell r="K184" t="str">
            <v>OP</v>
          </cell>
          <cell r="L184" t="str">
            <v>EK</v>
          </cell>
          <cell r="O184" t="str">
            <v>500</v>
          </cell>
          <cell r="P184">
            <v>7181</v>
          </cell>
          <cell r="Q184">
            <v>0</v>
          </cell>
          <cell r="R184" t="str">
            <v>99.5</v>
          </cell>
          <cell r="S184" t="str">
            <v>99.0</v>
          </cell>
          <cell r="T184">
            <v>29768</v>
          </cell>
          <cell r="V184" t="str">
            <v>15.1</v>
          </cell>
          <cell r="X184" t="str">
            <v>NA</v>
          </cell>
          <cell r="Z184" t="str">
            <v>4.5</v>
          </cell>
          <cell r="AB184" t="str">
            <v>NA</v>
          </cell>
          <cell r="AD184" t="str">
            <v>99.5</v>
          </cell>
          <cell r="AE184" t="str">
            <v>54</v>
          </cell>
          <cell r="AF184" t="str">
            <v xml:space="preserve">  1200000</v>
          </cell>
          <cell r="AG184" t="str">
            <v>350</v>
          </cell>
        </row>
        <row r="185">
          <cell r="H185" t="str">
            <v>2168_B_MB3</v>
          </cell>
          <cell r="I185">
            <v>30133</v>
          </cell>
          <cell r="K185" t="str">
            <v>OP</v>
          </cell>
          <cell r="L185" t="str">
            <v>EK</v>
          </cell>
          <cell r="O185" t="str">
            <v>22914</v>
          </cell>
          <cell r="P185">
            <v>7393</v>
          </cell>
          <cell r="Q185">
            <v>0</v>
          </cell>
          <cell r="R185" t="str">
            <v>99.6</v>
          </cell>
          <cell r="S185" t="str">
            <v>99.5</v>
          </cell>
          <cell r="T185">
            <v>30803</v>
          </cell>
          <cell r="V185" t="str">
            <v>18.5</v>
          </cell>
          <cell r="X185" t="str">
            <v>NA</v>
          </cell>
          <cell r="Z185" t="str">
            <v>4.8</v>
          </cell>
          <cell r="AB185" t="str">
            <v>NA</v>
          </cell>
          <cell r="AD185" t="str">
            <v>99.5</v>
          </cell>
          <cell r="AE185" t="str">
            <v>252</v>
          </cell>
          <cell r="AF185" t="str">
            <v xml:space="preserve">  2900000</v>
          </cell>
          <cell r="AG185" t="str">
            <v>300</v>
          </cell>
        </row>
        <row r="186">
          <cell r="H186" t="str">
            <v>2378_B_1</v>
          </cell>
          <cell r="I186">
            <v>29891</v>
          </cell>
          <cell r="K186" t="str">
            <v>OP</v>
          </cell>
          <cell r="L186" t="str">
            <v>EK</v>
          </cell>
          <cell r="O186" t="str">
            <v>13423</v>
          </cell>
          <cell r="P186">
            <v>5282</v>
          </cell>
          <cell r="Q186">
            <v>0.03</v>
          </cell>
          <cell r="R186" t="str">
            <v>98.6</v>
          </cell>
          <cell r="S186" t="str">
            <v>99.</v>
          </cell>
          <cell r="V186" t="str">
            <v>8.0</v>
          </cell>
          <cell r="W186" t="str">
            <v>12.0</v>
          </cell>
          <cell r="X186" t="str">
            <v>NA</v>
          </cell>
          <cell r="Z186" t="str">
            <v>1.5</v>
          </cell>
          <cell r="AA186" t="str">
            <v>3.5</v>
          </cell>
          <cell r="AB186" t="str">
            <v>NA</v>
          </cell>
          <cell r="AD186" t="str">
            <v>99.1</v>
          </cell>
          <cell r="AE186" t="str">
            <v>81</v>
          </cell>
          <cell r="AF186" t="str">
            <v xml:space="preserve">   593000</v>
          </cell>
          <cell r="AG186" t="str">
            <v>290</v>
          </cell>
        </row>
        <row r="187">
          <cell r="H187" t="str">
            <v>2378_B_2</v>
          </cell>
          <cell r="I187">
            <v>30103</v>
          </cell>
          <cell r="K187" t="str">
            <v>OP</v>
          </cell>
          <cell r="L187" t="str">
            <v>EK</v>
          </cell>
          <cell r="O187" t="str">
            <v>16517</v>
          </cell>
          <cell r="P187">
            <v>6252</v>
          </cell>
          <cell r="Q187">
            <v>0.03</v>
          </cell>
          <cell r="R187" t="str">
            <v>98.6</v>
          </cell>
          <cell r="S187" t="str">
            <v>99.</v>
          </cell>
          <cell r="V187" t="str">
            <v>8.0</v>
          </cell>
          <cell r="W187" t="str">
            <v>12.0</v>
          </cell>
          <cell r="X187" t="str">
            <v>NA</v>
          </cell>
          <cell r="Z187" t="str">
            <v>1.5</v>
          </cell>
          <cell r="AA187" t="str">
            <v>3.5</v>
          </cell>
          <cell r="AB187" t="str">
            <v>NA</v>
          </cell>
          <cell r="AD187" t="str">
            <v>99.1</v>
          </cell>
          <cell r="AE187" t="str">
            <v>104</v>
          </cell>
          <cell r="AF187" t="str">
            <v xml:space="preserve">   760000</v>
          </cell>
          <cell r="AG187" t="str">
            <v>290</v>
          </cell>
        </row>
        <row r="188">
          <cell r="H188" t="str">
            <v>2378_B_3</v>
          </cell>
          <cell r="I188">
            <v>27364</v>
          </cell>
          <cell r="K188" t="str">
            <v>OP</v>
          </cell>
          <cell r="L188" t="str">
            <v>MC</v>
          </cell>
          <cell r="O188" t="str">
            <v>110</v>
          </cell>
          <cell r="P188">
            <v>1463</v>
          </cell>
          <cell r="Q188">
            <v>0.09</v>
          </cell>
          <cell r="R188" t="str">
            <v>99.</v>
          </cell>
          <cell r="S188" t="str">
            <v>99.</v>
          </cell>
          <cell r="T188">
            <v>30468</v>
          </cell>
          <cell r="V188" t="str">
            <v>NA</v>
          </cell>
          <cell r="X188" t="str">
            <v>0.1</v>
          </cell>
          <cell r="Z188" t="str">
            <v>NA</v>
          </cell>
          <cell r="AB188" t="str">
            <v>0.3</v>
          </cell>
          <cell r="AC188" t="str">
            <v>2.0</v>
          </cell>
          <cell r="AD188" t="str">
            <v>90.0</v>
          </cell>
          <cell r="AE188" t="str">
            <v>181</v>
          </cell>
          <cell r="AF188" t="str">
            <v xml:space="preserve">   508000</v>
          </cell>
          <cell r="AG188" t="str">
            <v>307</v>
          </cell>
        </row>
        <row r="189">
          <cell r="H189" t="str">
            <v>2384_B_8</v>
          </cell>
          <cell r="I189">
            <v>29952</v>
          </cell>
          <cell r="K189" t="str">
            <v>OP</v>
          </cell>
          <cell r="L189" t="str">
            <v>BR</v>
          </cell>
          <cell r="O189" t="str">
            <v>6062</v>
          </cell>
          <cell r="P189">
            <v>6798</v>
          </cell>
          <cell r="Q189">
            <v>0.9</v>
          </cell>
          <cell r="R189" t="str">
            <v>99.9</v>
          </cell>
          <cell r="S189" t="str">
            <v>NA</v>
          </cell>
          <cell r="U189" t="str">
            <v>NA</v>
          </cell>
          <cell r="V189" t="str">
            <v>12.0</v>
          </cell>
          <cell r="X189" t="str">
            <v>0.1</v>
          </cell>
          <cell r="Z189" t="str">
            <v>1.0</v>
          </cell>
          <cell r="AB189" t="str">
            <v>0.3</v>
          </cell>
          <cell r="AC189" t="str">
            <v>1.0</v>
          </cell>
          <cell r="AD189" t="str">
            <v>100</v>
          </cell>
          <cell r="AE189" t="str">
            <v>14</v>
          </cell>
          <cell r="AF189" t="str">
            <v xml:space="preserve">   280000</v>
          </cell>
          <cell r="AG189" t="str">
            <v>290</v>
          </cell>
        </row>
        <row r="190">
          <cell r="H190" t="str">
            <v>79_B_1</v>
          </cell>
          <cell r="J190" t="str">
            <v>NA</v>
          </cell>
          <cell r="K190" t="str">
            <v>OP</v>
          </cell>
          <cell r="L190" t="str">
            <v>MC</v>
          </cell>
          <cell r="O190" t="str">
            <v>EN</v>
          </cell>
          <cell r="P190">
            <v>8156</v>
          </cell>
          <cell r="Q190">
            <v>0.1</v>
          </cell>
          <cell r="R190" t="str">
            <v>NA</v>
          </cell>
          <cell r="S190" t="str">
            <v>NA</v>
          </cell>
          <cell r="T190">
            <v>36861</v>
          </cell>
          <cell r="V190" t="str">
            <v>10.0</v>
          </cell>
          <cell r="X190" t="str">
            <v>NA</v>
          </cell>
          <cell r="Z190" t="str">
            <v>0.17</v>
          </cell>
          <cell r="AB190" t="str">
            <v>NA</v>
          </cell>
          <cell r="AD190" t="str">
            <v>EN</v>
          </cell>
          <cell r="AE190" t="str">
            <v>EN</v>
          </cell>
          <cell r="AF190" t="str">
            <v>EN</v>
          </cell>
          <cell r="AG190" t="str">
            <v>EN</v>
          </cell>
        </row>
        <row r="191">
          <cell r="H191" t="str">
            <v>79_B_2</v>
          </cell>
          <cell r="J191" t="str">
            <v>NA</v>
          </cell>
          <cell r="K191" t="str">
            <v>OP</v>
          </cell>
          <cell r="L191" t="str">
            <v>MC</v>
          </cell>
          <cell r="O191" t="str">
            <v>EN</v>
          </cell>
          <cell r="P191">
            <v>8127</v>
          </cell>
          <cell r="Q191">
            <v>0.1</v>
          </cell>
          <cell r="R191" t="str">
            <v>NA</v>
          </cell>
          <cell r="S191" t="str">
            <v>NA</v>
          </cell>
          <cell r="T191">
            <v>37803</v>
          </cell>
          <cell r="V191" t="str">
            <v>10.0</v>
          </cell>
          <cell r="X191" t="str">
            <v>NA</v>
          </cell>
          <cell r="Z191" t="str">
            <v>0.17</v>
          </cell>
          <cell r="AB191" t="str">
            <v>NA</v>
          </cell>
          <cell r="AD191" t="str">
            <v>EN</v>
          </cell>
          <cell r="AE191" t="str">
            <v>EN</v>
          </cell>
          <cell r="AF191" t="str">
            <v>EN</v>
          </cell>
          <cell r="AG191" t="str">
            <v>EN</v>
          </cell>
        </row>
        <row r="192">
          <cell r="H192" t="str">
            <v>79_B_3</v>
          </cell>
          <cell r="J192" t="str">
            <v>NA</v>
          </cell>
          <cell r="K192" t="str">
            <v>OP</v>
          </cell>
          <cell r="L192" t="str">
            <v>MC</v>
          </cell>
          <cell r="O192" t="str">
            <v>EN</v>
          </cell>
          <cell r="P192">
            <v>110</v>
          </cell>
          <cell r="Q192">
            <v>0.1</v>
          </cell>
          <cell r="R192" t="str">
            <v>NA</v>
          </cell>
          <cell r="S192" t="str">
            <v>NA</v>
          </cell>
          <cell r="T192">
            <v>36557</v>
          </cell>
          <cell r="V192" t="str">
            <v>10.0</v>
          </cell>
          <cell r="X192" t="str">
            <v>NA</v>
          </cell>
          <cell r="Z192" t="str">
            <v>0.17</v>
          </cell>
          <cell r="AB192" t="str">
            <v>NA</v>
          </cell>
          <cell r="AD192" t="str">
            <v>EN</v>
          </cell>
          <cell r="AE192" t="str">
            <v>EN</v>
          </cell>
          <cell r="AF192" t="str">
            <v>EN</v>
          </cell>
          <cell r="AG192" t="str">
            <v>EN</v>
          </cell>
        </row>
        <row r="193">
          <cell r="H193" t="str">
            <v>79_B_5</v>
          </cell>
          <cell r="J193" t="str">
            <v>NA</v>
          </cell>
          <cell r="K193" t="str">
            <v>OP</v>
          </cell>
          <cell r="L193" t="str">
            <v>BR</v>
          </cell>
          <cell r="O193" t="str">
            <v>EN</v>
          </cell>
          <cell r="P193">
            <v>8202</v>
          </cell>
          <cell r="Q193">
            <v>0.16</v>
          </cell>
          <cell r="R193" t="str">
            <v>20.0</v>
          </cell>
          <cell r="S193" t="str">
            <v>20.0</v>
          </cell>
          <cell r="T193">
            <v>38534</v>
          </cell>
          <cell r="V193" t="str">
            <v>10.0</v>
          </cell>
          <cell r="X193" t="str">
            <v>NA</v>
          </cell>
          <cell r="Z193" t="str">
            <v>0.17</v>
          </cell>
          <cell r="AB193" t="str">
            <v>NA</v>
          </cell>
          <cell r="AD193" t="str">
            <v>EN</v>
          </cell>
          <cell r="AE193" t="str">
            <v>EN</v>
          </cell>
          <cell r="AF193" t="str">
            <v>EN</v>
          </cell>
          <cell r="AG193" t="str">
            <v>EN</v>
          </cell>
        </row>
        <row r="194">
          <cell r="H194" t="str">
            <v>10837_B_BH1</v>
          </cell>
          <cell r="I194">
            <v>32721</v>
          </cell>
          <cell r="K194" t="str">
            <v>OP</v>
          </cell>
          <cell r="L194" t="str">
            <v>BP</v>
          </cell>
          <cell r="O194" t="str">
            <v>1000</v>
          </cell>
          <cell r="P194">
            <v>6770</v>
          </cell>
          <cell r="Q194">
            <v>0.01</v>
          </cell>
          <cell r="R194" t="str">
            <v>95.0</v>
          </cell>
          <cell r="S194" t="str">
            <v>99.9</v>
          </cell>
          <cell r="T194">
            <v>32599</v>
          </cell>
          <cell r="V194" t="str">
            <v>NA</v>
          </cell>
          <cell r="X194" t="str">
            <v>NA</v>
          </cell>
          <cell r="Z194" t="str">
            <v>NA</v>
          </cell>
          <cell r="AB194" t="str">
            <v>NA</v>
          </cell>
          <cell r="AD194" t="str">
            <v>99.7</v>
          </cell>
          <cell r="AE194" t="str">
            <v>2.5</v>
          </cell>
          <cell r="AF194" t="str">
            <v>93000</v>
          </cell>
          <cell r="AG194" t="str">
            <v>350</v>
          </cell>
        </row>
        <row r="195">
          <cell r="H195" t="str">
            <v>10321_B_2</v>
          </cell>
          <cell r="I195">
            <v>26115</v>
          </cell>
          <cell r="K195" t="str">
            <v>RE</v>
          </cell>
          <cell r="L195" t="str">
            <v>EK</v>
          </cell>
          <cell r="O195" t="str">
            <v>500</v>
          </cell>
          <cell r="V195" t="str">
            <v>10.0</v>
          </cell>
          <cell r="X195" t="str">
            <v>NA</v>
          </cell>
          <cell r="Z195" t="str">
            <v>0.9</v>
          </cell>
          <cell r="AB195" t="str">
            <v>NA</v>
          </cell>
          <cell r="AD195" t="str">
            <v>99.5</v>
          </cell>
          <cell r="AE195" t="str">
            <v>882</v>
          </cell>
          <cell r="AF195" t="str">
            <v>38000</v>
          </cell>
          <cell r="AG195" t="str">
            <v>404</v>
          </cell>
        </row>
        <row r="196">
          <cell r="H196" t="str">
            <v>10321_B_3</v>
          </cell>
          <cell r="I196">
            <v>26115</v>
          </cell>
          <cell r="K196" t="str">
            <v>RE</v>
          </cell>
          <cell r="L196" t="str">
            <v>EK</v>
          </cell>
          <cell r="O196" t="str">
            <v>500</v>
          </cell>
          <cell r="V196" t="str">
            <v>10.0</v>
          </cell>
          <cell r="X196" t="str">
            <v>NA</v>
          </cell>
          <cell r="Z196" t="str">
            <v>0.9</v>
          </cell>
          <cell r="AB196" t="str">
            <v>NA</v>
          </cell>
          <cell r="AD196" t="str">
            <v>99.5</v>
          </cell>
          <cell r="AE196" t="str">
            <v>882</v>
          </cell>
          <cell r="AF196" t="str">
            <v>38000</v>
          </cell>
          <cell r="AG196" t="str">
            <v>404</v>
          </cell>
        </row>
        <row r="197">
          <cell r="H197" t="str">
            <v>10321_B_4</v>
          </cell>
          <cell r="I197">
            <v>26115</v>
          </cell>
          <cell r="K197" t="str">
            <v>RE</v>
          </cell>
          <cell r="L197" t="str">
            <v>EK</v>
          </cell>
          <cell r="O197" t="str">
            <v>500</v>
          </cell>
          <cell r="V197" t="str">
            <v>10.0</v>
          </cell>
          <cell r="X197" t="str">
            <v>NA</v>
          </cell>
          <cell r="Z197" t="str">
            <v>0.9</v>
          </cell>
          <cell r="AB197" t="str">
            <v>NA</v>
          </cell>
          <cell r="AD197" t="str">
            <v>99.5</v>
          </cell>
          <cell r="AE197" t="str">
            <v>882</v>
          </cell>
          <cell r="AF197" t="str">
            <v>38000</v>
          </cell>
          <cell r="AG197" t="str">
            <v>404</v>
          </cell>
        </row>
        <row r="198">
          <cell r="H198" t="str">
            <v>10321_B_5</v>
          </cell>
          <cell r="I198">
            <v>26115</v>
          </cell>
          <cell r="K198" t="str">
            <v>RE</v>
          </cell>
          <cell r="L198" t="str">
            <v>EK</v>
          </cell>
          <cell r="O198" t="str">
            <v>500</v>
          </cell>
          <cell r="V198" t="str">
            <v>10.0</v>
          </cell>
          <cell r="X198" t="str">
            <v>NA</v>
          </cell>
          <cell r="Z198" t="str">
            <v>0.9</v>
          </cell>
          <cell r="AB198" t="str">
            <v>NA</v>
          </cell>
          <cell r="AD198" t="str">
            <v>99.5</v>
          </cell>
          <cell r="AE198" t="str">
            <v>882</v>
          </cell>
          <cell r="AF198" t="str">
            <v>38000</v>
          </cell>
          <cell r="AG198" t="str">
            <v>404</v>
          </cell>
        </row>
        <row r="199">
          <cell r="H199" t="str">
            <v>10321_B_6</v>
          </cell>
          <cell r="I199">
            <v>26115</v>
          </cell>
          <cell r="K199" t="str">
            <v>RE</v>
          </cell>
          <cell r="L199" t="str">
            <v>EK</v>
          </cell>
          <cell r="O199" t="str">
            <v>500</v>
          </cell>
          <cell r="V199" t="str">
            <v>10.0</v>
          </cell>
          <cell r="X199" t="str">
            <v>NA</v>
          </cell>
          <cell r="Z199" t="str">
            <v>0.9</v>
          </cell>
          <cell r="AB199" t="str">
            <v>NA</v>
          </cell>
          <cell r="AD199" t="str">
            <v>99.5</v>
          </cell>
          <cell r="AE199" t="str">
            <v>882</v>
          </cell>
          <cell r="AF199" t="str">
            <v>38000</v>
          </cell>
          <cell r="AG199" t="str">
            <v>404</v>
          </cell>
        </row>
        <row r="200">
          <cell r="H200" t="str">
            <v>10321_B_8</v>
          </cell>
          <cell r="I200">
            <v>27211</v>
          </cell>
          <cell r="K200" t="str">
            <v>RE</v>
          </cell>
          <cell r="L200" t="str">
            <v>EK</v>
          </cell>
          <cell r="O200" t="str">
            <v>500</v>
          </cell>
          <cell r="V200" t="str">
            <v>10.0</v>
          </cell>
          <cell r="X200" t="str">
            <v>NA</v>
          </cell>
          <cell r="Z200" t="str">
            <v>0.9</v>
          </cell>
          <cell r="AB200" t="str">
            <v>NA</v>
          </cell>
          <cell r="AD200" t="str">
            <v>99.0</v>
          </cell>
          <cell r="AE200" t="str">
            <v>1585</v>
          </cell>
          <cell r="AF200" t="str">
            <v>120000</v>
          </cell>
          <cell r="AG200" t="str">
            <v>325</v>
          </cell>
        </row>
        <row r="201">
          <cell r="H201" t="str">
            <v>10321_B_9</v>
          </cell>
          <cell r="I201">
            <v>27211</v>
          </cell>
          <cell r="K201" t="str">
            <v>RE</v>
          </cell>
          <cell r="L201" t="str">
            <v>EK</v>
          </cell>
          <cell r="O201" t="str">
            <v>500</v>
          </cell>
          <cell r="V201" t="str">
            <v>10.0</v>
          </cell>
          <cell r="X201" t="str">
            <v>NA</v>
          </cell>
          <cell r="Z201" t="str">
            <v>0.9</v>
          </cell>
          <cell r="AB201" t="str">
            <v>NA</v>
          </cell>
          <cell r="AD201" t="str">
            <v>99.4</v>
          </cell>
          <cell r="AE201" t="str">
            <v>1546</v>
          </cell>
          <cell r="AF201" t="str">
            <v>120000</v>
          </cell>
          <cell r="AG201" t="str">
            <v>325</v>
          </cell>
        </row>
        <row r="202">
          <cell r="H202" t="str">
            <v>2817_B_1</v>
          </cell>
          <cell r="I202">
            <v>27364</v>
          </cell>
          <cell r="K202" t="str">
            <v>OP</v>
          </cell>
          <cell r="L202" t="str">
            <v>EK</v>
          </cell>
          <cell r="O202" t="str">
            <v>4500</v>
          </cell>
          <cell r="P202">
            <v>8480</v>
          </cell>
          <cell r="Q202">
            <v>0.01</v>
          </cell>
          <cell r="R202" t="str">
            <v>99.8</v>
          </cell>
          <cell r="S202" t="str">
            <v>99.8</v>
          </cell>
          <cell r="T202">
            <v>27364</v>
          </cell>
          <cell r="V202" t="str">
            <v>10.8</v>
          </cell>
          <cell r="X202" t="str">
            <v>NA</v>
          </cell>
          <cell r="Z202" t="str">
            <v>.8</v>
          </cell>
          <cell r="AB202" t="str">
            <v>NA</v>
          </cell>
          <cell r="AD202" t="str">
            <v>99.5</v>
          </cell>
          <cell r="AE202" t="str">
            <v>107</v>
          </cell>
          <cell r="AF202" t="str">
            <v xml:space="preserve">  1000000</v>
          </cell>
          <cell r="AG202" t="str">
            <v>373</v>
          </cell>
        </row>
        <row r="203">
          <cell r="H203" t="str">
            <v>2817_B_2</v>
          </cell>
          <cell r="I203">
            <v>27729</v>
          </cell>
          <cell r="K203" t="str">
            <v>OP</v>
          </cell>
          <cell r="L203" t="str">
            <v>EK</v>
          </cell>
          <cell r="O203" t="str">
            <v>3011</v>
          </cell>
          <cell r="P203">
            <v>8506</v>
          </cell>
          <cell r="Q203">
            <v>0.01</v>
          </cell>
          <cell r="R203" t="str">
            <v>99.5</v>
          </cell>
          <cell r="S203" t="str">
            <v>99.5</v>
          </cell>
          <cell r="T203">
            <v>28095</v>
          </cell>
          <cell r="V203" t="str">
            <v>10.8</v>
          </cell>
          <cell r="X203" t="str">
            <v>NA</v>
          </cell>
          <cell r="Z203" t="str">
            <v>.8</v>
          </cell>
          <cell r="AB203" t="str">
            <v>NA</v>
          </cell>
          <cell r="AD203" t="str">
            <v>99</v>
          </cell>
          <cell r="AE203" t="str">
            <v>225</v>
          </cell>
          <cell r="AF203" t="str">
            <v xml:space="preserve">  2100000</v>
          </cell>
          <cell r="AG203" t="str">
            <v>313</v>
          </cell>
        </row>
        <row r="204">
          <cell r="H204" t="str">
            <v>6204_B_1</v>
          </cell>
          <cell r="I204">
            <v>29403</v>
          </cell>
          <cell r="K204" t="str">
            <v>OP</v>
          </cell>
          <cell r="L204" t="str">
            <v>EK</v>
          </cell>
          <cell r="O204" t="str">
            <v>16382</v>
          </cell>
          <cell r="P204">
            <v>8549</v>
          </cell>
          <cell r="Q204">
            <v>0.01</v>
          </cell>
          <cell r="R204" t="str">
            <v>99.6</v>
          </cell>
          <cell r="S204" t="str">
            <v>99.6</v>
          </cell>
          <cell r="T204">
            <v>29465</v>
          </cell>
          <cell r="V204" t="str">
            <v>4</v>
          </cell>
          <cell r="W204" t="str">
            <v>13</v>
          </cell>
          <cell r="X204" t="str">
            <v>.1</v>
          </cell>
          <cell r="Z204" t="str">
            <v>.2</v>
          </cell>
          <cell r="AA204" t="str">
            <v>.8</v>
          </cell>
          <cell r="AB204" t="str">
            <v>.4</v>
          </cell>
          <cell r="AD204" t="str">
            <v>99.5</v>
          </cell>
          <cell r="AE204" t="str">
            <v>300</v>
          </cell>
          <cell r="AF204" t="str">
            <v xml:space="preserve">  2810000</v>
          </cell>
          <cell r="AG204" t="str">
            <v>286</v>
          </cell>
        </row>
        <row r="205">
          <cell r="H205" t="str">
            <v>6204_B_2</v>
          </cell>
          <cell r="I205">
            <v>29768</v>
          </cell>
          <cell r="K205" t="str">
            <v>OP</v>
          </cell>
          <cell r="L205" t="str">
            <v>EK</v>
          </cell>
          <cell r="O205" t="str">
            <v>16382</v>
          </cell>
          <cell r="P205">
            <v>8725</v>
          </cell>
          <cell r="Q205">
            <v>0.01</v>
          </cell>
          <cell r="R205" t="str">
            <v>99.6</v>
          </cell>
          <cell r="S205" t="str">
            <v>99.6</v>
          </cell>
          <cell r="T205">
            <v>29830</v>
          </cell>
          <cell r="V205" t="str">
            <v>4</v>
          </cell>
          <cell r="W205" t="str">
            <v>13</v>
          </cell>
          <cell r="X205" t="str">
            <v>.1</v>
          </cell>
          <cell r="Z205" t="str">
            <v>.2</v>
          </cell>
          <cell r="AA205" t="str">
            <v>.8</v>
          </cell>
          <cell r="AB205" t="str">
            <v>.4</v>
          </cell>
          <cell r="AD205" t="str">
            <v>99.5</v>
          </cell>
          <cell r="AE205" t="str">
            <v>300</v>
          </cell>
          <cell r="AF205" t="str">
            <v xml:space="preserve">  2810000</v>
          </cell>
          <cell r="AG205" t="str">
            <v>286</v>
          </cell>
        </row>
        <row r="206">
          <cell r="H206" t="str">
            <v>6204_B_3</v>
          </cell>
          <cell r="I206">
            <v>30256</v>
          </cell>
          <cell r="K206" t="str">
            <v>OP</v>
          </cell>
          <cell r="L206" t="str">
            <v>EK</v>
          </cell>
          <cell r="O206" t="str">
            <v>16382</v>
          </cell>
          <cell r="P206">
            <v>7464</v>
          </cell>
          <cell r="Q206">
            <v>0.01</v>
          </cell>
          <cell r="R206" t="str">
            <v>99.6</v>
          </cell>
          <cell r="S206" t="str">
            <v>99.6</v>
          </cell>
          <cell r="T206">
            <v>31107</v>
          </cell>
          <cell r="V206" t="str">
            <v>4</v>
          </cell>
          <cell r="W206" t="str">
            <v>13</v>
          </cell>
          <cell r="X206" t="str">
            <v>.1</v>
          </cell>
          <cell r="Z206" t="str">
            <v>.2</v>
          </cell>
          <cell r="AA206" t="str">
            <v>.5</v>
          </cell>
          <cell r="AB206" t="str">
            <v>.4</v>
          </cell>
          <cell r="AD206" t="str">
            <v>99.5</v>
          </cell>
          <cell r="AE206" t="str">
            <v>300</v>
          </cell>
          <cell r="AF206" t="str">
            <v xml:space="preserve">  2500000</v>
          </cell>
          <cell r="AG206" t="str">
            <v>180</v>
          </cell>
        </row>
        <row r="207">
          <cell r="H207" t="str">
            <v>6469_B_BH1</v>
          </cell>
          <cell r="I207">
            <v>30864</v>
          </cell>
          <cell r="K207" t="str">
            <v>OP</v>
          </cell>
          <cell r="L207" t="str">
            <v>BR</v>
          </cell>
          <cell r="O207" t="str">
            <v>22520</v>
          </cell>
          <cell r="P207">
            <v>7113</v>
          </cell>
          <cell r="Q207">
            <v>0.02</v>
          </cell>
          <cell r="R207" t="str">
            <v>99.9</v>
          </cell>
          <cell r="S207" t="str">
            <v>99.9</v>
          </cell>
          <cell r="T207">
            <v>30560</v>
          </cell>
          <cell r="V207" t="str">
            <v>5.2</v>
          </cell>
          <cell r="W207" t="str">
            <v>9.6</v>
          </cell>
          <cell r="X207" t="str">
            <v>NA</v>
          </cell>
          <cell r="Z207" t="str">
            <v>0.4</v>
          </cell>
          <cell r="AA207" t="str">
            <v>1.2</v>
          </cell>
          <cell r="AB207" t="str">
            <v>.3</v>
          </cell>
          <cell r="AD207" t="str">
            <v>99.7</v>
          </cell>
          <cell r="AE207" t="str">
            <v>210</v>
          </cell>
          <cell r="AF207" t="str">
            <v xml:space="preserve">  1894380</v>
          </cell>
          <cell r="AG207" t="str">
            <v>185</v>
          </cell>
        </row>
        <row r="208">
          <cell r="H208" t="str">
            <v>6469_B_BH2</v>
          </cell>
          <cell r="I208">
            <v>31594</v>
          </cell>
          <cell r="K208" t="str">
            <v>OP</v>
          </cell>
          <cell r="L208" t="str">
            <v>BR</v>
          </cell>
          <cell r="O208" t="str">
            <v>26508</v>
          </cell>
          <cell r="P208">
            <v>8506</v>
          </cell>
          <cell r="Q208">
            <v>0.02</v>
          </cell>
          <cell r="R208" t="str">
            <v>99.9</v>
          </cell>
          <cell r="S208" t="str">
            <v>99.9</v>
          </cell>
          <cell r="T208">
            <v>31625</v>
          </cell>
          <cell r="V208" t="str">
            <v>5.2</v>
          </cell>
          <cell r="W208" t="str">
            <v>9.6</v>
          </cell>
          <cell r="X208" t="str">
            <v>NA</v>
          </cell>
          <cell r="Z208" t="str">
            <v>.4</v>
          </cell>
          <cell r="AA208" t="str">
            <v>1.2</v>
          </cell>
          <cell r="AB208" t="str">
            <v>.3</v>
          </cell>
          <cell r="AD208" t="str">
            <v>99.7</v>
          </cell>
          <cell r="AE208" t="str">
            <v>210</v>
          </cell>
          <cell r="AF208" t="str">
            <v xml:space="preserve">  1894380</v>
          </cell>
          <cell r="AG208" t="str">
            <v>155</v>
          </cell>
        </row>
        <row r="209">
          <cell r="H209" t="str">
            <v>54304_B_1H</v>
          </cell>
          <cell r="I209">
            <v>35400</v>
          </cell>
          <cell r="K209" t="str">
            <v>OP</v>
          </cell>
          <cell r="L209" t="str">
            <v>BR</v>
          </cell>
          <cell r="O209" t="str">
            <v>EN</v>
          </cell>
          <cell r="P209">
            <v>7807</v>
          </cell>
          <cell r="Q209">
            <v>0.09</v>
          </cell>
          <cell r="R209" t="str">
            <v>99.9</v>
          </cell>
          <cell r="S209" t="str">
            <v>99.9</v>
          </cell>
          <cell r="U209" t="str">
            <v>EN</v>
          </cell>
          <cell r="V209" t="str">
            <v>12.0</v>
          </cell>
          <cell r="X209" t="str">
            <v>NA</v>
          </cell>
          <cell r="Z209" t="str">
            <v>1.0</v>
          </cell>
          <cell r="AB209" t="str">
            <v>0.3</v>
          </cell>
          <cell r="AD209" t="str">
            <v>99.9</v>
          </cell>
          <cell r="AE209" t="str">
            <v>40</v>
          </cell>
          <cell r="AF209" t="str">
            <v>687237</v>
          </cell>
          <cell r="AG209" t="str">
            <v>150</v>
          </cell>
        </row>
        <row r="210">
          <cell r="H210" t="str">
            <v>10869_B_NORTH</v>
          </cell>
          <cell r="I210">
            <v>32843</v>
          </cell>
          <cell r="K210" t="str">
            <v>OP</v>
          </cell>
          <cell r="L210" t="str">
            <v>EW</v>
          </cell>
          <cell r="O210" t="str">
            <v>1100</v>
          </cell>
          <cell r="P210">
            <v>7100</v>
          </cell>
          <cell r="Q210">
            <v>0.01</v>
          </cell>
          <cell r="R210" t="str">
            <v>99.6</v>
          </cell>
          <cell r="S210" t="str">
            <v>EN</v>
          </cell>
          <cell r="U210" t="str">
            <v>NA</v>
          </cell>
          <cell r="V210" t="str">
            <v>NA</v>
          </cell>
          <cell r="X210" t="str">
            <v>NA</v>
          </cell>
          <cell r="Z210" t="str">
            <v>NA</v>
          </cell>
          <cell r="AB210" t="str">
            <v>NA</v>
          </cell>
          <cell r="AD210" t="str">
            <v>99.6</v>
          </cell>
          <cell r="AE210" t="str">
            <v>2</v>
          </cell>
          <cell r="AF210" t="str">
            <v>107000</v>
          </cell>
          <cell r="AG210" t="str">
            <v>330</v>
          </cell>
        </row>
        <row r="211">
          <cell r="H211" t="str">
            <v>10869_B_SOUTH</v>
          </cell>
          <cell r="I211">
            <v>32874</v>
          </cell>
          <cell r="K211" t="str">
            <v>OP</v>
          </cell>
          <cell r="L211" t="str">
            <v>EW</v>
          </cell>
          <cell r="O211" t="str">
            <v>1100</v>
          </cell>
          <cell r="P211">
            <v>7169</v>
          </cell>
          <cell r="Q211">
            <v>0.01</v>
          </cell>
          <cell r="R211" t="str">
            <v>99.6</v>
          </cell>
          <cell r="S211" t="str">
            <v>EN</v>
          </cell>
          <cell r="U211" t="str">
            <v>NA</v>
          </cell>
          <cell r="V211" t="str">
            <v>NA</v>
          </cell>
          <cell r="X211" t="str">
            <v>NA</v>
          </cell>
          <cell r="Z211" t="str">
            <v>NA</v>
          </cell>
          <cell r="AB211" t="str">
            <v>NA</v>
          </cell>
          <cell r="AD211" t="str">
            <v>99.6</v>
          </cell>
          <cell r="AE211" t="str">
            <v>2</v>
          </cell>
          <cell r="AF211" t="str">
            <v>107000</v>
          </cell>
          <cell r="AG211" t="str">
            <v>330</v>
          </cell>
        </row>
        <row r="212">
          <cell r="H212" t="str">
            <v>10464_B_E0001</v>
          </cell>
          <cell r="I212">
            <v>32295</v>
          </cell>
          <cell r="K212" t="str">
            <v>OP</v>
          </cell>
          <cell r="L212" t="str">
            <v>BP</v>
          </cell>
          <cell r="M212" t="str">
            <v>MC</v>
          </cell>
          <cell r="O212" t="str">
            <v>750</v>
          </cell>
          <cell r="P212">
            <v>6818</v>
          </cell>
          <cell r="Q212">
            <v>0.03</v>
          </cell>
          <cell r="R212" t="str">
            <v>99.9</v>
          </cell>
          <cell r="S212" t="str">
            <v>99.9</v>
          </cell>
          <cell r="T212">
            <v>38443</v>
          </cell>
          <cell r="V212" t="str">
            <v>6.1</v>
          </cell>
          <cell r="X212" t="str">
            <v>1.0</v>
          </cell>
          <cell r="Z212" t="str">
            <v>1.1</v>
          </cell>
          <cell r="AB212" t="str">
            <v>6.0</v>
          </cell>
          <cell r="AD212" t="str">
            <v>99.9</v>
          </cell>
          <cell r="AE212" t="str">
            <v>11</v>
          </cell>
          <cell r="AF212" t="str">
            <v>75100</v>
          </cell>
          <cell r="AG212" t="str">
            <v>300</v>
          </cell>
        </row>
        <row r="213">
          <cell r="H213" t="str">
            <v>10464_B_E0002</v>
          </cell>
          <cell r="I213">
            <v>32295</v>
          </cell>
          <cell r="K213" t="str">
            <v>OP</v>
          </cell>
          <cell r="L213" t="str">
            <v>BP</v>
          </cell>
          <cell r="M213" t="str">
            <v>MC</v>
          </cell>
          <cell r="O213" t="str">
            <v>750</v>
          </cell>
          <cell r="P213">
            <v>6864</v>
          </cell>
          <cell r="Q213">
            <v>0.03</v>
          </cell>
          <cell r="R213" t="str">
            <v>99.9</v>
          </cell>
          <cell r="S213" t="str">
            <v>99.9</v>
          </cell>
          <cell r="T213">
            <v>38443</v>
          </cell>
          <cell r="V213" t="str">
            <v>6.1</v>
          </cell>
          <cell r="X213" t="str">
            <v>1.0</v>
          </cell>
          <cell r="Z213" t="str">
            <v>1.1</v>
          </cell>
          <cell r="AB213" t="str">
            <v>6.0</v>
          </cell>
          <cell r="AD213" t="str">
            <v>99.9</v>
          </cell>
          <cell r="AE213" t="str">
            <v>11</v>
          </cell>
          <cell r="AF213" t="str">
            <v>75100</v>
          </cell>
          <cell r="AG213" t="str">
            <v>300</v>
          </cell>
        </row>
        <row r="214">
          <cell r="H214" t="str">
            <v>10464_B_E0003</v>
          </cell>
          <cell r="I214">
            <v>32295</v>
          </cell>
          <cell r="K214" t="str">
            <v>OP</v>
          </cell>
          <cell r="L214" t="str">
            <v>BP</v>
          </cell>
          <cell r="M214" t="str">
            <v>MC</v>
          </cell>
          <cell r="O214" t="str">
            <v>750</v>
          </cell>
          <cell r="P214">
            <v>6909</v>
          </cell>
          <cell r="Q214">
            <v>0.03</v>
          </cell>
          <cell r="R214" t="str">
            <v>99.9</v>
          </cell>
          <cell r="S214" t="str">
            <v>99.9</v>
          </cell>
          <cell r="T214">
            <v>38443</v>
          </cell>
          <cell r="V214" t="str">
            <v>6.1</v>
          </cell>
          <cell r="X214" t="str">
            <v>1.0</v>
          </cell>
          <cell r="Z214" t="str">
            <v>1.1</v>
          </cell>
          <cell r="AB214" t="str">
            <v>6.0</v>
          </cell>
          <cell r="AD214" t="str">
            <v>99.9</v>
          </cell>
          <cell r="AE214" t="str">
            <v>11</v>
          </cell>
          <cell r="AF214" t="str">
            <v>75100</v>
          </cell>
          <cell r="AG214" t="str">
            <v>300</v>
          </cell>
        </row>
        <row r="215">
          <cell r="H215" t="str">
            <v>52041_B_EFB1</v>
          </cell>
          <cell r="I215">
            <v>30956</v>
          </cell>
          <cell r="K215" t="str">
            <v>SC</v>
          </cell>
          <cell r="L215" t="str">
            <v>MC</v>
          </cell>
          <cell r="M215" t="str">
            <v>OT</v>
          </cell>
          <cell r="O215" t="str">
            <v>250</v>
          </cell>
          <cell r="P215">
            <v>0</v>
          </cell>
          <cell r="Q215">
            <v>0</v>
          </cell>
          <cell r="R215" t="str">
            <v>N/A</v>
          </cell>
          <cell r="S215" t="str">
            <v>N/A</v>
          </cell>
          <cell r="U215" t="str">
            <v>NA</v>
          </cell>
          <cell r="V215" t="str">
            <v>NA</v>
          </cell>
          <cell r="X215" t="str">
            <v>NA</v>
          </cell>
          <cell r="Z215" t="str">
            <v>NA</v>
          </cell>
          <cell r="AB215" t="str">
            <v>NA</v>
          </cell>
          <cell r="AD215" t="str">
            <v>87.7</v>
          </cell>
          <cell r="AE215" t="str">
            <v>16</v>
          </cell>
          <cell r="AF215" t="str">
            <v>70000</v>
          </cell>
          <cell r="AG215" t="str">
            <v>400</v>
          </cell>
        </row>
        <row r="216">
          <cell r="H216" t="str">
            <v>10488_B_ESP</v>
          </cell>
          <cell r="I216">
            <v>25204</v>
          </cell>
          <cell r="K216" t="str">
            <v>OP</v>
          </cell>
          <cell r="L216" t="str">
            <v>EW</v>
          </cell>
          <cell r="O216" t="str">
            <v>EN</v>
          </cell>
          <cell r="P216">
            <v>8344</v>
          </cell>
          <cell r="Q216">
            <v>0.03</v>
          </cell>
          <cell r="R216" t="str">
            <v>99.0</v>
          </cell>
          <cell r="S216" t="str">
            <v>NA</v>
          </cell>
          <cell r="V216" t="str">
            <v>NA</v>
          </cell>
          <cell r="X216" t="str">
            <v>NA</v>
          </cell>
          <cell r="Z216" t="str">
            <v>NA</v>
          </cell>
          <cell r="AB216" t="str">
            <v>NA</v>
          </cell>
          <cell r="AD216" t="str">
            <v>97</v>
          </cell>
          <cell r="AE216" t="str">
            <v>123</v>
          </cell>
          <cell r="AF216" t="str">
            <v>499960</v>
          </cell>
          <cell r="AG216" t="str">
            <v>404</v>
          </cell>
        </row>
        <row r="217">
          <cell r="H217" t="str">
            <v>10488_B_WS1</v>
          </cell>
          <cell r="I217">
            <v>25204</v>
          </cell>
          <cell r="K217" t="str">
            <v>OP</v>
          </cell>
          <cell r="L217" t="str">
            <v>WS</v>
          </cell>
          <cell r="O217" t="str">
            <v>EN</v>
          </cell>
          <cell r="P217">
            <v>8411</v>
          </cell>
          <cell r="Q217">
            <v>0.09</v>
          </cell>
          <cell r="R217" t="str">
            <v>80.0</v>
          </cell>
          <cell r="S217" t="str">
            <v>67.8</v>
          </cell>
          <cell r="U217" t="str">
            <v>NA</v>
          </cell>
          <cell r="V217" t="str">
            <v>NA</v>
          </cell>
          <cell r="X217" t="str">
            <v>NA</v>
          </cell>
          <cell r="Z217" t="str">
            <v>NA</v>
          </cell>
          <cell r="AB217" t="str">
            <v>NA</v>
          </cell>
          <cell r="AD217" t="str">
            <v>90</v>
          </cell>
          <cell r="AE217" t="str">
            <v>336</v>
          </cell>
          <cell r="AF217" t="str">
            <v>349890</v>
          </cell>
          <cell r="AG217" t="str">
            <v>150</v>
          </cell>
        </row>
        <row r="218">
          <cell r="H218" t="str">
            <v>10488_B_WS2</v>
          </cell>
          <cell r="I218">
            <v>28856</v>
          </cell>
          <cell r="K218" t="str">
            <v>OP</v>
          </cell>
          <cell r="L218" t="str">
            <v>WS</v>
          </cell>
          <cell r="O218" t="str">
            <v>EN</v>
          </cell>
          <cell r="P218">
            <v>8406</v>
          </cell>
          <cell r="Q218">
            <v>7.0000000000000007E-2</v>
          </cell>
          <cell r="R218" t="str">
            <v>90.0</v>
          </cell>
          <cell r="S218" t="str">
            <v>85.0</v>
          </cell>
          <cell r="U218" t="str">
            <v>NA</v>
          </cell>
          <cell r="V218" t="str">
            <v>NA</v>
          </cell>
          <cell r="X218" t="str">
            <v>NA</v>
          </cell>
          <cell r="Z218" t="str">
            <v>NA</v>
          </cell>
          <cell r="AB218" t="str">
            <v>NA</v>
          </cell>
          <cell r="AD218" t="str">
            <v>90</v>
          </cell>
          <cell r="AE218" t="str">
            <v>26</v>
          </cell>
          <cell r="AF218" t="str">
            <v>198000</v>
          </cell>
          <cell r="AG218" t="str">
            <v>156</v>
          </cell>
        </row>
        <row r="219">
          <cell r="H219" t="str">
            <v>10486_B_2EP</v>
          </cell>
          <cell r="I219">
            <v>21337</v>
          </cell>
          <cell r="K219" t="str">
            <v>OP</v>
          </cell>
          <cell r="L219" t="str">
            <v>EW</v>
          </cell>
          <cell r="O219" t="str">
            <v>3000</v>
          </cell>
          <cell r="P219">
            <v>8417</v>
          </cell>
          <cell r="Q219">
            <v>0.02</v>
          </cell>
          <cell r="R219" t="str">
            <v>97.5</v>
          </cell>
          <cell r="S219" t="str">
            <v>EN</v>
          </cell>
          <cell r="T219">
            <v>38504</v>
          </cell>
          <cell r="V219" t="str">
            <v>NA</v>
          </cell>
          <cell r="X219" t="str">
            <v>NA</v>
          </cell>
          <cell r="Z219" t="str">
            <v>NA</v>
          </cell>
          <cell r="AB219" t="str">
            <v>NA</v>
          </cell>
          <cell r="AD219" t="str">
            <v>99.2</v>
          </cell>
          <cell r="AE219" t="str">
            <v>21</v>
          </cell>
          <cell r="AF219" t="str">
            <v>200000</v>
          </cell>
          <cell r="AG219" t="str">
            <v>375</v>
          </cell>
        </row>
        <row r="220">
          <cell r="H220" t="str">
            <v>10486_B_RBEP</v>
          </cell>
          <cell r="I220">
            <v>25720</v>
          </cell>
          <cell r="K220" t="str">
            <v>OP</v>
          </cell>
          <cell r="L220" t="str">
            <v>EW</v>
          </cell>
          <cell r="O220" t="str">
            <v>7000</v>
          </cell>
          <cell r="P220">
            <v>8584</v>
          </cell>
          <cell r="Q220">
            <v>0.01</v>
          </cell>
          <cell r="R220" t="str">
            <v>95.0</v>
          </cell>
          <cell r="S220" t="str">
            <v>EN</v>
          </cell>
          <cell r="T220">
            <v>37895</v>
          </cell>
          <cell r="V220" t="str">
            <v>NA</v>
          </cell>
          <cell r="X220" t="str">
            <v>NA</v>
          </cell>
          <cell r="Z220" t="str">
            <v>NA</v>
          </cell>
          <cell r="AB220" t="str">
            <v>NA</v>
          </cell>
          <cell r="AD220" t="str">
            <v>99.9</v>
          </cell>
          <cell r="AE220" t="str">
            <v>13</v>
          </cell>
          <cell r="AF220" t="str">
            <v>300000</v>
          </cell>
          <cell r="AG220" t="str">
            <v>510</v>
          </cell>
        </row>
        <row r="221">
          <cell r="H221" t="str">
            <v>55044_B_ESP1</v>
          </cell>
          <cell r="I221">
            <v>27273</v>
          </cell>
          <cell r="K221" t="str">
            <v>OP</v>
          </cell>
          <cell r="L221" t="str">
            <v>EW</v>
          </cell>
          <cell r="O221" t="str">
            <v>600</v>
          </cell>
          <cell r="P221">
            <v>8592</v>
          </cell>
          <cell r="Q221">
            <v>0.06</v>
          </cell>
          <cell r="R221" t="str">
            <v>99.0</v>
          </cell>
          <cell r="S221" t="str">
            <v>99.0</v>
          </cell>
          <cell r="V221" t="str">
            <v>NA</v>
          </cell>
          <cell r="X221" t="str">
            <v>NA</v>
          </cell>
          <cell r="Z221" t="str">
            <v>NA</v>
          </cell>
          <cell r="AB221" t="str">
            <v>NA</v>
          </cell>
          <cell r="AD221" t="str">
            <v>99.0</v>
          </cell>
          <cell r="AE221" t="str">
            <v>32.1</v>
          </cell>
          <cell r="AF221" t="str">
            <v>241000</v>
          </cell>
          <cell r="AG221" t="str">
            <v>330</v>
          </cell>
        </row>
        <row r="222">
          <cell r="H222" t="str">
            <v>50650_B_PC1</v>
          </cell>
          <cell r="I222">
            <v>32721</v>
          </cell>
          <cell r="K222" t="str">
            <v>OP</v>
          </cell>
          <cell r="L222" t="str">
            <v>EW</v>
          </cell>
          <cell r="O222" t="str">
            <v>EN</v>
          </cell>
          <cell r="P222">
            <v>8760</v>
          </cell>
          <cell r="Q222">
            <v>0.01</v>
          </cell>
          <cell r="R222" t="str">
            <v>90.0</v>
          </cell>
          <cell r="S222" t="str">
            <v>NA</v>
          </cell>
          <cell r="U222" t="str">
            <v>NA</v>
          </cell>
          <cell r="V222" t="str">
            <v>NA</v>
          </cell>
          <cell r="X222" t="str">
            <v>1.6</v>
          </cell>
          <cell r="Z222" t="str">
            <v>NA</v>
          </cell>
          <cell r="AB222" t="str">
            <v>0.3</v>
          </cell>
          <cell r="AD222" t="str">
            <v>95.1</v>
          </cell>
          <cell r="AE222" t="str">
            <v>7</v>
          </cell>
          <cell r="AF222" t="str">
            <v>136000</v>
          </cell>
          <cell r="AG222" t="str">
            <v>340</v>
          </cell>
        </row>
        <row r="223">
          <cell r="H223" t="str">
            <v>10148_B_SCBR 1</v>
          </cell>
          <cell r="I223">
            <v>28369</v>
          </cell>
          <cell r="K223" t="str">
            <v>OP</v>
          </cell>
          <cell r="L223" t="str">
            <v>WS</v>
          </cell>
          <cell r="O223" t="str">
            <v>325</v>
          </cell>
          <cell r="P223">
            <v>4790</v>
          </cell>
          <cell r="Q223">
            <v>7.0000000000000007E-2</v>
          </cell>
          <cell r="R223" t="str">
            <v>97.3</v>
          </cell>
          <cell r="S223" t="str">
            <v>96.7</v>
          </cell>
          <cell r="T223">
            <v>28581</v>
          </cell>
          <cell r="V223" t="str">
            <v>10.0</v>
          </cell>
          <cell r="X223" t="str">
            <v>NA</v>
          </cell>
          <cell r="Z223" t="str">
            <v>1.4</v>
          </cell>
          <cell r="AB223" t="str">
            <v>NA</v>
          </cell>
          <cell r="AD223" t="str">
            <v>96.0</v>
          </cell>
          <cell r="AE223" t="str">
            <v>15.9</v>
          </cell>
          <cell r="AF223" t="str">
            <v>65000</v>
          </cell>
          <cell r="AG223" t="str">
            <v>120</v>
          </cell>
        </row>
        <row r="224">
          <cell r="H224" t="str">
            <v>10148_B_SCBR 2</v>
          </cell>
          <cell r="I224">
            <v>28369</v>
          </cell>
          <cell r="K224" t="str">
            <v>OP</v>
          </cell>
          <cell r="L224" t="str">
            <v>WS</v>
          </cell>
          <cell r="O224" t="str">
            <v>325</v>
          </cell>
          <cell r="P224">
            <v>6846</v>
          </cell>
          <cell r="Q224">
            <v>0.09</v>
          </cell>
          <cell r="R224" t="str">
            <v>96.1</v>
          </cell>
          <cell r="S224" t="str">
            <v>96.7</v>
          </cell>
          <cell r="T224">
            <v>28581</v>
          </cell>
          <cell r="V224" t="str">
            <v>10.0</v>
          </cell>
          <cell r="X224" t="str">
            <v>NA</v>
          </cell>
          <cell r="Z224" t="str">
            <v>1.4</v>
          </cell>
          <cell r="AB224" t="str">
            <v>NA</v>
          </cell>
          <cell r="AD224" t="str">
            <v>96.0</v>
          </cell>
          <cell r="AE224" t="str">
            <v>15.9</v>
          </cell>
          <cell r="AF224" t="str">
            <v>65000</v>
          </cell>
          <cell r="AG224" t="str">
            <v>120</v>
          </cell>
        </row>
        <row r="225">
          <cell r="H225" t="str">
            <v>10354_B_PCI</v>
          </cell>
          <cell r="I225">
            <v>33939</v>
          </cell>
          <cell r="K225" t="str">
            <v>OP</v>
          </cell>
          <cell r="L225" t="str">
            <v>MC</v>
          </cell>
          <cell r="M225" t="str">
            <v>EH</v>
          </cell>
          <cell r="O225" t="str">
            <v>EN</v>
          </cell>
          <cell r="P225">
            <v>8054</v>
          </cell>
          <cell r="Q225">
            <v>0.03</v>
          </cell>
          <cell r="R225" t="str">
            <v>98.5</v>
          </cell>
          <cell r="S225" t="str">
            <v>98.5</v>
          </cell>
          <cell r="T225">
            <v>37104</v>
          </cell>
          <cell r="V225" t="str">
            <v>NA</v>
          </cell>
          <cell r="X225" t="str">
            <v>NA</v>
          </cell>
          <cell r="Z225" t="str">
            <v>NA</v>
          </cell>
          <cell r="AB225" t="str">
            <v>NA</v>
          </cell>
          <cell r="AD225" t="str">
            <v>98.5</v>
          </cell>
          <cell r="AE225" t="str">
            <v>5</v>
          </cell>
          <cell r="AF225" t="str">
            <v>198444</v>
          </cell>
          <cell r="AG225" t="str">
            <v>320</v>
          </cell>
        </row>
        <row r="226">
          <cell r="H226" t="str">
            <v>7513_B_ESP</v>
          </cell>
          <cell r="I226">
            <v>32082</v>
          </cell>
          <cell r="K226" t="str">
            <v>OP</v>
          </cell>
          <cell r="L226" t="str">
            <v>EW</v>
          </cell>
          <cell r="O226" t="str">
            <v>1000</v>
          </cell>
          <cell r="P226">
            <v>7687</v>
          </cell>
          <cell r="Q226">
            <v>0.04</v>
          </cell>
          <cell r="R226" t="str">
            <v>99.0</v>
          </cell>
          <cell r="S226" t="str">
            <v>NA</v>
          </cell>
          <cell r="U226" t="str">
            <v>NA</v>
          </cell>
          <cell r="V226" t="str">
            <v>NA</v>
          </cell>
          <cell r="X226" t="str">
            <v>NA</v>
          </cell>
          <cell r="Z226" t="str">
            <v>NA</v>
          </cell>
          <cell r="AB226" t="str">
            <v>NA</v>
          </cell>
          <cell r="AD226" t="str">
            <v>99.0</v>
          </cell>
          <cell r="AE226" t="str">
            <v>11</v>
          </cell>
          <cell r="AF226" t="str">
            <v>211764</v>
          </cell>
          <cell r="AG226" t="str">
            <v>325</v>
          </cell>
        </row>
        <row r="227">
          <cell r="H227" t="str">
            <v>54216_B_AOW1</v>
          </cell>
          <cell r="I227">
            <v>28642</v>
          </cell>
          <cell r="K227" t="str">
            <v>OP</v>
          </cell>
          <cell r="L227" t="str">
            <v>EW</v>
          </cell>
          <cell r="O227" t="str">
            <v>EN</v>
          </cell>
          <cell r="P227">
            <v>8520</v>
          </cell>
          <cell r="Q227">
            <v>0.04</v>
          </cell>
          <cell r="R227" t="str">
            <v>98.0</v>
          </cell>
          <cell r="S227" t="str">
            <v>98.0</v>
          </cell>
          <cell r="U227" t="str">
            <v>NA</v>
          </cell>
          <cell r="V227" t="str">
            <v>10</v>
          </cell>
          <cell r="X227" t="str">
            <v>NA</v>
          </cell>
          <cell r="Z227" t="str">
            <v>1.56</v>
          </cell>
          <cell r="AB227" t="str">
            <v>NA</v>
          </cell>
          <cell r="AD227" t="str">
            <v>99.7</v>
          </cell>
          <cell r="AE227" t="str">
            <v>14</v>
          </cell>
          <cell r="AF227" t="str">
            <v>140000</v>
          </cell>
          <cell r="AG227" t="str">
            <v>450</v>
          </cell>
        </row>
        <row r="228">
          <cell r="H228" t="str">
            <v>54216_B_AOW2</v>
          </cell>
          <cell r="I228">
            <v>28642</v>
          </cell>
          <cell r="K228" t="str">
            <v>OP</v>
          </cell>
          <cell r="L228" t="str">
            <v>EW</v>
          </cell>
          <cell r="O228" t="str">
            <v>EN</v>
          </cell>
          <cell r="P228">
            <v>8520</v>
          </cell>
          <cell r="Q228">
            <v>0.04</v>
          </cell>
          <cell r="R228" t="str">
            <v>98.0</v>
          </cell>
          <cell r="S228" t="str">
            <v>98.0</v>
          </cell>
          <cell r="U228" t="str">
            <v>NA</v>
          </cell>
          <cell r="V228" t="str">
            <v>10</v>
          </cell>
          <cell r="X228" t="str">
            <v>NA</v>
          </cell>
          <cell r="Z228" t="str">
            <v>1.56</v>
          </cell>
          <cell r="AB228" t="str">
            <v>NA</v>
          </cell>
          <cell r="AD228" t="str">
            <v>99.7</v>
          </cell>
          <cell r="AE228" t="str">
            <v>14</v>
          </cell>
          <cell r="AF228" t="str">
            <v>140000</v>
          </cell>
          <cell r="AG228" t="str">
            <v>450</v>
          </cell>
        </row>
        <row r="229">
          <cell r="H229" t="str">
            <v>54216_B_AOW3</v>
          </cell>
          <cell r="I229">
            <v>28642</v>
          </cell>
          <cell r="K229" t="str">
            <v>OP</v>
          </cell>
          <cell r="L229" t="str">
            <v>EW</v>
          </cell>
          <cell r="O229" t="str">
            <v>EN</v>
          </cell>
          <cell r="P229">
            <v>8520</v>
          </cell>
          <cell r="Q229">
            <v>0.04</v>
          </cell>
          <cell r="R229" t="str">
            <v>98.0</v>
          </cell>
          <cell r="S229" t="str">
            <v>98.0</v>
          </cell>
          <cell r="U229" t="str">
            <v>NA</v>
          </cell>
          <cell r="V229" t="str">
            <v>10</v>
          </cell>
          <cell r="X229" t="str">
            <v>NA</v>
          </cell>
          <cell r="Z229" t="str">
            <v>1.56</v>
          </cell>
          <cell r="AB229" t="str">
            <v>NA</v>
          </cell>
          <cell r="AD229" t="str">
            <v>99.7</v>
          </cell>
          <cell r="AE229" t="str">
            <v>14</v>
          </cell>
          <cell r="AF229" t="str">
            <v>140000</v>
          </cell>
          <cell r="AG229" t="str">
            <v>450</v>
          </cell>
        </row>
        <row r="230">
          <cell r="H230" t="str">
            <v>54216_B_AOW4</v>
          </cell>
          <cell r="I230">
            <v>28642</v>
          </cell>
          <cell r="K230" t="str">
            <v>OP</v>
          </cell>
          <cell r="L230" t="str">
            <v>EW</v>
          </cell>
          <cell r="O230" t="str">
            <v>EN</v>
          </cell>
          <cell r="P230">
            <v>8520</v>
          </cell>
          <cell r="Q230">
            <v>0.04</v>
          </cell>
          <cell r="R230" t="str">
            <v>98.0</v>
          </cell>
          <cell r="S230" t="str">
            <v>98.0</v>
          </cell>
          <cell r="U230" t="str">
            <v>NA</v>
          </cell>
          <cell r="V230" t="str">
            <v>10</v>
          </cell>
          <cell r="X230" t="str">
            <v>NA</v>
          </cell>
          <cell r="Z230" t="str">
            <v>1.56</v>
          </cell>
          <cell r="AB230" t="str">
            <v>NA</v>
          </cell>
          <cell r="AD230" t="str">
            <v>99.7</v>
          </cell>
          <cell r="AE230" t="str">
            <v>14</v>
          </cell>
          <cell r="AF230" t="str">
            <v>140000</v>
          </cell>
          <cell r="AG230" t="str">
            <v>450</v>
          </cell>
        </row>
        <row r="231">
          <cell r="H231" t="str">
            <v>10290_B_PC123</v>
          </cell>
          <cell r="I231">
            <v>32082</v>
          </cell>
          <cell r="K231" t="str">
            <v>OP</v>
          </cell>
          <cell r="L231" t="str">
            <v>BP</v>
          </cell>
          <cell r="M231" t="str">
            <v>MC</v>
          </cell>
          <cell r="N231" t="str">
            <v>OT</v>
          </cell>
          <cell r="O231" t="str">
            <v>850</v>
          </cell>
          <cell r="P231">
            <v>8700</v>
          </cell>
          <cell r="Q231">
            <v>0.06</v>
          </cell>
          <cell r="R231" t="str">
            <v>96.0</v>
          </cell>
          <cell r="S231" t="str">
            <v>96.0</v>
          </cell>
          <cell r="T231">
            <v>38200</v>
          </cell>
          <cell r="V231" t="str">
            <v>NA</v>
          </cell>
          <cell r="X231" t="str">
            <v>NA</v>
          </cell>
          <cell r="Z231" t="str">
            <v>NA</v>
          </cell>
          <cell r="AB231" t="str">
            <v>NA</v>
          </cell>
          <cell r="AD231" t="str">
            <v>97.1</v>
          </cell>
          <cell r="AE231" t="str">
            <v>13</v>
          </cell>
          <cell r="AF231" t="str">
            <v>125000</v>
          </cell>
          <cell r="AG231" t="str">
            <v>372</v>
          </cell>
        </row>
        <row r="232">
          <cell r="H232" t="str">
            <v>50466_B_1BB</v>
          </cell>
          <cell r="I232">
            <v>28277</v>
          </cell>
          <cell r="K232" t="str">
            <v>OP</v>
          </cell>
          <cell r="L232" t="str">
            <v>WS</v>
          </cell>
          <cell r="O232" t="str">
            <v>309</v>
          </cell>
          <cell r="P232">
            <v>8723</v>
          </cell>
          <cell r="Q232">
            <v>0.13</v>
          </cell>
          <cell r="R232" t="str">
            <v>99.6</v>
          </cell>
          <cell r="S232" t="str">
            <v>NA</v>
          </cell>
          <cell r="U232" t="str">
            <v>NA</v>
          </cell>
          <cell r="V232" t="str">
            <v>NA</v>
          </cell>
          <cell r="W232" t="str">
            <v>NA</v>
          </cell>
          <cell r="X232" t="str">
            <v>NA</v>
          </cell>
          <cell r="Y232" t="str">
            <v>NA</v>
          </cell>
          <cell r="Z232" t="str">
            <v>NA</v>
          </cell>
          <cell r="AA232" t="str">
            <v>NA</v>
          </cell>
          <cell r="AB232" t="str">
            <v>NA</v>
          </cell>
          <cell r="AC232" t="str">
            <v>NA</v>
          </cell>
          <cell r="AD232" t="str">
            <v>95.0</v>
          </cell>
          <cell r="AE232" t="str">
            <v>38</v>
          </cell>
          <cell r="AF232" t="str">
            <v>155000</v>
          </cell>
          <cell r="AG232" t="str">
            <v>450</v>
          </cell>
        </row>
        <row r="233">
          <cell r="H233" t="str">
            <v>50466_B_2BB</v>
          </cell>
          <cell r="I233">
            <v>29738</v>
          </cell>
          <cell r="K233" t="str">
            <v>OP</v>
          </cell>
          <cell r="L233" t="str">
            <v>WS</v>
          </cell>
          <cell r="O233" t="str">
            <v>418</v>
          </cell>
          <cell r="P233">
            <v>8724</v>
          </cell>
          <cell r="Q233">
            <v>0.13</v>
          </cell>
          <cell r="R233" t="str">
            <v>99.6</v>
          </cell>
          <cell r="S233" t="str">
            <v>NA</v>
          </cell>
          <cell r="U233" t="str">
            <v>NA</v>
          </cell>
          <cell r="V233" t="str">
            <v>NA</v>
          </cell>
          <cell r="W233" t="str">
            <v>NA</v>
          </cell>
          <cell r="X233" t="str">
            <v>NA</v>
          </cell>
          <cell r="Y233" t="str">
            <v>NA</v>
          </cell>
          <cell r="Z233" t="str">
            <v>NA</v>
          </cell>
          <cell r="AA233" t="str">
            <v>NA</v>
          </cell>
          <cell r="AB233" t="str">
            <v>NA</v>
          </cell>
          <cell r="AC233" t="str">
            <v>NA</v>
          </cell>
          <cell r="AD233" t="str">
            <v>95.0</v>
          </cell>
          <cell r="AE233" t="str">
            <v>38</v>
          </cell>
          <cell r="AF233" t="str">
            <v>263815</v>
          </cell>
          <cell r="AG233" t="str">
            <v>155</v>
          </cell>
        </row>
        <row r="234">
          <cell r="H234" t="str">
            <v>50466_B_2RB03</v>
          </cell>
          <cell r="I234">
            <v>37987</v>
          </cell>
          <cell r="K234" t="str">
            <v>OP</v>
          </cell>
          <cell r="L234" t="str">
            <v>EW</v>
          </cell>
          <cell r="O234" t="str">
            <v>505</v>
          </cell>
          <cell r="P234">
            <v>8718</v>
          </cell>
          <cell r="Q234">
            <v>0</v>
          </cell>
          <cell r="R234" t="str">
            <v>99.5</v>
          </cell>
          <cell r="S234" t="str">
            <v>99.5</v>
          </cell>
          <cell r="T234">
            <v>38443</v>
          </cell>
          <cell r="V234" t="str">
            <v>NA</v>
          </cell>
          <cell r="W234" t="str">
            <v>NA</v>
          </cell>
          <cell r="X234" t="str">
            <v>NA</v>
          </cell>
          <cell r="Y234" t="str">
            <v>NA</v>
          </cell>
          <cell r="Z234" t="str">
            <v>NA</v>
          </cell>
          <cell r="AA234" t="str">
            <v>NA</v>
          </cell>
          <cell r="AB234" t="str">
            <v>NA</v>
          </cell>
          <cell r="AC234" t="str">
            <v>NA</v>
          </cell>
          <cell r="AD234" t="str">
            <v>99.5</v>
          </cell>
          <cell r="AE234" t="str">
            <v>26</v>
          </cell>
          <cell r="AF234" t="str">
            <v>300000</v>
          </cell>
          <cell r="AG234" t="str">
            <v>365</v>
          </cell>
        </row>
        <row r="235">
          <cell r="H235" t="str">
            <v>50466_B_3RB</v>
          </cell>
          <cell r="I235">
            <v>36161</v>
          </cell>
          <cell r="K235" t="str">
            <v>OP</v>
          </cell>
          <cell r="L235" t="str">
            <v>EW</v>
          </cell>
          <cell r="O235" t="str">
            <v>7080</v>
          </cell>
          <cell r="P235">
            <v>8650</v>
          </cell>
          <cell r="Q235">
            <v>0</v>
          </cell>
          <cell r="R235" t="str">
            <v>98.7</v>
          </cell>
          <cell r="S235" t="str">
            <v>99.3</v>
          </cell>
          <cell r="T235">
            <v>38626</v>
          </cell>
          <cell r="V235" t="str">
            <v>NA</v>
          </cell>
          <cell r="W235" t="str">
            <v>NA</v>
          </cell>
          <cell r="X235" t="str">
            <v>NA</v>
          </cell>
          <cell r="Y235" t="str">
            <v>NA</v>
          </cell>
          <cell r="Z235" t="str">
            <v>NA</v>
          </cell>
          <cell r="AA235" t="str">
            <v>NA</v>
          </cell>
          <cell r="AB235" t="str">
            <v>NA</v>
          </cell>
          <cell r="AC235" t="str">
            <v>NA</v>
          </cell>
          <cell r="AD235" t="str">
            <v>95.0</v>
          </cell>
          <cell r="AE235" t="str">
            <v>89</v>
          </cell>
          <cell r="AF235" t="str">
            <v>235000</v>
          </cell>
          <cell r="AG235" t="str">
            <v>375</v>
          </cell>
        </row>
        <row r="236">
          <cell r="H236" t="str">
            <v>50466_B_4RB</v>
          </cell>
          <cell r="I236">
            <v>37012</v>
          </cell>
          <cell r="K236" t="str">
            <v>OP</v>
          </cell>
          <cell r="L236" t="str">
            <v>EW</v>
          </cell>
          <cell r="O236" t="str">
            <v>3040</v>
          </cell>
          <cell r="P236">
            <v>8723</v>
          </cell>
          <cell r="Q236">
            <v>0</v>
          </cell>
          <cell r="R236" t="str">
            <v>99.0</v>
          </cell>
          <cell r="S236" t="str">
            <v>99.5</v>
          </cell>
          <cell r="T236">
            <v>38626</v>
          </cell>
          <cell r="V236" t="str">
            <v>NA</v>
          </cell>
          <cell r="W236" t="str">
            <v>NA</v>
          </cell>
          <cell r="X236" t="str">
            <v>NA</v>
          </cell>
          <cell r="Y236" t="str">
            <v>NA</v>
          </cell>
          <cell r="Z236" t="str">
            <v>NA</v>
          </cell>
          <cell r="AA236" t="str">
            <v>NA</v>
          </cell>
          <cell r="AB236" t="str">
            <v>NA</v>
          </cell>
          <cell r="AC236" t="str">
            <v>NA</v>
          </cell>
          <cell r="AD236" t="str">
            <v>99.5</v>
          </cell>
          <cell r="AE236" t="str">
            <v>85</v>
          </cell>
          <cell r="AF236" t="str">
            <v>330000</v>
          </cell>
          <cell r="AG236" t="str">
            <v>500</v>
          </cell>
        </row>
        <row r="237">
          <cell r="H237" t="str">
            <v>589_B_1</v>
          </cell>
          <cell r="I237">
            <v>30834</v>
          </cell>
          <cell r="K237" t="str">
            <v>OP</v>
          </cell>
          <cell r="L237" t="str">
            <v>MC</v>
          </cell>
          <cell r="M237" t="str">
            <v>EK</v>
          </cell>
          <cell r="O237" t="str">
            <v>6500</v>
          </cell>
          <cell r="P237">
            <v>5526</v>
          </cell>
          <cell r="Q237">
            <v>0</v>
          </cell>
          <cell r="R237" t="str">
            <v>99.9</v>
          </cell>
          <cell r="S237" t="str">
            <v>99.9</v>
          </cell>
          <cell r="T237">
            <v>38169</v>
          </cell>
          <cell r="V237" t="str">
            <v>NA</v>
          </cell>
          <cell r="X237" t="str">
            <v>NA</v>
          </cell>
          <cell r="Z237" t="str">
            <v>NA</v>
          </cell>
          <cell r="AB237" t="str">
            <v>NA</v>
          </cell>
          <cell r="AD237" t="str">
            <v>99.5</v>
          </cell>
          <cell r="AE237" t="str">
            <v>0</v>
          </cell>
          <cell r="AF237" t="str">
            <v>280000</v>
          </cell>
          <cell r="AG237" t="str">
            <v>285</v>
          </cell>
        </row>
        <row r="238">
          <cell r="H238" t="str">
            <v>10652_B_ESP1</v>
          </cell>
          <cell r="I238">
            <v>32843</v>
          </cell>
          <cell r="K238" t="str">
            <v>OP</v>
          </cell>
          <cell r="L238" t="str">
            <v>EW</v>
          </cell>
          <cell r="O238" t="str">
            <v>1700</v>
          </cell>
          <cell r="P238">
            <v>8291</v>
          </cell>
          <cell r="Q238">
            <v>0.01</v>
          </cell>
          <cell r="R238" t="str">
            <v>99.6</v>
          </cell>
          <cell r="S238" t="str">
            <v>NA</v>
          </cell>
          <cell r="U238" t="str">
            <v>NA</v>
          </cell>
          <cell r="V238" t="str">
            <v>NA</v>
          </cell>
          <cell r="X238" t="str">
            <v>NA</v>
          </cell>
          <cell r="Z238" t="str">
            <v>NA</v>
          </cell>
          <cell r="AB238" t="str">
            <v>NA</v>
          </cell>
          <cell r="AD238" t="str">
            <v>99.6</v>
          </cell>
          <cell r="AE238" t="str">
            <v>2</v>
          </cell>
          <cell r="AF238" t="str">
            <v>119325</v>
          </cell>
          <cell r="AG238" t="str">
            <v>350</v>
          </cell>
        </row>
        <row r="239">
          <cell r="H239" t="str">
            <v>10652_B_ESP2</v>
          </cell>
          <cell r="I239">
            <v>32843</v>
          </cell>
          <cell r="K239" t="str">
            <v>OP</v>
          </cell>
          <cell r="L239" t="str">
            <v>EW</v>
          </cell>
          <cell r="O239" t="str">
            <v>1700</v>
          </cell>
          <cell r="P239">
            <v>8263</v>
          </cell>
          <cell r="Q239">
            <v>0.01</v>
          </cell>
          <cell r="R239" t="str">
            <v>99.6</v>
          </cell>
          <cell r="S239" t="str">
            <v>NA</v>
          </cell>
          <cell r="U239" t="str">
            <v>NA</v>
          </cell>
          <cell r="V239" t="str">
            <v>NA</v>
          </cell>
          <cell r="X239" t="str">
            <v>NA</v>
          </cell>
          <cell r="Z239" t="str">
            <v>NA</v>
          </cell>
          <cell r="AB239" t="str">
            <v>NA</v>
          </cell>
          <cell r="AD239" t="str">
            <v>99.6</v>
          </cell>
          <cell r="AE239" t="str">
            <v>2</v>
          </cell>
          <cell r="AF239" t="str">
            <v>119325</v>
          </cell>
          <cell r="AG239" t="str">
            <v>350</v>
          </cell>
        </row>
        <row r="240">
          <cell r="H240" t="str">
            <v>10641_B_FGPC1</v>
          </cell>
          <cell r="I240">
            <v>33298</v>
          </cell>
          <cell r="K240" t="str">
            <v>OP</v>
          </cell>
          <cell r="L240" t="str">
            <v>BS</v>
          </cell>
          <cell r="O240" t="str">
            <v>EN</v>
          </cell>
          <cell r="P240">
            <v>8137</v>
          </cell>
          <cell r="Q240">
            <v>0.01</v>
          </cell>
          <cell r="R240" t="str">
            <v>100.0</v>
          </cell>
          <cell r="S240" t="str">
            <v>100.0</v>
          </cell>
          <cell r="T240">
            <v>33543</v>
          </cell>
          <cell r="V240" t="str">
            <v>45.0</v>
          </cell>
          <cell r="X240" t="str">
            <v>NA</v>
          </cell>
          <cell r="Z240" t="str">
            <v>1.5</v>
          </cell>
          <cell r="AA240" t="str">
            <v>3.5</v>
          </cell>
          <cell r="AB240" t="str">
            <v>NA</v>
          </cell>
          <cell r="AD240" t="str">
            <v>99.9</v>
          </cell>
          <cell r="AE240" t="str">
            <v>17</v>
          </cell>
          <cell r="AF240" t="str">
            <v>226000</v>
          </cell>
          <cell r="AG240" t="str">
            <v>350</v>
          </cell>
        </row>
        <row r="241">
          <cell r="H241" t="str">
            <v>10641_B_FGPC2</v>
          </cell>
          <cell r="I241">
            <v>33298</v>
          </cell>
          <cell r="K241" t="str">
            <v>OP</v>
          </cell>
          <cell r="L241" t="str">
            <v>BS</v>
          </cell>
          <cell r="O241" t="str">
            <v>EN</v>
          </cell>
          <cell r="P241">
            <v>8184</v>
          </cell>
          <cell r="Q241">
            <v>0.01</v>
          </cell>
          <cell r="R241" t="str">
            <v>100.0</v>
          </cell>
          <cell r="S241" t="str">
            <v>100.0</v>
          </cell>
          <cell r="T241">
            <v>33543</v>
          </cell>
          <cell r="V241" t="str">
            <v>45.0</v>
          </cell>
          <cell r="X241" t="str">
            <v>NA</v>
          </cell>
          <cell r="Z241" t="str">
            <v>1.5</v>
          </cell>
          <cell r="AA241" t="str">
            <v>3.5</v>
          </cell>
          <cell r="AB241" t="str">
            <v>NA</v>
          </cell>
          <cell r="AD241" t="str">
            <v>99.9</v>
          </cell>
          <cell r="AE241" t="str">
            <v>17</v>
          </cell>
          <cell r="AF241" t="str">
            <v>226000</v>
          </cell>
          <cell r="AG241" t="str">
            <v>350</v>
          </cell>
        </row>
        <row r="242">
          <cell r="H242" t="str">
            <v>54235_B_F001</v>
          </cell>
          <cell r="I242">
            <v>28856</v>
          </cell>
          <cell r="K242" t="str">
            <v>OP</v>
          </cell>
          <cell r="L242" t="str">
            <v>MC</v>
          </cell>
          <cell r="O242" t="str">
            <v>329</v>
          </cell>
          <cell r="P242">
            <v>2904</v>
          </cell>
          <cell r="Q242">
            <v>0.12</v>
          </cell>
          <cell r="R242" t="str">
            <v>90.0</v>
          </cell>
          <cell r="S242" t="str">
            <v>90.0</v>
          </cell>
          <cell r="T242">
            <v>38443</v>
          </cell>
          <cell r="V242" t="str">
            <v>10.0</v>
          </cell>
          <cell r="X242" t="str">
            <v>NA</v>
          </cell>
          <cell r="Z242" t="str">
            <v>4.0</v>
          </cell>
          <cell r="AB242" t="str">
            <v>NA</v>
          </cell>
          <cell r="AD242" t="str">
            <v>90.0</v>
          </cell>
          <cell r="AE242" t="str">
            <v>EN</v>
          </cell>
          <cell r="AF242" t="str">
            <v>80000</v>
          </cell>
          <cell r="AG242" t="str">
            <v>425</v>
          </cell>
        </row>
        <row r="243">
          <cell r="H243" t="str">
            <v>54235_B_F003</v>
          </cell>
          <cell r="I243">
            <v>28946</v>
          </cell>
          <cell r="K243" t="str">
            <v>OP</v>
          </cell>
          <cell r="L243" t="str">
            <v>MC</v>
          </cell>
          <cell r="O243" t="str">
            <v>293</v>
          </cell>
          <cell r="P243">
            <v>5880</v>
          </cell>
          <cell r="Q243">
            <v>0.12</v>
          </cell>
          <cell r="R243" t="str">
            <v>90.0</v>
          </cell>
          <cell r="S243" t="str">
            <v>90.0</v>
          </cell>
          <cell r="T243">
            <v>38473</v>
          </cell>
          <cell r="V243" t="str">
            <v>10.0</v>
          </cell>
          <cell r="X243" t="str">
            <v>NA</v>
          </cell>
          <cell r="Z243" t="str">
            <v>4.0</v>
          </cell>
          <cell r="AB243" t="str">
            <v>NA</v>
          </cell>
          <cell r="AD243" t="str">
            <v>90.0</v>
          </cell>
          <cell r="AE243" t="str">
            <v>EN</v>
          </cell>
          <cell r="AF243" t="str">
            <v>90000</v>
          </cell>
          <cell r="AG243" t="str">
            <v>430</v>
          </cell>
        </row>
        <row r="244">
          <cell r="H244" t="str">
            <v>2828_B_1</v>
          </cell>
          <cell r="I244">
            <v>29342</v>
          </cell>
          <cell r="K244" t="str">
            <v>OP</v>
          </cell>
          <cell r="L244" t="str">
            <v>EK</v>
          </cell>
          <cell r="O244" t="str">
            <v>47600</v>
          </cell>
          <cell r="P244">
            <v>7350</v>
          </cell>
          <cell r="Q244" t="str">
            <v>EN</v>
          </cell>
          <cell r="R244" t="str">
            <v>EN</v>
          </cell>
          <cell r="S244" t="str">
            <v>99.6</v>
          </cell>
          <cell r="T244">
            <v>29830</v>
          </cell>
          <cell r="V244" t="str">
            <v>10.4</v>
          </cell>
          <cell r="X244" t="str">
            <v>NA</v>
          </cell>
          <cell r="Z244" t="str">
            <v>2.2</v>
          </cell>
          <cell r="AA244" t="str">
            <v>4</v>
          </cell>
          <cell r="AB244" t="str">
            <v>NA</v>
          </cell>
          <cell r="AD244" t="str">
            <v>99.4</v>
          </cell>
          <cell r="AE244" t="str">
            <v>316.0</v>
          </cell>
          <cell r="AF244" t="str">
            <v xml:space="preserve">  2100000</v>
          </cell>
          <cell r="AG244" t="str">
            <v>350</v>
          </cell>
        </row>
        <row r="245">
          <cell r="H245" t="str">
            <v>2828_B_2</v>
          </cell>
          <cell r="I245">
            <v>29342</v>
          </cell>
          <cell r="K245" t="str">
            <v>OP</v>
          </cell>
          <cell r="L245" t="str">
            <v>EK</v>
          </cell>
          <cell r="O245" t="str">
            <v>47600</v>
          </cell>
          <cell r="P245">
            <v>7212</v>
          </cell>
          <cell r="Q245" t="str">
            <v>EN</v>
          </cell>
          <cell r="R245" t="str">
            <v>EN</v>
          </cell>
          <cell r="S245" t="str">
            <v>99.6</v>
          </cell>
          <cell r="T245">
            <v>29830</v>
          </cell>
          <cell r="V245" t="str">
            <v>12</v>
          </cell>
          <cell r="X245" t="str">
            <v>NA</v>
          </cell>
          <cell r="Z245" t="str">
            <v>2.2</v>
          </cell>
          <cell r="AA245" t="str">
            <v>4</v>
          </cell>
          <cell r="AB245" t="str">
            <v>NA</v>
          </cell>
          <cell r="AD245" t="str">
            <v>99.4</v>
          </cell>
          <cell r="AE245" t="str">
            <v>316.0</v>
          </cell>
          <cell r="AF245" t="str">
            <v xml:space="preserve">  2100000</v>
          </cell>
          <cell r="AG245" t="str">
            <v>350</v>
          </cell>
        </row>
        <row r="246">
          <cell r="H246" t="str">
            <v>2828_B_3</v>
          </cell>
          <cell r="I246">
            <v>28369</v>
          </cell>
          <cell r="K246" t="str">
            <v>OP</v>
          </cell>
          <cell r="L246" t="str">
            <v>EW</v>
          </cell>
          <cell r="O246" t="str">
            <v>36000</v>
          </cell>
          <cell r="P246">
            <v>7803</v>
          </cell>
          <cell r="Q246" t="str">
            <v>EN</v>
          </cell>
          <cell r="R246" t="str">
            <v>EN</v>
          </cell>
          <cell r="S246" t="str">
            <v>99.9</v>
          </cell>
          <cell r="T246">
            <v>29281</v>
          </cell>
          <cell r="V246" t="str">
            <v>16</v>
          </cell>
          <cell r="X246" t="str">
            <v>NA</v>
          </cell>
          <cell r="Z246" t="str">
            <v>.7</v>
          </cell>
          <cell r="AA246" t="str">
            <v>1</v>
          </cell>
          <cell r="AB246" t="str">
            <v>NA</v>
          </cell>
          <cell r="AD246" t="str">
            <v>99.8</v>
          </cell>
          <cell r="AE246" t="str">
            <v>300.0</v>
          </cell>
          <cell r="AF246" t="str">
            <v xml:space="preserve">  3900000</v>
          </cell>
          <cell r="AG246" t="str">
            <v>697</v>
          </cell>
        </row>
        <row r="247">
          <cell r="H247" t="str">
            <v>2706_B_1</v>
          </cell>
          <cell r="I247">
            <v>38657</v>
          </cell>
          <cell r="K247" t="str">
            <v>OP</v>
          </cell>
          <cell r="L247" t="str">
            <v>EK</v>
          </cell>
          <cell r="O247" t="str">
            <v>10098</v>
          </cell>
          <cell r="P247">
            <v>1073</v>
          </cell>
          <cell r="Q247">
            <v>0.01</v>
          </cell>
          <cell r="R247" t="str">
            <v>99.9</v>
          </cell>
          <cell r="S247" t="str">
            <v>99.9</v>
          </cell>
          <cell r="T247">
            <v>38687</v>
          </cell>
          <cell r="V247" t="str">
            <v>6.0</v>
          </cell>
          <cell r="W247" t="str">
            <v>15.0</v>
          </cell>
          <cell r="X247" t="str">
            <v>NA</v>
          </cell>
          <cell r="Z247" t="str">
            <v>0.7</v>
          </cell>
          <cell r="AA247" t="str">
            <v>1.3</v>
          </cell>
          <cell r="AB247" t="str">
            <v>NA</v>
          </cell>
          <cell r="AD247" t="str">
            <v>99.8</v>
          </cell>
          <cell r="AE247" t="str">
            <v>54</v>
          </cell>
          <cell r="AF247" t="str">
            <v xml:space="preserve">   700000</v>
          </cell>
          <cell r="AG247" t="str">
            <v>265</v>
          </cell>
        </row>
        <row r="248">
          <cell r="H248" t="str">
            <v>2706_B_2</v>
          </cell>
          <cell r="I248">
            <v>35916</v>
          </cell>
          <cell r="K248" t="str">
            <v>OP</v>
          </cell>
          <cell r="L248" t="str">
            <v>EC</v>
          </cell>
          <cell r="O248" t="str">
            <v>8592</v>
          </cell>
          <cell r="P248">
            <v>8388</v>
          </cell>
          <cell r="Q248">
            <v>0.04</v>
          </cell>
          <cell r="R248" t="str">
            <v>99.4</v>
          </cell>
          <cell r="S248" t="str">
            <v>99.4</v>
          </cell>
          <cell r="T248">
            <v>38565</v>
          </cell>
          <cell r="V248" t="str">
            <v>20.0</v>
          </cell>
          <cell r="X248" t="str">
            <v>NA</v>
          </cell>
          <cell r="Z248" t="str">
            <v>1.0</v>
          </cell>
          <cell r="AB248" t="str">
            <v>NA</v>
          </cell>
          <cell r="AD248" t="str">
            <v>99.8</v>
          </cell>
          <cell r="AE248" t="str">
            <v>56</v>
          </cell>
          <cell r="AF248" t="str">
            <v xml:space="preserve">   660866</v>
          </cell>
          <cell r="AG248" t="str">
            <v>280</v>
          </cell>
        </row>
        <row r="249">
          <cell r="H249" t="str">
            <v>2708_B_5</v>
          </cell>
          <cell r="I249">
            <v>36465</v>
          </cell>
          <cell r="K249" t="str">
            <v>OP</v>
          </cell>
          <cell r="L249" t="str">
            <v>EK</v>
          </cell>
          <cell r="O249" t="str">
            <v>7150</v>
          </cell>
          <cell r="P249">
            <v>7599</v>
          </cell>
          <cell r="Q249">
            <v>7.0000000000000007E-2</v>
          </cell>
          <cell r="R249" t="str">
            <v>98.7</v>
          </cell>
          <cell r="S249" t="str">
            <v>99.3</v>
          </cell>
          <cell r="T249">
            <v>38626</v>
          </cell>
          <cell r="V249" t="str">
            <v>16.0</v>
          </cell>
          <cell r="X249" t="str">
            <v>NA</v>
          </cell>
          <cell r="Z249" t="str">
            <v>0.7</v>
          </cell>
          <cell r="AB249" t="str">
            <v>NA</v>
          </cell>
          <cell r="AD249" t="str">
            <v>99.7</v>
          </cell>
          <cell r="AE249" t="str">
            <v>35</v>
          </cell>
          <cell r="AF249" t="str">
            <v xml:space="preserve">   536000</v>
          </cell>
          <cell r="AG249" t="str">
            <v>275</v>
          </cell>
        </row>
        <row r="250">
          <cell r="H250" t="str">
            <v>2708_B_6</v>
          </cell>
          <cell r="I250">
            <v>31929</v>
          </cell>
          <cell r="K250" t="str">
            <v>OP</v>
          </cell>
          <cell r="L250" t="str">
            <v>EK</v>
          </cell>
          <cell r="O250" t="str">
            <v>4572</v>
          </cell>
          <cell r="P250">
            <v>7639</v>
          </cell>
          <cell r="Q250">
            <v>0.06</v>
          </cell>
          <cell r="R250" t="str">
            <v>98.7</v>
          </cell>
          <cell r="S250" t="str">
            <v>99.3</v>
          </cell>
          <cell r="T250">
            <v>38626</v>
          </cell>
          <cell r="V250" t="str">
            <v>16.1</v>
          </cell>
          <cell r="X250" t="str">
            <v>NA</v>
          </cell>
          <cell r="Z250" t="str">
            <v>0.6</v>
          </cell>
          <cell r="AB250" t="str">
            <v>NA</v>
          </cell>
          <cell r="AD250" t="str">
            <v>99.6</v>
          </cell>
          <cell r="AE250" t="str">
            <v>92</v>
          </cell>
          <cell r="AF250" t="str">
            <v xml:space="preserve">   610000</v>
          </cell>
          <cell r="AG250" t="str">
            <v>230</v>
          </cell>
        </row>
        <row r="251">
          <cell r="H251" t="str">
            <v>2709_B_1</v>
          </cell>
          <cell r="I251">
            <v>27546</v>
          </cell>
          <cell r="K251" t="str">
            <v>OP</v>
          </cell>
          <cell r="L251" t="str">
            <v>EC</v>
          </cell>
          <cell r="O251" t="str">
            <v>2566</v>
          </cell>
          <cell r="P251">
            <v>7173</v>
          </cell>
          <cell r="Q251">
            <v>7.0000000000000007E-2</v>
          </cell>
          <cell r="R251" t="str">
            <v>99.0</v>
          </cell>
          <cell r="S251" t="str">
            <v>99.0</v>
          </cell>
          <cell r="T251">
            <v>38749</v>
          </cell>
          <cell r="V251" t="str">
            <v>14.0</v>
          </cell>
          <cell r="X251" t="str">
            <v>NA</v>
          </cell>
          <cell r="Z251" t="str">
            <v>0.7</v>
          </cell>
          <cell r="AB251" t="str">
            <v>NA</v>
          </cell>
          <cell r="AD251" t="str">
            <v>99.3</v>
          </cell>
          <cell r="AE251" t="str">
            <v>49</v>
          </cell>
          <cell r="AF251" t="str">
            <v xml:space="preserve">   290000</v>
          </cell>
          <cell r="AG251" t="str">
            <v>275</v>
          </cell>
        </row>
        <row r="252">
          <cell r="H252" t="str">
            <v>2709_B_2</v>
          </cell>
          <cell r="I252">
            <v>27454</v>
          </cell>
          <cell r="K252" t="str">
            <v>OP</v>
          </cell>
          <cell r="L252" t="str">
            <v>EW</v>
          </cell>
          <cell r="O252" t="str">
            <v>1321</v>
          </cell>
          <cell r="P252">
            <v>6895</v>
          </cell>
          <cell r="Q252">
            <v>0.06</v>
          </cell>
          <cell r="R252" t="str">
            <v>99.1</v>
          </cell>
          <cell r="S252" t="str">
            <v>99.1</v>
          </cell>
          <cell r="T252">
            <v>38749</v>
          </cell>
          <cell r="V252" t="str">
            <v>14.0</v>
          </cell>
          <cell r="X252" t="str">
            <v>NA</v>
          </cell>
          <cell r="Z252" t="str">
            <v>0.7</v>
          </cell>
          <cell r="AB252" t="str">
            <v>NA</v>
          </cell>
          <cell r="AD252" t="str">
            <v>99.2</v>
          </cell>
          <cell r="AE252" t="str">
            <v>65</v>
          </cell>
          <cell r="AF252" t="str">
            <v xml:space="preserve">   486000</v>
          </cell>
          <cell r="AG252" t="str">
            <v>632</v>
          </cell>
        </row>
        <row r="253">
          <cell r="H253" t="str">
            <v>2709_B_3</v>
          </cell>
          <cell r="I253">
            <v>27760</v>
          </cell>
          <cell r="K253" t="str">
            <v>OP</v>
          </cell>
          <cell r="L253" t="str">
            <v>EC</v>
          </cell>
          <cell r="O253" t="str">
            <v>1416</v>
          </cell>
          <cell r="P253">
            <v>7941</v>
          </cell>
          <cell r="Q253">
            <v>0.04</v>
          </cell>
          <cell r="R253" t="str">
            <v>99.5</v>
          </cell>
          <cell r="S253" t="str">
            <v>99.5</v>
          </cell>
          <cell r="T253">
            <v>38777</v>
          </cell>
          <cell r="V253" t="str">
            <v>14.0</v>
          </cell>
          <cell r="X253" t="str">
            <v>NA</v>
          </cell>
          <cell r="Z253" t="str">
            <v>0.7</v>
          </cell>
          <cell r="AB253" t="str">
            <v>NA</v>
          </cell>
          <cell r="AD253" t="str">
            <v>99.4</v>
          </cell>
          <cell r="AE253" t="str">
            <v>133</v>
          </cell>
          <cell r="AF253" t="str">
            <v xml:space="preserve">   780000</v>
          </cell>
          <cell r="AG253" t="str">
            <v>280</v>
          </cell>
        </row>
        <row r="254">
          <cell r="H254" t="str">
            <v>2712_B_1</v>
          </cell>
          <cell r="I254">
            <v>34851</v>
          </cell>
          <cell r="K254" t="str">
            <v>OP</v>
          </cell>
          <cell r="L254" t="str">
            <v>EC</v>
          </cell>
          <cell r="O254" t="str">
            <v>9431</v>
          </cell>
          <cell r="P254">
            <v>8584</v>
          </cell>
          <cell r="Q254">
            <v>0.06</v>
          </cell>
          <cell r="R254" t="str">
            <v>99.0</v>
          </cell>
          <cell r="S254" t="str">
            <v>99.0</v>
          </cell>
          <cell r="T254">
            <v>38626</v>
          </cell>
          <cell r="V254" t="str">
            <v>9.0</v>
          </cell>
          <cell r="X254" t="str">
            <v>NA</v>
          </cell>
          <cell r="Z254" t="str">
            <v>1.0</v>
          </cell>
          <cell r="AB254" t="str">
            <v>NA</v>
          </cell>
          <cell r="AD254" t="str">
            <v>99.7</v>
          </cell>
          <cell r="AE254" t="str">
            <v>88</v>
          </cell>
          <cell r="AF254" t="str">
            <v xml:space="preserve">  1360000</v>
          </cell>
          <cell r="AG254" t="str">
            <v>250</v>
          </cell>
        </row>
        <row r="255">
          <cell r="H255" t="str">
            <v>2712_B_2</v>
          </cell>
          <cell r="I255">
            <v>35431</v>
          </cell>
          <cell r="K255" t="str">
            <v>OP</v>
          </cell>
          <cell r="L255" t="str">
            <v>EC</v>
          </cell>
          <cell r="O255" t="str">
            <v>13776</v>
          </cell>
          <cell r="P255">
            <v>7159</v>
          </cell>
          <cell r="Q255">
            <v>7.0000000000000007E-2</v>
          </cell>
          <cell r="R255" t="str">
            <v>98.8</v>
          </cell>
          <cell r="S255" t="str">
            <v>98.9</v>
          </cell>
          <cell r="T255">
            <v>38504</v>
          </cell>
          <cell r="V255" t="str">
            <v>19.0</v>
          </cell>
          <cell r="X255" t="str">
            <v>NA</v>
          </cell>
          <cell r="Z255" t="str">
            <v>0.7</v>
          </cell>
          <cell r="AB255" t="str">
            <v>NA</v>
          </cell>
          <cell r="AD255" t="str">
            <v>99.7</v>
          </cell>
          <cell r="AE255" t="str">
            <v>195</v>
          </cell>
          <cell r="AF255" t="str">
            <v xml:space="preserve">  2200000</v>
          </cell>
          <cell r="AG255" t="str">
            <v>275</v>
          </cell>
        </row>
        <row r="256">
          <cell r="H256" t="str">
            <v>2712_B_3A</v>
          </cell>
          <cell r="I256">
            <v>28856</v>
          </cell>
          <cell r="K256" t="str">
            <v>OP</v>
          </cell>
          <cell r="L256" t="str">
            <v>EC</v>
          </cell>
          <cell r="O256" t="str">
            <v>9996</v>
          </cell>
          <cell r="P256">
            <v>8597</v>
          </cell>
          <cell r="Q256">
            <v>0.06</v>
          </cell>
          <cell r="R256" t="str">
            <v>98.9</v>
          </cell>
          <cell r="S256" t="str">
            <v>98.9</v>
          </cell>
          <cell r="T256">
            <v>38596</v>
          </cell>
          <cell r="V256" t="str">
            <v>16.0</v>
          </cell>
          <cell r="X256" t="str">
            <v>NA</v>
          </cell>
          <cell r="Z256" t="str">
            <v>0.7</v>
          </cell>
          <cell r="AB256" t="str">
            <v>NA</v>
          </cell>
          <cell r="AD256" t="str">
            <v>99.3</v>
          </cell>
          <cell r="AE256" t="str">
            <v>177</v>
          </cell>
          <cell r="AF256" t="str">
            <v xml:space="preserve">  2760000</v>
          </cell>
          <cell r="AG256" t="str">
            <v>305</v>
          </cell>
        </row>
        <row r="257">
          <cell r="H257" t="str">
            <v>2712_B_3B</v>
          </cell>
          <cell r="I257">
            <v>28856</v>
          </cell>
          <cell r="K257" t="str">
            <v>OP</v>
          </cell>
          <cell r="L257" t="str">
            <v>EC</v>
          </cell>
          <cell r="O257" t="str">
            <v>9996</v>
          </cell>
          <cell r="P257">
            <v>8597</v>
          </cell>
          <cell r="Q257">
            <v>0.06</v>
          </cell>
          <cell r="R257" t="str">
            <v>98.9</v>
          </cell>
          <cell r="S257" t="str">
            <v>98.9</v>
          </cell>
          <cell r="T257">
            <v>38596</v>
          </cell>
          <cell r="V257" t="str">
            <v>16.0</v>
          </cell>
          <cell r="X257" t="str">
            <v>NA</v>
          </cell>
          <cell r="Z257" t="str">
            <v>0.7</v>
          </cell>
          <cell r="AB257" t="str">
            <v>NA</v>
          </cell>
          <cell r="AD257" t="str">
            <v>99.3</v>
          </cell>
          <cell r="AE257" t="str">
            <v>177</v>
          </cell>
          <cell r="AF257" t="str">
            <v xml:space="preserve">  2760000</v>
          </cell>
          <cell r="AG257" t="str">
            <v>305</v>
          </cell>
        </row>
        <row r="258">
          <cell r="H258" t="str">
            <v>2712_B_4A</v>
          </cell>
          <cell r="I258">
            <v>29465</v>
          </cell>
          <cell r="K258" t="str">
            <v>OP</v>
          </cell>
          <cell r="L258" t="str">
            <v>EW</v>
          </cell>
          <cell r="O258" t="str">
            <v>19568</v>
          </cell>
          <cell r="P258">
            <v>8473</v>
          </cell>
          <cell r="Q258">
            <v>7.0000000000000007E-2</v>
          </cell>
          <cell r="R258" t="str">
            <v>98.1</v>
          </cell>
          <cell r="S258" t="str">
            <v>98.1</v>
          </cell>
          <cell r="T258">
            <v>38443</v>
          </cell>
          <cell r="V258" t="str">
            <v>19.0</v>
          </cell>
          <cell r="X258" t="str">
            <v>NA</v>
          </cell>
          <cell r="Z258" t="str">
            <v>0.7</v>
          </cell>
          <cell r="AB258" t="str">
            <v>NA</v>
          </cell>
          <cell r="AD258" t="str">
            <v>99.7</v>
          </cell>
          <cell r="AE258" t="str">
            <v>147</v>
          </cell>
          <cell r="AF258" t="str">
            <v xml:space="preserve">  2158400</v>
          </cell>
          <cell r="AG258" t="str">
            <v>770</v>
          </cell>
        </row>
        <row r="259">
          <cell r="H259" t="str">
            <v>2712_B_4B</v>
          </cell>
          <cell r="I259">
            <v>29465</v>
          </cell>
          <cell r="K259" t="str">
            <v>OP</v>
          </cell>
          <cell r="L259" t="str">
            <v>EW</v>
          </cell>
          <cell r="O259" t="str">
            <v>19560</v>
          </cell>
          <cell r="P259">
            <v>8473</v>
          </cell>
          <cell r="Q259">
            <v>7.0000000000000007E-2</v>
          </cell>
          <cell r="R259" t="str">
            <v>98.1</v>
          </cell>
          <cell r="S259" t="str">
            <v>98.1</v>
          </cell>
          <cell r="T259">
            <v>38443</v>
          </cell>
          <cell r="V259" t="str">
            <v>19.0</v>
          </cell>
          <cell r="X259" t="str">
            <v>NA</v>
          </cell>
          <cell r="Z259" t="str">
            <v>0.7</v>
          </cell>
          <cell r="AB259" t="str">
            <v>NA</v>
          </cell>
          <cell r="AD259" t="str">
            <v>99.7</v>
          </cell>
          <cell r="AE259" t="str">
            <v>147</v>
          </cell>
          <cell r="AF259" t="str">
            <v xml:space="preserve">  2158400</v>
          </cell>
          <cell r="AG259" t="str">
            <v>770</v>
          </cell>
        </row>
        <row r="260">
          <cell r="H260" t="str">
            <v>2713_B_1</v>
          </cell>
          <cell r="I260">
            <v>26846</v>
          </cell>
          <cell r="K260" t="str">
            <v>OP</v>
          </cell>
          <cell r="L260" t="str">
            <v>EW</v>
          </cell>
          <cell r="O260" t="str">
            <v>2583</v>
          </cell>
          <cell r="P260">
            <v>7192</v>
          </cell>
          <cell r="Q260">
            <v>0.06</v>
          </cell>
          <cell r="R260" t="str">
            <v>99.2</v>
          </cell>
          <cell r="S260" t="str">
            <v>99.2</v>
          </cell>
          <cell r="T260">
            <v>38504</v>
          </cell>
          <cell r="V260" t="str">
            <v>16.0</v>
          </cell>
          <cell r="X260" t="str">
            <v>0.1</v>
          </cell>
          <cell r="Z260" t="str">
            <v>2.3</v>
          </cell>
          <cell r="AB260" t="str">
            <v>2.8</v>
          </cell>
          <cell r="AD260" t="str">
            <v>99.4</v>
          </cell>
          <cell r="AE260" t="str">
            <v>83</v>
          </cell>
          <cell r="AF260" t="str">
            <v xml:space="preserve">   667800</v>
          </cell>
          <cell r="AG260" t="str">
            <v>625</v>
          </cell>
        </row>
        <row r="261">
          <cell r="H261" t="str">
            <v>2713_B_2</v>
          </cell>
          <cell r="I261">
            <v>27546</v>
          </cell>
          <cell r="K261" t="str">
            <v>OP</v>
          </cell>
          <cell r="L261" t="str">
            <v>EW</v>
          </cell>
          <cell r="O261" t="str">
            <v>3810</v>
          </cell>
          <cell r="P261">
            <v>7285</v>
          </cell>
          <cell r="Q261">
            <v>0.06</v>
          </cell>
          <cell r="R261" t="str">
            <v>99.3</v>
          </cell>
          <cell r="S261" t="str">
            <v>99.3</v>
          </cell>
          <cell r="T261">
            <v>38504</v>
          </cell>
          <cell r="V261" t="str">
            <v>16.0</v>
          </cell>
          <cell r="X261" t="str">
            <v>0.1</v>
          </cell>
          <cell r="Z261" t="str">
            <v>2.3</v>
          </cell>
          <cell r="AB261" t="str">
            <v>2.8</v>
          </cell>
          <cell r="AD261" t="str">
            <v>99.5</v>
          </cell>
          <cell r="AE261" t="str">
            <v>87</v>
          </cell>
          <cell r="AF261" t="str">
            <v xml:space="preserve">   665000</v>
          </cell>
          <cell r="AG261" t="str">
            <v>640</v>
          </cell>
        </row>
        <row r="262">
          <cell r="H262" t="str">
            <v>2713_B_3</v>
          </cell>
          <cell r="I262">
            <v>26451</v>
          </cell>
          <cell r="K262" t="str">
            <v>OP</v>
          </cell>
          <cell r="L262" t="str">
            <v>EC</v>
          </cell>
          <cell r="O262" t="str">
            <v>12239</v>
          </cell>
          <cell r="P262">
            <v>7110</v>
          </cell>
          <cell r="Q262">
            <v>7.0000000000000007E-2</v>
          </cell>
          <cell r="R262" t="str">
            <v>99.0</v>
          </cell>
          <cell r="S262" t="str">
            <v>99.0</v>
          </cell>
          <cell r="T262">
            <v>38565</v>
          </cell>
          <cell r="V262" t="str">
            <v>16.0</v>
          </cell>
          <cell r="X262" t="str">
            <v>0.1</v>
          </cell>
          <cell r="Z262" t="str">
            <v>1.8</v>
          </cell>
          <cell r="AB262" t="str">
            <v>2.7</v>
          </cell>
          <cell r="AD262" t="str">
            <v>99.3</v>
          </cell>
          <cell r="AE262" t="str">
            <v>370</v>
          </cell>
          <cell r="AF262" t="str">
            <v xml:space="preserve">  1500000</v>
          </cell>
          <cell r="AG262" t="str">
            <v>295</v>
          </cell>
        </row>
        <row r="263">
          <cell r="H263" t="str">
            <v>2716_B_1</v>
          </cell>
          <cell r="I263">
            <v>27576</v>
          </cell>
          <cell r="K263" t="str">
            <v>OP</v>
          </cell>
          <cell r="L263" t="str">
            <v>EK</v>
          </cell>
          <cell r="O263" t="str">
            <v>1264</v>
          </cell>
          <cell r="P263">
            <v>6597</v>
          </cell>
          <cell r="Q263">
            <v>0.06</v>
          </cell>
          <cell r="R263" t="str">
            <v>99.0</v>
          </cell>
          <cell r="S263" t="str">
            <v>100.0</v>
          </cell>
          <cell r="T263">
            <v>38412</v>
          </cell>
          <cell r="V263" t="str">
            <v>13.0</v>
          </cell>
          <cell r="X263" t="str">
            <v>NA</v>
          </cell>
          <cell r="Z263" t="str">
            <v>0.7</v>
          </cell>
          <cell r="AB263" t="str">
            <v>NA</v>
          </cell>
          <cell r="AD263" t="str">
            <v>99.3</v>
          </cell>
          <cell r="AE263" t="str">
            <v>39</v>
          </cell>
          <cell r="AF263" t="str">
            <v xml:space="preserve">   228000</v>
          </cell>
          <cell r="AG263" t="str">
            <v>300</v>
          </cell>
        </row>
        <row r="264">
          <cell r="H264" t="str">
            <v>2716_B_2</v>
          </cell>
          <cell r="I264">
            <v>27576</v>
          </cell>
          <cell r="K264" t="str">
            <v>OP</v>
          </cell>
          <cell r="L264" t="str">
            <v>EK</v>
          </cell>
          <cell r="O264" t="str">
            <v>1310</v>
          </cell>
          <cell r="P264">
            <v>6236</v>
          </cell>
          <cell r="Q264">
            <v>0.06</v>
          </cell>
          <cell r="R264" t="str">
            <v>99.2</v>
          </cell>
          <cell r="S264" t="str">
            <v>100.0</v>
          </cell>
          <cell r="T264">
            <v>38412</v>
          </cell>
          <cell r="V264" t="str">
            <v>13.0</v>
          </cell>
          <cell r="X264" t="str">
            <v>NA</v>
          </cell>
          <cell r="Z264" t="str">
            <v>0.7</v>
          </cell>
          <cell r="AB264" t="str">
            <v>NA</v>
          </cell>
          <cell r="AD264" t="str">
            <v>99.3</v>
          </cell>
          <cell r="AE264" t="str">
            <v>39</v>
          </cell>
          <cell r="AF264" t="str">
            <v xml:space="preserve">   228000</v>
          </cell>
          <cell r="AG264" t="str">
            <v>300</v>
          </cell>
        </row>
        <row r="265">
          <cell r="H265" t="str">
            <v>2716_B_3</v>
          </cell>
          <cell r="I265">
            <v>31686</v>
          </cell>
          <cell r="K265" t="str">
            <v>OP</v>
          </cell>
          <cell r="L265" t="str">
            <v>EK</v>
          </cell>
          <cell r="O265" t="str">
            <v>1149</v>
          </cell>
          <cell r="P265">
            <v>7080</v>
          </cell>
          <cell r="Q265">
            <v>0.09</v>
          </cell>
          <cell r="R265" t="str">
            <v>98.7</v>
          </cell>
          <cell r="S265" t="str">
            <v>100.0</v>
          </cell>
          <cell r="T265">
            <v>38412</v>
          </cell>
          <cell r="V265" t="str">
            <v>13.0</v>
          </cell>
          <cell r="X265" t="str">
            <v>NA</v>
          </cell>
          <cell r="Z265" t="str">
            <v>0.7</v>
          </cell>
          <cell r="AB265" t="str">
            <v>NA</v>
          </cell>
          <cell r="AD265" t="str">
            <v>99.3</v>
          </cell>
          <cell r="AE265" t="str">
            <v>111</v>
          </cell>
          <cell r="AF265" t="str">
            <v xml:space="preserve">   330000</v>
          </cell>
          <cell r="AG265" t="str">
            <v>300</v>
          </cell>
        </row>
        <row r="266">
          <cell r="H266" t="str">
            <v>3251_B_1</v>
          </cell>
          <cell r="I266">
            <v>35551</v>
          </cell>
          <cell r="K266" t="str">
            <v>OP</v>
          </cell>
          <cell r="L266" t="str">
            <v>EK</v>
          </cell>
          <cell r="O266" t="str">
            <v>3000</v>
          </cell>
          <cell r="P266">
            <v>7967</v>
          </cell>
          <cell r="Q266">
            <v>0.08</v>
          </cell>
          <cell r="R266" t="str">
            <v>99.0</v>
          </cell>
          <cell r="S266" t="str">
            <v>99.0</v>
          </cell>
          <cell r="T266">
            <v>38626</v>
          </cell>
          <cell r="V266" t="str">
            <v>16.1</v>
          </cell>
          <cell r="X266" t="str">
            <v>NA</v>
          </cell>
          <cell r="Z266" t="str">
            <v>0.7</v>
          </cell>
          <cell r="AB266" t="str">
            <v>NA</v>
          </cell>
          <cell r="AD266" t="str">
            <v>99.1</v>
          </cell>
          <cell r="AE266" t="str">
            <v>92</v>
          </cell>
          <cell r="AF266" t="str">
            <v xml:space="preserve">   580000</v>
          </cell>
          <cell r="AG266" t="str">
            <v>275</v>
          </cell>
        </row>
        <row r="267">
          <cell r="H267" t="str">
            <v>6250_B_1A</v>
          </cell>
          <cell r="I267">
            <v>30376</v>
          </cell>
          <cell r="K267" t="str">
            <v>OP</v>
          </cell>
          <cell r="L267" t="str">
            <v>EW</v>
          </cell>
          <cell r="O267" t="str">
            <v>10812</v>
          </cell>
          <cell r="P267">
            <v>8492</v>
          </cell>
          <cell r="Q267">
            <v>0.06</v>
          </cell>
          <cell r="R267" t="str">
            <v>99.0</v>
          </cell>
          <cell r="S267" t="str">
            <v>99.0</v>
          </cell>
          <cell r="T267">
            <v>38838</v>
          </cell>
          <cell r="V267" t="str">
            <v>16.0</v>
          </cell>
          <cell r="X267" t="str">
            <v>NA</v>
          </cell>
          <cell r="Z267" t="str">
            <v>0.6</v>
          </cell>
          <cell r="AB267" t="str">
            <v>NA</v>
          </cell>
          <cell r="AD267" t="str">
            <v>99.6</v>
          </cell>
          <cell r="AE267" t="str">
            <v>180</v>
          </cell>
          <cell r="AF267" t="str">
            <v xml:space="preserve">   958000</v>
          </cell>
          <cell r="AG267" t="str">
            <v>715</v>
          </cell>
        </row>
        <row r="268">
          <cell r="H268" t="str">
            <v>6250_B_1B</v>
          </cell>
          <cell r="I268">
            <v>30376</v>
          </cell>
          <cell r="K268" t="str">
            <v>OP</v>
          </cell>
          <cell r="L268" t="str">
            <v>EW</v>
          </cell>
          <cell r="O268" t="str">
            <v>10812</v>
          </cell>
          <cell r="P268">
            <v>8572</v>
          </cell>
          <cell r="Q268">
            <v>0.06</v>
          </cell>
          <cell r="R268" t="str">
            <v>99.0</v>
          </cell>
          <cell r="S268" t="str">
            <v>99.0</v>
          </cell>
          <cell r="T268">
            <v>38473</v>
          </cell>
          <cell r="V268" t="str">
            <v>16.0</v>
          </cell>
          <cell r="X268" t="str">
            <v>NA</v>
          </cell>
          <cell r="Z268" t="str">
            <v>0.6</v>
          </cell>
          <cell r="AB268" t="str">
            <v>NA</v>
          </cell>
          <cell r="AD268" t="str">
            <v>99.6</v>
          </cell>
          <cell r="AE268" t="str">
            <v>180</v>
          </cell>
          <cell r="AF268" t="str">
            <v xml:space="preserve">   958000</v>
          </cell>
          <cell r="AG268" t="str">
            <v>715</v>
          </cell>
        </row>
        <row r="269">
          <cell r="H269" t="str">
            <v>10729_B_PCRGBH</v>
          </cell>
          <cell r="I269">
            <v>30682</v>
          </cell>
          <cell r="K269" t="str">
            <v>OP</v>
          </cell>
          <cell r="L269" t="str">
            <v>BR</v>
          </cell>
          <cell r="O269" t="str">
            <v>EN</v>
          </cell>
          <cell r="P269">
            <v>8360</v>
          </cell>
          <cell r="Q269">
            <v>0.03</v>
          </cell>
          <cell r="R269" t="str">
            <v>99.5</v>
          </cell>
          <cell r="U269" t="str">
            <v>NA</v>
          </cell>
          <cell r="V269" t="str">
            <v>7.0</v>
          </cell>
          <cell r="X269" t="str">
            <v>NA</v>
          </cell>
          <cell r="Z269" t="str">
            <v>1.4</v>
          </cell>
          <cell r="AB269" t="str">
            <v>NA</v>
          </cell>
          <cell r="AD269" t="str">
            <v>99.5</v>
          </cell>
          <cell r="AE269" t="str">
            <v>6</v>
          </cell>
          <cell r="AF269" t="str">
            <v>70000</v>
          </cell>
          <cell r="AG269" t="str">
            <v>305</v>
          </cell>
        </row>
        <row r="270">
          <cell r="H270" t="str">
            <v>10729_B_STKRBH</v>
          </cell>
          <cell r="I270">
            <v>35186</v>
          </cell>
          <cell r="K270" t="str">
            <v>OP</v>
          </cell>
          <cell r="L270" t="str">
            <v>BP</v>
          </cell>
          <cell r="O270" t="str">
            <v>EN</v>
          </cell>
          <cell r="P270">
            <v>8425</v>
          </cell>
          <cell r="Q270">
            <v>0.02</v>
          </cell>
          <cell r="R270" t="str">
            <v>99.5</v>
          </cell>
          <cell r="U270" t="str">
            <v>NA</v>
          </cell>
          <cell r="V270" t="str">
            <v>7.0</v>
          </cell>
          <cell r="X270" t="str">
            <v>NA</v>
          </cell>
          <cell r="Z270" t="str">
            <v>1.4</v>
          </cell>
          <cell r="AB270" t="str">
            <v>NA</v>
          </cell>
          <cell r="AD270" t="str">
            <v>99.5</v>
          </cell>
          <cell r="AE270" t="str">
            <v>6</v>
          </cell>
          <cell r="AF270" t="str">
            <v>100000</v>
          </cell>
          <cell r="AG270" t="str">
            <v>305</v>
          </cell>
        </row>
        <row r="271">
          <cell r="H271" t="str">
            <v>10855_B_BHS</v>
          </cell>
          <cell r="I271">
            <v>30987</v>
          </cell>
          <cell r="K271" t="str">
            <v>OP</v>
          </cell>
          <cell r="L271" t="str">
            <v>BR</v>
          </cell>
          <cell r="O271" t="str">
            <v>2439</v>
          </cell>
          <cell r="P271">
            <v>8760</v>
          </cell>
          <cell r="Q271">
            <v>0.01</v>
          </cell>
          <cell r="R271" t="str">
            <v>99.6</v>
          </cell>
          <cell r="S271" t="str">
            <v>99.6</v>
          </cell>
          <cell r="T271">
            <v>34394</v>
          </cell>
          <cell r="V271" t="str">
            <v>5.25</v>
          </cell>
          <cell r="X271" t="str">
            <v>NA</v>
          </cell>
          <cell r="Z271" t="str">
            <v>0.3</v>
          </cell>
          <cell r="AB271" t="str">
            <v>NA</v>
          </cell>
          <cell r="AD271" t="str">
            <v>99.0</v>
          </cell>
          <cell r="AE271" t="str">
            <v>10</v>
          </cell>
          <cell r="AF271" t="str">
            <v>415000</v>
          </cell>
          <cell r="AG271" t="str">
            <v>440</v>
          </cell>
        </row>
        <row r="272">
          <cell r="H272" t="str">
            <v>1131_B_CE10-1</v>
          </cell>
          <cell r="I272">
            <v>26846</v>
          </cell>
          <cell r="K272" t="str">
            <v>OP</v>
          </cell>
          <cell r="L272" t="str">
            <v>EW</v>
          </cell>
          <cell r="O272" t="str">
            <v>EN</v>
          </cell>
          <cell r="P272">
            <v>4686</v>
          </cell>
          <cell r="Q272">
            <v>0.21</v>
          </cell>
          <cell r="R272" t="str">
            <v>99.5</v>
          </cell>
          <cell r="S272" t="str">
            <v>99.5</v>
          </cell>
          <cell r="T272">
            <v>37073</v>
          </cell>
          <cell r="V272" t="str">
            <v>8.5</v>
          </cell>
          <cell r="X272" t="str">
            <v>NA</v>
          </cell>
          <cell r="Z272" t="str">
            <v>1.4</v>
          </cell>
          <cell r="AB272" t="str">
            <v>NA</v>
          </cell>
          <cell r="AD272" t="str">
            <v>99.6</v>
          </cell>
          <cell r="AE272" t="str">
            <v>15.7</v>
          </cell>
          <cell r="AF272" t="str">
            <v>207277</v>
          </cell>
          <cell r="AG272" t="str">
            <v>413</v>
          </cell>
        </row>
        <row r="273">
          <cell r="H273" t="str">
            <v>1131_B_CE10-2</v>
          </cell>
          <cell r="I273">
            <v>23043</v>
          </cell>
          <cell r="K273" t="str">
            <v>OP</v>
          </cell>
          <cell r="L273" t="str">
            <v>MC</v>
          </cell>
          <cell r="O273" t="str">
            <v>EN</v>
          </cell>
          <cell r="P273">
            <v>4860</v>
          </cell>
          <cell r="Q273">
            <v>0.44</v>
          </cell>
          <cell r="R273" t="str">
            <v>95.5</v>
          </cell>
          <cell r="S273" t="str">
            <v>95.5</v>
          </cell>
          <cell r="U273" t="str">
            <v>NA</v>
          </cell>
          <cell r="V273" t="str">
            <v>8.6</v>
          </cell>
          <cell r="X273" t="str">
            <v>NA</v>
          </cell>
          <cell r="Z273" t="str">
            <v>1.3</v>
          </cell>
          <cell r="AB273" t="str">
            <v>NA</v>
          </cell>
          <cell r="AD273" t="str">
            <v>95.5</v>
          </cell>
          <cell r="AE273" t="str">
            <v>59</v>
          </cell>
          <cell r="AF273" t="str">
            <v>92000</v>
          </cell>
          <cell r="AG273" t="str">
            <v>470</v>
          </cell>
        </row>
        <row r="274">
          <cell r="H274" t="str">
            <v>2169_B_1</v>
          </cell>
          <cell r="I274">
            <v>27912</v>
          </cell>
          <cell r="K274" t="str">
            <v>OP</v>
          </cell>
          <cell r="L274" t="str">
            <v>EK</v>
          </cell>
          <cell r="O274" t="str">
            <v>1000</v>
          </cell>
          <cell r="P274">
            <v>7696</v>
          </cell>
          <cell r="Q274">
            <v>7.0000000000000007E-2</v>
          </cell>
          <cell r="R274" t="str">
            <v>98.8</v>
          </cell>
          <cell r="S274" t="str">
            <v>98.8</v>
          </cell>
          <cell r="T274">
            <v>28004</v>
          </cell>
          <cell r="V274" t="str">
            <v>6.0</v>
          </cell>
          <cell r="W274" t="str">
            <v>12.0</v>
          </cell>
          <cell r="X274" t="str">
            <v>NA</v>
          </cell>
          <cell r="Z274" t="str">
            <v>2.0</v>
          </cell>
          <cell r="AA274" t="str">
            <v>4.0</v>
          </cell>
          <cell r="AB274" t="str">
            <v>NA</v>
          </cell>
          <cell r="AD274" t="str">
            <v>99.5</v>
          </cell>
          <cell r="AE274" t="str">
            <v>23</v>
          </cell>
          <cell r="AF274" t="str">
            <v>66652</v>
          </cell>
          <cell r="AG274" t="str">
            <v>325</v>
          </cell>
        </row>
        <row r="275">
          <cell r="H275" t="str">
            <v>2169_B_2</v>
          </cell>
          <cell r="I275">
            <v>27912</v>
          </cell>
          <cell r="K275" t="str">
            <v>OP</v>
          </cell>
          <cell r="L275" t="str">
            <v>EK</v>
          </cell>
          <cell r="O275" t="str">
            <v>1103</v>
          </cell>
          <cell r="P275">
            <v>6162</v>
          </cell>
          <cell r="Q275">
            <v>0.09</v>
          </cell>
          <cell r="R275" t="str">
            <v>94.2</v>
          </cell>
          <cell r="S275" t="str">
            <v>94.2</v>
          </cell>
          <cell r="T275">
            <v>37561</v>
          </cell>
          <cell r="V275" t="str">
            <v>4.0</v>
          </cell>
          <cell r="W275" t="str">
            <v>8.0</v>
          </cell>
          <cell r="X275" t="str">
            <v>NA</v>
          </cell>
          <cell r="Z275" t="str">
            <v>0.2</v>
          </cell>
          <cell r="AA275" t="str">
            <v>0.6</v>
          </cell>
          <cell r="AB275" t="str">
            <v>NA</v>
          </cell>
          <cell r="AD275" t="str">
            <v>97.1</v>
          </cell>
          <cell r="AE275" t="str">
            <v>101</v>
          </cell>
          <cell r="AF275" t="str">
            <v>240000</v>
          </cell>
          <cell r="AG275" t="str">
            <v>344</v>
          </cell>
        </row>
        <row r="276">
          <cell r="H276" t="str">
            <v>51_B_1</v>
          </cell>
          <cell r="I276">
            <v>31503</v>
          </cell>
          <cell r="K276" t="str">
            <v>OP</v>
          </cell>
          <cell r="L276" t="str">
            <v>EC</v>
          </cell>
          <cell r="M276" t="str">
            <v>WS</v>
          </cell>
          <cell r="O276" t="str">
            <v>27074</v>
          </cell>
          <cell r="P276">
            <v>7930</v>
          </cell>
          <cell r="Q276">
            <v>0.03</v>
          </cell>
          <cell r="R276" t="str">
            <v>99.7</v>
          </cell>
          <cell r="S276" t="str">
            <v>99.7</v>
          </cell>
          <cell r="T276">
            <v>31929</v>
          </cell>
          <cell r="V276" t="str">
            <v>13.0</v>
          </cell>
          <cell r="X276" t="str">
            <v>NA</v>
          </cell>
          <cell r="Z276" t="str">
            <v>0.7</v>
          </cell>
          <cell r="AB276" t="str">
            <v>NA</v>
          </cell>
          <cell r="AD276" t="str">
            <v>99.7</v>
          </cell>
          <cell r="AE276" t="str">
            <v>375</v>
          </cell>
          <cell r="AF276" t="str">
            <v xml:space="preserve">  2860000</v>
          </cell>
          <cell r="AG276" t="str">
            <v>287</v>
          </cell>
        </row>
        <row r="277">
          <cell r="H277" t="str">
            <v>6190_B_2</v>
          </cell>
          <cell r="I277">
            <v>30225</v>
          </cell>
          <cell r="K277" t="str">
            <v>OP</v>
          </cell>
          <cell r="L277" t="str">
            <v>EH</v>
          </cell>
          <cell r="O277" t="str">
            <v>6834</v>
          </cell>
          <cell r="P277">
            <v>7889</v>
          </cell>
          <cell r="Q277">
            <v>0.01</v>
          </cell>
          <cell r="R277" t="str">
            <v>99.5</v>
          </cell>
          <cell r="S277" t="str">
            <v>99.5</v>
          </cell>
          <cell r="T277">
            <v>31229</v>
          </cell>
          <cell r="V277" t="str">
            <v>5.8</v>
          </cell>
          <cell r="X277" t="str">
            <v>NA</v>
          </cell>
          <cell r="Z277" t="str">
            <v>0.5</v>
          </cell>
          <cell r="AB277" t="str">
            <v>NA</v>
          </cell>
          <cell r="AD277" t="str">
            <v>99.5</v>
          </cell>
          <cell r="AE277" t="str">
            <v>734</v>
          </cell>
          <cell r="AF277" t="str">
            <v xml:space="preserve">  5316000</v>
          </cell>
          <cell r="AG277" t="str">
            <v>730</v>
          </cell>
        </row>
        <row r="278">
          <cell r="H278" t="str">
            <v>3938_B_11</v>
          </cell>
          <cell r="I278">
            <v>29221</v>
          </cell>
          <cell r="K278" t="str">
            <v>OP</v>
          </cell>
          <cell r="L278" t="str">
            <v>EK</v>
          </cell>
          <cell r="O278" t="str">
            <v>2613</v>
          </cell>
          <cell r="P278">
            <v>7870</v>
          </cell>
          <cell r="Q278" t="str">
            <v>EN</v>
          </cell>
          <cell r="R278" t="str">
            <v>EN</v>
          </cell>
          <cell r="S278" t="str">
            <v>99.8</v>
          </cell>
          <cell r="T278">
            <v>29190</v>
          </cell>
          <cell r="V278" t="str">
            <v>16</v>
          </cell>
          <cell r="X278" t="str">
            <v>NA</v>
          </cell>
          <cell r="Z278" t="str">
            <v>2</v>
          </cell>
          <cell r="AB278" t="str">
            <v>2</v>
          </cell>
          <cell r="AD278" t="str">
            <v>99.7</v>
          </cell>
          <cell r="AE278" t="str">
            <v>73.0</v>
          </cell>
          <cell r="AF278" t="str">
            <v xml:space="preserve">   600000</v>
          </cell>
          <cell r="AG278" t="str">
            <v>315</v>
          </cell>
        </row>
        <row r="279">
          <cell r="H279" t="str">
            <v>3938_B_21</v>
          </cell>
          <cell r="I279">
            <v>29221</v>
          </cell>
          <cell r="K279" t="str">
            <v>OP</v>
          </cell>
          <cell r="L279" t="str">
            <v>EK</v>
          </cell>
          <cell r="O279" t="str">
            <v>2613</v>
          </cell>
          <cell r="P279">
            <v>7027</v>
          </cell>
          <cell r="Q279" t="str">
            <v>EN</v>
          </cell>
          <cell r="R279" t="str">
            <v>EN</v>
          </cell>
          <cell r="S279" t="str">
            <v>99.8</v>
          </cell>
          <cell r="T279">
            <v>29190</v>
          </cell>
          <cell r="V279" t="str">
            <v>16</v>
          </cell>
          <cell r="X279" t="str">
            <v>NA</v>
          </cell>
          <cell r="Z279" t="str">
            <v>2</v>
          </cell>
          <cell r="AB279" t="str">
            <v>2</v>
          </cell>
          <cell r="AD279" t="str">
            <v>99.7</v>
          </cell>
          <cell r="AE279" t="str">
            <v>73.0</v>
          </cell>
          <cell r="AF279" t="str">
            <v xml:space="preserve">   600000</v>
          </cell>
          <cell r="AG279" t="str">
            <v>315</v>
          </cell>
        </row>
        <row r="280">
          <cell r="H280" t="str">
            <v>3938_B_31</v>
          </cell>
          <cell r="I280">
            <v>29129</v>
          </cell>
          <cell r="K280" t="str">
            <v>OP</v>
          </cell>
          <cell r="L280" t="str">
            <v>EK</v>
          </cell>
          <cell r="O280" t="str">
            <v>2613</v>
          </cell>
          <cell r="P280">
            <v>5565</v>
          </cell>
          <cell r="Q280" t="str">
            <v>EN</v>
          </cell>
          <cell r="R280" t="str">
            <v>EN</v>
          </cell>
          <cell r="S280" t="str">
            <v>99.8</v>
          </cell>
          <cell r="T280">
            <v>29495</v>
          </cell>
          <cell r="V280" t="str">
            <v>16</v>
          </cell>
          <cell r="X280" t="str">
            <v>NA</v>
          </cell>
          <cell r="Z280" t="str">
            <v>2</v>
          </cell>
          <cell r="AB280" t="str">
            <v>2</v>
          </cell>
          <cell r="AD280" t="str">
            <v>99.7</v>
          </cell>
          <cell r="AE280" t="str">
            <v>73.0</v>
          </cell>
          <cell r="AF280" t="str">
            <v xml:space="preserve">   600000</v>
          </cell>
          <cell r="AG280" t="str">
            <v>315</v>
          </cell>
        </row>
        <row r="281">
          <cell r="H281" t="str">
            <v>3938_B_41</v>
          </cell>
          <cell r="I281">
            <v>29129</v>
          </cell>
          <cell r="K281" t="str">
            <v>OP</v>
          </cell>
          <cell r="L281" t="str">
            <v>EK</v>
          </cell>
          <cell r="O281" t="str">
            <v>2613</v>
          </cell>
          <cell r="P281">
            <v>5667</v>
          </cell>
          <cell r="Q281" t="str">
            <v>EN</v>
          </cell>
          <cell r="R281" t="str">
            <v>EN</v>
          </cell>
          <cell r="S281" t="str">
            <v>99.8</v>
          </cell>
          <cell r="T281">
            <v>29495</v>
          </cell>
          <cell r="V281" t="str">
            <v>16</v>
          </cell>
          <cell r="X281" t="str">
            <v>NA</v>
          </cell>
          <cell r="Z281" t="str">
            <v>2</v>
          </cell>
          <cell r="AB281" t="str">
            <v>2</v>
          </cell>
          <cell r="AD281" t="str">
            <v>99.7</v>
          </cell>
          <cell r="AE281" t="str">
            <v>73.0</v>
          </cell>
          <cell r="AF281" t="str">
            <v xml:space="preserve">   600000</v>
          </cell>
          <cell r="AG281" t="str">
            <v>315</v>
          </cell>
        </row>
        <row r="282">
          <cell r="H282" t="str">
            <v>3938_B_51</v>
          </cell>
          <cell r="I282">
            <v>28550</v>
          </cell>
          <cell r="K282" t="str">
            <v>OP</v>
          </cell>
          <cell r="L282" t="str">
            <v>EK</v>
          </cell>
          <cell r="O282" t="str">
            <v>2613</v>
          </cell>
          <cell r="P282">
            <v>5877</v>
          </cell>
          <cell r="Q282" t="str">
            <v>EN</v>
          </cell>
          <cell r="R282" t="str">
            <v>EN</v>
          </cell>
          <cell r="S282" t="str">
            <v>99.8</v>
          </cell>
          <cell r="T282">
            <v>29618</v>
          </cell>
          <cell r="V282" t="str">
            <v>16</v>
          </cell>
          <cell r="X282" t="str">
            <v>NA</v>
          </cell>
          <cell r="Z282" t="str">
            <v>2</v>
          </cell>
          <cell r="AB282" t="str">
            <v>2</v>
          </cell>
          <cell r="AD282" t="str">
            <v>99.7</v>
          </cell>
          <cell r="AE282" t="str">
            <v>207.0</v>
          </cell>
          <cell r="AF282" t="str">
            <v xml:space="preserve">  1750000</v>
          </cell>
          <cell r="AG282" t="str">
            <v>310</v>
          </cell>
        </row>
        <row r="283">
          <cell r="H283" t="str">
            <v>6178_B_1</v>
          </cell>
          <cell r="I283">
            <v>29373</v>
          </cell>
          <cell r="K283" t="str">
            <v>OP</v>
          </cell>
          <cell r="L283" t="str">
            <v>EW</v>
          </cell>
          <cell r="O283" t="str">
            <v>30000</v>
          </cell>
          <cell r="P283">
            <v>8751</v>
          </cell>
          <cell r="Q283">
            <v>0.02</v>
          </cell>
          <cell r="R283" t="str">
            <v>99.5</v>
          </cell>
          <cell r="S283" t="str">
            <v>99.5</v>
          </cell>
          <cell r="T283">
            <v>29373</v>
          </cell>
          <cell r="V283" t="str">
            <v>8.0</v>
          </cell>
          <cell r="X283" t="str">
            <v>NA</v>
          </cell>
          <cell r="Z283" t="str">
            <v>0.4</v>
          </cell>
          <cell r="AB283" t="str">
            <v>0.7</v>
          </cell>
          <cell r="AD283" t="str">
            <v>99.5</v>
          </cell>
          <cell r="AE283" t="str">
            <v>60</v>
          </cell>
          <cell r="AF283" t="str">
            <v xml:space="preserve">  3285000</v>
          </cell>
          <cell r="AG283" t="str">
            <v>800</v>
          </cell>
        </row>
        <row r="284">
          <cell r="H284" t="str">
            <v>10333_B_E40</v>
          </cell>
          <cell r="I284">
            <v>32295</v>
          </cell>
          <cell r="K284" t="str">
            <v>OP</v>
          </cell>
          <cell r="L284" t="str">
            <v>BR</v>
          </cell>
          <cell r="O284" t="str">
            <v>EN</v>
          </cell>
          <cell r="P284">
            <v>5271</v>
          </cell>
          <cell r="Q284">
            <v>0.01</v>
          </cell>
          <cell r="R284" t="str">
            <v>95.0</v>
          </cell>
          <cell r="S284" t="str">
            <v>95.0</v>
          </cell>
          <cell r="T284">
            <v>38473</v>
          </cell>
          <cell r="V284" t="str">
            <v>12.4</v>
          </cell>
          <cell r="X284" t="str">
            <v>NA</v>
          </cell>
          <cell r="Z284" t="str">
            <v>0.8</v>
          </cell>
          <cell r="AB284" t="str">
            <v>NA</v>
          </cell>
          <cell r="AD284" t="str">
            <v>95.0</v>
          </cell>
          <cell r="AE284" t="str">
            <v>95</v>
          </cell>
          <cell r="AF284" t="str">
            <v>922000</v>
          </cell>
          <cell r="AG284" t="str">
            <v>450</v>
          </cell>
        </row>
        <row r="285">
          <cell r="H285" t="str">
            <v>10566_B_BH1</v>
          </cell>
          <cell r="I285">
            <v>34394</v>
          </cell>
          <cell r="K285" t="str">
            <v>OP</v>
          </cell>
          <cell r="L285" t="str">
            <v>BR</v>
          </cell>
          <cell r="O285" t="str">
            <v>EN</v>
          </cell>
          <cell r="P285">
            <v>8272</v>
          </cell>
          <cell r="Q285">
            <v>0.01</v>
          </cell>
          <cell r="R285" t="str">
            <v>99.8</v>
          </cell>
          <cell r="S285" t="str">
            <v>99.8</v>
          </cell>
          <cell r="U285" t="str">
            <v>NA</v>
          </cell>
          <cell r="V285" t="str">
            <v>6.7</v>
          </cell>
          <cell r="X285" t="str">
            <v>0.02</v>
          </cell>
          <cell r="Z285" t="str">
            <v>2.0</v>
          </cell>
          <cell r="AB285" t="str">
            <v>0.2</v>
          </cell>
          <cell r="AD285" t="str">
            <v>99.8</v>
          </cell>
          <cell r="AE285" t="str">
            <v>0.02</v>
          </cell>
          <cell r="AF285" t="str">
            <v>307372</v>
          </cell>
          <cell r="AG285" t="str">
            <v>165</v>
          </cell>
        </row>
        <row r="286">
          <cell r="H286" t="str">
            <v>10566_B_BH2</v>
          </cell>
          <cell r="I286">
            <v>34394</v>
          </cell>
          <cell r="K286" t="str">
            <v>OP</v>
          </cell>
          <cell r="L286" t="str">
            <v>BR</v>
          </cell>
          <cell r="O286" t="str">
            <v>EN</v>
          </cell>
          <cell r="P286">
            <v>8334</v>
          </cell>
          <cell r="Q286">
            <v>0.01</v>
          </cell>
          <cell r="R286" t="str">
            <v>99.8</v>
          </cell>
          <cell r="S286" t="str">
            <v>99.8</v>
          </cell>
          <cell r="U286" t="str">
            <v>NA</v>
          </cell>
          <cell r="V286" t="str">
            <v>6.7</v>
          </cell>
          <cell r="X286" t="str">
            <v>0.02</v>
          </cell>
          <cell r="Z286" t="str">
            <v>2.0</v>
          </cell>
          <cell r="AB286" t="str">
            <v>0.2</v>
          </cell>
          <cell r="AD286" t="str">
            <v>99.8</v>
          </cell>
          <cell r="AE286" t="str">
            <v>0.02</v>
          </cell>
          <cell r="AF286" t="str">
            <v>307372</v>
          </cell>
          <cell r="AG286" t="str">
            <v>165</v>
          </cell>
        </row>
        <row r="287">
          <cell r="H287" t="str">
            <v>50363_B_F410</v>
          </cell>
          <cell r="I287">
            <v>31747</v>
          </cell>
          <cell r="K287" t="str">
            <v>OS</v>
          </cell>
          <cell r="L287" t="str">
            <v>BR</v>
          </cell>
          <cell r="O287" t="str">
            <v>OT</v>
          </cell>
          <cell r="P287">
            <v>0</v>
          </cell>
          <cell r="Q287" t="str">
            <v>NA</v>
          </cell>
          <cell r="R287" t="str">
            <v>NA</v>
          </cell>
          <cell r="S287" t="str">
            <v>NA</v>
          </cell>
          <cell r="U287" t="str">
            <v>NA</v>
          </cell>
          <cell r="V287" t="str">
            <v>EN</v>
          </cell>
          <cell r="X287" t="str">
            <v>EN</v>
          </cell>
          <cell r="Z287" t="str">
            <v>EN</v>
          </cell>
          <cell r="AB287" t="str">
            <v>EN</v>
          </cell>
          <cell r="AD287" t="str">
            <v>EN</v>
          </cell>
          <cell r="AE287" t="str">
            <v>EN</v>
          </cell>
          <cell r="AF287" t="str">
            <v>EN</v>
          </cell>
          <cell r="AG287" t="str">
            <v>EN</v>
          </cell>
        </row>
        <row r="288">
          <cell r="H288" t="str">
            <v>10017_B_PB08DC</v>
          </cell>
          <cell r="I288">
            <v>23529</v>
          </cell>
          <cell r="K288" t="str">
            <v>OP</v>
          </cell>
          <cell r="L288" t="str">
            <v>MC</v>
          </cell>
          <cell r="O288" t="str">
            <v>EN</v>
          </cell>
          <cell r="P288">
            <v>7848</v>
          </cell>
          <cell r="Q288" t="str">
            <v>NA</v>
          </cell>
          <cell r="R288" t="str">
            <v>NA</v>
          </cell>
          <cell r="S288" t="str">
            <v>NA</v>
          </cell>
          <cell r="U288" t="str">
            <v>NA</v>
          </cell>
          <cell r="V288" t="str">
            <v>5.2</v>
          </cell>
          <cell r="X288" t="str">
            <v>EN</v>
          </cell>
          <cell r="Z288" t="str">
            <v>1.4</v>
          </cell>
          <cell r="AB288" t="str">
            <v>2.2</v>
          </cell>
          <cell r="AD288" t="str">
            <v>83.0</v>
          </cell>
          <cell r="AE288" t="str">
            <v>EN</v>
          </cell>
          <cell r="AF288" t="str">
            <v>153200</v>
          </cell>
          <cell r="AG288" t="str">
            <v>307</v>
          </cell>
        </row>
        <row r="289">
          <cell r="H289" t="str">
            <v>10017_B_PB08P</v>
          </cell>
          <cell r="I289">
            <v>29007</v>
          </cell>
          <cell r="K289" t="str">
            <v>OP</v>
          </cell>
          <cell r="L289" t="str">
            <v>EC</v>
          </cell>
          <cell r="O289" t="str">
            <v>3500</v>
          </cell>
          <cell r="P289">
            <v>7848</v>
          </cell>
          <cell r="Q289">
            <v>0.03</v>
          </cell>
          <cell r="R289" t="str">
            <v>NA</v>
          </cell>
          <cell r="S289" t="str">
            <v>NA</v>
          </cell>
          <cell r="U289" t="str">
            <v>NA</v>
          </cell>
          <cell r="V289" t="str">
            <v>9.0</v>
          </cell>
          <cell r="X289" t="str">
            <v>EN</v>
          </cell>
          <cell r="Z289" t="str">
            <v>1.4</v>
          </cell>
          <cell r="AB289" t="str">
            <v>2.2</v>
          </cell>
          <cell r="AD289" t="str">
            <v>99.2</v>
          </cell>
          <cell r="AE289" t="str">
            <v>51</v>
          </cell>
          <cell r="AF289" t="str">
            <v>248400</v>
          </cell>
          <cell r="AG289" t="str">
            <v>350</v>
          </cell>
        </row>
        <row r="290">
          <cell r="H290" t="str">
            <v>10017_B_PB10DC</v>
          </cell>
          <cell r="I290">
            <v>29921</v>
          </cell>
          <cell r="K290" t="str">
            <v>OP</v>
          </cell>
          <cell r="L290" t="str">
            <v>MC</v>
          </cell>
          <cell r="O290" t="str">
            <v>EN</v>
          </cell>
          <cell r="P290">
            <v>8376</v>
          </cell>
          <cell r="Q290" t="str">
            <v>NA</v>
          </cell>
          <cell r="R290" t="str">
            <v>NA</v>
          </cell>
          <cell r="S290" t="str">
            <v>NA</v>
          </cell>
          <cell r="U290" t="str">
            <v>NA</v>
          </cell>
          <cell r="V290" t="str">
            <v>NA</v>
          </cell>
          <cell r="X290" t="str">
            <v>EN</v>
          </cell>
          <cell r="Z290" t="str">
            <v>NA</v>
          </cell>
          <cell r="AB290" t="str">
            <v>2.2</v>
          </cell>
          <cell r="AD290" t="str">
            <v>81.0</v>
          </cell>
          <cell r="AE290" t="str">
            <v>EN</v>
          </cell>
          <cell r="AF290" t="str">
            <v>341000</v>
          </cell>
          <cell r="AG290" t="str">
            <v>475</v>
          </cell>
        </row>
        <row r="291">
          <cell r="H291" t="str">
            <v>10017_B_PB10P</v>
          </cell>
          <cell r="I291">
            <v>29921</v>
          </cell>
          <cell r="K291" t="str">
            <v>OP</v>
          </cell>
          <cell r="L291" t="str">
            <v>EC</v>
          </cell>
          <cell r="O291" t="str">
            <v>EN</v>
          </cell>
          <cell r="P291">
            <v>8376</v>
          </cell>
          <cell r="Q291" t="str">
            <v>NA</v>
          </cell>
          <cell r="R291" t="str">
            <v>NA</v>
          </cell>
          <cell r="S291" t="str">
            <v>NA</v>
          </cell>
          <cell r="U291" t="str">
            <v>NA</v>
          </cell>
          <cell r="V291" t="str">
            <v>NA</v>
          </cell>
          <cell r="X291" t="str">
            <v>EN</v>
          </cell>
          <cell r="Z291" t="str">
            <v>NA</v>
          </cell>
          <cell r="AB291" t="str">
            <v>2.2</v>
          </cell>
          <cell r="AD291" t="str">
            <v>98.6</v>
          </cell>
          <cell r="AE291" t="str">
            <v>51</v>
          </cell>
          <cell r="AF291" t="str">
            <v>351000</v>
          </cell>
          <cell r="AG291" t="str">
            <v>400</v>
          </cell>
        </row>
        <row r="292">
          <cell r="H292" t="str">
            <v>10017_B_RF04P</v>
          </cell>
          <cell r="I292">
            <v>27912</v>
          </cell>
          <cell r="K292" t="str">
            <v>OS</v>
          </cell>
          <cell r="L292" t="str">
            <v>EC</v>
          </cell>
          <cell r="O292" t="str">
            <v>EN</v>
          </cell>
          <cell r="P292">
            <v>0</v>
          </cell>
          <cell r="Q292" t="str">
            <v>NA</v>
          </cell>
          <cell r="R292" t="str">
            <v>NA</v>
          </cell>
          <cell r="S292" t="str">
            <v>NA</v>
          </cell>
          <cell r="U292" t="str">
            <v>NA</v>
          </cell>
          <cell r="V292" t="str">
            <v>NA</v>
          </cell>
          <cell r="X292" t="str">
            <v>NA</v>
          </cell>
          <cell r="Z292" t="str">
            <v>NA</v>
          </cell>
          <cell r="AB292" t="str">
            <v>NA</v>
          </cell>
          <cell r="AD292" t="str">
            <v>9.7</v>
          </cell>
          <cell r="AE292" t="str">
            <v>87.1</v>
          </cell>
          <cell r="AF292" t="str">
            <v>400000</v>
          </cell>
          <cell r="AG292" t="str">
            <v>300</v>
          </cell>
        </row>
        <row r="293">
          <cell r="H293" t="str">
            <v>10017_B_RF05P</v>
          </cell>
          <cell r="I293">
            <v>33390</v>
          </cell>
          <cell r="K293" t="str">
            <v>OP</v>
          </cell>
          <cell r="L293" t="str">
            <v>EW</v>
          </cell>
          <cell r="O293" t="str">
            <v>15000</v>
          </cell>
          <cell r="P293">
            <v>8278</v>
          </cell>
          <cell r="Q293" t="str">
            <v>NA</v>
          </cell>
          <cell r="R293" t="str">
            <v>NA</v>
          </cell>
          <cell r="S293" t="str">
            <v>NA</v>
          </cell>
          <cell r="U293" t="str">
            <v>NA</v>
          </cell>
          <cell r="V293" t="str">
            <v>NA</v>
          </cell>
          <cell r="X293" t="str">
            <v>NA</v>
          </cell>
          <cell r="Z293" t="str">
            <v>NA</v>
          </cell>
          <cell r="AB293" t="str">
            <v>0.5</v>
          </cell>
          <cell r="AD293" t="str">
            <v>99.8</v>
          </cell>
          <cell r="AE293" t="str">
            <v>34.3</v>
          </cell>
          <cell r="AF293" t="str">
            <v>300000</v>
          </cell>
          <cell r="AG293" t="str">
            <v>350</v>
          </cell>
        </row>
        <row r="294">
          <cell r="H294" t="str">
            <v>10017_B_RFO4NW</v>
          </cell>
          <cell r="I294">
            <v>37742</v>
          </cell>
          <cell r="K294" t="str">
            <v>OP</v>
          </cell>
          <cell r="L294" t="str">
            <v>EC</v>
          </cell>
          <cell r="O294" t="str">
            <v>14800</v>
          </cell>
          <cell r="P294">
            <v>8002</v>
          </cell>
          <cell r="Q294" t="str">
            <v>NA</v>
          </cell>
          <cell r="R294" t="str">
            <v>NA</v>
          </cell>
          <cell r="S294" t="str">
            <v>NA</v>
          </cell>
          <cell r="U294" t="str">
            <v>NA</v>
          </cell>
          <cell r="V294" t="str">
            <v>NA</v>
          </cell>
          <cell r="X294" t="str">
            <v>NA</v>
          </cell>
          <cell r="Z294" t="str">
            <v>NA</v>
          </cell>
          <cell r="AB294" t="str">
            <v>NA</v>
          </cell>
          <cell r="AD294" t="str">
            <v>99.8</v>
          </cell>
          <cell r="AE294" t="str">
            <v>21.8</v>
          </cell>
          <cell r="AF294" t="str">
            <v>400000</v>
          </cell>
          <cell r="AG294" t="str">
            <v>300</v>
          </cell>
        </row>
        <row r="295">
          <cell r="H295" t="str">
            <v>2830_B_1</v>
          </cell>
          <cell r="I295">
            <v>27181</v>
          </cell>
          <cell r="K295" t="str">
            <v>OP</v>
          </cell>
          <cell r="L295" t="str">
            <v>EC</v>
          </cell>
          <cell r="O295" t="str">
            <v>3129</v>
          </cell>
          <cell r="P295">
            <v>7579</v>
          </cell>
          <cell r="Q295">
            <v>7.0000000000000007E-2</v>
          </cell>
          <cell r="R295" t="str">
            <v>98.5</v>
          </cell>
          <cell r="S295" t="str">
            <v>98.5</v>
          </cell>
          <cell r="T295">
            <v>37987</v>
          </cell>
          <cell r="V295" t="str">
            <v>18.0</v>
          </cell>
          <cell r="X295" t="str">
            <v>NA</v>
          </cell>
          <cell r="Z295" t="str">
            <v>1</v>
          </cell>
          <cell r="AB295" t="str">
            <v>NA</v>
          </cell>
          <cell r="AD295" t="str">
            <v>99.0</v>
          </cell>
          <cell r="AE295" t="str">
            <v>62</v>
          </cell>
          <cell r="AF295" t="str">
            <v xml:space="preserve">   350000</v>
          </cell>
          <cell r="AG295" t="str">
            <v>250</v>
          </cell>
        </row>
        <row r="296">
          <cell r="H296" t="str">
            <v>2830_B_2</v>
          </cell>
          <cell r="I296">
            <v>27181</v>
          </cell>
          <cell r="K296" t="str">
            <v>OP</v>
          </cell>
          <cell r="L296" t="str">
            <v>EC</v>
          </cell>
          <cell r="O296" t="str">
            <v>3257</v>
          </cell>
          <cell r="P296">
            <v>7015</v>
          </cell>
          <cell r="Q296">
            <v>0.05</v>
          </cell>
          <cell r="R296" t="str">
            <v>99.0</v>
          </cell>
          <cell r="S296" t="str">
            <v>99.0</v>
          </cell>
          <cell r="T296">
            <v>36586</v>
          </cell>
          <cell r="V296" t="str">
            <v>18.0</v>
          </cell>
          <cell r="X296" t="str">
            <v>NA</v>
          </cell>
          <cell r="Z296" t="str">
            <v>1</v>
          </cell>
          <cell r="AB296" t="str">
            <v>NA</v>
          </cell>
          <cell r="AD296" t="str">
            <v>99.0</v>
          </cell>
          <cell r="AE296" t="str">
            <v>62</v>
          </cell>
          <cell r="AF296" t="str">
            <v xml:space="preserve">   350000</v>
          </cell>
          <cell r="AG296" t="str">
            <v>250</v>
          </cell>
        </row>
        <row r="297">
          <cell r="H297" t="str">
            <v>2830_B_3</v>
          </cell>
          <cell r="I297">
            <v>26816</v>
          </cell>
          <cell r="K297" t="str">
            <v>OP</v>
          </cell>
          <cell r="L297" t="str">
            <v>EC</v>
          </cell>
          <cell r="O297" t="str">
            <v>3647</v>
          </cell>
          <cell r="P297">
            <v>7854</v>
          </cell>
          <cell r="Q297">
            <v>0.06</v>
          </cell>
          <cell r="R297" t="str">
            <v>98.7</v>
          </cell>
          <cell r="S297" t="str">
            <v>98.7</v>
          </cell>
          <cell r="T297">
            <v>37165</v>
          </cell>
          <cell r="V297" t="str">
            <v>18.0</v>
          </cell>
          <cell r="X297" t="str">
            <v>NA</v>
          </cell>
          <cell r="Z297" t="str">
            <v>1</v>
          </cell>
          <cell r="AB297" t="str">
            <v>NA</v>
          </cell>
          <cell r="AD297" t="str">
            <v>99.0</v>
          </cell>
          <cell r="AE297" t="str">
            <v>78</v>
          </cell>
          <cell r="AF297" t="str">
            <v xml:space="preserve">   505000</v>
          </cell>
          <cell r="AG297" t="str">
            <v>250</v>
          </cell>
        </row>
        <row r="298">
          <cell r="H298" t="str">
            <v>2830_B_4</v>
          </cell>
          <cell r="I298">
            <v>27546</v>
          </cell>
          <cell r="K298" t="str">
            <v>OP</v>
          </cell>
          <cell r="L298" t="str">
            <v>EC</v>
          </cell>
          <cell r="O298" t="str">
            <v>4342</v>
          </cell>
          <cell r="P298">
            <v>8159</v>
          </cell>
          <cell r="Q298">
            <v>0.05</v>
          </cell>
          <cell r="R298" t="str">
            <v>99.0</v>
          </cell>
          <cell r="S298" t="str">
            <v>99.0</v>
          </cell>
          <cell r="T298">
            <v>36831</v>
          </cell>
          <cell r="V298" t="str">
            <v>18.0</v>
          </cell>
          <cell r="X298" t="str">
            <v>NA</v>
          </cell>
          <cell r="Z298" t="str">
            <v>1</v>
          </cell>
          <cell r="AB298" t="str">
            <v>NA</v>
          </cell>
          <cell r="AD298" t="str">
            <v>99.0</v>
          </cell>
          <cell r="AE298" t="str">
            <v>101</v>
          </cell>
          <cell r="AF298" t="str">
            <v xml:space="preserve">   585000</v>
          </cell>
          <cell r="AG298" t="str">
            <v>250</v>
          </cell>
        </row>
        <row r="299">
          <cell r="H299" t="str">
            <v>2830_B_5</v>
          </cell>
          <cell r="I299">
            <v>27912</v>
          </cell>
          <cell r="K299" t="str">
            <v>OP</v>
          </cell>
          <cell r="L299" t="str">
            <v>EK</v>
          </cell>
          <cell r="O299" t="str">
            <v>5654</v>
          </cell>
          <cell r="P299">
            <v>7444</v>
          </cell>
          <cell r="Q299">
            <v>0.04</v>
          </cell>
          <cell r="R299" t="str">
            <v>99.1</v>
          </cell>
          <cell r="S299" t="str">
            <v>99.1</v>
          </cell>
          <cell r="T299">
            <v>37196</v>
          </cell>
          <cell r="V299" t="str">
            <v>18.0</v>
          </cell>
          <cell r="X299" t="str">
            <v>NA</v>
          </cell>
          <cell r="Z299" t="str">
            <v>1</v>
          </cell>
          <cell r="AB299" t="str">
            <v>NA</v>
          </cell>
          <cell r="AD299" t="str">
            <v>99.5</v>
          </cell>
          <cell r="AE299" t="str">
            <v>102</v>
          </cell>
          <cell r="AF299" t="str">
            <v xml:space="preserve">   875000</v>
          </cell>
          <cell r="AG299" t="str">
            <v>250</v>
          </cell>
        </row>
        <row r="300">
          <cell r="H300" t="str">
            <v>2830_B_6</v>
          </cell>
          <cell r="I300">
            <v>25355</v>
          </cell>
          <cell r="K300" t="str">
            <v>OP</v>
          </cell>
          <cell r="L300" t="str">
            <v>EK</v>
          </cell>
          <cell r="O300" t="str">
            <v>1006</v>
          </cell>
          <cell r="P300">
            <v>7680</v>
          </cell>
          <cell r="Q300">
            <v>0.04</v>
          </cell>
          <cell r="R300" t="str">
            <v>99.1</v>
          </cell>
          <cell r="S300" t="str">
            <v>99.1</v>
          </cell>
          <cell r="T300">
            <v>37288</v>
          </cell>
          <cell r="V300" t="str">
            <v>25.0</v>
          </cell>
          <cell r="X300" t="str">
            <v>NA</v>
          </cell>
          <cell r="Z300" t="str">
            <v>2.5</v>
          </cell>
          <cell r="AB300" t="str">
            <v>NA</v>
          </cell>
          <cell r="AD300" t="str">
            <v>50.0</v>
          </cell>
          <cell r="AE300" t="str">
            <v>177</v>
          </cell>
          <cell r="AF300" t="str">
            <v xml:space="preserve">  1600000</v>
          </cell>
          <cell r="AG300" t="str">
            <v>250</v>
          </cell>
        </row>
        <row r="301">
          <cell r="H301" t="str">
            <v>2830_B_6B</v>
          </cell>
          <cell r="I301">
            <v>29007</v>
          </cell>
          <cell r="K301" t="str">
            <v>OP</v>
          </cell>
          <cell r="L301" t="str">
            <v>EK</v>
          </cell>
          <cell r="O301" t="str">
            <v>14400</v>
          </cell>
          <cell r="P301">
            <v>7680</v>
          </cell>
          <cell r="Q301">
            <v>0.04</v>
          </cell>
          <cell r="R301" t="str">
            <v>99.1</v>
          </cell>
          <cell r="S301" t="str">
            <v>99.1</v>
          </cell>
          <cell r="T301">
            <v>37288</v>
          </cell>
          <cell r="V301" t="str">
            <v>25.0</v>
          </cell>
          <cell r="X301" t="str">
            <v>NA</v>
          </cell>
          <cell r="Z301" t="str">
            <v>1</v>
          </cell>
          <cell r="AB301" t="str">
            <v>NA</v>
          </cell>
          <cell r="AD301" t="str">
            <v>99.2</v>
          </cell>
          <cell r="AE301" t="str">
            <v>177</v>
          </cell>
          <cell r="AF301" t="str">
            <v xml:space="preserve">  1600000</v>
          </cell>
          <cell r="AG301" t="str">
            <v>250</v>
          </cell>
        </row>
        <row r="302">
          <cell r="H302" t="str">
            <v>2832_B_5-1</v>
          </cell>
          <cell r="I302">
            <v>28277</v>
          </cell>
          <cell r="K302" t="str">
            <v>OP</v>
          </cell>
          <cell r="L302" t="str">
            <v>EK</v>
          </cell>
          <cell r="O302" t="str">
            <v>3620</v>
          </cell>
          <cell r="P302">
            <v>2037</v>
          </cell>
          <cell r="Q302">
            <v>0.02</v>
          </cell>
          <cell r="R302" t="str">
            <v>99.3</v>
          </cell>
          <cell r="S302" t="str">
            <v>99.3</v>
          </cell>
          <cell r="U302" t="str">
            <v>NA</v>
          </cell>
          <cell r="V302" t="str">
            <v>18.0</v>
          </cell>
          <cell r="X302" t="str">
            <v>NA</v>
          </cell>
          <cell r="Z302" t="str">
            <v>1.0</v>
          </cell>
          <cell r="AB302" t="str">
            <v>NA</v>
          </cell>
          <cell r="AD302" t="str">
            <v>99.5</v>
          </cell>
          <cell r="AE302" t="str">
            <v>17</v>
          </cell>
          <cell r="AF302" t="str">
            <v xml:space="preserve">   325000</v>
          </cell>
          <cell r="AG302" t="str">
            <v>250</v>
          </cell>
        </row>
        <row r="303">
          <cell r="H303" t="str">
            <v>2832_B_5-2</v>
          </cell>
          <cell r="I303">
            <v>28277</v>
          </cell>
          <cell r="K303" t="str">
            <v>OP</v>
          </cell>
          <cell r="L303" t="str">
            <v>EK</v>
          </cell>
          <cell r="O303" t="str">
            <v>3620</v>
          </cell>
          <cell r="P303">
            <v>2038</v>
          </cell>
          <cell r="Q303">
            <v>0.02</v>
          </cell>
          <cell r="R303" t="str">
            <v>99.3</v>
          </cell>
          <cell r="S303" t="str">
            <v>99.3</v>
          </cell>
          <cell r="U303" t="str">
            <v>NA</v>
          </cell>
          <cell r="V303" t="str">
            <v>18.0</v>
          </cell>
          <cell r="X303" t="str">
            <v>NA</v>
          </cell>
          <cell r="Z303" t="str">
            <v>1.0</v>
          </cell>
          <cell r="AB303" t="str">
            <v>NA</v>
          </cell>
          <cell r="AD303" t="str">
            <v>99.5</v>
          </cell>
          <cell r="AE303" t="str">
            <v>17</v>
          </cell>
          <cell r="AF303" t="str">
            <v xml:space="preserve">   325000</v>
          </cell>
          <cell r="AG303" t="str">
            <v>250</v>
          </cell>
        </row>
        <row r="304">
          <cell r="H304" t="str">
            <v>2832_B_6</v>
          </cell>
          <cell r="I304">
            <v>27912</v>
          </cell>
          <cell r="K304" t="str">
            <v>OP</v>
          </cell>
          <cell r="L304" t="str">
            <v>EK</v>
          </cell>
          <cell r="O304" t="str">
            <v>5705</v>
          </cell>
          <cell r="P304">
            <v>8333</v>
          </cell>
          <cell r="Q304">
            <v>0.04</v>
          </cell>
          <cell r="R304" t="str">
            <v>99.1</v>
          </cell>
          <cell r="S304" t="str">
            <v>99.0</v>
          </cell>
          <cell r="U304" t="str">
            <v>NA</v>
          </cell>
          <cell r="V304" t="str">
            <v>18.0</v>
          </cell>
          <cell r="X304" t="str">
            <v>NA</v>
          </cell>
          <cell r="Z304" t="str">
            <v>1.0</v>
          </cell>
          <cell r="AB304" t="str">
            <v>NA</v>
          </cell>
          <cell r="AD304" t="str">
            <v>99.5</v>
          </cell>
          <cell r="AE304" t="str">
            <v>75</v>
          </cell>
          <cell r="AF304" t="str">
            <v xml:space="preserve">   585000</v>
          </cell>
          <cell r="AG304" t="str">
            <v>250</v>
          </cell>
        </row>
        <row r="305">
          <cell r="H305" t="str">
            <v>2832_B_7</v>
          </cell>
          <cell r="I305">
            <v>27515</v>
          </cell>
          <cell r="K305" t="str">
            <v>OP</v>
          </cell>
          <cell r="L305" t="str">
            <v>EK</v>
          </cell>
          <cell r="O305" t="str">
            <v>4333</v>
          </cell>
          <cell r="P305">
            <v>6823</v>
          </cell>
          <cell r="Q305">
            <v>0.01</v>
          </cell>
          <cell r="R305" t="str">
            <v>99.6</v>
          </cell>
          <cell r="S305" t="str">
            <v>99.6</v>
          </cell>
          <cell r="U305" t="str">
            <v>NA</v>
          </cell>
          <cell r="V305" t="str">
            <v>25.0</v>
          </cell>
          <cell r="X305" t="str">
            <v>NA</v>
          </cell>
          <cell r="Z305" t="str">
            <v>1.0</v>
          </cell>
          <cell r="AB305" t="str">
            <v>NA</v>
          </cell>
          <cell r="AD305" t="str">
            <v>99.5</v>
          </cell>
          <cell r="AE305" t="str">
            <v>350</v>
          </cell>
          <cell r="AF305" t="str">
            <v xml:space="preserve">  2050000</v>
          </cell>
          <cell r="AG305" t="str">
            <v>250</v>
          </cell>
        </row>
        <row r="306">
          <cell r="H306" t="str">
            <v>2832_B_8</v>
          </cell>
          <cell r="I306">
            <v>28522</v>
          </cell>
          <cell r="K306" t="str">
            <v>OP</v>
          </cell>
          <cell r="L306" t="str">
            <v>EK</v>
          </cell>
          <cell r="O306" t="str">
            <v>7760</v>
          </cell>
          <cell r="P306">
            <v>8312</v>
          </cell>
          <cell r="Q306">
            <v>0.09</v>
          </cell>
          <cell r="R306" t="str">
            <v>98.1</v>
          </cell>
          <cell r="S306" t="str">
            <v>98.1</v>
          </cell>
          <cell r="U306" t="str">
            <v>NA</v>
          </cell>
          <cell r="V306" t="str">
            <v>12.0</v>
          </cell>
          <cell r="X306" t="str">
            <v>NA</v>
          </cell>
          <cell r="Z306" t="str">
            <v>0.7</v>
          </cell>
          <cell r="AB306" t="str">
            <v>NA</v>
          </cell>
          <cell r="AD306" t="str">
            <v>99.5</v>
          </cell>
          <cell r="AE306" t="str">
            <v>316</v>
          </cell>
          <cell r="AF306" t="str">
            <v xml:space="preserve">  2050000</v>
          </cell>
          <cell r="AG306" t="str">
            <v>250</v>
          </cell>
        </row>
        <row r="307">
          <cell r="H307" t="str">
            <v>6018_B_2</v>
          </cell>
          <cell r="I307">
            <v>29646</v>
          </cell>
          <cell r="K307" t="str">
            <v>OP</v>
          </cell>
          <cell r="L307" t="str">
            <v>EW</v>
          </cell>
          <cell r="O307" t="str">
            <v>6587</v>
          </cell>
          <cell r="P307">
            <v>6544</v>
          </cell>
          <cell r="Q307">
            <v>0.01</v>
          </cell>
          <cell r="R307" t="str">
            <v>99.7</v>
          </cell>
          <cell r="S307" t="str">
            <v>99.7</v>
          </cell>
          <cell r="T307">
            <v>36982</v>
          </cell>
          <cell r="V307" t="str">
            <v>13.2</v>
          </cell>
          <cell r="X307" t="str">
            <v>NA</v>
          </cell>
          <cell r="Z307" t="str">
            <v>5.2</v>
          </cell>
          <cell r="AB307" t="str">
            <v>NA</v>
          </cell>
          <cell r="AD307" t="str">
            <v>99.7</v>
          </cell>
          <cell r="AE307" t="str">
            <v>134</v>
          </cell>
          <cell r="AF307" t="str">
            <v xml:space="preserve">  3738000</v>
          </cell>
          <cell r="AG307" t="str">
            <v>677</v>
          </cell>
        </row>
        <row r="308">
          <cell r="H308" t="str">
            <v>6019_B_1</v>
          </cell>
          <cell r="I308">
            <v>33390</v>
          </cell>
          <cell r="K308" t="str">
            <v>OP</v>
          </cell>
          <cell r="L308" t="str">
            <v>EK</v>
          </cell>
          <cell r="O308" t="str">
            <v>27005</v>
          </cell>
          <cell r="P308">
            <v>8158</v>
          </cell>
          <cell r="Q308">
            <v>0.01</v>
          </cell>
          <cell r="R308" t="str">
            <v>99.7</v>
          </cell>
          <cell r="S308" t="str">
            <v>99.7</v>
          </cell>
          <cell r="T308">
            <v>36982</v>
          </cell>
          <cell r="V308" t="str">
            <v>15.0</v>
          </cell>
          <cell r="X308" t="str">
            <v>NA</v>
          </cell>
          <cell r="Z308" t="str">
            <v>1.5</v>
          </cell>
          <cell r="AB308" t="str">
            <v>NA</v>
          </cell>
          <cell r="AD308" t="str">
            <v>99.8</v>
          </cell>
          <cell r="AE308" t="str">
            <v>299</v>
          </cell>
          <cell r="AF308" t="str">
            <v xml:space="preserve">  5000000</v>
          </cell>
          <cell r="AG308" t="str">
            <v>350</v>
          </cell>
        </row>
        <row r="309">
          <cell r="H309" t="str">
            <v>992_B_12</v>
          </cell>
          <cell r="I309">
            <v>13667</v>
          </cell>
          <cell r="K309" t="str">
            <v>OP</v>
          </cell>
          <cell r="L309" t="str">
            <v>EH</v>
          </cell>
          <cell r="O309" t="str">
            <v>EN</v>
          </cell>
          <cell r="P309">
            <v>6723</v>
          </cell>
          <cell r="Q309">
            <v>0.1</v>
          </cell>
          <cell r="R309" t="str">
            <v>95.5</v>
          </cell>
          <cell r="S309" t="str">
            <v>EN</v>
          </cell>
          <cell r="U309" t="str">
            <v>EN</v>
          </cell>
          <cell r="V309" t="str">
            <v>8.6</v>
          </cell>
          <cell r="X309" t="str">
            <v>NA</v>
          </cell>
          <cell r="Z309" t="str">
            <v>1.2</v>
          </cell>
          <cell r="AB309" t="str">
            <v>NA</v>
          </cell>
          <cell r="AD309" t="str">
            <v>97.0</v>
          </cell>
          <cell r="AE309" t="str">
            <v>39</v>
          </cell>
          <cell r="AF309" t="str">
            <v>168531</v>
          </cell>
          <cell r="AG309" t="str">
            <v>438</v>
          </cell>
        </row>
        <row r="310">
          <cell r="H310" t="str">
            <v>992_B_1516</v>
          </cell>
          <cell r="I310">
            <v>19146</v>
          </cell>
          <cell r="K310" t="str">
            <v>OP</v>
          </cell>
          <cell r="L310" t="str">
            <v>EW</v>
          </cell>
          <cell r="O310" t="str">
            <v>EN</v>
          </cell>
          <cell r="P310">
            <v>5110</v>
          </cell>
          <cell r="Q310">
            <v>0.08</v>
          </cell>
          <cell r="R310" t="str">
            <v>95.5</v>
          </cell>
          <cell r="S310" t="str">
            <v>EN</v>
          </cell>
          <cell r="U310" t="str">
            <v>EN</v>
          </cell>
          <cell r="V310" t="str">
            <v>8.6</v>
          </cell>
          <cell r="X310" t="str">
            <v>NA</v>
          </cell>
          <cell r="Z310" t="str">
            <v>1.2</v>
          </cell>
          <cell r="AB310" t="str">
            <v>NA</v>
          </cell>
          <cell r="AD310" t="str">
            <v>97.0</v>
          </cell>
          <cell r="AE310" t="str">
            <v>9</v>
          </cell>
          <cell r="AF310" t="str">
            <v>202595</v>
          </cell>
          <cell r="AG310" t="str">
            <v>494</v>
          </cell>
        </row>
        <row r="311">
          <cell r="H311" t="str">
            <v>2835_B_10</v>
          </cell>
          <cell r="I311">
            <v>29068</v>
          </cell>
          <cell r="K311" t="str">
            <v>OS</v>
          </cell>
          <cell r="L311" t="str">
            <v>EK</v>
          </cell>
          <cell r="O311" t="str">
            <v>9055</v>
          </cell>
          <cell r="P311">
            <v>0</v>
          </cell>
          <cell r="V311" t="str">
            <v>22.6</v>
          </cell>
          <cell r="X311" t="str">
            <v>NA</v>
          </cell>
          <cell r="Z311" t="str">
            <v>2.0</v>
          </cell>
          <cell r="AA311" t="str">
            <v>5.0</v>
          </cell>
          <cell r="AB311" t="str">
            <v>NA</v>
          </cell>
          <cell r="AD311" t="str">
            <v>99.5</v>
          </cell>
          <cell r="AE311" t="str">
            <v>55</v>
          </cell>
          <cell r="AF311" t="str">
            <v xml:space="preserve">   265000</v>
          </cell>
          <cell r="AG311" t="str">
            <v>310</v>
          </cell>
        </row>
        <row r="312">
          <cell r="H312" t="str">
            <v>2835_B_11</v>
          </cell>
          <cell r="I312">
            <v>29007</v>
          </cell>
          <cell r="K312" t="str">
            <v>OS</v>
          </cell>
          <cell r="L312" t="str">
            <v>EK</v>
          </cell>
          <cell r="O312" t="str">
            <v>9055</v>
          </cell>
          <cell r="P312">
            <v>0</v>
          </cell>
          <cell r="V312" t="str">
            <v>22.6</v>
          </cell>
          <cell r="X312" t="str">
            <v>NA</v>
          </cell>
          <cell r="Z312" t="str">
            <v>2.0</v>
          </cell>
          <cell r="AA312" t="str">
            <v>5.0</v>
          </cell>
          <cell r="AB312" t="str">
            <v>NA</v>
          </cell>
          <cell r="AD312" t="str">
            <v>99.6</v>
          </cell>
          <cell r="AE312" t="str">
            <v>55</v>
          </cell>
          <cell r="AF312" t="str">
            <v xml:space="preserve">   265000</v>
          </cell>
          <cell r="AG312" t="str">
            <v>310</v>
          </cell>
        </row>
        <row r="313">
          <cell r="H313" t="str">
            <v>2835_B_7</v>
          </cell>
          <cell r="I313">
            <v>29221</v>
          </cell>
          <cell r="K313" t="str">
            <v>OP</v>
          </cell>
          <cell r="L313" t="str">
            <v>EK</v>
          </cell>
          <cell r="O313" t="str">
            <v>22400</v>
          </cell>
          <cell r="P313">
            <v>8034</v>
          </cell>
          <cell r="Q313">
            <v>0.01</v>
          </cell>
          <cell r="R313" t="str">
            <v>99.6</v>
          </cell>
          <cell r="S313" t="str">
            <v>99.6</v>
          </cell>
          <cell r="T313">
            <v>38565</v>
          </cell>
          <cell r="V313" t="str">
            <v>23.8</v>
          </cell>
          <cell r="X313" t="str">
            <v>NA</v>
          </cell>
          <cell r="Z313" t="str">
            <v>0.6</v>
          </cell>
          <cell r="AA313" t="str">
            <v>5.0</v>
          </cell>
          <cell r="AB313" t="str">
            <v>NA</v>
          </cell>
          <cell r="AD313" t="str">
            <v>99.6</v>
          </cell>
          <cell r="AE313" t="str">
            <v>223</v>
          </cell>
          <cell r="AF313" t="str">
            <v xml:space="preserve">   995000</v>
          </cell>
          <cell r="AG313" t="str">
            <v>280</v>
          </cell>
        </row>
        <row r="314">
          <cell r="H314" t="str">
            <v>2835_B_8</v>
          </cell>
          <cell r="I314">
            <v>29221</v>
          </cell>
          <cell r="K314" t="str">
            <v>OS</v>
          </cell>
          <cell r="L314" t="str">
            <v>EK</v>
          </cell>
          <cell r="O314" t="str">
            <v>22400</v>
          </cell>
          <cell r="P314">
            <v>0</v>
          </cell>
          <cell r="V314" t="str">
            <v>23.8</v>
          </cell>
          <cell r="X314" t="str">
            <v>NA</v>
          </cell>
          <cell r="Z314" t="str">
            <v>0.6</v>
          </cell>
          <cell r="AA314" t="str">
            <v>5.0</v>
          </cell>
          <cell r="AB314" t="str">
            <v>NA</v>
          </cell>
          <cell r="AD314" t="str">
            <v>99.6</v>
          </cell>
          <cell r="AE314" t="str">
            <v>223</v>
          </cell>
          <cell r="AF314" t="str">
            <v xml:space="preserve">   995000</v>
          </cell>
          <cell r="AG314" t="str">
            <v>280</v>
          </cell>
        </row>
        <row r="315">
          <cell r="H315" t="str">
            <v>2837_B_1</v>
          </cell>
          <cell r="I315">
            <v>28856</v>
          </cell>
          <cell r="K315" t="str">
            <v>OP</v>
          </cell>
          <cell r="L315" t="str">
            <v>EK</v>
          </cell>
          <cell r="O315" t="str">
            <v>12766</v>
          </cell>
          <cell r="P315">
            <v>8284</v>
          </cell>
          <cell r="Q315">
            <v>0.01</v>
          </cell>
          <cell r="R315" t="str">
            <v>99.7</v>
          </cell>
          <cell r="S315" t="str">
            <v>99.7</v>
          </cell>
          <cell r="T315">
            <v>38443</v>
          </cell>
          <cell r="V315" t="str">
            <v>14.0</v>
          </cell>
          <cell r="X315" t="str">
            <v>NA</v>
          </cell>
          <cell r="Z315" t="str">
            <v>0.4</v>
          </cell>
          <cell r="AA315" t="str">
            <v>5.0</v>
          </cell>
          <cell r="AB315" t="str">
            <v>NA</v>
          </cell>
          <cell r="AD315" t="str">
            <v>99.6</v>
          </cell>
          <cell r="AE315" t="str">
            <v>75</v>
          </cell>
          <cell r="AF315" t="str">
            <v xml:space="preserve">   620000</v>
          </cell>
          <cell r="AG315" t="str">
            <v>300</v>
          </cell>
        </row>
        <row r="316">
          <cell r="H316" t="str">
            <v>2837_B_2</v>
          </cell>
          <cell r="I316">
            <v>29312</v>
          </cell>
          <cell r="K316" t="str">
            <v>OP</v>
          </cell>
          <cell r="L316" t="str">
            <v>EK</v>
          </cell>
          <cell r="O316" t="str">
            <v>12766</v>
          </cell>
          <cell r="P316">
            <v>6685</v>
          </cell>
          <cell r="Q316">
            <v>0.01</v>
          </cell>
          <cell r="R316" t="str">
            <v>99.5</v>
          </cell>
          <cell r="S316" t="str">
            <v>99.5</v>
          </cell>
          <cell r="T316">
            <v>38443</v>
          </cell>
          <cell r="V316" t="str">
            <v>14.0</v>
          </cell>
          <cell r="X316" t="str">
            <v>NA</v>
          </cell>
          <cell r="Z316" t="str">
            <v>0.4</v>
          </cell>
          <cell r="AA316" t="str">
            <v>5.0</v>
          </cell>
          <cell r="AB316" t="str">
            <v>NA</v>
          </cell>
          <cell r="AD316" t="str">
            <v>99.6</v>
          </cell>
          <cell r="AE316" t="str">
            <v>75</v>
          </cell>
          <cell r="AF316" t="str">
            <v xml:space="preserve">   620000</v>
          </cell>
          <cell r="AG316" t="str">
            <v>300</v>
          </cell>
        </row>
        <row r="317">
          <cell r="H317" t="str">
            <v>2837_B_3</v>
          </cell>
          <cell r="I317">
            <v>29221</v>
          </cell>
          <cell r="K317" t="str">
            <v>OP</v>
          </cell>
          <cell r="L317" t="str">
            <v>EK</v>
          </cell>
          <cell r="O317" t="str">
            <v>12766</v>
          </cell>
          <cell r="P317">
            <v>6869</v>
          </cell>
          <cell r="Q317">
            <v>0.02</v>
          </cell>
          <cell r="R317" t="str">
            <v>99.6</v>
          </cell>
          <cell r="S317" t="str">
            <v>99.6</v>
          </cell>
          <cell r="T317">
            <v>38504</v>
          </cell>
          <cell r="V317" t="str">
            <v>14.0</v>
          </cell>
          <cell r="X317" t="str">
            <v>NA</v>
          </cell>
          <cell r="Z317" t="str">
            <v>0.4</v>
          </cell>
          <cell r="AA317" t="str">
            <v>5.0</v>
          </cell>
          <cell r="AB317" t="str">
            <v>NA</v>
          </cell>
          <cell r="AD317" t="str">
            <v>99.6</v>
          </cell>
          <cell r="AE317" t="str">
            <v>75</v>
          </cell>
          <cell r="AF317" t="str">
            <v xml:space="preserve">   620000</v>
          </cell>
          <cell r="AG317" t="str">
            <v>300</v>
          </cell>
        </row>
        <row r="318">
          <cell r="H318" t="str">
            <v>2837_B_4</v>
          </cell>
          <cell r="I318">
            <v>29646</v>
          </cell>
          <cell r="K318" t="str">
            <v>OP</v>
          </cell>
          <cell r="L318" t="str">
            <v>EK</v>
          </cell>
          <cell r="O318" t="str">
            <v>22796</v>
          </cell>
          <cell r="P318">
            <v>8058</v>
          </cell>
          <cell r="Q318">
            <v>0.02</v>
          </cell>
          <cell r="R318" t="str">
            <v>99.6</v>
          </cell>
          <cell r="S318" t="str">
            <v>99.6</v>
          </cell>
          <cell r="T318">
            <v>38443</v>
          </cell>
          <cell r="V318" t="str">
            <v>14.0</v>
          </cell>
          <cell r="X318" t="str">
            <v>NA</v>
          </cell>
          <cell r="Z318" t="str">
            <v>0.4</v>
          </cell>
          <cell r="AA318" t="str">
            <v>5.0</v>
          </cell>
          <cell r="AB318" t="str">
            <v>NA</v>
          </cell>
          <cell r="AD318" t="str">
            <v>99.6</v>
          </cell>
          <cell r="AE318" t="str">
            <v>175</v>
          </cell>
          <cell r="AF318" t="str">
            <v xml:space="preserve">   995000</v>
          </cell>
          <cell r="AG318" t="str">
            <v>280</v>
          </cell>
        </row>
        <row r="319">
          <cell r="H319" t="str">
            <v>2837_B_5</v>
          </cell>
          <cell r="I319">
            <v>26543</v>
          </cell>
          <cell r="K319" t="str">
            <v>OP</v>
          </cell>
          <cell r="L319" t="str">
            <v>EC</v>
          </cell>
          <cell r="O319" t="str">
            <v>1311</v>
          </cell>
          <cell r="P319">
            <v>8408</v>
          </cell>
          <cell r="Q319">
            <v>0.02</v>
          </cell>
          <cell r="R319" t="str">
            <v>99.4</v>
          </cell>
          <cell r="S319" t="str">
            <v>99.4</v>
          </cell>
          <cell r="T319">
            <v>38292</v>
          </cell>
          <cell r="V319" t="str">
            <v>15.0</v>
          </cell>
          <cell r="X319" t="str">
            <v>NA</v>
          </cell>
          <cell r="Z319" t="str">
            <v>1.5</v>
          </cell>
          <cell r="AA319" t="str">
            <v>5.0</v>
          </cell>
          <cell r="AB319" t="str">
            <v>NA</v>
          </cell>
          <cell r="AD319" t="str">
            <v>99.5</v>
          </cell>
          <cell r="AE319" t="str">
            <v>500</v>
          </cell>
          <cell r="AF319" t="str">
            <v xml:space="preserve">  1950000</v>
          </cell>
          <cell r="AG319" t="str">
            <v>285</v>
          </cell>
        </row>
        <row r="320">
          <cell r="H320" t="str">
            <v>2838_B_18</v>
          </cell>
          <cell r="I320">
            <v>22798</v>
          </cell>
          <cell r="K320" t="str">
            <v>OP</v>
          </cell>
          <cell r="L320" t="str">
            <v>EC</v>
          </cell>
          <cell r="O320" t="str">
            <v>705</v>
          </cell>
          <cell r="P320">
            <v>7719</v>
          </cell>
          <cell r="Q320">
            <v>0.05</v>
          </cell>
          <cell r="R320" t="str">
            <v>97.1</v>
          </cell>
          <cell r="S320" t="str">
            <v>97.1</v>
          </cell>
          <cell r="T320">
            <v>36251</v>
          </cell>
          <cell r="V320" t="str">
            <v>11.0</v>
          </cell>
          <cell r="X320" t="str">
            <v>NA</v>
          </cell>
          <cell r="Z320" t="str">
            <v>5.0</v>
          </cell>
          <cell r="AB320" t="str">
            <v>NA</v>
          </cell>
          <cell r="AD320" t="str">
            <v>99.4</v>
          </cell>
          <cell r="AE320" t="str">
            <v>224</v>
          </cell>
          <cell r="AF320" t="str">
            <v xml:space="preserve">   790000</v>
          </cell>
          <cell r="AG320" t="str">
            <v>250</v>
          </cell>
        </row>
        <row r="321">
          <cell r="H321" t="str">
            <v>10849_B_BAG1</v>
          </cell>
          <cell r="I321">
            <v>29221</v>
          </cell>
          <cell r="K321" t="str">
            <v>OP</v>
          </cell>
          <cell r="L321" t="str">
            <v>BR</v>
          </cell>
          <cell r="O321" t="str">
            <v>1242</v>
          </cell>
          <cell r="P321">
            <v>8174</v>
          </cell>
          <cell r="Q321">
            <v>0.05</v>
          </cell>
          <cell r="R321" t="str">
            <v>98.0</v>
          </cell>
          <cell r="S321" t="str">
            <v>99.0</v>
          </cell>
          <cell r="T321">
            <v>34455</v>
          </cell>
          <cell r="V321" t="str">
            <v>5.5</v>
          </cell>
          <cell r="X321" t="str">
            <v>NA</v>
          </cell>
          <cell r="Z321" t="str">
            <v>0.3</v>
          </cell>
          <cell r="AB321" t="str">
            <v>0.5</v>
          </cell>
          <cell r="AD321" t="str">
            <v>99.0</v>
          </cell>
          <cell r="AE321" t="str">
            <v>24</v>
          </cell>
          <cell r="AF321" t="str">
            <v>230000</v>
          </cell>
          <cell r="AG321" t="str">
            <v>300</v>
          </cell>
        </row>
        <row r="322">
          <cell r="H322" t="str">
            <v>10849_B_BAG2</v>
          </cell>
          <cell r="I322">
            <v>29160</v>
          </cell>
          <cell r="K322" t="str">
            <v>OP</v>
          </cell>
          <cell r="L322" t="str">
            <v>BR</v>
          </cell>
          <cell r="O322" t="str">
            <v>1490</v>
          </cell>
          <cell r="P322">
            <v>7581</v>
          </cell>
          <cell r="Q322">
            <v>0.05</v>
          </cell>
          <cell r="R322" t="str">
            <v>98.0</v>
          </cell>
          <cell r="S322" t="str">
            <v>99.0</v>
          </cell>
          <cell r="T322">
            <v>34455</v>
          </cell>
          <cell r="V322" t="str">
            <v>5.5</v>
          </cell>
          <cell r="X322" t="str">
            <v>NA</v>
          </cell>
          <cell r="Z322" t="str">
            <v>0.3</v>
          </cell>
          <cell r="AB322" t="str">
            <v>NA</v>
          </cell>
          <cell r="AD322" t="str">
            <v>99.0</v>
          </cell>
          <cell r="AE322" t="str">
            <v>35</v>
          </cell>
          <cell r="AF322" t="str">
            <v>300000</v>
          </cell>
          <cell r="AG322" t="str">
            <v>300</v>
          </cell>
        </row>
        <row r="323">
          <cell r="H323" t="str">
            <v>10071_B_1A</v>
          </cell>
          <cell r="I323">
            <v>32295</v>
          </cell>
          <cell r="K323" t="str">
            <v>OP</v>
          </cell>
          <cell r="L323" t="str">
            <v>BP</v>
          </cell>
          <cell r="O323" t="str">
            <v>670</v>
          </cell>
          <cell r="P323">
            <v>7697</v>
          </cell>
          <cell r="Q323">
            <v>0.02</v>
          </cell>
          <cell r="R323" t="str">
            <v>99.8</v>
          </cell>
          <cell r="S323" t="str">
            <v>NA</v>
          </cell>
          <cell r="U323" t="str">
            <v>NA</v>
          </cell>
          <cell r="V323" t="str">
            <v>11.0</v>
          </cell>
          <cell r="W323" t="str">
            <v>11.0</v>
          </cell>
          <cell r="X323" t="str">
            <v>NA</v>
          </cell>
          <cell r="Y323" t="str">
            <v>NA</v>
          </cell>
          <cell r="Z323" t="str">
            <v>1.0</v>
          </cell>
          <cell r="AA323" t="str">
            <v>1.0</v>
          </cell>
          <cell r="AB323" t="str">
            <v>NA</v>
          </cell>
          <cell r="AC323" t="str">
            <v>NA</v>
          </cell>
          <cell r="AD323" t="str">
            <v>99.8</v>
          </cell>
          <cell r="AE323" t="str">
            <v>4</v>
          </cell>
          <cell r="AF323" t="str">
            <v>78000</v>
          </cell>
          <cell r="AG323" t="str">
            <v>280</v>
          </cell>
        </row>
        <row r="324">
          <cell r="H324" t="str">
            <v>10071_B_1B</v>
          </cell>
          <cell r="I324">
            <v>32295</v>
          </cell>
          <cell r="K324" t="str">
            <v>OP</v>
          </cell>
          <cell r="L324" t="str">
            <v>BP</v>
          </cell>
          <cell r="O324" t="str">
            <v>670</v>
          </cell>
          <cell r="P324">
            <v>8015</v>
          </cell>
          <cell r="Q324">
            <v>0.02</v>
          </cell>
          <cell r="R324" t="str">
            <v>99.8</v>
          </cell>
          <cell r="S324" t="str">
            <v>NA</v>
          </cell>
          <cell r="U324" t="str">
            <v>NA</v>
          </cell>
          <cell r="V324" t="str">
            <v>11.0</v>
          </cell>
          <cell r="W324" t="str">
            <v>11.0</v>
          </cell>
          <cell r="X324" t="str">
            <v>NA</v>
          </cell>
          <cell r="Y324" t="str">
            <v>NA</v>
          </cell>
          <cell r="Z324" t="str">
            <v>1.0</v>
          </cell>
          <cell r="AA324" t="str">
            <v>1.0</v>
          </cell>
          <cell r="AB324" t="str">
            <v>NA</v>
          </cell>
          <cell r="AC324" t="str">
            <v>NA</v>
          </cell>
          <cell r="AD324" t="str">
            <v>99.8</v>
          </cell>
          <cell r="AE324" t="str">
            <v>4</v>
          </cell>
          <cell r="AF324" t="str">
            <v>78000</v>
          </cell>
          <cell r="AG324" t="str">
            <v>280</v>
          </cell>
        </row>
        <row r="325">
          <cell r="H325" t="str">
            <v>10071_B_1C</v>
          </cell>
          <cell r="I325">
            <v>32295</v>
          </cell>
          <cell r="K325" t="str">
            <v>OP</v>
          </cell>
          <cell r="L325" t="str">
            <v>BP</v>
          </cell>
          <cell r="O325" t="str">
            <v>670</v>
          </cell>
          <cell r="P325">
            <v>7857</v>
          </cell>
          <cell r="Q325">
            <v>0.02</v>
          </cell>
          <cell r="R325" t="str">
            <v>99.8</v>
          </cell>
          <cell r="S325" t="str">
            <v>NA</v>
          </cell>
          <cell r="U325" t="str">
            <v>NA</v>
          </cell>
          <cell r="V325" t="str">
            <v>11.0</v>
          </cell>
          <cell r="W325" t="str">
            <v>11.0</v>
          </cell>
          <cell r="X325" t="str">
            <v>NA</v>
          </cell>
          <cell r="Y325" t="str">
            <v>NA</v>
          </cell>
          <cell r="Z325" t="str">
            <v>1.0</v>
          </cell>
          <cell r="AA325" t="str">
            <v>1.0</v>
          </cell>
          <cell r="AB325" t="str">
            <v>NA</v>
          </cell>
          <cell r="AC325" t="str">
            <v>NA</v>
          </cell>
          <cell r="AD325" t="str">
            <v>99.8</v>
          </cell>
          <cell r="AE325" t="str">
            <v>4</v>
          </cell>
          <cell r="AF325" t="str">
            <v>78000</v>
          </cell>
          <cell r="AG325" t="str">
            <v>280</v>
          </cell>
        </row>
        <row r="326">
          <cell r="H326" t="str">
            <v>10071_B_2A</v>
          </cell>
          <cell r="I326">
            <v>32295</v>
          </cell>
          <cell r="K326" t="str">
            <v>OP</v>
          </cell>
          <cell r="L326" t="str">
            <v>BP</v>
          </cell>
          <cell r="O326" t="str">
            <v>670</v>
          </cell>
          <cell r="P326">
            <v>8037</v>
          </cell>
          <cell r="Q326">
            <v>0.02</v>
          </cell>
          <cell r="R326" t="str">
            <v>99.8</v>
          </cell>
          <cell r="S326" t="str">
            <v>NA</v>
          </cell>
          <cell r="U326" t="str">
            <v>NA</v>
          </cell>
          <cell r="V326" t="str">
            <v>11.0</v>
          </cell>
          <cell r="X326" t="str">
            <v>NA</v>
          </cell>
          <cell r="Z326" t="str">
            <v>1.0</v>
          </cell>
          <cell r="AB326" t="str">
            <v>NA</v>
          </cell>
          <cell r="AD326" t="str">
            <v>99.8</v>
          </cell>
          <cell r="AE326" t="str">
            <v>4</v>
          </cell>
          <cell r="AF326" t="str">
            <v>82000</v>
          </cell>
          <cell r="AG326" t="str">
            <v>280</v>
          </cell>
        </row>
        <row r="327">
          <cell r="H327" t="str">
            <v>10071_B_2B</v>
          </cell>
          <cell r="I327">
            <v>32295</v>
          </cell>
          <cell r="K327" t="str">
            <v>OP</v>
          </cell>
          <cell r="L327" t="str">
            <v>BP</v>
          </cell>
          <cell r="O327" t="str">
            <v>670</v>
          </cell>
          <cell r="P327">
            <v>8094</v>
          </cell>
          <cell r="Q327">
            <v>0.02</v>
          </cell>
          <cell r="R327" t="str">
            <v>99.8</v>
          </cell>
          <cell r="S327" t="str">
            <v>NA</v>
          </cell>
          <cell r="U327" t="str">
            <v>NA</v>
          </cell>
          <cell r="V327" t="str">
            <v>11.0</v>
          </cell>
          <cell r="X327" t="str">
            <v>NA</v>
          </cell>
          <cell r="Z327" t="str">
            <v>1.0</v>
          </cell>
          <cell r="AB327" t="str">
            <v>NA</v>
          </cell>
          <cell r="AD327" t="str">
            <v>99.8</v>
          </cell>
          <cell r="AE327" t="str">
            <v>4</v>
          </cell>
          <cell r="AF327" t="str">
            <v>82000</v>
          </cell>
          <cell r="AG327" t="str">
            <v>280</v>
          </cell>
        </row>
        <row r="328">
          <cell r="H328" t="str">
            <v>10071_B_2C</v>
          </cell>
          <cell r="I328">
            <v>32295</v>
          </cell>
          <cell r="K328" t="str">
            <v>OP</v>
          </cell>
          <cell r="L328" t="str">
            <v>BP</v>
          </cell>
          <cell r="O328" t="str">
            <v>670</v>
          </cell>
          <cell r="P328">
            <v>8072</v>
          </cell>
          <cell r="Q328">
            <v>0.02</v>
          </cell>
          <cell r="R328" t="str">
            <v>99.8</v>
          </cell>
          <cell r="S328" t="str">
            <v>NA</v>
          </cell>
          <cell r="U328" t="str">
            <v>NA</v>
          </cell>
          <cell r="V328" t="str">
            <v>11.0</v>
          </cell>
          <cell r="X328" t="str">
            <v>NA</v>
          </cell>
          <cell r="Z328" t="str">
            <v>1.0</v>
          </cell>
          <cell r="AB328" t="str">
            <v>NA</v>
          </cell>
          <cell r="AD328" t="str">
            <v>99.8</v>
          </cell>
          <cell r="AE328" t="str">
            <v>4</v>
          </cell>
          <cell r="AF328" t="str">
            <v>82000</v>
          </cell>
          <cell r="AG328" t="str">
            <v>280</v>
          </cell>
        </row>
        <row r="329">
          <cell r="H329" t="str">
            <v>54081_B_1A</v>
          </cell>
          <cell r="I329">
            <v>33725</v>
          </cell>
          <cell r="K329" t="str">
            <v>OP</v>
          </cell>
          <cell r="L329" t="str">
            <v>BP</v>
          </cell>
          <cell r="O329" t="str">
            <v>1150</v>
          </cell>
          <cell r="P329">
            <v>8419</v>
          </cell>
          <cell r="Q329">
            <v>0.01</v>
          </cell>
          <cell r="R329" t="str">
            <v>99.8</v>
          </cell>
          <cell r="S329" t="str">
            <v>99.8</v>
          </cell>
          <cell r="T329">
            <v>37316</v>
          </cell>
          <cell r="V329" t="str">
            <v>11.0</v>
          </cell>
          <cell r="W329" t="str">
            <v>11.0</v>
          </cell>
          <cell r="X329" t="str">
            <v>NA</v>
          </cell>
          <cell r="Y329" t="str">
            <v>NA</v>
          </cell>
          <cell r="Z329" t="str">
            <v>1.0</v>
          </cell>
          <cell r="AA329" t="str">
            <v>1.0</v>
          </cell>
          <cell r="AB329" t="str">
            <v>NA</v>
          </cell>
          <cell r="AC329" t="str">
            <v>NA</v>
          </cell>
          <cell r="AD329" t="str">
            <v>99.8</v>
          </cell>
          <cell r="AE329" t="str">
            <v>6.1</v>
          </cell>
          <cell r="AF329" t="str">
            <v>115000</v>
          </cell>
          <cell r="AG329" t="str">
            <v>190</v>
          </cell>
        </row>
        <row r="330">
          <cell r="H330" t="str">
            <v>54081_B_1B</v>
          </cell>
          <cell r="I330">
            <v>33725</v>
          </cell>
          <cell r="K330" t="str">
            <v>OP</v>
          </cell>
          <cell r="L330" t="str">
            <v>BP</v>
          </cell>
          <cell r="O330" t="str">
            <v>1150</v>
          </cell>
          <cell r="P330">
            <v>8491</v>
          </cell>
          <cell r="Q330">
            <v>0.01</v>
          </cell>
          <cell r="R330" t="str">
            <v>99.8</v>
          </cell>
          <cell r="S330" t="str">
            <v>99.8</v>
          </cell>
          <cell r="T330">
            <v>37316</v>
          </cell>
          <cell r="V330" t="str">
            <v>11.0</v>
          </cell>
          <cell r="W330" t="str">
            <v>11.0</v>
          </cell>
          <cell r="X330" t="str">
            <v>NA</v>
          </cell>
          <cell r="Y330" t="str">
            <v>NA</v>
          </cell>
          <cell r="Z330" t="str">
            <v>1.0</v>
          </cell>
          <cell r="AA330" t="str">
            <v>1.0</v>
          </cell>
          <cell r="AB330" t="str">
            <v>NA</v>
          </cell>
          <cell r="AC330" t="str">
            <v>NA</v>
          </cell>
          <cell r="AD330" t="str">
            <v>99.8</v>
          </cell>
          <cell r="AE330" t="str">
            <v>6</v>
          </cell>
          <cell r="AF330" t="str">
            <v>115000</v>
          </cell>
          <cell r="AG330" t="str">
            <v>190</v>
          </cell>
        </row>
        <row r="331">
          <cell r="H331" t="str">
            <v>54081_B_2A</v>
          </cell>
          <cell r="I331">
            <v>33725</v>
          </cell>
          <cell r="K331" t="str">
            <v>OP</v>
          </cell>
          <cell r="L331" t="str">
            <v>BP</v>
          </cell>
          <cell r="O331" t="str">
            <v>1150</v>
          </cell>
          <cell r="P331">
            <v>8410</v>
          </cell>
          <cell r="Q331">
            <v>0.01</v>
          </cell>
          <cell r="R331" t="str">
            <v>99.8</v>
          </cell>
          <cell r="S331" t="str">
            <v>99.8</v>
          </cell>
          <cell r="T331">
            <v>37316</v>
          </cell>
          <cell r="V331" t="str">
            <v>11.0</v>
          </cell>
          <cell r="W331" t="str">
            <v>11.0</v>
          </cell>
          <cell r="X331" t="str">
            <v>NA</v>
          </cell>
          <cell r="Y331" t="str">
            <v>NA</v>
          </cell>
          <cell r="Z331" t="str">
            <v>1.0</v>
          </cell>
          <cell r="AA331" t="str">
            <v>1.0</v>
          </cell>
          <cell r="AB331" t="str">
            <v>NA</v>
          </cell>
          <cell r="AC331" t="str">
            <v>NA</v>
          </cell>
          <cell r="AD331" t="str">
            <v>99.8</v>
          </cell>
          <cell r="AE331" t="str">
            <v>2</v>
          </cell>
          <cell r="AF331" t="str">
            <v>110000</v>
          </cell>
          <cell r="AG331" t="str">
            <v>190</v>
          </cell>
        </row>
        <row r="332">
          <cell r="H332" t="str">
            <v>54081_B_2B</v>
          </cell>
          <cell r="I332">
            <v>33725</v>
          </cell>
          <cell r="K332" t="str">
            <v>OP</v>
          </cell>
          <cell r="L332" t="str">
            <v>BP</v>
          </cell>
          <cell r="O332" t="str">
            <v>1150</v>
          </cell>
          <cell r="P332">
            <v>8466</v>
          </cell>
          <cell r="Q332">
            <v>0.01</v>
          </cell>
          <cell r="R332" t="str">
            <v>99.8</v>
          </cell>
          <cell r="S332" t="str">
            <v>99.8</v>
          </cell>
          <cell r="T332">
            <v>37316</v>
          </cell>
          <cell r="V332" t="str">
            <v>11.0</v>
          </cell>
          <cell r="W332" t="str">
            <v>11.0</v>
          </cell>
          <cell r="X332" t="str">
            <v>NA</v>
          </cell>
          <cell r="Y332" t="str">
            <v>NA</v>
          </cell>
          <cell r="Z332" t="str">
            <v>1.0</v>
          </cell>
          <cell r="AA332" t="str">
            <v>1.0</v>
          </cell>
          <cell r="AB332" t="str">
            <v>NA</v>
          </cell>
          <cell r="AC332" t="str">
            <v>NA</v>
          </cell>
          <cell r="AD332" t="str">
            <v>99.8</v>
          </cell>
          <cell r="AE332" t="str">
            <v>2</v>
          </cell>
          <cell r="AF332" t="str">
            <v>110000</v>
          </cell>
          <cell r="AG332" t="str">
            <v>190</v>
          </cell>
        </row>
        <row r="333">
          <cell r="H333" t="str">
            <v>54081_B_3A</v>
          </cell>
          <cell r="I333">
            <v>33817</v>
          </cell>
          <cell r="K333" t="str">
            <v>OP</v>
          </cell>
          <cell r="L333" t="str">
            <v>BP</v>
          </cell>
          <cell r="O333" t="str">
            <v>1150</v>
          </cell>
          <cell r="P333">
            <v>8409</v>
          </cell>
          <cell r="Q333">
            <v>0.01</v>
          </cell>
          <cell r="R333" t="str">
            <v>99.8</v>
          </cell>
          <cell r="S333" t="str">
            <v>99.8</v>
          </cell>
          <cell r="T333">
            <v>37316</v>
          </cell>
          <cell r="V333" t="str">
            <v>11.0</v>
          </cell>
          <cell r="W333" t="str">
            <v>11.0</v>
          </cell>
          <cell r="X333" t="str">
            <v>NA</v>
          </cell>
          <cell r="Y333" t="str">
            <v>NA</v>
          </cell>
          <cell r="Z333" t="str">
            <v>1.0</v>
          </cell>
          <cell r="AA333" t="str">
            <v>1.0</v>
          </cell>
          <cell r="AB333" t="str">
            <v>NA</v>
          </cell>
          <cell r="AC333" t="str">
            <v>NA</v>
          </cell>
          <cell r="AD333" t="str">
            <v>99.8</v>
          </cell>
          <cell r="AE333" t="str">
            <v>3</v>
          </cell>
          <cell r="AF333" t="str">
            <v>119000</v>
          </cell>
          <cell r="AG333" t="str">
            <v>190</v>
          </cell>
        </row>
        <row r="334">
          <cell r="H334" t="str">
            <v>54081_B_3B</v>
          </cell>
          <cell r="I334">
            <v>33817</v>
          </cell>
          <cell r="K334" t="str">
            <v>OP</v>
          </cell>
          <cell r="L334" t="str">
            <v>BP</v>
          </cell>
          <cell r="O334" t="str">
            <v>1150</v>
          </cell>
          <cell r="P334">
            <v>8437</v>
          </cell>
          <cell r="Q334">
            <v>0.01</v>
          </cell>
          <cell r="R334" t="str">
            <v>99.8</v>
          </cell>
          <cell r="S334" t="str">
            <v>99.8</v>
          </cell>
          <cell r="T334">
            <v>37316</v>
          </cell>
          <cell r="V334" t="str">
            <v>11.0</v>
          </cell>
          <cell r="W334" t="str">
            <v>11.0</v>
          </cell>
          <cell r="X334" t="str">
            <v>NA</v>
          </cell>
          <cell r="Y334" t="str">
            <v>NA</v>
          </cell>
          <cell r="Z334" t="str">
            <v>1.0</v>
          </cell>
          <cell r="AA334" t="str">
            <v>1.0</v>
          </cell>
          <cell r="AB334" t="str">
            <v>NA</v>
          </cell>
          <cell r="AC334" t="str">
            <v>NA</v>
          </cell>
          <cell r="AD334" t="str">
            <v>99.8</v>
          </cell>
          <cell r="AE334" t="str">
            <v>3</v>
          </cell>
          <cell r="AF334" t="str">
            <v>119000</v>
          </cell>
          <cell r="AG334" t="str">
            <v>190</v>
          </cell>
        </row>
        <row r="335">
          <cell r="H335" t="str">
            <v>54081_B_4A</v>
          </cell>
          <cell r="I335">
            <v>33817</v>
          </cell>
          <cell r="K335" t="str">
            <v>OP</v>
          </cell>
          <cell r="L335" t="str">
            <v>BP</v>
          </cell>
          <cell r="O335" t="str">
            <v>1150</v>
          </cell>
          <cell r="P335">
            <v>8091</v>
          </cell>
          <cell r="Q335">
            <v>0.01</v>
          </cell>
          <cell r="R335" t="str">
            <v>99.8</v>
          </cell>
          <cell r="S335" t="str">
            <v>99.8</v>
          </cell>
          <cell r="T335">
            <v>37316</v>
          </cell>
          <cell r="V335" t="str">
            <v>11.0</v>
          </cell>
          <cell r="W335" t="str">
            <v>11.0</v>
          </cell>
          <cell r="X335" t="str">
            <v>NA</v>
          </cell>
          <cell r="Y335" t="str">
            <v>NA</v>
          </cell>
          <cell r="Z335" t="str">
            <v>1.0</v>
          </cell>
          <cell r="AA335" t="str">
            <v>1.0</v>
          </cell>
          <cell r="AB335" t="str">
            <v>NA</v>
          </cell>
          <cell r="AC335" t="str">
            <v>NA</v>
          </cell>
          <cell r="AD335" t="str">
            <v>99.8</v>
          </cell>
          <cell r="AE335" t="str">
            <v>3</v>
          </cell>
          <cell r="AF335" t="str">
            <v>120000</v>
          </cell>
          <cell r="AG335" t="str">
            <v>190</v>
          </cell>
        </row>
        <row r="336">
          <cell r="H336" t="str">
            <v>54081_B_4B</v>
          </cell>
          <cell r="I336">
            <v>33817</v>
          </cell>
          <cell r="K336" t="str">
            <v>OP</v>
          </cell>
          <cell r="L336" t="str">
            <v>BP</v>
          </cell>
          <cell r="O336" t="str">
            <v>1150</v>
          </cell>
          <cell r="P336">
            <v>8153</v>
          </cell>
          <cell r="Q336">
            <v>0.01</v>
          </cell>
          <cell r="R336" t="str">
            <v>99.8</v>
          </cell>
          <cell r="S336" t="str">
            <v>99.8</v>
          </cell>
          <cell r="T336">
            <v>37316</v>
          </cell>
          <cell r="V336" t="str">
            <v>11.0</v>
          </cell>
          <cell r="W336" t="str">
            <v>11.0</v>
          </cell>
          <cell r="X336" t="str">
            <v>NA</v>
          </cell>
          <cell r="Y336" t="str">
            <v>NA</v>
          </cell>
          <cell r="Z336" t="str">
            <v>1.0</v>
          </cell>
          <cell r="AA336" t="str">
            <v>1.0</v>
          </cell>
          <cell r="AB336" t="str">
            <v>NA</v>
          </cell>
          <cell r="AC336" t="str">
            <v>NA</v>
          </cell>
          <cell r="AD336" t="str">
            <v>99.8</v>
          </cell>
          <cell r="AE336" t="str">
            <v>3</v>
          </cell>
          <cell r="AF336" t="str">
            <v>120000</v>
          </cell>
          <cell r="AG336" t="str">
            <v>190</v>
          </cell>
        </row>
        <row r="337">
          <cell r="H337" t="str">
            <v>10384_B_1A</v>
          </cell>
          <cell r="I337">
            <v>33147</v>
          </cell>
          <cell r="K337" t="str">
            <v>OP</v>
          </cell>
          <cell r="L337" t="str">
            <v>BP</v>
          </cell>
          <cell r="O337" t="str">
            <v>1000</v>
          </cell>
          <cell r="P337">
            <v>8517</v>
          </cell>
          <cell r="Q337">
            <v>0.02</v>
          </cell>
          <cell r="R337" t="str">
            <v>99.8</v>
          </cell>
          <cell r="S337" t="str">
            <v>99.8</v>
          </cell>
          <cell r="U337" t="str">
            <v>NA</v>
          </cell>
          <cell r="V337" t="str">
            <v>11.0</v>
          </cell>
          <cell r="W337" t="str">
            <v>11.0</v>
          </cell>
          <cell r="X337" t="str">
            <v>NA</v>
          </cell>
          <cell r="Y337" t="str">
            <v>NA</v>
          </cell>
          <cell r="Z337" t="str">
            <v>0.95</v>
          </cell>
          <cell r="AA337" t="str">
            <v>0.95</v>
          </cell>
          <cell r="AB337" t="str">
            <v>NA</v>
          </cell>
          <cell r="AC337" t="str">
            <v>NA</v>
          </cell>
          <cell r="AD337" t="str">
            <v>99.8</v>
          </cell>
          <cell r="AE337" t="str">
            <v>9</v>
          </cell>
          <cell r="AF337" t="str">
            <v>140000</v>
          </cell>
          <cell r="AG337" t="str">
            <v>190</v>
          </cell>
        </row>
        <row r="338">
          <cell r="H338" t="str">
            <v>10384_B_1B</v>
          </cell>
          <cell r="I338">
            <v>33147</v>
          </cell>
          <cell r="K338" t="str">
            <v>OP</v>
          </cell>
          <cell r="L338" t="str">
            <v>BP</v>
          </cell>
          <cell r="O338" t="str">
            <v>1000</v>
          </cell>
          <cell r="P338">
            <v>8391</v>
          </cell>
          <cell r="Q338">
            <v>0.02</v>
          </cell>
          <cell r="R338" t="str">
            <v>99.8</v>
          </cell>
          <cell r="S338" t="str">
            <v>99.8</v>
          </cell>
          <cell r="U338" t="str">
            <v>NA</v>
          </cell>
          <cell r="V338" t="str">
            <v>11.0</v>
          </cell>
          <cell r="W338" t="str">
            <v>11.0</v>
          </cell>
          <cell r="X338" t="str">
            <v>NA</v>
          </cell>
          <cell r="Y338" t="str">
            <v>NA</v>
          </cell>
          <cell r="Z338" t="str">
            <v>0.95</v>
          </cell>
          <cell r="AA338" t="str">
            <v>0.95</v>
          </cell>
          <cell r="AB338" t="str">
            <v>NA</v>
          </cell>
          <cell r="AC338" t="str">
            <v>NA</v>
          </cell>
          <cell r="AD338" t="str">
            <v>99.8</v>
          </cell>
          <cell r="AE338" t="str">
            <v>9</v>
          </cell>
          <cell r="AF338" t="str">
            <v>140000</v>
          </cell>
          <cell r="AG338" t="str">
            <v>190</v>
          </cell>
        </row>
        <row r="339">
          <cell r="H339" t="str">
            <v>10384_B_2A</v>
          </cell>
          <cell r="I339">
            <v>33147</v>
          </cell>
          <cell r="K339" t="str">
            <v>OP</v>
          </cell>
          <cell r="L339" t="str">
            <v>BP</v>
          </cell>
          <cell r="O339" t="str">
            <v>1000</v>
          </cell>
          <cell r="P339">
            <v>8417</v>
          </cell>
          <cell r="Q339">
            <v>0.01</v>
          </cell>
          <cell r="R339" t="str">
            <v>99.8</v>
          </cell>
          <cell r="S339" t="str">
            <v>99.8</v>
          </cell>
          <cell r="U339" t="str">
            <v>NA</v>
          </cell>
          <cell r="V339" t="str">
            <v>11.0</v>
          </cell>
          <cell r="W339" t="str">
            <v>11.0</v>
          </cell>
          <cell r="X339" t="str">
            <v>NA</v>
          </cell>
          <cell r="Y339" t="str">
            <v>NA</v>
          </cell>
          <cell r="Z339" t="str">
            <v>0.95</v>
          </cell>
          <cell r="AA339" t="str">
            <v>0.95</v>
          </cell>
          <cell r="AB339" t="str">
            <v>NA</v>
          </cell>
          <cell r="AC339" t="str">
            <v>NA</v>
          </cell>
          <cell r="AD339" t="str">
            <v>99.8</v>
          </cell>
          <cell r="AE339" t="str">
            <v>4</v>
          </cell>
          <cell r="AF339" t="str">
            <v>140000</v>
          </cell>
          <cell r="AG339" t="str">
            <v>190</v>
          </cell>
        </row>
        <row r="340">
          <cell r="H340" t="str">
            <v>10384_B_2B</v>
          </cell>
          <cell r="I340">
            <v>33147</v>
          </cell>
          <cell r="K340" t="str">
            <v>OP</v>
          </cell>
          <cell r="L340" t="str">
            <v>BP</v>
          </cell>
          <cell r="O340" t="str">
            <v>1000</v>
          </cell>
          <cell r="P340">
            <v>8389</v>
          </cell>
          <cell r="Q340">
            <v>0.01</v>
          </cell>
          <cell r="R340" t="str">
            <v>99.8</v>
          </cell>
          <cell r="S340" t="str">
            <v>99.8</v>
          </cell>
          <cell r="U340" t="str">
            <v>NA</v>
          </cell>
          <cell r="V340" t="str">
            <v>11.0</v>
          </cell>
          <cell r="W340" t="str">
            <v>11.0</v>
          </cell>
          <cell r="X340" t="str">
            <v>NA</v>
          </cell>
          <cell r="Y340" t="str">
            <v>NA</v>
          </cell>
          <cell r="Z340" t="str">
            <v>0.95</v>
          </cell>
          <cell r="AA340" t="str">
            <v>0.95</v>
          </cell>
          <cell r="AB340" t="str">
            <v>NA</v>
          </cell>
          <cell r="AC340" t="str">
            <v>NA</v>
          </cell>
          <cell r="AD340" t="str">
            <v>99.8</v>
          </cell>
          <cell r="AE340" t="str">
            <v>9.0</v>
          </cell>
          <cell r="AF340" t="str">
            <v>140000</v>
          </cell>
          <cell r="AG340" t="str">
            <v>190</v>
          </cell>
        </row>
        <row r="341">
          <cell r="H341" t="str">
            <v>10381_B_1A</v>
          </cell>
          <cell r="I341">
            <v>31503</v>
          </cell>
          <cell r="K341" t="str">
            <v>OP</v>
          </cell>
          <cell r="L341" t="str">
            <v>BP</v>
          </cell>
          <cell r="O341" t="str">
            <v>670</v>
          </cell>
          <cell r="P341">
            <v>3341</v>
          </cell>
          <cell r="Q341">
            <v>0.04</v>
          </cell>
          <cell r="R341" t="str">
            <v>96.0</v>
          </cell>
          <cell r="S341" t="str">
            <v>100.0</v>
          </cell>
          <cell r="T341">
            <v>38777</v>
          </cell>
          <cell r="V341" t="str">
            <v>11.0</v>
          </cell>
          <cell r="W341" t="str">
            <v>11.0</v>
          </cell>
          <cell r="X341" t="str">
            <v>NA</v>
          </cell>
          <cell r="Y341" t="str">
            <v>NA</v>
          </cell>
          <cell r="Z341" t="str">
            <v>1.0</v>
          </cell>
          <cell r="AA341" t="str">
            <v>1.0</v>
          </cell>
          <cell r="AB341" t="str">
            <v>NA</v>
          </cell>
          <cell r="AC341" t="str">
            <v>NA</v>
          </cell>
          <cell r="AD341" t="str">
            <v>99.8</v>
          </cell>
          <cell r="AE341" t="str">
            <v>1</v>
          </cell>
          <cell r="AF341" t="str">
            <v>67500</v>
          </cell>
          <cell r="AG341" t="str">
            <v>310</v>
          </cell>
        </row>
        <row r="342">
          <cell r="H342" t="str">
            <v>10381_B_1B</v>
          </cell>
          <cell r="I342">
            <v>31503</v>
          </cell>
          <cell r="K342" t="str">
            <v>OP</v>
          </cell>
          <cell r="L342" t="str">
            <v>BP</v>
          </cell>
          <cell r="O342" t="str">
            <v>670</v>
          </cell>
          <cell r="P342">
            <v>1208</v>
          </cell>
          <cell r="Q342">
            <v>0.03</v>
          </cell>
          <cell r="R342" t="str">
            <v>96.0</v>
          </cell>
          <cell r="S342" t="str">
            <v>100.0</v>
          </cell>
          <cell r="T342">
            <v>38777</v>
          </cell>
          <cell r="V342" t="str">
            <v>11.0</v>
          </cell>
          <cell r="W342" t="str">
            <v>11.0</v>
          </cell>
          <cell r="X342" t="str">
            <v>NA</v>
          </cell>
          <cell r="Y342" t="str">
            <v>NA</v>
          </cell>
          <cell r="Z342" t="str">
            <v>1.0</v>
          </cell>
          <cell r="AA342" t="str">
            <v>1.0</v>
          </cell>
          <cell r="AB342" t="str">
            <v>NA</v>
          </cell>
          <cell r="AC342" t="str">
            <v>NA</v>
          </cell>
          <cell r="AD342" t="str">
            <v>99.8</v>
          </cell>
          <cell r="AE342" t="str">
            <v>1</v>
          </cell>
          <cell r="AF342" t="str">
            <v>67500</v>
          </cell>
          <cell r="AG342" t="str">
            <v>310</v>
          </cell>
        </row>
        <row r="343">
          <cell r="H343" t="str">
            <v>10661_B_ESP</v>
          </cell>
          <cell r="I343">
            <v>35034</v>
          </cell>
          <cell r="K343" t="str">
            <v>OP</v>
          </cell>
          <cell r="L343" t="str">
            <v>EK</v>
          </cell>
          <cell r="M343" t="str">
            <v>MC</v>
          </cell>
          <cell r="O343" t="str">
            <v>3000</v>
          </cell>
          <cell r="P343">
            <v>8165</v>
          </cell>
          <cell r="Q343">
            <v>0.03</v>
          </cell>
          <cell r="R343" t="str">
            <v>90</v>
          </cell>
          <cell r="S343" t="str">
            <v>70</v>
          </cell>
          <cell r="T343">
            <v>37956</v>
          </cell>
          <cell r="V343" t="str">
            <v>NA</v>
          </cell>
          <cell r="X343" t="str">
            <v>NA</v>
          </cell>
          <cell r="Z343" t="str">
            <v>NA</v>
          </cell>
          <cell r="AB343" t="str">
            <v>NA</v>
          </cell>
          <cell r="AD343" t="str">
            <v>EN</v>
          </cell>
          <cell r="AE343" t="str">
            <v>4</v>
          </cell>
          <cell r="AF343" t="str">
            <v>42325</v>
          </cell>
          <cell r="AG343" t="str">
            <v>121</v>
          </cell>
        </row>
        <row r="344">
          <cell r="H344" t="str">
            <v>7737_B_BH01</v>
          </cell>
          <cell r="I344">
            <v>36251</v>
          </cell>
          <cell r="K344" t="str">
            <v>OP</v>
          </cell>
          <cell r="L344" t="str">
            <v>OT</v>
          </cell>
          <cell r="O344" t="str">
            <v>860</v>
          </cell>
          <cell r="P344">
            <v>8462</v>
          </cell>
          <cell r="Q344">
            <v>0.01</v>
          </cell>
          <cell r="R344" t="str">
            <v>99.8</v>
          </cell>
          <cell r="S344" t="str">
            <v>99.9</v>
          </cell>
          <cell r="T344">
            <v>38657</v>
          </cell>
          <cell r="V344" t="str">
            <v>9.0</v>
          </cell>
          <cell r="X344" t="str">
            <v>NA</v>
          </cell>
          <cell r="Z344" t="str">
            <v>1.9</v>
          </cell>
          <cell r="AB344" t="str">
            <v>0.3</v>
          </cell>
          <cell r="AD344" t="str">
            <v>99.4</v>
          </cell>
          <cell r="AE344" t="str">
            <v>24.0</v>
          </cell>
          <cell r="AF344" t="str">
            <v>366299</v>
          </cell>
          <cell r="AG344" t="str">
            <v>164</v>
          </cell>
        </row>
        <row r="345">
          <cell r="H345" t="str">
            <v>492_B_5</v>
          </cell>
          <cell r="I345">
            <v>35916</v>
          </cell>
          <cell r="K345" t="str">
            <v>OP</v>
          </cell>
          <cell r="L345" t="str">
            <v>BR</v>
          </cell>
          <cell r="O345" t="str">
            <v>7313</v>
          </cell>
          <cell r="P345">
            <v>7450</v>
          </cell>
          <cell r="Q345">
            <v>0.01</v>
          </cell>
          <cell r="R345" t="str">
            <v>99.9</v>
          </cell>
          <cell r="S345" t="str">
            <v>99.9</v>
          </cell>
          <cell r="T345">
            <v>35977</v>
          </cell>
          <cell r="V345" t="str">
            <v>5.0</v>
          </cell>
          <cell r="W345" t="str">
            <v>11.3</v>
          </cell>
          <cell r="X345" t="str">
            <v>NA</v>
          </cell>
          <cell r="Z345" t="str">
            <v>0.4</v>
          </cell>
          <cell r="AA345" t="str">
            <v>0.6</v>
          </cell>
          <cell r="AB345" t="str">
            <v>NA</v>
          </cell>
          <cell r="AD345" t="str">
            <v>99.9</v>
          </cell>
          <cell r="AE345" t="str">
            <v>12</v>
          </cell>
          <cell r="AF345" t="str">
            <v xml:space="preserve">   280000</v>
          </cell>
          <cell r="AG345" t="str">
            <v>350</v>
          </cell>
        </row>
        <row r="346">
          <cell r="H346" t="str">
            <v>492_B_6</v>
          </cell>
          <cell r="I346">
            <v>28734</v>
          </cell>
          <cell r="K346" t="str">
            <v>OP</v>
          </cell>
          <cell r="L346" t="str">
            <v>BR</v>
          </cell>
          <cell r="O346" t="str">
            <v>4505</v>
          </cell>
          <cell r="P346">
            <v>8316</v>
          </cell>
          <cell r="Q346">
            <v>0.02</v>
          </cell>
          <cell r="R346" t="str">
            <v>99.9</v>
          </cell>
          <cell r="S346" t="str">
            <v>99.9</v>
          </cell>
          <cell r="T346">
            <v>29007</v>
          </cell>
          <cell r="V346" t="str">
            <v>15.6</v>
          </cell>
          <cell r="X346" t="str">
            <v>NA</v>
          </cell>
          <cell r="Z346" t="str">
            <v>0.6</v>
          </cell>
          <cell r="AB346" t="str">
            <v>NA</v>
          </cell>
          <cell r="AD346" t="str">
            <v>99.9</v>
          </cell>
          <cell r="AE346" t="str">
            <v>33</v>
          </cell>
          <cell r="AF346" t="str">
            <v xml:space="preserve">   400000</v>
          </cell>
          <cell r="AG346" t="str">
            <v>315</v>
          </cell>
        </row>
        <row r="347">
          <cell r="H347" t="str">
            <v>492_B_7A</v>
          </cell>
          <cell r="I347">
            <v>34274</v>
          </cell>
          <cell r="K347" t="str">
            <v>OP</v>
          </cell>
          <cell r="L347" t="str">
            <v>BR</v>
          </cell>
          <cell r="O347" t="str">
            <v>10482</v>
          </cell>
          <cell r="P347">
            <v>8758</v>
          </cell>
          <cell r="Q347">
            <v>0.01</v>
          </cell>
          <cell r="R347" t="str">
            <v>99.9</v>
          </cell>
          <cell r="S347" t="str">
            <v>99.9</v>
          </cell>
          <cell r="T347">
            <v>34335</v>
          </cell>
          <cell r="V347" t="str">
            <v>5.4</v>
          </cell>
          <cell r="X347" t="str">
            <v>NA</v>
          </cell>
          <cell r="Z347" t="str">
            <v>0.4</v>
          </cell>
          <cell r="AB347" t="str">
            <v>NA</v>
          </cell>
          <cell r="AD347" t="str">
            <v>99.9</v>
          </cell>
          <cell r="AE347" t="str">
            <v>2</v>
          </cell>
          <cell r="AF347" t="str">
            <v xml:space="preserve">   612000</v>
          </cell>
          <cell r="AG347" t="str">
            <v>300</v>
          </cell>
        </row>
        <row r="348">
          <cell r="H348" t="str">
            <v>8219_B_1</v>
          </cell>
          <cell r="I348">
            <v>29312</v>
          </cell>
          <cell r="K348" t="str">
            <v>OP</v>
          </cell>
          <cell r="L348" t="str">
            <v>BR</v>
          </cell>
          <cell r="O348" t="str">
            <v>10705</v>
          </cell>
          <cell r="P348">
            <v>7522</v>
          </cell>
          <cell r="Q348">
            <v>0.01</v>
          </cell>
          <cell r="R348" t="str">
            <v>99.9</v>
          </cell>
          <cell r="S348" t="str">
            <v>99.9</v>
          </cell>
          <cell r="T348">
            <v>29373</v>
          </cell>
          <cell r="V348" t="str">
            <v>14.4</v>
          </cell>
          <cell r="X348" t="str">
            <v>NA</v>
          </cell>
          <cell r="Z348" t="str">
            <v>0.6</v>
          </cell>
          <cell r="AB348" t="str">
            <v>NA</v>
          </cell>
          <cell r="AD348" t="str">
            <v>99.9</v>
          </cell>
          <cell r="AE348" t="str">
            <v>68</v>
          </cell>
          <cell r="AF348" t="str">
            <v xml:space="preserve">  1071600</v>
          </cell>
          <cell r="AG348" t="str">
            <v>335</v>
          </cell>
        </row>
        <row r="349">
          <cell r="H349" t="str">
            <v>10300_B_BH1</v>
          </cell>
          <cell r="I349">
            <v>33635</v>
          </cell>
          <cell r="K349" t="str">
            <v>OP</v>
          </cell>
          <cell r="L349" t="str">
            <v>BP</v>
          </cell>
          <cell r="M349" t="str">
            <v>BR</v>
          </cell>
          <cell r="O349" t="str">
            <v>EN</v>
          </cell>
          <cell r="P349">
            <v>7663</v>
          </cell>
          <cell r="Q349">
            <v>0.01</v>
          </cell>
          <cell r="R349" t="str">
            <v>99.9</v>
          </cell>
          <cell r="S349" t="str">
            <v>NA</v>
          </cell>
          <cell r="U349" t="str">
            <v>NA</v>
          </cell>
          <cell r="V349" t="str">
            <v>NA</v>
          </cell>
          <cell r="X349" t="str">
            <v>NA</v>
          </cell>
          <cell r="Z349" t="str">
            <v>NA</v>
          </cell>
          <cell r="AB349" t="str">
            <v>NA</v>
          </cell>
          <cell r="AD349" t="str">
            <v>99.0</v>
          </cell>
          <cell r="AE349" t="str">
            <v>7.5</v>
          </cell>
          <cell r="AF349" t="str">
            <v>79</v>
          </cell>
          <cell r="AG349" t="str">
            <v>325</v>
          </cell>
        </row>
        <row r="350">
          <cell r="H350" t="str">
            <v>10300_B_BH2</v>
          </cell>
          <cell r="I350">
            <v>33635</v>
          </cell>
          <cell r="K350" t="str">
            <v>OP</v>
          </cell>
          <cell r="L350" t="str">
            <v>BP</v>
          </cell>
          <cell r="M350" t="str">
            <v>BR</v>
          </cell>
          <cell r="O350" t="str">
            <v>EN</v>
          </cell>
          <cell r="P350">
            <v>7702</v>
          </cell>
          <cell r="Q350">
            <v>0.01</v>
          </cell>
          <cell r="R350" t="str">
            <v>99.9</v>
          </cell>
          <cell r="S350" t="str">
            <v>NA</v>
          </cell>
          <cell r="U350" t="str">
            <v>NA</v>
          </cell>
          <cell r="V350" t="str">
            <v>NA</v>
          </cell>
          <cell r="X350" t="str">
            <v>NA</v>
          </cell>
          <cell r="Z350" t="str">
            <v>NA</v>
          </cell>
          <cell r="AB350" t="str">
            <v>NA</v>
          </cell>
          <cell r="AD350" t="str">
            <v>99.0</v>
          </cell>
          <cell r="AE350" t="str">
            <v>7.5</v>
          </cell>
          <cell r="AF350" t="str">
            <v>79</v>
          </cell>
          <cell r="AG350" t="str">
            <v>325</v>
          </cell>
        </row>
        <row r="351">
          <cell r="H351" t="str">
            <v>2123_B_BH1</v>
          </cell>
          <cell r="I351">
            <v>28887</v>
          </cell>
          <cell r="K351" t="str">
            <v>OP</v>
          </cell>
          <cell r="L351" t="str">
            <v>BR</v>
          </cell>
          <cell r="O351" t="str">
            <v>2000</v>
          </cell>
          <cell r="P351">
            <v>5991</v>
          </cell>
          <cell r="Q351">
            <v>0.04</v>
          </cell>
          <cell r="R351" t="str">
            <v>99.0</v>
          </cell>
          <cell r="S351" t="str">
            <v>99.0</v>
          </cell>
          <cell r="T351">
            <v>29707</v>
          </cell>
          <cell r="V351" t="str">
            <v>6.1</v>
          </cell>
          <cell r="X351" t="str">
            <v>NA</v>
          </cell>
          <cell r="Z351" t="str">
            <v>1.0</v>
          </cell>
          <cell r="AB351" t="str">
            <v>NA</v>
          </cell>
          <cell r="AD351" t="str">
            <v>99.0</v>
          </cell>
          <cell r="AE351" t="str">
            <v>0.3</v>
          </cell>
          <cell r="AF351" t="str">
            <v>264360</v>
          </cell>
          <cell r="AG351" t="str">
            <v>370</v>
          </cell>
        </row>
        <row r="352">
          <cell r="H352" t="str">
            <v>2840_B_1</v>
          </cell>
          <cell r="I352">
            <v>28065</v>
          </cell>
          <cell r="K352" t="str">
            <v>OP</v>
          </cell>
          <cell r="L352" t="str">
            <v>EK</v>
          </cell>
          <cell r="O352" t="str">
            <v>4146</v>
          </cell>
          <cell r="P352">
            <v>454</v>
          </cell>
          <cell r="Q352" t="str">
            <v>EN</v>
          </cell>
          <cell r="R352" t="str">
            <v>EN</v>
          </cell>
          <cell r="S352" t="str">
            <v>99.7</v>
          </cell>
          <cell r="T352">
            <v>28126</v>
          </cell>
          <cell r="V352" t="str">
            <v>10</v>
          </cell>
          <cell r="W352" t="str">
            <v>24</v>
          </cell>
          <cell r="X352" t="str">
            <v>NA</v>
          </cell>
          <cell r="Z352" t="str">
            <v>3</v>
          </cell>
          <cell r="AA352" t="str">
            <v>9</v>
          </cell>
          <cell r="AB352" t="str">
            <v>NA</v>
          </cell>
          <cell r="AD352" t="str">
            <v>99.7</v>
          </cell>
          <cell r="AE352" t="str">
            <v>32.0</v>
          </cell>
          <cell r="AF352" t="str">
            <v xml:space="preserve">   622000</v>
          </cell>
          <cell r="AG352" t="str">
            <v>310</v>
          </cell>
        </row>
        <row r="353">
          <cell r="H353" t="str">
            <v>2840_B_2</v>
          </cell>
          <cell r="I353">
            <v>28034</v>
          </cell>
          <cell r="K353" t="str">
            <v>OP</v>
          </cell>
          <cell r="L353" t="str">
            <v>EK</v>
          </cell>
          <cell r="O353" t="str">
            <v>3673</v>
          </cell>
          <cell r="P353">
            <v>729</v>
          </cell>
          <cell r="Q353" t="str">
            <v>EN</v>
          </cell>
          <cell r="R353" t="str">
            <v>EN</v>
          </cell>
          <cell r="S353" t="str">
            <v>99.7</v>
          </cell>
          <cell r="T353">
            <v>28126</v>
          </cell>
          <cell r="V353" t="str">
            <v>10</v>
          </cell>
          <cell r="W353" t="str">
            <v>24</v>
          </cell>
          <cell r="X353" t="str">
            <v>NA</v>
          </cell>
          <cell r="Z353" t="str">
            <v>3</v>
          </cell>
          <cell r="AA353" t="str">
            <v>8</v>
          </cell>
          <cell r="AB353" t="str">
            <v>NA</v>
          </cell>
          <cell r="AD353" t="str">
            <v>99.7</v>
          </cell>
          <cell r="AE353" t="str">
            <v>32.0</v>
          </cell>
          <cell r="AF353" t="str">
            <v xml:space="preserve">   622000</v>
          </cell>
          <cell r="AG353" t="str">
            <v>310</v>
          </cell>
        </row>
        <row r="354">
          <cell r="H354" t="str">
            <v>2840_B_3</v>
          </cell>
          <cell r="I354">
            <v>28126</v>
          </cell>
          <cell r="K354" t="str">
            <v>OP</v>
          </cell>
          <cell r="L354" t="str">
            <v>EK</v>
          </cell>
          <cell r="O354" t="str">
            <v>4186</v>
          </cell>
          <cell r="P354">
            <v>7720</v>
          </cell>
          <cell r="Q354" t="str">
            <v>EN</v>
          </cell>
          <cell r="R354" t="str">
            <v>EN</v>
          </cell>
          <cell r="S354" t="str">
            <v>99.7</v>
          </cell>
          <cell r="T354">
            <v>28126</v>
          </cell>
          <cell r="V354" t="str">
            <v>10</v>
          </cell>
          <cell r="W354" t="str">
            <v>24</v>
          </cell>
          <cell r="X354" t="str">
            <v>NA</v>
          </cell>
          <cell r="Z354" t="str">
            <v>3</v>
          </cell>
          <cell r="AA354" t="str">
            <v>8</v>
          </cell>
          <cell r="AB354" t="str">
            <v>NA</v>
          </cell>
          <cell r="AD354" t="str">
            <v>99.7</v>
          </cell>
          <cell r="AE354" t="str">
            <v>112.0</v>
          </cell>
          <cell r="AF354" t="str">
            <v xml:space="preserve">   751000</v>
          </cell>
          <cell r="AG354" t="str">
            <v>310</v>
          </cell>
        </row>
        <row r="355">
          <cell r="H355" t="str">
            <v>2840_B_4</v>
          </cell>
          <cell r="I355">
            <v>26816</v>
          </cell>
          <cell r="K355" t="str">
            <v>OP</v>
          </cell>
          <cell r="L355" t="str">
            <v>EC</v>
          </cell>
          <cell r="O355" t="str">
            <v>6150</v>
          </cell>
          <cell r="P355">
            <v>7591</v>
          </cell>
          <cell r="Q355" t="str">
            <v>EN</v>
          </cell>
          <cell r="R355" t="str">
            <v>EN</v>
          </cell>
          <cell r="S355" t="str">
            <v>99.3</v>
          </cell>
          <cell r="T355">
            <v>26665</v>
          </cell>
          <cell r="V355" t="str">
            <v>9</v>
          </cell>
          <cell r="W355" t="str">
            <v>19</v>
          </cell>
          <cell r="X355" t="str">
            <v>NA</v>
          </cell>
          <cell r="Z355" t="str">
            <v>3</v>
          </cell>
          <cell r="AA355" t="str">
            <v>8</v>
          </cell>
          <cell r="AB355" t="str">
            <v>NA</v>
          </cell>
          <cell r="AD355" t="str">
            <v>99.3</v>
          </cell>
          <cell r="AE355" t="str">
            <v>207.0</v>
          </cell>
          <cell r="AF355" t="str">
            <v xml:space="preserve">  2616000</v>
          </cell>
          <cell r="AG355" t="str">
            <v>280</v>
          </cell>
        </row>
        <row r="356">
          <cell r="H356" t="str">
            <v>2840_B_5</v>
          </cell>
          <cell r="I356">
            <v>28004</v>
          </cell>
          <cell r="K356" t="str">
            <v>OP</v>
          </cell>
          <cell r="L356" t="str">
            <v>EK</v>
          </cell>
          <cell r="O356" t="str">
            <v>6801</v>
          </cell>
          <cell r="P356">
            <v>7409</v>
          </cell>
          <cell r="Q356" t="str">
            <v>EN</v>
          </cell>
          <cell r="R356" t="str">
            <v>EN</v>
          </cell>
          <cell r="S356" t="str">
            <v>99.7</v>
          </cell>
          <cell r="T356">
            <v>28246</v>
          </cell>
          <cell r="V356" t="str">
            <v>10</v>
          </cell>
          <cell r="W356" t="str">
            <v>24</v>
          </cell>
          <cell r="X356" t="str">
            <v>NA</v>
          </cell>
          <cell r="Z356" t="str">
            <v>3</v>
          </cell>
          <cell r="AA356" t="str">
            <v>9</v>
          </cell>
          <cell r="AB356" t="str">
            <v>NA</v>
          </cell>
          <cell r="AD356" t="str">
            <v>99.7</v>
          </cell>
          <cell r="AE356" t="str">
            <v>290.0</v>
          </cell>
          <cell r="AF356" t="str">
            <v xml:space="preserve">  1406844</v>
          </cell>
          <cell r="AG356" t="str">
            <v>290</v>
          </cell>
        </row>
        <row r="357">
          <cell r="H357" t="str">
            <v>2840_B_6</v>
          </cell>
          <cell r="I357">
            <v>28550</v>
          </cell>
          <cell r="K357" t="str">
            <v>OP</v>
          </cell>
          <cell r="L357" t="str">
            <v>EK</v>
          </cell>
          <cell r="O357" t="str">
            <v>6103</v>
          </cell>
          <cell r="P357">
            <v>5961</v>
          </cell>
          <cell r="Q357" t="str">
            <v>EN</v>
          </cell>
          <cell r="R357" t="str">
            <v>EN</v>
          </cell>
          <cell r="S357" t="str">
            <v>99.7</v>
          </cell>
          <cell r="T357">
            <v>28246</v>
          </cell>
          <cell r="V357" t="str">
            <v>10</v>
          </cell>
          <cell r="W357" t="str">
            <v>24</v>
          </cell>
          <cell r="X357" t="str">
            <v>NA</v>
          </cell>
          <cell r="Z357" t="str">
            <v>3</v>
          </cell>
          <cell r="AA357" t="str">
            <v>9</v>
          </cell>
          <cell r="AB357" t="str">
            <v>NA</v>
          </cell>
          <cell r="AD357" t="str">
            <v>99.7</v>
          </cell>
          <cell r="AE357" t="str">
            <v>290.0</v>
          </cell>
          <cell r="AF357" t="str">
            <v xml:space="preserve">  1406844</v>
          </cell>
          <cell r="AG357" t="str">
            <v>290</v>
          </cell>
        </row>
        <row r="358">
          <cell r="H358" t="str">
            <v>2843_B_5</v>
          </cell>
          <cell r="I358">
            <v>28095</v>
          </cell>
          <cell r="K358" t="str">
            <v>OP</v>
          </cell>
          <cell r="L358" t="str">
            <v>EK</v>
          </cell>
          <cell r="O358" t="str">
            <v>2873</v>
          </cell>
          <cell r="P358">
            <v>4400</v>
          </cell>
          <cell r="Q358" t="str">
            <v>EN</v>
          </cell>
          <cell r="R358" t="str">
            <v>EN</v>
          </cell>
          <cell r="S358" t="str">
            <v>99.7</v>
          </cell>
          <cell r="T358">
            <v>28095</v>
          </cell>
          <cell r="V358" t="str">
            <v>10.0</v>
          </cell>
          <cell r="W358" t="str">
            <v>24.0</v>
          </cell>
          <cell r="X358" t="str">
            <v>NA</v>
          </cell>
          <cell r="Z358" t="str">
            <v>3.0</v>
          </cell>
          <cell r="AA358" t="str">
            <v>9.0</v>
          </cell>
          <cell r="AB358" t="str">
            <v>NA</v>
          </cell>
          <cell r="AD358" t="str">
            <v>99.7</v>
          </cell>
          <cell r="AE358" t="str">
            <v>66.0</v>
          </cell>
          <cell r="AF358" t="str">
            <v xml:space="preserve">   442000</v>
          </cell>
          <cell r="AG358" t="str">
            <v>310</v>
          </cell>
        </row>
        <row r="359">
          <cell r="H359" t="str">
            <v>10090_B_FGBH01</v>
          </cell>
          <cell r="I359">
            <v>31717</v>
          </cell>
          <cell r="K359" t="str">
            <v>OP</v>
          </cell>
          <cell r="L359" t="str">
            <v>BR</v>
          </cell>
          <cell r="M359" t="str">
            <v>SC</v>
          </cell>
          <cell r="O359" t="str">
            <v>EN</v>
          </cell>
          <cell r="P359">
            <v>8179</v>
          </cell>
          <cell r="Q359">
            <v>0</v>
          </cell>
          <cell r="R359" t="str">
            <v>NA</v>
          </cell>
          <cell r="S359" t="str">
            <v>99.9</v>
          </cell>
          <cell r="T359">
            <v>38596</v>
          </cell>
          <cell r="V359" t="str">
            <v>NA</v>
          </cell>
          <cell r="X359" t="str">
            <v>NA</v>
          </cell>
          <cell r="Z359" t="str">
            <v>NA</v>
          </cell>
          <cell r="AB359" t="str">
            <v>NA</v>
          </cell>
          <cell r="AD359" t="str">
            <v>99.8</v>
          </cell>
          <cell r="AE359" t="str">
            <v>2</v>
          </cell>
          <cell r="AF359" t="str">
            <v>100000</v>
          </cell>
          <cell r="AG359" t="str">
            <v>280</v>
          </cell>
        </row>
        <row r="360">
          <cell r="H360" t="str">
            <v>54144_B_BHBH1</v>
          </cell>
          <cell r="I360">
            <v>33939</v>
          </cell>
          <cell r="K360" t="str">
            <v>OP</v>
          </cell>
          <cell r="L360" t="str">
            <v>BP</v>
          </cell>
          <cell r="O360" t="str">
            <v>275</v>
          </cell>
          <cell r="P360">
            <v>8376</v>
          </cell>
          <cell r="Q360">
            <v>3.6999999999999998E-2</v>
          </cell>
          <cell r="R360" t="str">
            <v>99.9</v>
          </cell>
          <cell r="S360" t="str">
            <v>99.9</v>
          </cell>
          <cell r="T360">
            <v>37865</v>
          </cell>
          <cell r="V360" t="str">
            <v>42.3</v>
          </cell>
          <cell r="X360" t="str">
            <v>0.004</v>
          </cell>
          <cell r="Z360" t="str">
            <v>2.5</v>
          </cell>
          <cell r="AA360" t="str">
            <v>3.8</v>
          </cell>
          <cell r="AB360" t="str">
            <v>0.05</v>
          </cell>
          <cell r="AD360" t="str">
            <v>99.8</v>
          </cell>
          <cell r="AE360" t="str">
            <v>22</v>
          </cell>
          <cell r="AF360" t="str">
            <v>165000</v>
          </cell>
          <cell r="AG360" t="str">
            <v>309</v>
          </cell>
        </row>
        <row r="361">
          <cell r="H361" t="str">
            <v>602_B_1</v>
          </cell>
          <cell r="I361">
            <v>30803</v>
          </cell>
          <cell r="K361" t="str">
            <v>OP</v>
          </cell>
          <cell r="L361" t="str">
            <v>EW</v>
          </cell>
          <cell r="O361" t="str">
            <v>8716</v>
          </cell>
          <cell r="P361">
            <v>7668</v>
          </cell>
          <cell r="Q361">
            <v>0.03</v>
          </cell>
          <cell r="R361" t="str">
            <v>99.4</v>
          </cell>
          <cell r="S361" t="str">
            <v>99.4</v>
          </cell>
          <cell r="T361">
            <v>32234</v>
          </cell>
          <cell r="V361" t="str">
            <v>15</v>
          </cell>
          <cell r="X361" t="str">
            <v>.1</v>
          </cell>
          <cell r="Z361" t="str">
            <v>.7</v>
          </cell>
          <cell r="AB361" t="str">
            <v>1</v>
          </cell>
          <cell r="AD361" t="str">
            <v>99.4</v>
          </cell>
          <cell r="AE361" t="str">
            <v>410</v>
          </cell>
          <cell r="AF361" t="str">
            <v>2819000</v>
          </cell>
          <cell r="AG361" t="str">
            <v>650</v>
          </cell>
        </row>
        <row r="362">
          <cell r="H362" t="str">
            <v>602_B_2</v>
          </cell>
          <cell r="I362">
            <v>33359</v>
          </cell>
          <cell r="K362" t="str">
            <v>OP</v>
          </cell>
          <cell r="L362" t="str">
            <v>EW</v>
          </cell>
          <cell r="O362" t="str">
            <v>39000</v>
          </cell>
          <cell r="P362">
            <v>8585</v>
          </cell>
          <cell r="Q362">
            <v>0.03</v>
          </cell>
          <cell r="R362" t="str">
            <v>99.4</v>
          </cell>
          <cell r="S362" t="str">
            <v>99.4</v>
          </cell>
          <cell r="T362">
            <v>33359</v>
          </cell>
          <cell r="V362" t="str">
            <v>15</v>
          </cell>
          <cell r="X362" t="str">
            <v>.1</v>
          </cell>
          <cell r="Z362" t="str">
            <v>.7</v>
          </cell>
          <cell r="AB362" t="str">
            <v>1</v>
          </cell>
          <cell r="AD362" t="str">
            <v>99.4</v>
          </cell>
          <cell r="AE362" t="str">
            <v>474</v>
          </cell>
          <cell r="AF362" t="str">
            <v>3331000</v>
          </cell>
          <cell r="AG362" t="str">
            <v>650</v>
          </cell>
        </row>
        <row r="363">
          <cell r="H363" t="str">
            <v>1552_B_1</v>
          </cell>
          <cell r="I363">
            <v>30498</v>
          </cell>
          <cell r="K363" t="str">
            <v>OP</v>
          </cell>
          <cell r="L363" t="str">
            <v>BR</v>
          </cell>
          <cell r="O363" t="str">
            <v>15000</v>
          </cell>
          <cell r="P363">
            <v>5642</v>
          </cell>
          <cell r="Q363">
            <v>0.03</v>
          </cell>
          <cell r="R363" t="str">
            <v>99.0</v>
          </cell>
          <cell r="S363" t="str">
            <v>99.0</v>
          </cell>
          <cell r="T363">
            <v>30498</v>
          </cell>
          <cell r="V363" t="str">
            <v>12.0</v>
          </cell>
          <cell r="X363" t="str">
            <v>0.1</v>
          </cell>
          <cell r="Z363" t="str">
            <v>2.5</v>
          </cell>
          <cell r="AB363" t="str">
            <v>NA</v>
          </cell>
          <cell r="AD363" t="str">
            <v>99.0</v>
          </cell>
          <cell r="AE363" t="str">
            <v>117</v>
          </cell>
          <cell r="AF363" t="str">
            <v>835000</v>
          </cell>
          <cell r="AG363" t="str">
            <v>300</v>
          </cell>
        </row>
        <row r="364">
          <cell r="H364" t="str">
            <v>1552_B_2</v>
          </cell>
          <cell r="I364">
            <v>30437</v>
          </cell>
          <cell r="K364" t="str">
            <v>OP</v>
          </cell>
          <cell r="L364" t="str">
            <v>BR</v>
          </cell>
          <cell r="O364" t="str">
            <v>15000</v>
          </cell>
          <cell r="P364">
            <v>6986</v>
          </cell>
          <cell r="Q364">
            <v>0.03</v>
          </cell>
          <cell r="R364" t="str">
            <v>99.0</v>
          </cell>
          <cell r="S364" t="str">
            <v>99.0</v>
          </cell>
          <cell r="T364">
            <v>30437</v>
          </cell>
          <cell r="V364" t="str">
            <v>12.0</v>
          </cell>
          <cell r="X364" t="str">
            <v>0.1</v>
          </cell>
          <cell r="Z364" t="str">
            <v>2.5</v>
          </cell>
          <cell r="AB364" t="str">
            <v>NA</v>
          </cell>
          <cell r="AD364" t="str">
            <v>99.0</v>
          </cell>
          <cell r="AE364" t="str">
            <v>117</v>
          </cell>
          <cell r="AF364" t="str">
            <v>835000</v>
          </cell>
          <cell r="AG364" t="str">
            <v>300</v>
          </cell>
        </row>
        <row r="365">
          <cell r="H365" t="str">
            <v>1554_B_1</v>
          </cell>
          <cell r="I365">
            <v>20486</v>
          </cell>
          <cell r="K365" t="str">
            <v>OP</v>
          </cell>
          <cell r="L365" t="str">
            <v>MC</v>
          </cell>
          <cell r="M365" t="str">
            <v>EK</v>
          </cell>
          <cell r="O365" t="str">
            <v>1418</v>
          </cell>
          <cell r="P365">
            <v>5430</v>
          </cell>
          <cell r="Q365">
            <v>0.02</v>
          </cell>
          <cell r="R365" t="str">
            <v>95</v>
          </cell>
          <cell r="S365" t="str">
            <v>95</v>
          </cell>
          <cell r="T365">
            <v>20486</v>
          </cell>
          <cell r="V365" t="str">
            <v>NA</v>
          </cell>
          <cell r="X365" t="str">
            <v>0.1</v>
          </cell>
          <cell r="Y365" t="str">
            <v>0.1</v>
          </cell>
          <cell r="Z365" t="str">
            <v>NA</v>
          </cell>
          <cell r="AB365" t="str">
            <v>1.0</v>
          </cell>
          <cell r="AC365" t="str">
            <v>1.0</v>
          </cell>
          <cell r="AD365" t="str">
            <v>95.0</v>
          </cell>
          <cell r="AE365" t="str">
            <v>16</v>
          </cell>
          <cell r="AF365" t="str">
            <v>365000</v>
          </cell>
          <cell r="AG365" t="str">
            <v>278</v>
          </cell>
        </row>
        <row r="366">
          <cell r="H366" t="str">
            <v>1554_B_2</v>
          </cell>
          <cell r="I366">
            <v>37469</v>
          </cell>
          <cell r="K366" t="str">
            <v>OP</v>
          </cell>
          <cell r="L366" t="str">
            <v>EC</v>
          </cell>
          <cell r="O366" t="str">
            <v>18500</v>
          </cell>
          <cell r="P366">
            <v>7809</v>
          </cell>
          <cell r="Q366">
            <v>8.9999999999999993E-3</v>
          </cell>
          <cell r="R366" t="str">
            <v>99.89</v>
          </cell>
          <cell r="S366" t="str">
            <v>99.89</v>
          </cell>
          <cell r="T366">
            <v>37469</v>
          </cell>
          <cell r="V366" t="str">
            <v>9.0</v>
          </cell>
          <cell r="W366" t="str">
            <v>9.0</v>
          </cell>
          <cell r="X366" t="str">
            <v>NA</v>
          </cell>
          <cell r="Z366" t="str">
            <v>1.0</v>
          </cell>
          <cell r="AB366" t="str">
            <v>NA</v>
          </cell>
          <cell r="AD366" t="str">
            <v>99.0</v>
          </cell>
          <cell r="AE366" t="str">
            <v>426</v>
          </cell>
          <cell r="AF366" t="str">
            <v>900000</v>
          </cell>
          <cell r="AG366" t="str">
            <v>294</v>
          </cell>
        </row>
        <row r="367">
          <cell r="H367" t="str">
            <v>1554_B_3</v>
          </cell>
          <cell r="I367">
            <v>31837</v>
          </cell>
          <cell r="K367" t="str">
            <v>OP</v>
          </cell>
          <cell r="L367" t="str">
            <v>EK</v>
          </cell>
          <cell r="O367" t="str">
            <v>EN</v>
          </cell>
          <cell r="P367">
            <v>8345</v>
          </cell>
          <cell r="Q367">
            <v>0.01</v>
          </cell>
          <cell r="R367" t="str">
            <v>99.9</v>
          </cell>
          <cell r="S367" t="str">
            <v>99.9</v>
          </cell>
          <cell r="T367">
            <v>31837</v>
          </cell>
          <cell r="V367" t="str">
            <v>9.0</v>
          </cell>
          <cell r="X367" t="str">
            <v>NA</v>
          </cell>
          <cell r="Z367" t="str">
            <v>0.4</v>
          </cell>
          <cell r="AA367" t="str">
            <v>1.0</v>
          </cell>
          <cell r="AB367" t="str">
            <v>NA</v>
          </cell>
          <cell r="AD367" t="str">
            <v>99.9</v>
          </cell>
          <cell r="AE367" t="str">
            <v>30</v>
          </cell>
          <cell r="AF367" t="str">
            <v>11000000</v>
          </cell>
          <cell r="AG367" t="str">
            <v>311</v>
          </cell>
        </row>
        <row r="368">
          <cell r="H368" t="str">
            <v>1554_B_4</v>
          </cell>
          <cell r="I368">
            <v>26512</v>
          </cell>
          <cell r="K368" t="str">
            <v>OP</v>
          </cell>
          <cell r="L368" t="str">
            <v>MC</v>
          </cell>
          <cell r="O368" t="str">
            <v>1188</v>
          </cell>
          <cell r="P368">
            <v>2571</v>
          </cell>
          <cell r="Q368">
            <v>0.02</v>
          </cell>
          <cell r="R368" t="str">
            <v>90</v>
          </cell>
          <cell r="S368" t="str">
            <v>90</v>
          </cell>
          <cell r="T368">
            <v>26512</v>
          </cell>
          <cell r="V368" t="str">
            <v>NA</v>
          </cell>
          <cell r="X368" t="str">
            <v>0.1</v>
          </cell>
          <cell r="Y368" t="str">
            <v>0.1</v>
          </cell>
          <cell r="Z368" t="str">
            <v>NA</v>
          </cell>
          <cell r="AB368" t="str">
            <v>0.9</v>
          </cell>
          <cell r="AC368" t="str">
            <v>0.9</v>
          </cell>
          <cell r="AD368" t="str">
            <v>90.0</v>
          </cell>
          <cell r="AE368" t="str">
            <v>224</v>
          </cell>
          <cell r="AF368" t="str">
            <v>1667000</v>
          </cell>
          <cell r="AG368" t="str">
            <v>600</v>
          </cell>
        </row>
        <row r="369">
          <cell r="H369" t="str">
            <v>54945_B_11</v>
          </cell>
          <cell r="I369">
            <v>31898</v>
          </cell>
          <cell r="K369" t="str">
            <v>OP</v>
          </cell>
          <cell r="L369" t="str">
            <v>BR</v>
          </cell>
          <cell r="O369" t="str">
            <v>EN</v>
          </cell>
          <cell r="P369">
            <v>7633</v>
          </cell>
          <cell r="Q369">
            <v>0.02</v>
          </cell>
          <cell r="R369" t="str">
            <v>104.0</v>
          </cell>
          <cell r="S369" t="str">
            <v>99.6</v>
          </cell>
          <cell r="T369">
            <v>38443</v>
          </cell>
          <cell r="V369" t="str">
            <v>8.8</v>
          </cell>
          <cell r="X369" t="str">
            <v>NA</v>
          </cell>
          <cell r="Z369" t="str">
            <v>2.0</v>
          </cell>
          <cell r="AB369" t="str">
            <v>NA</v>
          </cell>
          <cell r="AD369" t="str">
            <v>99.8</v>
          </cell>
          <cell r="AE369" t="str">
            <v>8</v>
          </cell>
          <cell r="AF369" t="str">
            <v>144000</v>
          </cell>
          <cell r="AG369" t="str">
            <v>217</v>
          </cell>
        </row>
        <row r="370">
          <cell r="H370" t="str">
            <v>54945_B_12</v>
          </cell>
          <cell r="I370">
            <v>31898</v>
          </cell>
          <cell r="K370" t="str">
            <v>OP</v>
          </cell>
          <cell r="L370" t="str">
            <v>BR</v>
          </cell>
          <cell r="O370" t="str">
            <v>EN</v>
          </cell>
          <cell r="P370">
            <v>7936</v>
          </cell>
          <cell r="Q370">
            <v>0.01</v>
          </cell>
          <cell r="R370" t="str">
            <v>107.9</v>
          </cell>
          <cell r="S370" t="str">
            <v>99.9</v>
          </cell>
          <cell r="T370">
            <v>38443</v>
          </cell>
          <cell r="V370" t="str">
            <v>8.8</v>
          </cell>
          <cell r="X370" t="str">
            <v>NA</v>
          </cell>
          <cell r="Z370" t="str">
            <v>2.0</v>
          </cell>
          <cell r="AB370" t="str">
            <v>NA</v>
          </cell>
          <cell r="AD370" t="str">
            <v>99.8</v>
          </cell>
          <cell r="AE370" t="str">
            <v>8</v>
          </cell>
          <cell r="AF370" t="str">
            <v>144000</v>
          </cell>
          <cell r="AG370" t="str">
            <v>217</v>
          </cell>
        </row>
        <row r="371">
          <cell r="H371" t="str">
            <v>54945_B_13</v>
          </cell>
          <cell r="I371">
            <v>31898</v>
          </cell>
          <cell r="K371" t="str">
            <v>OP</v>
          </cell>
          <cell r="L371" t="str">
            <v>BR</v>
          </cell>
          <cell r="O371" t="str">
            <v>EN</v>
          </cell>
          <cell r="P371">
            <v>7734</v>
          </cell>
          <cell r="Q371">
            <v>0.01</v>
          </cell>
          <cell r="R371" t="str">
            <v>102.6</v>
          </cell>
          <cell r="S371" t="str">
            <v>99.8</v>
          </cell>
          <cell r="T371">
            <v>38443</v>
          </cell>
          <cell r="V371" t="str">
            <v>8.8</v>
          </cell>
          <cell r="X371" t="str">
            <v>NA</v>
          </cell>
          <cell r="Z371" t="str">
            <v>2.0</v>
          </cell>
          <cell r="AB371" t="str">
            <v>NA</v>
          </cell>
          <cell r="AD371" t="str">
            <v>99.8</v>
          </cell>
          <cell r="AE371" t="str">
            <v>8</v>
          </cell>
          <cell r="AF371" t="str">
            <v>144000</v>
          </cell>
          <cell r="AG371" t="str">
            <v>217</v>
          </cell>
        </row>
        <row r="372">
          <cell r="H372" t="str">
            <v>10784_B_BH1</v>
          </cell>
          <cell r="I372">
            <v>32905</v>
          </cell>
          <cell r="K372" t="str">
            <v>OP</v>
          </cell>
          <cell r="L372" t="str">
            <v>BP</v>
          </cell>
          <cell r="O372" t="str">
            <v>1000</v>
          </cell>
          <cell r="P372">
            <v>8196</v>
          </cell>
          <cell r="Q372">
            <v>0</v>
          </cell>
          <cell r="R372" t="str">
            <v>99.0</v>
          </cell>
          <cell r="S372" t="str">
            <v>NA</v>
          </cell>
          <cell r="T372">
            <v>38596</v>
          </cell>
          <cell r="V372" t="str">
            <v>20.0</v>
          </cell>
          <cell r="X372" t="str">
            <v>NA</v>
          </cell>
          <cell r="Z372" t="str">
            <v>3.0</v>
          </cell>
          <cell r="AB372" t="str">
            <v>NA</v>
          </cell>
          <cell r="AD372" t="str">
            <v>98.0</v>
          </cell>
          <cell r="AE372" t="str">
            <v>26</v>
          </cell>
          <cell r="AF372" t="str">
            <v>232744</v>
          </cell>
          <cell r="AG372" t="str">
            <v>330</v>
          </cell>
        </row>
        <row r="373">
          <cell r="H373" t="str">
            <v>54556_B_ESP1</v>
          </cell>
          <cell r="I373">
            <v>27912</v>
          </cell>
          <cell r="K373" t="str">
            <v>OP</v>
          </cell>
          <cell r="L373" t="str">
            <v>EW</v>
          </cell>
          <cell r="O373" t="str">
            <v>EN</v>
          </cell>
          <cell r="P373">
            <v>7487</v>
          </cell>
          <cell r="Q373">
            <v>7.0000000000000007E-2</v>
          </cell>
          <cell r="R373" t="str">
            <v>99.3</v>
          </cell>
          <cell r="S373" t="str">
            <v>99.3</v>
          </cell>
          <cell r="T373">
            <v>28126</v>
          </cell>
          <cell r="V373" t="str">
            <v>6.0</v>
          </cell>
          <cell r="W373" t="str">
            <v>7.5</v>
          </cell>
          <cell r="X373" t="str">
            <v>NA</v>
          </cell>
          <cell r="Z373" t="str">
            <v>1.3</v>
          </cell>
          <cell r="AA373" t="str">
            <v>1.6</v>
          </cell>
          <cell r="AB373" t="str">
            <v>NA</v>
          </cell>
          <cell r="AD373" t="str">
            <v>99.3</v>
          </cell>
          <cell r="AE373" t="str">
            <v>39</v>
          </cell>
          <cell r="AF373" t="str">
            <v>228000</v>
          </cell>
          <cell r="AG373" t="str">
            <v>350</v>
          </cell>
        </row>
        <row r="374">
          <cell r="H374" t="str">
            <v>54556_B_ESP2</v>
          </cell>
          <cell r="I374">
            <v>27912</v>
          </cell>
          <cell r="K374" t="str">
            <v>OP</v>
          </cell>
          <cell r="L374" t="str">
            <v>EW</v>
          </cell>
          <cell r="O374" t="str">
            <v>EN</v>
          </cell>
          <cell r="P374">
            <v>7943</v>
          </cell>
          <cell r="Q374">
            <v>7.0000000000000007E-2</v>
          </cell>
          <cell r="R374" t="str">
            <v>99.3</v>
          </cell>
          <cell r="S374" t="str">
            <v>99.3</v>
          </cell>
          <cell r="T374">
            <v>28126</v>
          </cell>
          <cell r="U374" t="str">
            <v>NA</v>
          </cell>
          <cell r="V374" t="str">
            <v>6.0</v>
          </cell>
          <cell r="W374" t="str">
            <v>7.5</v>
          </cell>
          <cell r="X374" t="str">
            <v>NA</v>
          </cell>
          <cell r="Z374" t="str">
            <v>1.3</v>
          </cell>
          <cell r="AA374" t="str">
            <v>1.6</v>
          </cell>
          <cell r="AB374" t="str">
            <v>NA</v>
          </cell>
          <cell r="AD374" t="str">
            <v>99.3</v>
          </cell>
          <cell r="AE374" t="str">
            <v>39</v>
          </cell>
          <cell r="AF374" t="str">
            <v>228000</v>
          </cell>
          <cell r="AG374" t="str">
            <v>350</v>
          </cell>
        </row>
        <row r="375">
          <cell r="H375" t="str">
            <v>54556_B_ESP3</v>
          </cell>
          <cell r="I375">
            <v>27912</v>
          </cell>
          <cell r="K375" t="str">
            <v>OP</v>
          </cell>
          <cell r="L375" t="str">
            <v>EW</v>
          </cell>
          <cell r="O375" t="str">
            <v>EN</v>
          </cell>
          <cell r="P375">
            <v>8105</v>
          </cell>
          <cell r="Q375">
            <v>7.0000000000000007E-2</v>
          </cell>
          <cell r="R375" t="str">
            <v>99.3</v>
          </cell>
          <cell r="S375" t="str">
            <v>99.3</v>
          </cell>
          <cell r="T375">
            <v>28126</v>
          </cell>
          <cell r="U375" t="str">
            <v>NA</v>
          </cell>
          <cell r="V375" t="str">
            <v>6.0</v>
          </cell>
          <cell r="W375" t="str">
            <v>7.5</v>
          </cell>
          <cell r="X375" t="str">
            <v>NA</v>
          </cell>
          <cell r="Z375" t="str">
            <v>1.3</v>
          </cell>
          <cell r="AA375" t="str">
            <v>1.6</v>
          </cell>
          <cell r="AB375" t="str">
            <v>NA</v>
          </cell>
          <cell r="AD375" t="str">
            <v>99.3</v>
          </cell>
          <cell r="AE375" t="str">
            <v>39</v>
          </cell>
          <cell r="AF375" t="str">
            <v>228000</v>
          </cell>
          <cell r="AG375" t="str">
            <v>350</v>
          </cell>
        </row>
        <row r="376">
          <cell r="H376" t="str">
            <v>1695_B_4</v>
          </cell>
          <cell r="I376">
            <v>25355</v>
          </cell>
          <cell r="K376" t="str">
            <v>OP</v>
          </cell>
          <cell r="L376" t="str">
            <v>EC</v>
          </cell>
          <cell r="O376" t="str">
            <v>1234</v>
          </cell>
          <cell r="P376">
            <v>6473</v>
          </cell>
          <cell r="Q376">
            <v>0.1</v>
          </cell>
          <cell r="R376" t="str">
            <v>99.5</v>
          </cell>
          <cell r="S376" t="str">
            <v>99.5</v>
          </cell>
          <cell r="U376" t="str">
            <v>NA</v>
          </cell>
          <cell r="V376" t="str">
            <v>12</v>
          </cell>
          <cell r="X376" t="str">
            <v>NA</v>
          </cell>
          <cell r="Z376" t="str">
            <v>3.5</v>
          </cell>
          <cell r="AB376" t="str">
            <v>NA</v>
          </cell>
          <cell r="AD376" t="str">
            <v>99</v>
          </cell>
          <cell r="AE376" t="str">
            <v>550</v>
          </cell>
          <cell r="AF376" t="str">
            <v xml:space="preserve">   540000</v>
          </cell>
          <cell r="AG376" t="str">
            <v>300</v>
          </cell>
        </row>
        <row r="377">
          <cell r="H377" t="str">
            <v>1695_B_5</v>
          </cell>
          <cell r="I377">
            <v>25355</v>
          </cell>
          <cell r="K377" t="str">
            <v>OP</v>
          </cell>
          <cell r="L377" t="str">
            <v>EC</v>
          </cell>
          <cell r="O377" t="str">
            <v>1234</v>
          </cell>
          <cell r="P377">
            <v>8514</v>
          </cell>
          <cell r="Q377">
            <v>6.2E-2</v>
          </cell>
          <cell r="R377" t="str">
            <v>99.5</v>
          </cell>
          <cell r="S377" t="str">
            <v>99.5</v>
          </cell>
          <cell r="U377" t="str">
            <v>NA</v>
          </cell>
          <cell r="V377" t="str">
            <v>12</v>
          </cell>
          <cell r="X377" t="str">
            <v>NA</v>
          </cell>
          <cell r="Z377" t="str">
            <v>3.5</v>
          </cell>
          <cell r="AB377" t="str">
            <v>NA</v>
          </cell>
          <cell r="AD377" t="str">
            <v>99</v>
          </cell>
          <cell r="AE377" t="str">
            <v>550</v>
          </cell>
          <cell r="AF377" t="str">
            <v xml:space="preserve">   540000</v>
          </cell>
          <cell r="AG377" t="str">
            <v>300</v>
          </cell>
        </row>
        <row r="378">
          <cell r="H378" t="str">
            <v>1702_B_1P</v>
          </cell>
          <cell r="I378">
            <v>21702</v>
          </cell>
          <cell r="K378" t="str">
            <v>OP</v>
          </cell>
          <cell r="L378" t="str">
            <v>EC</v>
          </cell>
          <cell r="O378" t="str">
            <v>486</v>
          </cell>
          <cell r="P378">
            <v>8123</v>
          </cell>
          <cell r="Q378" t="str">
            <v>NA</v>
          </cell>
          <cell r="R378" t="str">
            <v>95.0</v>
          </cell>
          <cell r="S378" t="str">
            <v>95.0</v>
          </cell>
          <cell r="U378" t="str">
            <v>NA</v>
          </cell>
          <cell r="V378" t="str">
            <v>NA</v>
          </cell>
          <cell r="X378" t="str">
            <v>NA</v>
          </cell>
          <cell r="Z378" t="str">
            <v>NA</v>
          </cell>
          <cell r="AB378" t="str">
            <v>NA</v>
          </cell>
          <cell r="AD378" t="str">
            <v>95</v>
          </cell>
          <cell r="AE378" t="str">
            <v>550</v>
          </cell>
          <cell r="AF378" t="str">
            <v xml:space="preserve">   805000</v>
          </cell>
          <cell r="AG378" t="str">
            <v>300</v>
          </cell>
        </row>
        <row r="379">
          <cell r="H379" t="str">
            <v>1702_B_1</v>
          </cell>
          <cell r="I379">
            <v>28277</v>
          </cell>
          <cell r="K379" t="str">
            <v>OP</v>
          </cell>
          <cell r="L379" t="str">
            <v>EC</v>
          </cell>
          <cell r="O379" t="str">
            <v>10067</v>
          </cell>
          <cell r="P379">
            <v>8123</v>
          </cell>
          <cell r="Q379">
            <v>0.01</v>
          </cell>
          <cell r="R379" t="str">
            <v>97.0</v>
          </cell>
          <cell r="S379" t="str">
            <v>97.0</v>
          </cell>
          <cell r="U379" t="str">
            <v>NA</v>
          </cell>
          <cell r="V379" t="str">
            <v>NA</v>
          </cell>
          <cell r="X379" t="str">
            <v>NA</v>
          </cell>
          <cell r="Z379" t="str">
            <v>2.4</v>
          </cell>
          <cell r="AA379" t="str">
            <v>4.6</v>
          </cell>
          <cell r="AB379" t="str">
            <v>NA</v>
          </cell>
          <cell r="AD379" t="str">
            <v>97</v>
          </cell>
          <cell r="AE379" t="str">
            <v>550</v>
          </cell>
          <cell r="AF379" t="str">
            <v xml:space="preserve">  1172000</v>
          </cell>
          <cell r="AG379" t="str">
            <v>300</v>
          </cell>
        </row>
        <row r="380">
          <cell r="H380" t="str">
            <v>1702_B_2P</v>
          </cell>
          <cell r="I380">
            <v>22433</v>
          </cell>
          <cell r="K380" t="str">
            <v>OP</v>
          </cell>
          <cell r="L380" t="str">
            <v>EC</v>
          </cell>
          <cell r="O380" t="str">
            <v>527</v>
          </cell>
          <cell r="P380">
            <v>8251</v>
          </cell>
          <cell r="Q380" t="str">
            <v>NA</v>
          </cell>
          <cell r="R380" t="str">
            <v>95.0</v>
          </cell>
          <cell r="S380" t="str">
            <v>95.0</v>
          </cell>
          <cell r="U380" t="str">
            <v>NA</v>
          </cell>
          <cell r="V380" t="str">
            <v>14</v>
          </cell>
          <cell r="X380" t="str">
            <v>NA</v>
          </cell>
          <cell r="Z380" t="str">
            <v>NA</v>
          </cell>
          <cell r="AB380" t="str">
            <v>NA</v>
          </cell>
          <cell r="AD380" t="str">
            <v>95</v>
          </cell>
          <cell r="AE380" t="str">
            <v>550</v>
          </cell>
          <cell r="AF380" t="str">
            <v xml:space="preserve">   820000</v>
          </cell>
          <cell r="AG380" t="str">
            <v>300</v>
          </cell>
        </row>
        <row r="381">
          <cell r="H381" t="str">
            <v>1702_B_2</v>
          </cell>
          <cell r="I381">
            <v>28277</v>
          </cell>
          <cell r="K381" t="str">
            <v>OP</v>
          </cell>
          <cell r="L381" t="str">
            <v>EC</v>
          </cell>
          <cell r="O381" t="str">
            <v>10067</v>
          </cell>
          <cell r="P381">
            <v>8251</v>
          </cell>
          <cell r="Q381">
            <v>0.04</v>
          </cell>
          <cell r="R381" t="str">
            <v>97.0</v>
          </cell>
          <cell r="S381" t="str">
            <v>97.0</v>
          </cell>
          <cell r="U381" t="str">
            <v>NA</v>
          </cell>
          <cell r="V381" t="str">
            <v>NA</v>
          </cell>
          <cell r="X381" t="str">
            <v>NA</v>
          </cell>
          <cell r="Z381" t="str">
            <v>2.4</v>
          </cell>
          <cell r="AA381" t="str">
            <v>4.6</v>
          </cell>
          <cell r="AB381" t="str">
            <v>NA</v>
          </cell>
          <cell r="AD381" t="str">
            <v>97</v>
          </cell>
          <cell r="AE381" t="str">
            <v>550</v>
          </cell>
          <cell r="AF381" t="str">
            <v xml:space="preserve">  1172000</v>
          </cell>
          <cell r="AG381" t="str">
            <v>300</v>
          </cell>
        </row>
        <row r="382">
          <cell r="H382" t="str">
            <v>1710_B_1</v>
          </cell>
          <cell r="I382">
            <v>27912</v>
          </cell>
          <cell r="K382" t="str">
            <v>OP</v>
          </cell>
          <cell r="L382" t="str">
            <v>EC</v>
          </cell>
          <cell r="O382" t="str">
            <v>15016</v>
          </cell>
          <cell r="P382">
            <v>8321</v>
          </cell>
          <cell r="Q382" t="str">
            <v>NA</v>
          </cell>
          <cell r="R382" t="str">
            <v>97.0</v>
          </cell>
          <cell r="S382" t="str">
            <v>97.0</v>
          </cell>
          <cell r="U382" t="str">
            <v>NA</v>
          </cell>
          <cell r="V382" t="str">
            <v>14.0</v>
          </cell>
          <cell r="W382" t="str">
            <v>17.4</v>
          </cell>
          <cell r="X382" t="str">
            <v>NA</v>
          </cell>
          <cell r="Z382" t="str">
            <v>2.2</v>
          </cell>
          <cell r="AA382" t="str">
            <v>4.6</v>
          </cell>
          <cell r="AB382" t="str">
            <v>NA</v>
          </cell>
          <cell r="AD382" t="str">
            <v>97.0</v>
          </cell>
          <cell r="AE382" t="str">
            <v>EN</v>
          </cell>
          <cell r="AF382" t="str">
            <v xml:space="preserve">  1177200</v>
          </cell>
          <cell r="AG382" t="str">
            <v>300</v>
          </cell>
        </row>
        <row r="383">
          <cell r="H383" t="str">
            <v>1710_B_2</v>
          </cell>
          <cell r="I383">
            <v>28642</v>
          </cell>
          <cell r="K383" t="str">
            <v>OP</v>
          </cell>
          <cell r="L383" t="str">
            <v>EC</v>
          </cell>
          <cell r="O383" t="str">
            <v>22100</v>
          </cell>
          <cell r="P383">
            <v>7326</v>
          </cell>
          <cell r="Q383">
            <v>0.01</v>
          </cell>
          <cell r="R383" t="str">
            <v>98.0</v>
          </cell>
          <cell r="S383" t="str">
            <v>98.0</v>
          </cell>
          <cell r="U383" t="str">
            <v>NA</v>
          </cell>
          <cell r="V383" t="str">
            <v>11.0</v>
          </cell>
          <cell r="W383" t="str">
            <v>15.0</v>
          </cell>
          <cell r="X383" t="str">
            <v>NA</v>
          </cell>
          <cell r="Z383" t="str">
            <v>2.5</v>
          </cell>
          <cell r="AA383" t="str">
            <v>4.5</v>
          </cell>
          <cell r="AB383" t="str">
            <v>NA</v>
          </cell>
          <cell r="AD383" t="str">
            <v>98.0</v>
          </cell>
          <cell r="AE383" t="str">
            <v>EN</v>
          </cell>
          <cell r="AF383" t="str">
            <v xml:space="preserve">  1491700</v>
          </cell>
          <cell r="AG383" t="str">
            <v>305</v>
          </cell>
        </row>
        <row r="384">
          <cell r="H384" t="str">
            <v>1710_B_3</v>
          </cell>
          <cell r="I384">
            <v>29373</v>
          </cell>
          <cell r="K384" t="str">
            <v>OP</v>
          </cell>
          <cell r="L384" t="str">
            <v>EC</v>
          </cell>
          <cell r="O384" t="str">
            <v>26554</v>
          </cell>
          <cell r="P384">
            <v>7958</v>
          </cell>
          <cell r="Q384">
            <v>0.01</v>
          </cell>
          <cell r="R384" t="str">
            <v>99.6</v>
          </cell>
          <cell r="S384" t="str">
            <v>99.6</v>
          </cell>
          <cell r="U384" t="str">
            <v>NA</v>
          </cell>
          <cell r="V384" t="str">
            <v>4.9</v>
          </cell>
          <cell r="W384" t="str">
            <v>16.2</v>
          </cell>
          <cell r="X384" t="str">
            <v>NA</v>
          </cell>
          <cell r="Z384" t="str">
            <v>0.7</v>
          </cell>
          <cell r="AB384" t="str">
            <v>NA</v>
          </cell>
          <cell r="AD384" t="str">
            <v>99.6</v>
          </cell>
          <cell r="AE384" t="str">
            <v>436</v>
          </cell>
          <cell r="AF384" t="str">
            <v xml:space="preserve">  3400000</v>
          </cell>
          <cell r="AG384" t="str">
            <v>305</v>
          </cell>
        </row>
        <row r="385">
          <cell r="H385" t="str">
            <v>1710_B_OUTLET</v>
          </cell>
          <cell r="I385">
            <v>37043</v>
          </cell>
          <cell r="K385" t="str">
            <v>OP</v>
          </cell>
          <cell r="L385" t="str">
            <v>EC</v>
          </cell>
          <cell r="O385" t="str">
            <v>6318</v>
          </cell>
          <cell r="P385">
            <v>8321</v>
          </cell>
          <cell r="Q385">
            <v>0.01</v>
          </cell>
          <cell r="R385" t="str">
            <v>99.5</v>
          </cell>
          <cell r="S385" t="str">
            <v>99.5</v>
          </cell>
          <cell r="U385" t="str">
            <v>NA</v>
          </cell>
          <cell r="V385" t="str">
            <v>14.0</v>
          </cell>
          <cell r="W385" t="str">
            <v>17.4</v>
          </cell>
          <cell r="X385" t="str">
            <v>NA</v>
          </cell>
          <cell r="Z385" t="str">
            <v>1.0</v>
          </cell>
          <cell r="AB385" t="str">
            <v>NA</v>
          </cell>
          <cell r="AD385" t="str">
            <v>99.5</v>
          </cell>
          <cell r="AE385" t="str">
            <v>EN</v>
          </cell>
          <cell r="AF385" t="str">
            <v>1177200</v>
          </cell>
          <cell r="AG385" t="str">
            <v>300</v>
          </cell>
        </row>
        <row r="386">
          <cell r="H386" t="str">
            <v>1720_B_7</v>
          </cell>
          <cell r="I386">
            <v>26085</v>
          </cell>
          <cell r="K386" t="str">
            <v>OP</v>
          </cell>
          <cell r="L386" t="str">
            <v>EC</v>
          </cell>
          <cell r="O386" t="str">
            <v>1300</v>
          </cell>
          <cell r="P386">
            <v>7399</v>
          </cell>
          <cell r="Q386">
            <v>0.05</v>
          </cell>
          <cell r="R386" t="str">
            <v>99.5</v>
          </cell>
          <cell r="S386" t="str">
            <v>99.5</v>
          </cell>
          <cell r="U386" t="str">
            <v>NA</v>
          </cell>
          <cell r="V386" t="str">
            <v>15</v>
          </cell>
          <cell r="X386" t="str">
            <v>NA</v>
          </cell>
          <cell r="Z386" t="str">
            <v>3</v>
          </cell>
          <cell r="AB386" t="str">
            <v>NA</v>
          </cell>
          <cell r="AD386" t="str">
            <v>99</v>
          </cell>
          <cell r="AE386" t="str">
            <v>550</v>
          </cell>
          <cell r="AF386" t="str">
            <v xml:space="preserve">   545000</v>
          </cell>
          <cell r="AG386" t="str">
            <v>305</v>
          </cell>
        </row>
        <row r="387">
          <cell r="H387" t="str">
            <v>1720_B_8</v>
          </cell>
          <cell r="I387">
            <v>26085</v>
          </cell>
          <cell r="K387" t="str">
            <v>OP</v>
          </cell>
          <cell r="L387" t="str">
            <v>EC</v>
          </cell>
          <cell r="O387" t="str">
            <v>1300</v>
          </cell>
          <cell r="P387">
            <v>8037</v>
          </cell>
          <cell r="Q387">
            <v>0.04</v>
          </cell>
          <cell r="R387" t="str">
            <v>99.5</v>
          </cell>
          <cell r="S387" t="str">
            <v>99.5</v>
          </cell>
          <cell r="U387" t="str">
            <v>NA</v>
          </cell>
          <cell r="V387" t="str">
            <v>15</v>
          </cell>
          <cell r="X387" t="str">
            <v>NA</v>
          </cell>
          <cell r="Z387" t="str">
            <v>3</v>
          </cell>
          <cell r="AB387" t="str">
            <v>NA</v>
          </cell>
          <cell r="AD387" t="str">
            <v>99</v>
          </cell>
          <cell r="AE387" t="str">
            <v>550</v>
          </cell>
          <cell r="AF387" t="str">
            <v xml:space="preserve">   545000</v>
          </cell>
          <cell r="AG387" t="str">
            <v>305</v>
          </cell>
        </row>
        <row r="388">
          <cell r="H388" t="str">
            <v>1723_B_1</v>
          </cell>
          <cell r="I388">
            <v>27181</v>
          </cell>
          <cell r="K388" t="str">
            <v>OP</v>
          </cell>
          <cell r="L388" t="str">
            <v>EC</v>
          </cell>
          <cell r="O388" t="str">
            <v>2584</v>
          </cell>
          <cell r="P388">
            <v>8505</v>
          </cell>
          <cell r="Q388">
            <v>0.16</v>
          </cell>
          <cell r="R388" t="str">
            <v>99.5</v>
          </cell>
          <cell r="S388" t="str">
            <v>99.5</v>
          </cell>
          <cell r="U388" t="str">
            <v>NA</v>
          </cell>
          <cell r="V388" t="str">
            <v>13</v>
          </cell>
          <cell r="X388" t="str">
            <v>NA</v>
          </cell>
          <cell r="Z388" t="str">
            <v>.7</v>
          </cell>
          <cell r="AB388" t="str">
            <v>NA</v>
          </cell>
          <cell r="AD388" t="str">
            <v>99</v>
          </cell>
          <cell r="AE388" t="str">
            <v>110</v>
          </cell>
          <cell r="AF388" t="str">
            <v xml:space="preserve">   400000</v>
          </cell>
          <cell r="AG388" t="str">
            <v>285</v>
          </cell>
        </row>
        <row r="389">
          <cell r="H389" t="str">
            <v>1723_B_2</v>
          </cell>
          <cell r="I389">
            <v>27181</v>
          </cell>
          <cell r="K389" t="str">
            <v>OP</v>
          </cell>
          <cell r="L389" t="str">
            <v>EC</v>
          </cell>
          <cell r="O389" t="str">
            <v>2584</v>
          </cell>
          <cell r="P389">
            <v>8677</v>
          </cell>
          <cell r="Q389">
            <v>0.14000000000000001</v>
          </cell>
          <cell r="R389" t="str">
            <v>99.5</v>
          </cell>
          <cell r="S389" t="str">
            <v>99.5</v>
          </cell>
          <cell r="U389" t="str">
            <v>NA</v>
          </cell>
          <cell r="V389" t="str">
            <v>13</v>
          </cell>
          <cell r="X389" t="str">
            <v>NA</v>
          </cell>
          <cell r="Z389" t="str">
            <v>.7</v>
          </cell>
          <cell r="AB389" t="str">
            <v>NA</v>
          </cell>
          <cell r="AD389" t="str">
            <v>99</v>
          </cell>
          <cell r="AE389" t="str">
            <v>110</v>
          </cell>
          <cell r="AF389" t="str">
            <v xml:space="preserve">   400000</v>
          </cell>
          <cell r="AG389" t="str">
            <v>285</v>
          </cell>
        </row>
        <row r="390">
          <cell r="H390" t="str">
            <v>1723_B_3</v>
          </cell>
          <cell r="I390">
            <v>27546</v>
          </cell>
          <cell r="K390" t="str">
            <v>OP</v>
          </cell>
          <cell r="L390" t="str">
            <v>EC</v>
          </cell>
          <cell r="O390" t="str">
            <v>3041</v>
          </cell>
          <cell r="P390">
            <v>7401</v>
          </cell>
          <cell r="Q390">
            <v>0.13</v>
          </cell>
          <cell r="R390" t="str">
            <v>99.5</v>
          </cell>
          <cell r="S390" t="str">
            <v>99.5</v>
          </cell>
          <cell r="U390" t="str">
            <v>NA</v>
          </cell>
          <cell r="V390" t="str">
            <v>13</v>
          </cell>
          <cell r="X390" t="str">
            <v>NA</v>
          </cell>
          <cell r="Z390" t="str">
            <v>.7</v>
          </cell>
          <cell r="AB390" t="str">
            <v>NA</v>
          </cell>
          <cell r="AD390" t="str">
            <v>99</v>
          </cell>
          <cell r="AE390" t="str">
            <v>138</v>
          </cell>
          <cell r="AF390" t="str">
            <v xml:space="preserve">   475000</v>
          </cell>
          <cell r="AG390" t="str">
            <v>300</v>
          </cell>
        </row>
        <row r="391">
          <cell r="H391" t="str">
            <v>593_B_3</v>
          </cell>
          <cell r="I391">
            <v>30376</v>
          </cell>
          <cell r="K391" t="str">
            <v>OP</v>
          </cell>
          <cell r="L391" t="str">
            <v>EK</v>
          </cell>
          <cell r="O391" t="str">
            <v>13300</v>
          </cell>
          <cell r="P391">
            <v>6924</v>
          </cell>
          <cell r="Q391">
            <v>0.05</v>
          </cell>
          <cell r="R391" t="str">
            <v>98.8</v>
          </cell>
          <cell r="S391" t="str">
            <v>NA</v>
          </cell>
          <cell r="U391" t="str">
            <v>NA</v>
          </cell>
          <cell r="V391" t="str">
            <v>8.0</v>
          </cell>
          <cell r="W391" t="str">
            <v>10.0</v>
          </cell>
          <cell r="X391" t="str">
            <v>0.1</v>
          </cell>
          <cell r="Z391" t="str">
            <v>0.8</v>
          </cell>
          <cell r="AA391" t="str">
            <v>1.0</v>
          </cell>
          <cell r="AB391" t="str">
            <v>1.0</v>
          </cell>
          <cell r="AD391" t="str">
            <v>98.8</v>
          </cell>
          <cell r="AE391" t="str">
            <v>60</v>
          </cell>
          <cell r="AF391" t="str">
            <v xml:space="preserve">   356900</v>
          </cell>
          <cell r="AG391" t="str">
            <v>267</v>
          </cell>
        </row>
        <row r="392">
          <cell r="H392" t="str">
            <v>593_B_4</v>
          </cell>
          <cell r="I392">
            <v>29952</v>
          </cell>
          <cell r="K392" t="str">
            <v>OP</v>
          </cell>
          <cell r="L392" t="str">
            <v>EK</v>
          </cell>
          <cell r="O392" t="str">
            <v>30600</v>
          </cell>
          <cell r="P392">
            <v>7136</v>
          </cell>
          <cell r="Q392">
            <v>0.05</v>
          </cell>
          <cell r="R392" t="str">
            <v>98.8</v>
          </cell>
          <cell r="S392" t="str">
            <v>NA</v>
          </cell>
          <cell r="U392" t="str">
            <v>NA</v>
          </cell>
          <cell r="V392" t="str">
            <v>8.0</v>
          </cell>
          <cell r="W392" t="str">
            <v>10.0</v>
          </cell>
          <cell r="X392" t="str">
            <v>0.1</v>
          </cell>
          <cell r="Z392" t="str">
            <v>0.8</v>
          </cell>
          <cell r="AA392" t="str">
            <v>1.0</v>
          </cell>
          <cell r="AB392" t="str">
            <v>1.0</v>
          </cell>
          <cell r="AD392" t="str">
            <v>98.8</v>
          </cell>
          <cell r="AE392" t="str">
            <v>118</v>
          </cell>
          <cell r="AF392" t="str">
            <v xml:space="preserve">   671000</v>
          </cell>
          <cell r="AG392" t="str">
            <v>295</v>
          </cell>
        </row>
        <row r="393">
          <cell r="H393" t="str">
            <v>593_B_5</v>
          </cell>
          <cell r="I393">
            <v>26846</v>
          </cell>
          <cell r="K393" t="str">
            <v>OP</v>
          </cell>
          <cell r="L393" t="str">
            <v>MC</v>
          </cell>
          <cell r="O393" t="str">
            <v>396</v>
          </cell>
          <cell r="P393">
            <v>1984</v>
          </cell>
          <cell r="Q393">
            <v>0.05</v>
          </cell>
          <cell r="R393" t="str">
            <v>32</v>
          </cell>
          <cell r="S393" t="str">
            <v>NA</v>
          </cell>
          <cell r="U393" t="str">
            <v>NA</v>
          </cell>
          <cell r="V393" t="str">
            <v>NA</v>
          </cell>
          <cell r="X393" t="str">
            <v>0.1</v>
          </cell>
          <cell r="Z393" t="str">
            <v>NA</v>
          </cell>
          <cell r="AB393" t="str">
            <v>0.1</v>
          </cell>
          <cell r="AD393" t="str">
            <v>32.4</v>
          </cell>
          <cell r="AE393" t="str">
            <v>112</v>
          </cell>
          <cell r="AF393" t="str">
            <v xml:space="preserve">  1440000</v>
          </cell>
          <cell r="AG393" t="str">
            <v>315</v>
          </cell>
        </row>
        <row r="394">
          <cell r="H394" t="str">
            <v>1217_B_1</v>
          </cell>
          <cell r="I394">
            <v>27576</v>
          </cell>
          <cell r="K394" t="str">
            <v>OP</v>
          </cell>
          <cell r="L394" t="str">
            <v>EK</v>
          </cell>
          <cell r="M394" t="str">
            <v>MC</v>
          </cell>
          <cell r="O394" t="str">
            <v>772</v>
          </cell>
          <cell r="P394">
            <v>6782</v>
          </cell>
          <cell r="Q394">
            <v>0.02</v>
          </cell>
          <cell r="R394" t="str">
            <v>99.4</v>
          </cell>
          <cell r="S394" t="str">
            <v>99.4</v>
          </cell>
          <cell r="T394">
            <v>36739</v>
          </cell>
          <cell r="V394" t="str">
            <v>20.0</v>
          </cell>
          <cell r="X394" t="str">
            <v>NA</v>
          </cell>
          <cell r="Z394" t="str">
            <v>2.0</v>
          </cell>
          <cell r="AB394" t="str">
            <v>NA</v>
          </cell>
          <cell r="AD394" t="str">
            <v>96.0</v>
          </cell>
          <cell r="AE394" t="str">
            <v>83</v>
          </cell>
          <cell r="AF394" t="str">
            <v>179000</v>
          </cell>
          <cell r="AG394" t="str">
            <v>450</v>
          </cell>
        </row>
        <row r="395">
          <cell r="H395" t="str">
            <v>50658_B_FF1</v>
          </cell>
          <cell r="I395">
            <v>33025</v>
          </cell>
          <cell r="K395" t="str">
            <v>OP</v>
          </cell>
          <cell r="L395" t="str">
            <v>BP</v>
          </cell>
          <cell r="O395" t="str">
            <v>7500</v>
          </cell>
          <cell r="P395">
            <v>7917</v>
          </cell>
          <cell r="Q395">
            <v>0.01</v>
          </cell>
          <cell r="R395" t="str">
            <v>99.5</v>
          </cell>
          <cell r="S395" t="str">
            <v>100</v>
          </cell>
          <cell r="U395" t="str">
            <v>NA</v>
          </cell>
          <cell r="V395" t="str">
            <v>NA</v>
          </cell>
          <cell r="X395" t="str">
            <v>NA</v>
          </cell>
          <cell r="Z395" t="str">
            <v>NA</v>
          </cell>
          <cell r="AB395" t="str">
            <v>NA</v>
          </cell>
          <cell r="AD395" t="str">
            <v>99.5</v>
          </cell>
          <cell r="AE395" t="str">
            <v>8.0</v>
          </cell>
          <cell r="AF395" t="str">
            <v>180000</v>
          </cell>
          <cell r="AG395" t="str">
            <v>275</v>
          </cell>
        </row>
        <row r="396">
          <cell r="H396" t="str">
            <v>50658_B_FF2</v>
          </cell>
          <cell r="I396">
            <v>33025</v>
          </cell>
          <cell r="K396" t="str">
            <v>OP</v>
          </cell>
          <cell r="L396" t="str">
            <v>BP</v>
          </cell>
          <cell r="O396" t="str">
            <v>7500</v>
          </cell>
          <cell r="P396">
            <v>8011</v>
          </cell>
          <cell r="Q396">
            <v>0.01</v>
          </cell>
          <cell r="R396" t="str">
            <v>99.5</v>
          </cell>
          <cell r="S396" t="str">
            <v>100</v>
          </cell>
          <cell r="U396" t="str">
            <v>NA</v>
          </cell>
          <cell r="V396" t="str">
            <v>NA</v>
          </cell>
          <cell r="X396" t="str">
            <v>NA</v>
          </cell>
          <cell r="Z396" t="str">
            <v>NA</v>
          </cell>
          <cell r="AB396" t="str">
            <v>NA</v>
          </cell>
          <cell r="AD396" t="str">
            <v>99.5</v>
          </cell>
          <cell r="AE396" t="str">
            <v>8.0</v>
          </cell>
          <cell r="AF396" t="str">
            <v>180000</v>
          </cell>
          <cell r="AG396" t="str">
            <v>275</v>
          </cell>
        </row>
        <row r="397">
          <cell r="H397" t="str">
            <v>50658_B_FF3</v>
          </cell>
          <cell r="I397">
            <v>33025</v>
          </cell>
          <cell r="K397" t="str">
            <v>OP</v>
          </cell>
          <cell r="L397" t="str">
            <v>BP</v>
          </cell>
          <cell r="O397" t="str">
            <v>7500</v>
          </cell>
          <cell r="P397">
            <v>8033</v>
          </cell>
          <cell r="Q397">
            <v>0.01</v>
          </cell>
          <cell r="R397" t="str">
            <v>99.5</v>
          </cell>
          <cell r="S397" t="str">
            <v>100</v>
          </cell>
          <cell r="U397" t="str">
            <v>NA</v>
          </cell>
          <cell r="V397" t="str">
            <v>NA</v>
          </cell>
          <cell r="X397" t="str">
            <v>NA</v>
          </cell>
          <cell r="Z397" t="str">
            <v>NA</v>
          </cell>
          <cell r="AB397" t="str">
            <v>NA</v>
          </cell>
          <cell r="AD397" t="str">
            <v>99.5</v>
          </cell>
          <cell r="AE397" t="str">
            <v>8.0</v>
          </cell>
          <cell r="AF397" t="str">
            <v>180000</v>
          </cell>
          <cell r="AG397" t="str">
            <v>275</v>
          </cell>
        </row>
        <row r="398">
          <cell r="H398" t="str">
            <v>50658_B_FF4</v>
          </cell>
          <cell r="I398">
            <v>33025</v>
          </cell>
          <cell r="K398" t="str">
            <v>OP</v>
          </cell>
          <cell r="L398" t="str">
            <v>BP</v>
          </cell>
          <cell r="O398" t="str">
            <v>7500</v>
          </cell>
          <cell r="P398">
            <v>8168</v>
          </cell>
          <cell r="Q398">
            <v>0.01</v>
          </cell>
          <cell r="R398" t="str">
            <v>99.5</v>
          </cell>
          <cell r="S398" t="str">
            <v>100</v>
          </cell>
          <cell r="U398" t="str">
            <v>NA</v>
          </cell>
          <cell r="V398" t="str">
            <v>NA</v>
          </cell>
          <cell r="X398" t="str">
            <v>NA</v>
          </cell>
          <cell r="Z398" t="str">
            <v>NA</v>
          </cell>
          <cell r="AB398" t="str">
            <v>NA</v>
          </cell>
          <cell r="AD398" t="str">
            <v>99.5</v>
          </cell>
          <cell r="AE398" t="str">
            <v>8.0</v>
          </cell>
          <cell r="AF398" t="str">
            <v>180000</v>
          </cell>
          <cell r="AG398" t="str">
            <v>275</v>
          </cell>
        </row>
        <row r="399">
          <cell r="H399" t="str">
            <v>10013_B_1</v>
          </cell>
          <cell r="I399">
            <v>32782</v>
          </cell>
          <cell r="K399" t="str">
            <v>OP</v>
          </cell>
          <cell r="L399" t="str">
            <v>BR</v>
          </cell>
          <cell r="O399" t="str">
            <v>EN</v>
          </cell>
          <cell r="P399">
            <v>7726</v>
          </cell>
          <cell r="Q399">
            <v>0.01</v>
          </cell>
          <cell r="R399" t="str">
            <v>99.9</v>
          </cell>
          <cell r="S399" t="str">
            <v>NA</v>
          </cell>
          <cell r="U399" t="str">
            <v>NA</v>
          </cell>
          <cell r="V399" t="str">
            <v>NA</v>
          </cell>
          <cell r="W399" t="str">
            <v>NA</v>
          </cell>
          <cell r="X399" t="str">
            <v>NA</v>
          </cell>
          <cell r="Y399" t="str">
            <v>NA</v>
          </cell>
          <cell r="Z399" t="str">
            <v>NA</v>
          </cell>
          <cell r="AA399" t="str">
            <v>NA</v>
          </cell>
          <cell r="AB399" t="str">
            <v>NA</v>
          </cell>
          <cell r="AC399" t="str">
            <v>NA</v>
          </cell>
          <cell r="AD399" t="str">
            <v>99.9</v>
          </cell>
          <cell r="AE399" t="str">
            <v>3</v>
          </cell>
          <cell r="AF399" t="str">
            <v>153490</v>
          </cell>
          <cell r="AG399" t="str">
            <v>254</v>
          </cell>
        </row>
        <row r="400">
          <cell r="H400" t="str">
            <v>10013_B_2</v>
          </cell>
          <cell r="I400">
            <v>32782</v>
          </cell>
          <cell r="K400" t="str">
            <v>OP</v>
          </cell>
          <cell r="L400" t="str">
            <v>BR</v>
          </cell>
          <cell r="O400" t="str">
            <v>EN</v>
          </cell>
          <cell r="P400">
            <v>7350</v>
          </cell>
          <cell r="Q400">
            <v>0.01</v>
          </cell>
          <cell r="R400" t="str">
            <v>99.9</v>
          </cell>
          <cell r="S400" t="str">
            <v>NA</v>
          </cell>
          <cell r="U400" t="str">
            <v>NA</v>
          </cell>
          <cell r="V400" t="str">
            <v>NA</v>
          </cell>
          <cell r="W400" t="str">
            <v>NA</v>
          </cell>
          <cell r="X400" t="str">
            <v>NA</v>
          </cell>
          <cell r="Y400" t="str">
            <v>NA</v>
          </cell>
          <cell r="Z400" t="str">
            <v>NA</v>
          </cell>
          <cell r="AA400" t="str">
            <v>NA</v>
          </cell>
          <cell r="AB400" t="str">
            <v>NA</v>
          </cell>
          <cell r="AC400" t="str">
            <v>NA</v>
          </cell>
          <cell r="AD400" t="str">
            <v>99.9</v>
          </cell>
          <cell r="AE400" t="str">
            <v>3</v>
          </cell>
          <cell r="AF400" t="str">
            <v>153490</v>
          </cell>
          <cell r="AG400" t="str">
            <v>254</v>
          </cell>
        </row>
        <row r="401">
          <cell r="H401" t="str">
            <v>50630_B_BH1</v>
          </cell>
          <cell r="I401">
            <v>31533</v>
          </cell>
          <cell r="K401" t="str">
            <v>OP</v>
          </cell>
          <cell r="L401" t="str">
            <v>BR</v>
          </cell>
          <cell r="O401" t="str">
            <v>3000</v>
          </cell>
          <cell r="P401">
            <v>8084</v>
          </cell>
          <cell r="Q401">
            <v>0.01</v>
          </cell>
          <cell r="R401" t="str">
            <v>90.0</v>
          </cell>
          <cell r="S401" t="str">
            <v>90.0</v>
          </cell>
          <cell r="T401">
            <v>38473</v>
          </cell>
          <cell r="V401" t="str">
            <v>NA</v>
          </cell>
          <cell r="X401" t="str">
            <v>NA</v>
          </cell>
          <cell r="Z401" t="str">
            <v>NA</v>
          </cell>
          <cell r="AB401" t="str">
            <v>NA</v>
          </cell>
          <cell r="AD401" t="str">
            <v>90.0</v>
          </cell>
          <cell r="AE401" t="str">
            <v>3</v>
          </cell>
          <cell r="AF401" t="str">
            <v>62270</v>
          </cell>
          <cell r="AG401" t="str">
            <v>290</v>
          </cell>
        </row>
        <row r="402">
          <cell r="H402" t="str">
            <v>50630_B_BH2</v>
          </cell>
          <cell r="I402">
            <v>31533</v>
          </cell>
          <cell r="K402" t="str">
            <v>OP</v>
          </cell>
          <cell r="L402" t="str">
            <v>BR</v>
          </cell>
          <cell r="O402" t="str">
            <v>3000</v>
          </cell>
          <cell r="P402">
            <v>8172</v>
          </cell>
          <cell r="Q402">
            <v>0.01</v>
          </cell>
          <cell r="R402" t="str">
            <v>90.0</v>
          </cell>
          <cell r="S402" t="str">
            <v>90.0</v>
          </cell>
          <cell r="T402">
            <v>38473</v>
          </cell>
          <cell r="V402" t="str">
            <v>NA</v>
          </cell>
          <cell r="X402" t="str">
            <v>NA</v>
          </cell>
          <cell r="Z402" t="str">
            <v>NA</v>
          </cell>
          <cell r="AB402" t="str">
            <v>NA</v>
          </cell>
          <cell r="AD402" t="str">
            <v>90.0</v>
          </cell>
          <cell r="AE402" t="str">
            <v>3</v>
          </cell>
          <cell r="AF402" t="str">
            <v>64435</v>
          </cell>
          <cell r="AG402" t="str">
            <v>290</v>
          </cell>
        </row>
        <row r="403">
          <cell r="H403" t="str">
            <v>50648_B_FF1</v>
          </cell>
          <cell r="I403">
            <v>32264</v>
          </cell>
          <cell r="K403" t="str">
            <v>OP</v>
          </cell>
          <cell r="L403" t="str">
            <v>BP</v>
          </cell>
          <cell r="O403" t="str">
            <v>EN</v>
          </cell>
          <cell r="P403">
            <v>8251</v>
          </cell>
          <cell r="Q403">
            <v>0.01</v>
          </cell>
          <cell r="R403" t="str">
            <v>99.9</v>
          </cell>
          <cell r="S403" t="str">
            <v>N/A</v>
          </cell>
          <cell r="U403" t="str">
            <v>NA</v>
          </cell>
          <cell r="V403" t="str">
            <v>NA</v>
          </cell>
          <cell r="W403" t="str">
            <v>NA</v>
          </cell>
          <cell r="X403" t="str">
            <v>NA</v>
          </cell>
          <cell r="Y403" t="str">
            <v>NA</v>
          </cell>
          <cell r="Z403" t="str">
            <v>NA</v>
          </cell>
          <cell r="AA403" t="str">
            <v>NA</v>
          </cell>
          <cell r="AB403" t="str">
            <v>NA</v>
          </cell>
          <cell r="AC403" t="str">
            <v>NA</v>
          </cell>
          <cell r="AD403" t="str">
            <v>99.9</v>
          </cell>
          <cell r="AE403" t="str">
            <v>0.5</v>
          </cell>
          <cell r="AF403" t="str">
            <v>67000</v>
          </cell>
          <cell r="AG403" t="str">
            <v>275</v>
          </cell>
        </row>
        <row r="404">
          <cell r="H404" t="str">
            <v>50648_B_FF2</v>
          </cell>
          <cell r="I404">
            <v>32264</v>
          </cell>
          <cell r="K404" t="str">
            <v>OP</v>
          </cell>
          <cell r="L404" t="str">
            <v>BP</v>
          </cell>
          <cell r="O404" t="str">
            <v>EN</v>
          </cell>
          <cell r="P404">
            <v>8111</v>
          </cell>
          <cell r="Q404">
            <v>0.01</v>
          </cell>
          <cell r="R404" t="str">
            <v>99.9</v>
          </cell>
          <cell r="S404" t="str">
            <v>N/A</v>
          </cell>
          <cell r="U404" t="str">
            <v>NA</v>
          </cell>
          <cell r="V404" t="str">
            <v>NA</v>
          </cell>
          <cell r="W404" t="str">
            <v>NA</v>
          </cell>
          <cell r="X404" t="str">
            <v>NA</v>
          </cell>
          <cell r="Y404" t="str">
            <v>NA</v>
          </cell>
          <cell r="Z404" t="str">
            <v>NA</v>
          </cell>
          <cell r="AA404" t="str">
            <v>NA</v>
          </cell>
          <cell r="AB404" t="str">
            <v>NA</v>
          </cell>
          <cell r="AC404" t="str">
            <v>NA</v>
          </cell>
          <cell r="AD404" t="str">
            <v>99.9</v>
          </cell>
          <cell r="AE404" t="str">
            <v>0.7</v>
          </cell>
          <cell r="AF404" t="str">
            <v>67000</v>
          </cell>
          <cell r="AG404" t="str">
            <v>275</v>
          </cell>
        </row>
        <row r="405">
          <cell r="H405" t="str">
            <v>50657_B_APC2</v>
          </cell>
          <cell r="I405">
            <v>34912</v>
          </cell>
          <cell r="K405" t="str">
            <v>OP</v>
          </cell>
          <cell r="L405" t="str">
            <v>BR</v>
          </cell>
          <cell r="O405" t="str">
            <v>EN</v>
          </cell>
          <cell r="P405">
            <v>7803</v>
          </cell>
          <cell r="Q405">
            <v>2E-3</v>
          </cell>
          <cell r="R405" t="str">
            <v>99</v>
          </cell>
          <cell r="S405" t="str">
            <v>na</v>
          </cell>
          <cell r="U405" t="str">
            <v>NA</v>
          </cell>
          <cell r="V405" t="str">
            <v>NA</v>
          </cell>
          <cell r="X405" t="str">
            <v>NA</v>
          </cell>
          <cell r="Z405" t="str">
            <v>NA</v>
          </cell>
          <cell r="AB405" t="str">
            <v>NA</v>
          </cell>
          <cell r="AD405" t="str">
            <v>99.6</v>
          </cell>
          <cell r="AE405" t="str">
            <v>1</v>
          </cell>
          <cell r="AF405" t="str">
            <v>172141</v>
          </cell>
          <cell r="AG405" t="str">
            <v>285</v>
          </cell>
        </row>
        <row r="406">
          <cell r="H406" t="str">
            <v>50960_B_BH1</v>
          </cell>
          <cell r="I406">
            <v>34366</v>
          </cell>
          <cell r="K406" t="str">
            <v>OP</v>
          </cell>
          <cell r="L406" t="str">
            <v>BP</v>
          </cell>
          <cell r="O406" t="str">
            <v>2975</v>
          </cell>
          <cell r="P406">
            <v>8322</v>
          </cell>
          <cell r="Q406">
            <v>0.26</v>
          </cell>
          <cell r="R406" t="str">
            <v>99.8</v>
          </cell>
          <cell r="S406" t="str">
            <v>99.8</v>
          </cell>
          <cell r="T406">
            <v>38384</v>
          </cell>
          <cell r="V406" t="str">
            <v>NA</v>
          </cell>
          <cell r="X406" t="str">
            <v>NA</v>
          </cell>
          <cell r="Z406" t="str">
            <v>NA</v>
          </cell>
          <cell r="AB406" t="str">
            <v>NA</v>
          </cell>
          <cell r="AD406" t="str">
            <v>99.6</v>
          </cell>
          <cell r="AE406" t="str">
            <v>1</v>
          </cell>
          <cell r="AF406" t="str">
            <v>143000</v>
          </cell>
          <cell r="AG406" t="str">
            <v>285</v>
          </cell>
        </row>
        <row r="407">
          <cell r="H407" t="str">
            <v>50960_B_BH2</v>
          </cell>
          <cell r="I407">
            <v>34366</v>
          </cell>
          <cell r="K407" t="str">
            <v>OP</v>
          </cell>
          <cell r="L407" t="str">
            <v>BP</v>
          </cell>
          <cell r="O407" t="str">
            <v>2975</v>
          </cell>
          <cell r="P407">
            <v>8392</v>
          </cell>
          <cell r="Q407">
            <v>0.26</v>
          </cell>
          <cell r="R407" t="str">
            <v>99.8</v>
          </cell>
          <cell r="S407" t="str">
            <v>99.8</v>
          </cell>
          <cell r="T407">
            <v>38384</v>
          </cell>
          <cell r="V407" t="str">
            <v>NA</v>
          </cell>
          <cell r="X407" t="str">
            <v>NA</v>
          </cell>
          <cell r="Z407" t="str">
            <v>NA</v>
          </cell>
          <cell r="AB407" t="str">
            <v>NA</v>
          </cell>
          <cell r="AD407" t="str">
            <v>99.6</v>
          </cell>
          <cell r="AE407" t="str">
            <v>1</v>
          </cell>
          <cell r="AF407" t="str">
            <v>143000</v>
          </cell>
          <cell r="AG407" t="str">
            <v>285</v>
          </cell>
        </row>
        <row r="408">
          <cell r="H408" t="str">
            <v>50960_B_BH3</v>
          </cell>
          <cell r="I408">
            <v>34366</v>
          </cell>
          <cell r="K408" t="str">
            <v>OP</v>
          </cell>
          <cell r="L408" t="str">
            <v>BP</v>
          </cell>
          <cell r="O408" t="str">
            <v>2975</v>
          </cell>
          <cell r="P408">
            <v>8462</v>
          </cell>
          <cell r="Q408">
            <v>0.21</v>
          </cell>
          <cell r="R408" t="str">
            <v>99.8</v>
          </cell>
          <cell r="S408" t="str">
            <v>99.8</v>
          </cell>
          <cell r="T408">
            <v>38384</v>
          </cell>
          <cell r="V408" t="str">
            <v>NA</v>
          </cell>
          <cell r="X408" t="str">
            <v>NA</v>
          </cell>
          <cell r="Z408" t="str">
            <v>NA</v>
          </cell>
          <cell r="AB408" t="str">
            <v>NA</v>
          </cell>
          <cell r="AD408" t="str">
            <v>99.6</v>
          </cell>
          <cell r="AE408" t="str">
            <v>1</v>
          </cell>
          <cell r="AF408" t="str">
            <v>143000</v>
          </cell>
          <cell r="AG408" t="str">
            <v>285</v>
          </cell>
        </row>
        <row r="409">
          <cell r="H409" t="str">
            <v>50859_B_BH1</v>
          </cell>
          <cell r="I409">
            <v>33359</v>
          </cell>
          <cell r="K409" t="str">
            <v>OP</v>
          </cell>
          <cell r="L409" t="str">
            <v>BP</v>
          </cell>
          <cell r="O409" t="str">
            <v>NA</v>
          </cell>
          <cell r="P409">
            <v>7993</v>
          </cell>
          <cell r="Q409">
            <v>0</v>
          </cell>
          <cell r="R409" t="str">
            <v>99.0</v>
          </cell>
          <cell r="S409" t="str">
            <v>NA</v>
          </cell>
          <cell r="U409" t="str">
            <v>NA</v>
          </cell>
          <cell r="V409" t="str">
            <v>NA</v>
          </cell>
          <cell r="X409" t="str">
            <v>NA</v>
          </cell>
          <cell r="Z409" t="str">
            <v>NA</v>
          </cell>
          <cell r="AB409" t="str">
            <v>NA</v>
          </cell>
          <cell r="AD409" t="str">
            <v>99.0</v>
          </cell>
          <cell r="AE409" t="str">
            <v>NA</v>
          </cell>
          <cell r="AF409" t="str">
            <v>96570</v>
          </cell>
          <cell r="AG409" t="str">
            <v>285</v>
          </cell>
        </row>
        <row r="410">
          <cell r="H410" t="str">
            <v>50859_B_BH2</v>
          </cell>
          <cell r="I410">
            <v>33359</v>
          </cell>
          <cell r="K410" t="str">
            <v>OP</v>
          </cell>
          <cell r="L410" t="str">
            <v>BP</v>
          </cell>
          <cell r="O410" t="str">
            <v>NA</v>
          </cell>
          <cell r="P410">
            <v>7812</v>
          </cell>
          <cell r="Q410">
            <v>0</v>
          </cell>
          <cell r="R410" t="str">
            <v>99.0</v>
          </cell>
          <cell r="S410" t="str">
            <v>NA</v>
          </cell>
          <cell r="U410" t="str">
            <v>NA</v>
          </cell>
          <cell r="V410" t="str">
            <v>NA</v>
          </cell>
          <cell r="X410" t="str">
            <v>NA</v>
          </cell>
          <cell r="Z410" t="str">
            <v>NA</v>
          </cell>
          <cell r="AB410" t="str">
            <v>NA</v>
          </cell>
          <cell r="AD410" t="str">
            <v>99.0</v>
          </cell>
          <cell r="AE410" t="str">
            <v>NA</v>
          </cell>
          <cell r="AF410" t="str">
            <v>96570</v>
          </cell>
          <cell r="AG410" t="str">
            <v>285</v>
          </cell>
        </row>
        <row r="411">
          <cell r="H411" t="str">
            <v>50859_B_BH3</v>
          </cell>
          <cell r="I411">
            <v>33359</v>
          </cell>
          <cell r="K411" t="str">
            <v>OP</v>
          </cell>
          <cell r="L411" t="str">
            <v>BP</v>
          </cell>
          <cell r="O411" t="str">
            <v>NA</v>
          </cell>
          <cell r="P411">
            <v>7812</v>
          </cell>
          <cell r="Q411">
            <v>0</v>
          </cell>
          <cell r="R411" t="str">
            <v>99.0</v>
          </cell>
          <cell r="S411" t="str">
            <v>NA</v>
          </cell>
          <cell r="U411" t="str">
            <v>NA</v>
          </cell>
          <cell r="V411" t="str">
            <v>NA</v>
          </cell>
          <cell r="X411" t="str">
            <v>NA</v>
          </cell>
          <cell r="Z411" t="str">
            <v>NA</v>
          </cell>
          <cell r="AB411" t="str">
            <v>NA</v>
          </cell>
          <cell r="AD411" t="str">
            <v>99.0</v>
          </cell>
          <cell r="AE411" t="str">
            <v>NA</v>
          </cell>
          <cell r="AF411" t="str">
            <v>96570</v>
          </cell>
          <cell r="AG411" t="str">
            <v>285</v>
          </cell>
        </row>
        <row r="412">
          <cell r="H412" t="str">
            <v>10525_B_3A</v>
          </cell>
          <cell r="I412">
            <v>33147</v>
          </cell>
          <cell r="K412" t="str">
            <v>OP</v>
          </cell>
          <cell r="L412" t="str">
            <v>MC</v>
          </cell>
          <cell r="M412" t="str">
            <v>EK</v>
          </cell>
          <cell r="O412" t="str">
            <v>4371</v>
          </cell>
          <cell r="P412">
            <v>8180</v>
          </cell>
          <cell r="Q412">
            <v>0.02</v>
          </cell>
          <cell r="R412" t="str">
            <v>99.3</v>
          </cell>
          <cell r="S412" t="str">
            <v>99.3</v>
          </cell>
          <cell r="U412" t="str">
            <v>EN</v>
          </cell>
          <cell r="V412" t="str">
            <v>NA</v>
          </cell>
          <cell r="X412" t="str">
            <v>NA</v>
          </cell>
          <cell r="Z412" t="str">
            <v>NA</v>
          </cell>
          <cell r="AB412" t="str">
            <v>NA</v>
          </cell>
          <cell r="AD412" t="str">
            <v>99.7</v>
          </cell>
          <cell r="AE412" t="str">
            <v>EN</v>
          </cell>
          <cell r="AF412" t="str">
            <v>294270</v>
          </cell>
          <cell r="AG412" t="str">
            <v>400</v>
          </cell>
        </row>
        <row r="413">
          <cell r="H413" t="str">
            <v>50663_B_FF100</v>
          </cell>
          <cell r="I413">
            <v>36342</v>
          </cell>
          <cell r="K413" t="str">
            <v>OP</v>
          </cell>
          <cell r="L413" t="str">
            <v>BP</v>
          </cell>
          <cell r="O413" t="str">
            <v>6</v>
          </cell>
          <cell r="P413">
            <v>8450</v>
          </cell>
          <cell r="Q413">
            <v>0</v>
          </cell>
          <cell r="R413" t="str">
            <v>99.0</v>
          </cell>
          <cell r="S413" t="str">
            <v>100</v>
          </cell>
          <cell r="T413">
            <v>38412</v>
          </cell>
          <cell r="V413" t="str">
            <v>NA</v>
          </cell>
          <cell r="X413" t="str">
            <v>NA</v>
          </cell>
          <cell r="Z413" t="str">
            <v>NA</v>
          </cell>
          <cell r="AB413" t="str">
            <v>NA</v>
          </cell>
          <cell r="AD413" t="str">
            <v>99.0</v>
          </cell>
          <cell r="AE413" t="str">
            <v>0.10</v>
          </cell>
          <cell r="AF413" t="str">
            <v>52948</v>
          </cell>
          <cell r="AG413" t="str">
            <v>275</v>
          </cell>
        </row>
        <row r="414">
          <cell r="H414" t="str">
            <v>50663_B_FF200</v>
          </cell>
          <cell r="I414">
            <v>36617</v>
          </cell>
          <cell r="K414" t="str">
            <v>OP</v>
          </cell>
          <cell r="L414" t="str">
            <v>BP</v>
          </cell>
          <cell r="O414" t="str">
            <v>6</v>
          </cell>
          <cell r="P414">
            <v>8413</v>
          </cell>
          <cell r="Q414">
            <v>0</v>
          </cell>
          <cell r="R414" t="str">
            <v>99.0</v>
          </cell>
          <cell r="S414" t="str">
            <v>100</v>
          </cell>
          <cell r="T414">
            <v>38412</v>
          </cell>
          <cell r="V414" t="str">
            <v>NA</v>
          </cell>
          <cell r="X414" t="str">
            <v>NA</v>
          </cell>
          <cell r="Z414" t="str">
            <v>NA</v>
          </cell>
          <cell r="AB414" t="str">
            <v>NA</v>
          </cell>
          <cell r="AD414" t="str">
            <v>99.0</v>
          </cell>
          <cell r="AE414" t="str">
            <v>0.38</v>
          </cell>
          <cell r="AF414" t="str">
            <v>52948</v>
          </cell>
          <cell r="AG414" t="str">
            <v>275</v>
          </cell>
        </row>
        <row r="415">
          <cell r="H415" t="str">
            <v>50663_B_FF300</v>
          </cell>
          <cell r="I415">
            <v>36800</v>
          </cell>
          <cell r="K415" t="str">
            <v>OP</v>
          </cell>
          <cell r="L415" t="str">
            <v>BP</v>
          </cell>
          <cell r="O415" t="str">
            <v>6</v>
          </cell>
          <cell r="P415">
            <v>8434</v>
          </cell>
          <cell r="Q415">
            <v>0</v>
          </cell>
          <cell r="R415" t="str">
            <v>99.0</v>
          </cell>
          <cell r="S415" t="str">
            <v>100</v>
          </cell>
          <cell r="T415">
            <v>38412</v>
          </cell>
          <cell r="V415" t="str">
            <v>NA</v>
          </cell>
          <cell r="X415" t="str">
            <v>NA</v>
          </cell>
          <cell r="Z415" t="str">
            <v>NA</v>
          </cell>
          <cell r="AB415" t="str">
            <v>NA</v>
          </cell>
          <cell r="AD415" t="str">
            <v>99.0</v>
          </cell>
          <cell r="AE415" t="str">
            <v>0.07</v>
          </cell>
          <cell r="AF415" t="str">
            <v>52948</v>
          </cell>
          <cell r="AG415" t="str">
            <v>275</v>
          </cell>
        </row>
        <row r="416">
          <cell r="H416" t="str">
            <v>50632_B_BP1</v>
          </cell>
          <cell r="I416">
            <v>32509</v>
          </cell>
          <cell r="K416" t="str">
            <v>OP</v>
          </cell>
          <cell r="L416" t="str">
            <v>BP</v>
          </cell>
          <cell r="O416" t="str">
            <v>EN</v>
          </cell>
          <cell r="P416">
            <v>7409</v>
          </cell>
          <cell r="Q416">
            <v>3.22E-9</v>
          </cell>
          <cell r="R416" t="str">
            <v>99.0</v>
          </cell>
          <cell r="S416" t="str">
            <v>99.0</v>
          </cell>
          <cell r="T416">
            <v>38473</v>
          </cell>
          <cell r="V416" t="str">
            <v>NA</v>
          </cell>
          <cell r="X416" t="str">
            <v>NA</v>
          </cell>
          <cell r="Z416" t="str">
            <v>NA</v>
          </cell>
          <cell r="AB416" t="str">
            <v>NA</v>
          </cell>
          <cell r="AD416" t="str">
            <v>99.0</v>
          </cell>
          <cell r="AE416" t="str">
            <v>2.5</v>
          </cell>
          <cell r="AF416" t="str">
            <v>116711</v>
          </cell>
          <cell r="AG416" t="str">
            <v>260</v>
          </cell>
        </row>
        <row r="417">
          <cell r="H417" t="str">
            <v>50632_B_BP2</v>
          </cell>
          <cell r="I417">
            <v>32509</v>
          </cell>
          <cell r="K417" t="str">
            <v>OP</v>
          </cell>
          <cell r="L417" t="str">
            <v>BP</v>
          </cell>
          <cell r="O417" t="str">
            <v>EN</v>
          </cell>
          <cell r="P417">
            <v>7911</v>
          </cell>
          <cell r="Q417">
            <v>6.9999999999999998E-9</v>
          </cell>
          <cell r="R417" t="str">
            <v>99.0</v>
          </cell>
          <cell r="S417" t="str">
            <v>99.0</v>
          </cell>
          <cell r="T417">
            <v>38473</v>
          </cell>
          <cell r="V417" t="str">
            <v>NA</v>
          </cell>
          <cell r="X417" t="str">
            <v>NA</v>
          </cell>
          <cell r="Z417" t="str">
            <v>NA</v>
          </cell>
          <cell r="AB417" t="str">
            <v>NA</v>
          </cell>
          <cell r="AD417" t="str">
            <v>99.0</v>
          </cell>
          <cell r="AE417" t="str">
            <v>2.2</v>
          </cell>
          <cell r="AF417" t="str">
            <v>111192</v>
          </cell>
          <cell r="AG417" t="str">
            <v>260</v>
          </cell>
        </row>
        <row r="418">
          <cell r="H418" t="str">
            <v>1024_B_5</v>
          </cell>
          <cell r="I418">
            <v>20090</v>
          </cell>
          <cell r="K418" t="str">
            <v>OP</v>
          </cell>
          <cell r="L418" t="str">
            <v>MC</v>
          </cell>
          <cell r="O418" t="str">
            <v>EN</v>
          </cell>
          <cell r="P418">
            <v>3602</v>
          </cell>
          <cell r="Q418">
            <v>0.3</v>
          </cell>
          <cell r="R418" t="str">
            <v>85.0</v>
          </cell>
          <cell r="S418" t="str">
            <v>98.5</v>
          </cell>
          <cell r="T418">
            <v>38657</v>
          </cell>
          <cell r="V418" t="str">
            <v>10.0</v>
          </cell>
          <cell r="X418" t="str">
            <v>NA</v>
          </cell>
          <cell r="Z418" t="str">
            <v>2.0</v>
          </cell>
          <cell r="AB418" t="str">
            <v>NA</v>
          </cell>
          <cell r="AD418" t="str">
            <v>88.0</v>
          </cell>
          <cell r="AE418" t="str">
            <v>68</v>
          </cell>
          <cell r="AF418" t="str">
            <v>57399</v>
          </cell>
          <cell r="AG418" t="str">
            <v>366</v>
          </cell>
        </row>
        <row r="419">
          <cell r="H419" t="str">
            <v>1024_B_6</v>
          </cell>
          <cell r="I419">
            <v>23743</v>
          </cell>
          <cell r="K419" t="str">
            <v>OP</v>
          </cell>
          <cell r="L419" t="str">
            <v>MC</v>
          </cell>
          <cell r="M419" t="str">
            <v>EK</v>
          </cell>
          <cell r="O419" t="str">
            <v>EN</v>
          </cell>
          <cell r="P419">
            <v>1616</v>
          </cell>
          <cell r="Q419">
            <v>0.02</v>
          </cell>
          <cell r="R419" t="str">
            <v>98.0</v>
          </cell>
          <cell r="S419" t="str">
            <v>99.0</v>
          </cell>
          <cell r="T419">
            <v>38657</v>
          </cell>
          <cell r="V419" t="str">
            <v>10.0</v>
          </cell>
          <cell r="X419" t="str">
            <v>NA</v>
          </cell>
          <cell r="Z419" t="str">
            <v>2.0</v>
          </cell>
          <cell r="AB419" t="str">
            <v>NA</v>
          </cell>
          <cell r="AD419" t="str">
            <v>98.0</v>
          </cell>
          <cell r="AE419" t="str">
            <v>282</v>
          </cell>
          <cell r="AF419" t="str">
            <v>66740</v>
          </cell>
          <cell r="AG419" t="str">
            <v>400</v>
          </cell>
        </row>
        <row r="420">
          <cell r="H420" t="str">
            <v>753_B_BH01</v>
          </cell>
          <cell r="I420">
            <v>27546</v>
          </cell>
          <cell r="K420" t="str">
            <v>OP</v>
          </cell>
          <cell r="L420" t="str">
            <v>BR</v>
          </cell>
          <cell r="O420" t="str">
            <v>377</v>
          </cell>
          <cell r="P420">
            <v>186</v>
          </cell>
          <cell r="Q420">
            <v>0.06</v>
          </cell>
          <cell r="R420" t="str">
            <v>99.0</v>
          </cell>
          <cell r="S420" t="str">
            <v>99.4</v>
          </cell>
          <cell r="T420">
            <v>28307</v>
          </cell>
          <cell r="V420" t="str">
            <v>10.0</v>
          </cell>
          <cell r="X420" t="str">
            <v>NA</v>
          </cell>
          <cell r="Z420" t="str">
            <v>0.9</v>
          </cell>
          <cell r="AB420" t="str">
            <v>NA</v>
          </cell>
          <cell r="AD420" t="str">
            <v>99.0</v>
          </cell>
          <cell r="AE420" t="str">
            <v>9.0</v>
          </cell>
          <cell r="AF420" t="str">
            <v>65492</v>
          </cell>
          <cell r="AG420" t="str">
            <v>308</v>
          </cell>
        </row>
        <row r="421">
          <cell r="H421" t="str">
            <v>10697_B_ESP</v>
          </cell>
          <cell r="I421">
            <v>32264</v>
          </cell>
          <cell r="K421" t="str">
            <v>OP</v>
          </cell>
          <cell r="L421" t="str">
            <v>EW</v>
          </cell>
          <cell r="O421" t="str">
            <v>4000</v>
          </cell>
          <cell r="P421">
            <v>8254</v>
          </cell>
          <cell r="Q421">
            <v>2.5000000000000001E-2</v>
          </cell>
          <cell r="R421" t="str">
            <v>99.2</v>
          </cell>
          <cell r="S421" t="str">
            <v>99.2</v>
          </cell>
          <cell r="T421">
            <v>37104</v>
          </cell>
          <cell r="V421" t="str">
            <v>NA</v>
          </cell>
          <cell r="X421" t="str">
            <v>NA</v>
          </cell>
          <cell r="Z421" t="str">
            <v>NA</v>
          </cell>
          <cell r="AB421" t="str">
            <v>NA</v>
          </cell>
          <cell r="AD421" t="str">
            <v>99.9</v>
          </cell>
          <cell r="AE421" t="str">
            <v>15</v>
          </cell>
          <cell r="AF421" t="str">
            <v>280000</v>
          </cell>
          <cell r="AG421" t="str">
            <v>360</v>
          </cell>
        </row>
        <row r="422">
          <cell r="H422" t="str">
            <v>54677_B_BH</v>
          </cell>
          <cell r="I422">
            <v>28887</v>
          </cell>
          <cell r="K422" t="str">
            <v>OP</v>
          </cell>
          <cell r="L422" t="str">
            <v>BP</v>
          </cell>
          <cell r="O422" t="str">
            <v>900</v>
          </cell>
          <cell r="P422">
            <v>4807</v>
          </cell>
          <cell r="Q422">
            <v>0.01</v>
          </cell>
          <cell r="R422" t="str">
            <v>95.0</v>
          </cell>
          <cell r="S422" t="str">
            <v>95.0</v>
          </cell>
          <cell r="T422">
            <v>37987</v>
          </cell>
          <cell r="V422" t="str">
            <v>NA</v>
          </cell>
          <cell r="X422" t="str">
            <v>0.2</v>
          </cell>
          <cell r="Z422" t="str">
            <v>NA</v>
          </cell>
          <cell r="AB422" t="str">
            <v>4.0</v>
          </cell>
          <cell r="AD422" t="str">
            <v>EN</v>
          </cell>
          <cell r="AE422" t="str">
            <v>4</v>
          </cell>
          <cell r="AF422" t="str">
            <v>380000</v>
          </cell>
          <cell r="AG422" t="str">
            <v>370</v>
          </cell>
        </row>
        <row r="423">
          <cell r="H423" t="str">
            <v>4140_B_E1</v>
          </cell>
          <cell r="I423">
            <v>27181</v>
          </cell>
          <cell r="K423" t="str">
            <v>OP</v>
          </cell>
          <cell r="L423" t="str">
            <v>EK</v>
          </cell>
          <cell r="O423" t="str">
            <v>983</v>
          </cell>
          <cell r="P423">
            <v>7321</v>
          </cell>
          <cell r="Q423">
            <v>0.02</v>
          </cell>
          <cell r="R423" t="str">
            <v>99.3</v>
          </cell>
          <cell r="S423" t="str">
            <v>99.3</v>
          </cell>
          <cell r="T423">
            <v>38047</v>
          </cell>
          <cell r="V423" t="str">
            <v>10</v>
          </cell>
          <cell r="X423" t="str">
            <v>NA</v>
          </cell>
          <cell r="Z423" t="str">
            <v>3</v>
          </cell>
          <cell r="AB423" t="str">
            <v>NA</v>
          </cell>
          <cell r="AD423" t="str">
            <v>99.5</v>
          </cell>
          <cell r="AE423" t="str">
            <v>60</v>
          </cell>
          <cell r="AF423" t="str">
            <v xml:space="preserve">   100000</v>
          </cell>
          <cell r="AG423" t="str">
            <v>330</v>
          </cell>
        </row>
        <row r="424">
          <cell r="H424" t="str">
            <v>4140_B_E2</v>
          </cell>
          <cell r="I424">
            <v>27181</v>
          </cell>
          <cell r="K424" t="str">
            <v>OP</v>
          </cell>
          <cell r="L424" t="str">
            <v>EK</v>
          </cell>
          <cell r="O424" t="str">
            <v>983</v>
          </cell>
          <cell r="P424">
            <v>7473</v>
          </cell>
          <cell r="Q424">
            <v>0.02</v>
          </cell>
          <cell r="R424" t="str">
            <v>99.3</v>
          </cell>
          <cell r="S424" t="str">
            <v>99.3</v>
          </cell>
          <cell r="T424">
            <v>38047</v>
          </cell>
          <cell r="V424" t="str">
            <v>10</v>
          </cell>
          <cell r="X424" t="str">
            <v>NA</v>
          </cell>
          <cell r="Z424" t="str">
            <v>3</v>
          </cell>
          <cell r="AB424" t="str">
            <v>NA</v>
          </cell>
          <cell r="AD424" t="str">
            <v>99.5</v>
          </cell>
          <cell r="AE424" t="str">
            <v>60</v>
          </cell>
          <cell r="AF424" t="str">
            <v xml:space="preserve">   100000</v>
          </cell>
          <cell r="AG424" t="str">
            <v>330</v>
          </cell>
        </row>
        <row r="425">
          <cell r="H425" t="str">
            <v>4140_B_E3</v>
          </cell>
          <cell r="I425">
            <v>27181</v>
          </cell>
          <cell r="K425" t="str">
            <v>OP</v>
          </cell>
          <cell r="L425" t="str">
            <v>EK</v>
          </cell>
          <cell r="O425" t="str">
            <v>983</v>
          </cell>
          <cell r="P425">
            <v>7008</v>
          </cell>
          <cell r="Q425">
            <v>0.02</v>
          </cell>
          <cell r="R425" t="str">
            <v>99.3</v>
          </cell>
          <cell r="S425" t="str">
            <v>99.3</v>
          </cell>
          <cell r="T425">
            <v>38047</v>
          </cell>
          <cell r="V425" t="str">
            <v>10</v>
          </cell>
          <cell r="X425" t="str">
            <v>NA</v>
          </cell>
          <cell r="Z425" t="str">
            <v>3</v>
          </cell>
          <cell r="AB425" t="str">
            <v>NA</v>
          </cell>
          <cell r="AD425" t="str">
            <v>99.5</v>
          </cell>
          <cell r="AE425" t="str">
            <v>60</v>
          </cell>
          <cell r="AF425" t="str">
            <v xml:space="preserve">   100000</v>
          </cell>
          <cell r="AG425" t="str">
            <v>330</v>
          </cell>
        </row>
        <row r="426">
          <cell r="H426" t="str">
            <v>4140_B_B4</v>
          </cell>
          <cell r="I426">
            <v>27181</v>
          </cell>
          <cell r="K426" t="str">
            <v>OP</v>
          </cell>
          <cell r="L426" t="str">
            <v>EK</v>
          </cell>
          <cell r="O426" t="str">
            <v>1600</v>
          </cell>
          <cell r="P426">
            <v>8396</v>
          </cell>
          <cell r="Q426">
            <v>0.02</v>
          </cell>
          <cell r="R426" t="str">
            <v>99.3</v>
          </cell>
          <cell r="S426" t="str">
            <v>99.3</v>
          </cell>
          <cell r="T426">
            <v>38047</v>
          </cell>
          <cell r="V426" t="str">
            <v>10</v>
          </cell>
          <cell r="X426" t="str">
            <v>NA</v>
          </cell>
          <cell r="Z426" t="str">
            <v>3</v>
          </cell>
          <cell r="AB426" t="str">
            <v>NA</v>
          </cell>
          <cell r="AD426" t="str">
            <v>99.5</v>
          </cell>
          <cell r="AE426" t="str">
            <v>160</v>
          </cell>
          <cell r="AF426" t="str">
            <v xml:space="preserve">   190000</v>
          </cell>
          <cell r="AG426" t="str">
            <v>330</v>
          </cell>
        </row>
        <row r="427">
          <cell r="H427" t="str">
            <v>4140_B_B5</v>
          </cell>
          <cell r="I427">
            <v>27181</v>
          </cell>
          <cell r="K427" t="str">
            <v>OP</v>
          </cell>
          <cell r="L427" t="str">
            <v>EK</v>
          </cell>
          <cell r="O427" t="str">
            <v>2213</v>
          </cell>
          <cell r="P427">
            <v>8362</v>
          </cell>
          <cell r="Q427">
            <v>0.09</v>
          </cell>
          <cell r="R427" t="str">
            <v>99.3</v>
          </cell>
          <cell r="S427" t="str">
            <v>99.3</v>
          </cell>
          <cell r="T427">
            <v>38047</v>
          </cell>
          <cell r="V427" t="str">
            <v>10</v>
          </cell>
          <cell r="X427" t="str">
            <v>NA</v>
          </cell>
          <cell r="Z427" t="str">
            <v>3</v>
          </cell>
          <cell r="AB427" t="str">
            <v>NA</v>
          </cell>
          <cell r="AD427" t="str">
            <v>99.5</v>
          </cell>
          <cell r="AE427" t="str">
            <v>240</v>
          </cell>
          <cell r="AF427" t="str">
            <v xml:space="preserve">   300000</v>
          </cell>
          <cell r="AG427" t="str">
            <v>330</v>
          </cell>
        </row>
        <row r="428">
          <cell r="H428" t="str">
            <v>4143_B_E1</v>
          </cell>
          <cell r="I428">
            <v>25385</v>
          </cell>
          <cell r="K428" t="str">
            <v>OP</v>
          </cell>
          <cell r="L428" t="str">
            <v>EC</v>
          </cell>
          <cell r="O428" t="str">
            <v>811</v>
          </cell>
          <cell r="P428">
            <v>8267</v>
          </cell>
          <cell r="Q428">
            <v>0.13</v>
          </cell>
          <cell r="R428" t="str">
            <v>97.8</v>
          </cell>
          <cell r="S428" t="str">
            <v>97.8</v>
          </cell>
          <cell r="T428">
            <v>38200</v>
          </cell>
          <cell r="V428" t="str">
            <v>10.0</v>
          </cell>
          <cell r="X428" t="str">
            <v>NA</v>
          </cell>
          <cell r="Z428" t="str">
            <v>3.0</v>
          </cell>
          <cell r="AB428" t="str">
            <v>NA</v>
          </cell>
          <cell r="AD428" t="str">
            <v>99.0</v>
          </cell>
          <cell r="AE428" t="str">
            <v>900</v>
          </cell>
          <cell r="AF428" t="str">
            <v xml:space="preserve">   985000</v>
          </cell>
          <cell r="AG428" t="str">
            <v>270</v>
          </cell>
        </row>
        <row r="429">
          <cell r="H429" t="str">
            <v>4271_B_E1</v>
          </cell>
          <cell r="I429">
            <v>28764</v>
          </cell>
          <cell r="K429" t="str">
            <v>OP</v>
          </cell>
          <cell r="L429" t="str">
            <v>EW</v>
          </cell>
          <cell r="O429" t="str">
            <v>6176</v>
          </cell>
          <cell r="P429">
            <v>8538</v>
          </cell>
          <cell r="Q429">
            <v>0.05</v>
          </cell>
          <cell r="R429" t="str">
            <v>98.1</v>
          </cell>
          <cell r="S429" t="str">
            <v>98.1</v>
          </cell>
          <cell r="T429">
            <v>38108</v>
          </cell>
          <cell r="V429" t="str">
            <v>4.0</v>
          </cell>
          <cell r="X429" t="str">
            <v>NA</v>
          </cell>
          <cell r="Z429" t="str">
            <v>0.3</v>
          </cell>
          <cell r="AB429" t="str">
            <v>NA</v>
          </cell>
          <cell r="AD429" t="str">
            <v>99.6</v>
          </cell>
          <cell r="AE429" t="str">
            <v>70</v>
          </cell>
          <cell r="AF429" t="str">
            <v xml:space="preserve">  2300000</v>
          </cell>
          <cell r="AG429" t="str">
            <v>840</v>
          </cell>
        </row>
        <row r="430">
          <cell r="H430" t="str">
            <v>2848_B_H-1</v>
          </cell>
          <cell r="I430">
            <v>26604</v>
          </cell>
          <cell r="K430" t="str">
            <v>OP</v>
          </cell>
          <cell r="L430" t="str">
            <v>EW</v>
          </cell>
          <cell r="O430" t="str">
            <v>803</v>
          </cell>
          <cell r="P430">
            <v>2049</v>
          </cell>
          <cell r="Q430">
            <v>0.03</v>
          </cell>
          <cell r="R430" t="str">
            <v>99.7</v>
          </cell>
          <cell r="S430" t="str">
            <v>99.7</v>
          </cell>
          <cell r="T430">
            <v>38626</v>
          </cell>
          <cell r="V430" t="str">
            <v>14.7</v>
          </cell>
          <cell r="X430" t="str">
            <v>NA</v>
          </cell>
          <cell r="Z430" t="str">
            <v>.9</v>
          </cell>
          <cell r="AB430" t="str">
            <v>NA</v>
          </cell>
          <cell r="AD430" t="str">
            <v>99.5</v>
          </cell>
          <cell r="AE430" t="str">
            <v>18.0</v>
          </cell>
          <cell r="AF430" t="str">
            <v xml:space="preserve">   105777</v>
          </cell>
          <cell r="AG430" t="str">
            <v>650</v>
          </cell>
        </row>
        <row r="431">
          <cell r="H431" t="str">
            <v>2848_B_H-2</v>
          </cell>
          <cell r="I431">
            <v>26604</v>
          </cell>
          <cell r="K431" t="str">
            <v>OP</v>
          </cell>
          <cell r="L431" t="str">
            <v>EW</v>
          </cell>
          <cell r="O431" t="str">
            <v>838</v>
          </cell>
          <cell r="P431">
            <v>2167</v>
          </cell>
          <cell r="Q431">
            <v>0.06</v>
          </cell>
          <cell r="R431" t="str">
            <v>99.5</v>
          </cell>
          <cell r="S431" t="str">
            <v>99.5</v>
          </cell>
          <cell r="T431">
            <v>38687</v>
          </cell>
          <cell r="V431" t="str">
            <v>14.7</v>
          </cell>
          <cell r="X431" t="str">
            <v>NA</v>
          </cell>
          <cell r="Z431" t="str">
            <v>.9</v>
          </cell>
          <cell r="AB431" t="str">
            <v>NA</v>
          </cell>
          <cell r="AD431" t="str">
            <v>99.5</v>
          </cell>
          <cell r="AE431" t="str">
            <v>18.0</v>
          </cell>
          <cell r="AF431" t="str">
            <v xml:space="preserve">   105777</v>
          </cell>
          <cell r="AG431" t="str">
            <v>650</v>
          </cell>
        </row>
        <row r="432">
          <cell r="H432" t="str">
            <v>2848_B_H-3</v>
          </cell>
          <cell r="I432">
            <v>26634</v>
          </cell>
          <cell r="K432" t="str">
            <v>OP</v>
          </cell>
          <cell r="L432" t="str">
            <v>EW</v>
          </cell>
          <cell r="O432" t="str">
            <v>857</v>
          </cell>
          <cell r="P432">
            <v>3394</v>
          </cell>
          <cell r="Q432">
            <v>0.03</v>
          </cell>
          <cell r="R432" t="str">
            <v>99.7</v>
          </cell>
          <cell r="S432" t="str">
            <v>99.7</v>
          </cell>
          <cell r="T432">
            <v>38626</v>
          </cell>
          <cell r="V432" t="str">
            <v>14.7</v>
          </cell>
          <cell r="X432" t="str">
            <v>NA</v>
          </cell>
          <cell r="Z432" t="str">
            <v>.9</v>
          </cell>
          <cell r="AB432" t="str">
            <v>NA</v>
          </cell>
          <cell r="AD432" t="str">
            <v>99.5</v>
          </cell>
          <cell r="AE432" t="str">
            <v>18.0</v>
          </cell>
          <cell r="AF432" t="str">
            <v xml:space="preserve">   103333</v>
          </cell>
          <cell r="AG432" t="str">
            <v>650</v>
          </cell>
        </row>
        <row r="433">
          <cell r="H433" t="str">
            <v>2848_B_H-4</v>
          </cell>
          <cell r="I433">
            <v>26634</v>
          </cell>
          <cell r="K433" t="str">
            <v>OP</v>
          </cell>
          <cell r="L433" t="str">
            <v>EW</v>
          </cell>
          <cell r="O433" t="str">
            <v>862</v>
          </cell>
          <cell r="P433">
            <v>3373</v>
          </cell>
          <cell r="Q433">
            <v>0.03</v>
          </cell>
          <cell r="R433" t="str">
            <v>99.7</v>
          </cell>
          <cell r="S433" t="str">
            <v>99.7</v>
          </cell>
          <cell r="T433">
            <v>38687</v>
          </cell>
          <cell r="V433" t="str">
            <v>14.7</v>
          </cell>
          <cell r="X433" t="str">
            <v>NA</v>
          </cell>
          <cell r="Z433" t="str">
            <v>.9</v>
          </cell>
          <cell r="AB433" t="str">
            <v>NA</v>
          </cell>
          <cell r="AD433" t="str">
            <v>99.5</v>
          </cell>
          <cell r="AE433" t="str">
            <v>18.0</v>
          </cell>
          <cell r="AF433" t="str">
            <v xml:space="preserve">   103333</v>
          </cell>
          <cell r="AG433" t="str">
            <v>650</v>
          </cell>
        </row>
        <row r="434">
          <cell r="H434" t="str">
            <v>2848_B_H-5</v>
          </cell>
          <cell r="I434">
            <v>26634</v>
          </cell>
          <cell r="K434" t="str">
            <v>OP</v>
          </cell>
          <cell r="L434" t="str">
            <v>EW</v>
          </cell>
          <cell r="O434" t="str">
            <v>862</v>
          </cell>
          <cell r="P434">
            <v>4022</v>
          </cell>
          <cell r="Q434">
            <v>0.02</v>
          </cell>
          <cell r="R434" t="str">
            <v>99.7</v>
          </cell>
          <cell r="S434" t="str">
            <v>99.7</v>
          </cell>
          <cell r="T434">
            <v>38626</v>
          </cell>
          <cell r="V434" t="str">
            <v>14.7</v>
          </cell>
          <cell r="X434" t="str">
            <v>NA</v>
          </cell>
          <cell r="Z434" t="str">
            <v>.9</v>
          </cell>
          <cell r="AB434" t="str">
            <v>NA</v>
          </cell>
          <cell r="AD434" t="str">
            <v>99.5</v>
          </cell>
          <cell r="AE434" t="str">
            <v>18.0</v>
          </cell>
          <cell r="AF434" t="str">
            <v xml:space="preserve">   103333</v>
          </cell>
          <cell r="AG434" t="str">
            <v>650</v>
          </cell>
        </row>
        <row r="435">
          <cell r="H435" t="str">
            <v>2848_B_H-6</v>
          </cell>
          <cell r="I435">
            <v>26634</v>
          </cell>
          <cell r="K435" t="str">
            <v>OP</v>
          </cell>
          <cell r="L435" t="str">
            <v>EW</v>
          </cell>
          <cell r="O435" t="str">
            <v>827</v>
          </cell>
          <cell r="P435">
            <v>3425</v>
          </cell>
          <cell r="Q435">
            <v>0.02</v>
          </cell>
          <cell r="R435" t="str">
            <v>99.7</v>
          </cell>
          <cell r="S435" t="str">
            <v>99.7</v>
          </cell>
          <cell r="T435">
            <v>38687</v>
          </cell>
          <cell r="V435" t="str">
            <v>14.7</v>
          </cell>
          <cell r="X435" t="str">
            <v>NA</v>
          </cell>
          <cell r="Z435" t="str">
            <v>.9</v>
          </cell>
          <cell r="AB435" t="str">
            <v>NA</v>
          </cell>
          <cell r="AD435" t="str">
            <v>99.5</v>
          </cell>
          <cell r="AE435" t="str">
            <v>18.0</v>
          </cell>
          <cell r="AF435" t="str">
            <v xml:space="preserve">   103333</v>
          </cell>
          <cell r="AG435" t="str">
            <v>650</v>
          </cell>
        </row>
        <row r="436">
          <cell r="H436" t="str">
            <v>2850_B_1</v>
          </cell>
          <cell r="I436">
            <v>26054</v>
          </cell>
          <cell r="K436" t="str">
            <v>OP</v>
          </cell>
          <cell r="L436" t="str">
            <v>EH</v>
          </cell>
          <cell r="O436" t="str">
            <v>5846</v>
          </cell>
          <cell r="P436">
            <v>6453</v>
          </cell>
          <cell r="Q436">
            <v>0.05</v>
          </cell>
          <cell r="R436" t="str">
            <v>99.9</v>
          </cell>
          <cell r="S436" t="str">
            <v>99.7</v>
          </cell>
          <cell r="T436">
            <v>38749</v>
          </cell>
          <cell r="V436" t="str">
            <v>12.5</v>
          </cell>
          <cell r="X436" t="str">
            <v>NA</v>
          </cell>
          <cell r="Z436" t="str">
            <v>3.5</v>
          </cell>
          <cell r="AA436" t="str">
            <v>5.0</v>
          </cell>
          <cell r="AB436" t="str">
            <v>NA</v>
          </cell>
          <cell r="AD436" t="str">
            <v>99.9</v>
          </cell>
          <cell r="AE436" t="str">
            <v>225</v>
          </cell>
          <cell r="AF436" t="str">
            <v xml:space="preserve">  1800000</v>
          </cell>
          <cell r="AG436" t="str">
            <v>280</v>
          </cell>
        </row>
        <row r="437">
          <cell r="H437" t="str">
            <v>2850_B_2</v>
          </cell>
          <cell r="I437">
            <v>25842</v>
          </cell>
          <cell r="K437" t="str">
            <v>OP</v>
          </cell>
          <cell r="L437" t="str">
            <v>EH</v>
          </cell>
          <cell r="O437" t="str">
            <v>5583</v>
          </cell>
          <cell r="P437">
            <v>7169</v>
          </cell>
          <cell r="Q437">
            <v>0.05</v>
          </cell>
          <cell r="R437" t="str">
            <v>99.9</v>
          </cell>
          <cell r="S437" t="str">
            <v>99.5</v>
          </cell>
          <cell r="T437">
            <v>38749</v>
          </cell>
          <cell r="V437" t="str">
            <v>12.5</v>
          </cell>
          <cell r="X437" t="str">
            <v>NA</v>
          </cell>
          <cell r="Z437" t="str">
            <v>3.5</v>
          </cell>
          <cell r="AA437" t="str">
            <v>5.0</v>
          </cell>
          <cell r="AB437" t="str">
            <v>NA</v>
          </cell>
          <cell r="AD437" t="str">
            <v>99.9</v>
          </cell>
          <cell r="AE437" t="str">
            <v>225</v>
          </cell>
          <cell r="AF437" t="str">
            <v xml:space="preserve">  1800000</v>
          </cell>
          <cell r="AG437" t="str">
            <v>280</v>
          </cell>
        </row>
        <row r="438">
          <cell r="H438" t="str">
            <v>2850_B_3</v>
          </cell>
          <cell r="I438">
            <v>26420</v>
          </cell>
          <cell r="K438" t="str">
            <v>OP</v>
          </cell>
          <cell r="L438" t="str">
            <v>EH</v>
          </cell>
          <cell r="O438" t="str">
            <v>6840</v>
          </cell>
          <cell r="P438">
            <v>6325</v>
          </cell>
          <cell r="Q438">
            <v>7.0000000000000007E-2</v>
          </cell>
          <cell r="R438" t="str">
            <v>99.9</v>
          </cell>
          <cell r="S438" t="str">
            <v>98.9</v>
          </cell>
          <cell r="T438">
            <v>38047</v>
          </cell>
          <cell r="V438" t="str">
            <v>12.5</v>
          </cell>
          <cell r="X438" t="str">
            <v>NA</v>
          </cell>
          <cell r="Z438" t="str">
            <v>3.5</v>
          </cell>
          <cell r="AA438" t="str">
            <v>5.0</v>
          </cell>
          <cell r="AB438" t="str">
            <v>NA</v>
          </cell>
          <cell r="AD438" t="str">
            <v>99.9</v>
          </cell>
          <cell r="AE438" t="str">
            <v>225</v>
          </cell>
          <cell r="AF438" t="str">
            <v xml:space="preserve">  1800000</v>
          </cell>
          <cell r="AG438" t="str">
            <v>280</v>
          </cell>
        </row>
        <row r="439">
          <cell r="H439" t="str">
            <v>2850_B_4</v>
          </cell>
          <cell r="I439">
            <v>27181</v>
          </cell>
          <cell r="K439" t="str">
            <v>OP</v>
          </cell>
          <cell r="L439" t="str">
            <v>EH</v>
          </cell>
          <cell r="O439" t="str">
            <v>5976</v>
          </cell>
          <cell r="P439">
            <v>7864</v>
          </cell>
          <cell r="Q439">
            <v>0.02</v>
          </cell>
          <cell r="R439" t="str">
            <v>99.9</v>
          </cell>
          <cell r="S439" t="str">
            <v>99.7</v>
          </cell>
          <cell r="T439">
            <v>38749</v>
          </cell>
          <cell r="V439" t="str">
            <v>12.5</v>
          </cell>
          <cell r="X439" t="str">
            <v>NA</v>
          </cell>
          <cell r="Z439" t="str">
            <v>3.5</v>
          </cell>
          <cell r="AA439" t="str">
            <v>5.0</v>
          </cell>
          <cell r="AB439" t="str">
            <v>NA</v>
          </cell>
          <cell r="AD439" t="str">
            <v>99.9</v>
          </cell>
          <cell r="AE439" t="str">
            <v>225</v>
          </cell>
          <cell r="AF439" t="str">
            <v xml:space="preserve">  1800000</v>
          </cell>
          <cell r="AG439" t="str">
            <v>280</v>
          </cell>
        </row>
        <row r="440">
          <cell r="H440" t="str">
            <v>6031_B_2</v>
          </cell>
          <cell r="I440">
            <v>30103</v>
          </cell>
          <cell r="K440" t="str">
            <v>OP</v>
          </cell>
          <cell r="L440" t="str">
            <v>EW</v>
          </cell>
          <cell r="O440" t="str">
            <v>43105</v>
          </cell>
          <cell r="P440">
            <v>930</v>
          </cell>
          <cell r="Q440">
            <v>0.03</v>
          </cell>
          <cell r="V440" t="str">
            <v>10.0</v>
          </cell>
          <cell r="W440" t="str">
            <v>23.0</v>
          </cell>
          <cell r="X440" t="str">
            <v>NA</v>
          </cell>
          <cell r="Z440" t="str">
            <v>0.6</v>
          </cell>
          <cell r="AA440" t="str">
            <v>4.0</v>
          </cell>
          <cell r="AB440" t="str">
            <v>NA</v>
          </cell>
          <cell r="AD440" t="str">
            <v>99.6</v>
          </cell>
          <cell r="AE440" t="str">
            <v>285</v>
          </cell>
          <cell r="AF440" t="str">
            <v xml:space="preserve">  1850000</v>
          </cell>
          <cell r="AG440" t="str">
            <v>560</v>
          </cell>
        </row>
        <row r="441">
          <cell r="H441" t="str">
            <v>10840_B_U-1</v>
          </cell>
          <cell r="I441">
            <v>32843</v>
          </cell>
          <cell r="K441" t="str">
            <v>OP</v>
          </cell>
          <cell r="L441" t="str">
            <v>MC</v>
          </cell>
          <cell r="M441" t="str">
            <v>BP</v>
          </cell>
          <cell r="O441" t="str">
            <v>500</v>
          </cell>
          <cell r="P441">
            <v>6704</v>
          </cell>
          <cell r="Q441">
            <v>0.01</v>
          </cell>
          <cell r="R441" t="str">
            <v>98.0</v>
          </cell>
          <cell r="S441" t="str">
            <v>98.0</v>
          </cell>
          <cell r="T441">
            <v>38504</v>
          </cell>
          <cell r="V441" t="str">
            <v>NA</v>
          </cell>
          <cell r="X441" t="str">
            <v>NA</v>
          </cell>
          <cell r="Z441" t="str">
            <v>NA</v>
          </cell>
          <cell r="AB441" t="str">
            <v>NA</v>
          </cell>
          <cell r="AD441" t="str">
            <v>98.8</v>
          </cell>
          <cell r="AE441" t="str">
            <v>12.13</v>
          </cell>
          <cell r="AF441" t="str">
            <v>125788</v>
          </cell>
          <cell r="AG441" t="str">
            <v>364</v>
          </cell>
        </row>
        <row r="442">
          <cell r="H442" t="str">
            <v>10840_B_U-2</v>
          </cell>
          <cell r="I442">
            <v>34335</v>
          </cell>
          <cell r="K442" t="str">
            <v>OP</v>
          </cell>
          <cell r="L442" t="str">
            <v>MC</v>
          </cell>
          <cell r="M442" t="str">
            <v>BP</v>
          </cell>
          <cell r="O442" t="str">
            <v>500</v>
          </cell>
          <cell r="P442">
            <v>7098</v>
          </cell>
          <cell r="Q442">
            <v>0.04</v>
          </cell>
          <cell r="R442" t="str">
            <v>97.0</v>
          </cell>
          <cell r="S442" t="str">
            <v>97.0</v>
          </cell>
          <cell r="T442">
            <v>38504</v>
          </cell>
          <cell r="V442" t="str">
            <v>NA</v>
          </cell>
          <cell r="X442" t="str">
            <v>NA</v>
          </cell>
          <cell r="Z442" t="str">
            <v>NA</v>
          </cell>
          <cell r="AB442" t="str">
            <v>NA</v>
          </cell>
          <cell r="AD442" t="str">
            <v>98.8</v>
          </cell>
          <cell r="AE442" t="str">
            <v>7.88</v>
          </cell>
          <cell r="AF442" t="str">
            <v>95319</v>
          </cell>
          <cell r="AG442" t="str">
            <v>352</v>
          </cell>
        </row>
        <row r="443">
          <cell r="H443" t="str">
            <v>1822_B_5</v>
          </cell>
          <cell r="I443">
            <v>18476</v>
          </cell>
          <cell r="K443" t="str">
            <v>OP</v>
          </cell>
          <cell r="L443" t="str">
            <v>MC</v>
          </cell>
          <cell r="O443" t="str">
            <v>80</v>
          </cell>
          <cell r="P443">
            <v>4063</v>
          </cell>
          <cell r="Q443">
            <v>0</v>
          </cell>
          <cell r="R443" t="str">
            <v>NA</v>
          </cell>
          <cell r="S443" t="str">
            <v>NA</v>
          </cell>
          <cell r="U443" t="str">
            <v>NA</v>
          </cell>
          <cell r="V443" t="str">
            <v>NA</v>
          </cell>
          <cell r="X443" t="str">
            <v>0.3</v>
          </cell>
          <cell r="Z443" t="str">
            <v>NA</v>
          </cell>
          <cell r="AB443" t="str">
            <v>0.7</v>
          </cell>
          <cell r="AD443" t="str">
            <v>96.0</v>
          </cell>
          <cell r="AE443" t="str">
            <v>EN</v>
          </cell>
          <cell r="AF443" t="str">
            <v xml:space="preserve">   130000</v>
          </cell>
          <cell r="AG443" t="str">
            <v>300</v>
          </cell>
        </row>
        <row r="444">
          <cell r="H444" t="str">
            <v>1822_B_6</v>
          </cell>
          <cell r="I444">
            <v>21398</v>
          </cell>
          <cell r="K444" t="str">
            <v>OS</v>
          </cell>
          <cell r="L444" t="str">
            <v>MC</v>
          </cell>
          <cell r="O444" t="str">
            <v>80</v>
          </cell>
          <cell r="P444">
            <v>6211</v>
          </cell>
          <cell r="Q444">
            <v>0</v>
          </cell>
          <cell r="R444" t="str">
            <v>NA</v>
          </cell>
          <cell r="S444" t="str">
            <v>NA</v>
          </cell>
          <cell r="U444" t="str">
            <v>NA</v>
          </cell>
          <cell r="V444" t="str">
            <v>NA</v>
          </cell>
          <cell r="X444" t="str">
            <v>0.3</v>
          </cell>
          <cell r="Z444" t="str">
            <v>NA</v>
          </cell>
          <cell r="AB444" t="str">
            <v>0.7</v>
          </cell>
          <cell r="AD444" t="str">
            <v>96.0</v>
          </cell>
          <cell r="AE444" t="str">
            <v>EN</v>
          </cell>
          <cell r="AF444" t="str">
            <v xml:space="preserve">   160000</v>
          </cell>
          <cell r="AG444" t="str">
            <v>300</v>
          </cell>
        </row>
        <row r="445">
          <cell r="H445" t="str">
            <v>1822_B_7</v>
          </cell>
          <cell r="I445">
            <v>29190</v>
          </cell>
          <cell r="K445" t="str">
            <v>SB</v>
          </cell>
          <cell r="L445" t="str">
            <v>EW</v>
          </cell>
          <cell r="O445" t="str">
            <v>1947</v>
          </cell>
          <cell r="P445">
            <v>4782</v>
          </cell>
          <cell r="Q445">
            <v>0</v>
          </cell>
          <cell r="R445" t="str">
            <v>NA</v>
          </cell>
          <cell r="S445" t="str">
            <v>NA</v>
          </cell>
          <cell r="U445" t="str">
            <v>NA</v>
          </cell>
          <cell r="V445" t="str">
            <v>NA</v>
          </cell>
          <cell r="X445" t="str">
            <v>0.3</v>
          </cell>
          <cell r="Z445" t="str">
            <v>NA</v>
          </cell>
          <cell r="AB445" t="str">
            <v>0.7</v>
          </cell>
          <cell r="AD445" t="str">
            <v>95.0</v>
          </cell>
          <cell r="AE445" t="str">
            <v>25</v>
          </cell>
          <cell r="AF445" t="str">
            <v xml:space="preserve">   210000</v>
          </cell>
          <cell r="AG445" t="str">
            <v>300</v>
          </cell>
        </row>
        <row r="446">
          <cell r="H446" t="str">
            <v>1726_B_15</v>
          </cell>
          <cell r="I446">
            <v>18780</v>
          </cell>
          <cell r="K446" t="str">
            <v>OS</v>
          </cell>
          <cell r="L446" t="str">
            <v>EC</v>
          </cell>
          <cell r="M446" t="str">
            <v>MC</v>
          </cell>
          <cell r="O446" t="str">
            <v>2545</v>
          </cell>
          <cell r="P446">
            <v>0</v>
          </cell>
          <cell r="V446" t="str">
            <v>NA</v>
          </cell>
          <cell r="X446" t="str">
            <v>NA</v>
          </cell>
          <cell r="Z446" t="str">
            <v>NA</v>
          </cell>
          <cell r="AB446" t="str">
            <v>NA</v>
          </cell>
          <cell r="AD446" t="str">
            <v>98</v>
          </cell>
          <cell r="AE446" t="str">
            <v>82</v>
          </cell>
          <cell r="AF446" t="str">
            <v xml:space="preserve">   386000</v>
          </cell>
          <cell r="AG446" t="str">
            <v>320</v>
          </cell>
        </row>
        <row r="447">
          <cell r="H447" t="str">
            <v>1726_B_16</v>
          </cell>
          <cell r="I447">
            <v>18780</v>
          </cell>
          <cell r="K447" t="str">
            <v>OS</v>
          </cell>
          <cell r="L447" t="str">
            <v>EC</v>
          </cell>
          <cell r="M447" t="str">
            <v>MC</v>
          </cell>
          <cell r="O447" t="str">
            <v>2545</v>
          </cell>
          <cell r="P447">
            <v>0</v>
          </cell>
          <cell r="V447" t="str">
            <v>NA</v>
          </cell>
          <cell r="X447" t="str">
            <v>NA</v>
          </cell>
          <cell r="Z447" t="str">
            <v>NA</v>
          </cell>
          <cell r="AB447" t="str">
            <v>NA</v>
          </cell>
          <cell r="AD447" t="str">
            <v>98</v>
          </cell>
          <cell r="AE447" t="str">
            <v>82</v>
          </cell>
          <cell r="AF447" t="str">
            <v xml:space="preserve">   386000</v>
          </cell>
          <cell r="AG447" t="str">
            <v>320</v>
          </cell>
        </row>
        <row r="448">
          <cell r="H448" t="str">
            <v>1726_B_17</v>
          </cell>
          <cell r="I448">
            <v>18780</v>
          </cell>
          <cell r="K448" t="str">
            <v>OS</v>
          </cell>
          <cell r="L448" t="str">
            <v>EC</v>
          </cell>
          <cell r="M448" t="str">
            <v>MC</v>
          </cell>
          <cell r="O448" t="str">
            <v>2545</v>
          </cell>
          <cell r="P448">
            <v>0</v>
          </cell>
          <cell r="V448" t="str">
            <v>NA</v>
          </cell>
          <cell r="X448" t="str">
            <v>NA</v>
          </cell>
          <cell r="Z448" t="str">
            <v>NA</v>
          </cell>
          <cell r="AB448" t="str">
            <v>NA</v>
          </cell>
          <cell r="AD448" t="str">
            <v>98</v>
          </cell>
          <cell r="AE448" t="str">
            <v>82</v>
          </cell>
          <cell r="AF448" t="str">
            <v xml:space="preserve">   386000</v>
          </cell>
          <cell r="AG448" t="str">
            <v>320</v>
          </cell>
        </row>
        <row r="449">
          <cell r="H449" t="str">
            <v>1726_B_18</v>
          </cell>
          <cell r="I449">
            <v>18780</v>
          </cell>
          <cell r="K449" t="str">
            <v>OS</v>
          </cell>
          <cell r="L449" t="str">
            <v>EC</v>
          </cell>
          <cell r="M449" t="str">
            <v>MC</v>
          </cell>
          <cell r="O449" t="str">
            <v>2545</v>
          </cell>
          <cell r="P449">
            <v>0</v>
          </cell>
          <cell r="V449" t="str">
            <v>NA</v>
          </cell>
          <cell r="X449" t="str">
            <v>NA</v>
          </cell>
          <cell r="Z449" t="str">
            <v>NA</v>
          </cell>
          <cell r="AB449" t="str">
            <v>NA</v>
          </cell>
          <cell r="AD449" t="str">
            <v>98</v>
          </cell>
          <cell r="AE449" t="str">
            <v>82</v>
          </cell>
          <cell r="AF449" t="str">
            <v xml:space="preserve">   386000</v>
          </cell>
          <cell r="AG449" t="str">
            <v>320</v>
          </cell>
        </row>
        <row r="450">
          <cell r="H450" t="str">
            <v>1731_B_1</v>
          </cell>
          <cell r="I450">
            <v>24929</v>
          </cell>
          <cell r="K450" t="str">
            <v>OP</v>
          </cell>
          <cell r="L450" t="str">
            <v>EC</v>
          </cell>
          <cell r="O450" t="str">
            <v>226</v>
          </cell>
          <cell r="P450">
            <v>6161</v>
          </cell>
          <cell r="Q450">
            <v>0.09</v>
          </cell>
          <cell r="R450" t="str">
            <v>98.1</v>
          </cell>
          <cell r="S450" t="str">
            <v>99.6</v>
          </cell>
          <cell r="T450">
            <v>29342</v>
          </cell>
          <cell r="V450" t="str">
            <v>7.3</v>
          </cell>
          <cell r="X450" t="str">
            <v>EN</v>
          </cell>
          <cell r="Z450" t="str">
            <v>1.0</v>
          </cell>
          <cell r="AB450" t="str">
            <v>EN</v>
          </cell>
          <cell r="AD450" t="str">
            <v>99.6</v>
          </cell>
          <cell r="AE450" t="str">
            <v>137</v>
          </cell>
          <cell r="AF450" t="str">
            <v xml:space="preserve">   463600</v>
          </cell>
          <cell r="AG450" t="str">
            <v>300</v>
          </cell>
        </row>
        <row r="451">
          <cell r="H451" t="str">
            <v>1732_B_10</v>
          </cell>
          <cell r="I451">
            <v>25750</v>
          </cell>
          <cell r="K451" t="str">
            <v>SC</v>
          </cell>
          <cell r="L451" t="str">
            <v>EC</v>
          </cell>
          <cell r="O451" t="str">
            <v>1035</v>
          </cell>
          <cell r="P451">
            <v>0</v>
          </cell>
          <cell r="T451">
            <v>37043</v>
          </cell>
          <cell r="V451" t="str">
            <v>9.7</v>
          </cell>
          <cell r="X451" t="str">
            <v>NA</v>
          </cell>
          <cell r="Z451" t="str">
            <v>0.8</v>
          </cell>
          <cell r="AB451" t="str">
            <v>NA</v>
          </cell>
          <cell r="AD451" t="str">
            <v>99.4</v>
          </cell>
          <cell r="AE451" t="str">
            <v>0</v>
          </cell>
          <cell r="AF451" t="str">
            <v xml:space="preserve">   265000</v>
          </cell>
          <cell r="AG451" t="str">
            <v>330</v>
          </cell>
        </row>
        <row r="452">
          <cell r="H452" t="str">
            <v>1732_B_11</v>
          </cell>
          <cell r="I452">
            <v>25934</v>
          </cell>
          <cell r="K452" t="str">
            <v>SC</v>
          </cell>
          <cell r="L452" t="str">
            <v>EC</v>
          </cell>
          <cell r="O452" t="str">
            <v>1035</v>
          </cell>
          <cell r="P452">
            <v>0</v>
          </cell>
          <cell r="T452">
            <v>37043</v>
          </cell>
          <cell r="V452" t="str">
            <v>9.7</v>
          </cell>
          <cell r="X452" t="str">
            <v>NA</v>
          </cell>
          <cell r="Z452" t="str">
            <v>.8</v>
          </cell>
          <cell r="AB452" t="str">
            <v>NA</v>
          </cell>
          <cell r="AD452" t="str">
            <v>99.4</v>
          </cell>
          <cell r="AE452" t="str">
            <v>0</v>
          </cell>
          <cell r="AF452" t="str">
            <v xml:space="preserve">   265000</v>
          </cell>
          <cell r="AG452" t="str">
            <v>330</v>
          </cell>
        </row>
        <row r="453">
          <cell r="H453" t="str">
            <v>1732_B_12</v>
          </cell>
          <cell r="I453">
            <v>25934</v>
          </cell>
          <cell r="K453" t="str">
            <v>SC</v>
          </cell>
          <cell r="L453" t="str">
            <v>EC</v>
          </cell>
          <cell r="O453" t="str">
            <v>1035</v>
          </cell>
          <cell r="P453">
            <v>0</v>
          </cell>
          <cell r="T453">
            <v>37043</v>
          </cell>
          <cell r="V453" t="str">
            <v>9.7</v>
          </cell>
          <cell r="X453" t="str">
            <v>NA</v>
          </cell>
          <cell r="Z453" t="str">
            <v>.8</v>
          </cell>
          <cell r="AB453" t="str">
            <v>NA</v>
          </cell>
          <cell r="AD453" t="str">
            <v>99.4</v>
          </cell>
          <cell r="AE453" t="str">
            <v>0</v>
          </cell>
          <cell r="AF453" t="str">
            <v xml:space="preserve">   265000</v>
          </cell>
          <cell r="AG453" t="str">
            <v>330</v>
          </cell>
        </row>
        <row r="454">
          <cell r="H454" t="str">
            <v>1732_B_9</v>
          </cell>
          <cell r="I454">
            <v>26115</v>
          </cell>
          <cell r="K454" t="str">
            <v>SC</v>
          </cell>
          <cell r="L454" t="str">
            <v>EC</v>
          </cell>
          <cell r="O454" t="str">
            <v>1035</v>
          </cell>
          <cell r="P454">
            <v>0</v>
          </cell>
          <cell r="T454">
            <v>37043</v>
          </cell>
          <cell r="V454" t="str">
            <v>9.7</v>
          </cell>
          <cell r="X454" t="str">
            <v>NA</v>
          </cell>
          <cell r="Z454" t="str">
            <v>.8</v>
          </cell>
          <cell r="AB454" t="str">
            <v>NA</v>
          </cell>
          <cell r="AD454" t="str">
            <v>99.4</v>
          </cell>
          <cell r="AE454" t="str">
            <v>0</v>
          </cell>
          <cell r="AF454" t="str">
            <v xml:space="preserve">   265000</v>
          </cell>
          <cell r="AG454" t="str">
            <v>330</v>
          </cell>
        </row>
        <row r="455">
          <cell r="H455" t="str">
            <v>1733_B_1</v>
          </cell>
          <cell r="I455">
            <v>26085</v>
          </cell>
          <cell r="K455" t="str">
            <v>OP</v>
          </cell>
          <cell r="L455" t="str">
            <v>EC</v>
          </cell>
          <cell r="O455" t="str">
            <v>3022</v>
          </cell>
          <cell r="P455">
            <v>7319</v>
          </cell>
          <cell r="Q455">
            <v>0.03</v>
          </cell>
          <cell r="R455" t="str">
            <v>99.3</v>
          </cell>
          <cell r="S455" t="str">
            <v>99.0</v>
          </cell>
          <cell r="T455">
            <v>30742</v>
          </cell>
          <cell r="V455" t="str">
            <v>7.5</v>
          </cell>
          <cell r="X455" t="str">
            <v>NA</v>
          </cell>
          <cell r="Z455" t="str">
            <v>1.0</v>
          </cell>
          <cell r="AB455" t="str">
            <v>0.2</v>
          </cell>
          <cell r="AD455" t="str">
            <v>99.6</v>
          </cell>
          <cell r="AE455" t="str">
            <v>250</v>
          </cell>
          <cell r="AF455" t="str">
            <v xml:space="preserve">  2625000</v>
          </cell>
          <cell r="AG455" t="str">
            <v>270</v>
          </cell>
        </row>
        <row r="456">
          <cell r="H456" t="str">
            <v>1733_B_2</v>
          </cell>
          <cell r="I456">
            <v>26724</v>
          </cell>
          <cell r="K456" t="str">
            <v>OP</v>
          </cell>
          <cell r="L456" t="str">
            <v>EC</v>
          </cell>
          <cell r="O456" t="str">
            <v>3090</v>
          </cell>
          <cell r="P456">
            <v>5480</v>
          </cell>
          <cell r="Q456">
            <v>0.03</v>
          </cell>
          <cell r="R456" t="str">
            <v>99.3</v>
          </cell>
          <cell r="S456" t="str">
            <v>99.0</v>
          </cell>
          <cell r="T456">
            <v>30376</v>
          </cell>
          <cell r="V456" t="str">
            <v>7.5</v>
          </cell>
          <cell r="X456" t="str">
            <v>NA</v>
          </cell>
          <cell r="Z456" t="str">
            <v>1.0</v>
          </cell>
          <cell r="AB456" t="str">
            <v>0.2</v>
          </cell>
          <cell r="AD456" t="str">
            <v>99.6</v>
          </cell>
          <cell r="AE456" t="str">
            <v>250</v>
          </cell>
          <cell r="AF456" t="str">
            <v xml:space="preserve">  2625000</v>
          </cell>
          <cell r="AG456" t="str">
            <v>270</v>
          </cell>
        </row>
        <row r="457">
          <cell r="H457" t="str">
            <v>1733_B_3</v>
          </cell>
          <cell r="I457">
            <v>26785</v>
          </cell>
          <cell r="K457" t="str">
            <v>OP</v>
          </cell>
          <cell r="L457" t="str">
            <v>EC</v>
          </cell>
          <cell r="O457" t="str">
            <v>3503</v>
          </cell>
          <cell r="P457">
            <v>7053</v>
          </cell>
          <cell r="Q457">
            <v>0.02</v>
          </cell>
          <cell r="R457" t="str">
            <v>99.6</v>
          </cell>
          <cell r="S457" t="str">
            <v>99.5</v>
          </cell>
          <cell r="T457">
            <v>30742</v>
          </cell>
          <cell r="V457" t="str">
            <v>7.5</v>
          </cell>
          <cell r="X457" t="str">
            <v>NA</v>
          </cell>
          <cell r="Z457" t="str">
            <v>1.0</v>
          </cell>
          <cell r="AB457" t="str">
            <v>0.2</v>
          </cell>
          <cell r="AD457" t="str">
            <v>99.6</v>
          </cell>
          <cell r="AE457" t="str">
            <v>250</v>
          </cell>
          <cell r="AF457" t="str">
            <v xml:space="preserve">  2625000</v>
          </cell>
          <cell r="AG457" t="str">
            <v>270</v>
          </cell>
        </row>
        <row r="458">
          <cell r="H458" t="str">
            <v>1733_B_4</v>
          </cell>
          <cell r="I458">
            <v>27150</v>
          </cell>
          <cell r="K458" t="str">
            <v>OP</v>
          </cell>
          <cell r="L458" t="str">
            <v>EC</v>
          </cell>
          <cell r="O458" t="str">
            <v>4322</v>
          </cell>
          <cell r="P458">
            <v>7148</v>
          </cell>
          <cell r="Q458">
            <v>0.02</v>
          </cell>
          <cell r="R458" t="str">
            <v>99.6</v>
          </cell>
          <cell r="S458" t="str">
            <v>99.5</v>
          </cell>
          <cell r="T458">
            <v>30621</v>
          </cell>
          <cell r="V458" t="str">
            <v>7.5</v>
          </cell>
          <cell r="X458" t="str">
            <v>NA</v>
          </cell>
          <cell r="Z458" t="str">
            <v>1.0</v>
          </cell>
          <cell r="AB458" t="str">
            <v>0.2</v>
          </cell>
          <cell r="AD458" t="str">
            <v>99.6</v>
          </cell>
          <cell r="AE458" t="str">
            <v>250</v>
          </cell>
          <cell r="AF458" t="str">
            <v xml:space="preserve">  2625000</v>
          </cell>
          <cell r="AG458" t="str">
            <v>270</v>
          </cell>
        </row>
        <row r="459">
          <cell r="H459" t="str">
            <v>1740_B_2</v>
          </cell>
          <cell r="I459">
            <v>28522</v>
          </cell>
          <cell r="K459" t="str">
            <v>OP</v>
          </cell>
          <cell r="L459" t="str">
            <v>EK</v>
          </cell>
          <cell r="O459" t="str">
            <v>30481</v>
          </cell>
          <cell r="P459">
            <v>8237</v>
          </cell>
          <cell r="Q459">
            <v>0.01</v>
          </cell>
          <cell r="R459" t="str">
            <v>99.8</v>
          </cell>
          <cell r="S459" t="str">
            <v>99.7</v>
          </cell>
          <cell r="T459">
            <v>29190</v>
          </cell>
          <cell r="V459" t="str">
            <v>11.7</v>
          </cell>
          <cell r="X459" t="str">
            <v>NA</v>
          </cell>
          <cell r="Z459" t="str">
            <v>0.8</v>
          </cell>
          <cell r="AB459" t="str">
            <v>NA</v>
          </cell>
          <cell r="AD459" t="str">
            <v>99.6</v>
          </cell>
          <cell r="AE459" t="str">
            <v>100.0</v>
          </cell>
          <cell r="AF459" t="str">
            <v xml:space="preserve">  1100000</v>
          </cell>
          <cell r="AG459" t="str">
            <v>285</v>
          </cell>
        </row>
        <row r="460">
          <cell r="H460" t="str">
            <v>1740_B_3</v>
          </cell>
          <cell r="I460">
            <v>28672</v>
          </cell>
          <cell r="K460" t="str">
            <v>OP</v>
          </cell>
          <cell r="L460" t="str">
            <v>EK</v>
          </cell>
          <cell r="O460" t="str">
            <v>31717</v>
          </cell>
          <cell r="P460">
            <v>6270</v>
          </cell>
          <cell r="Q460">
            <v>0.01</v>
          </cell>
          <cell r="R460" t="str">
            <v>99.6</v>
          </cell>
          <cell r="S460" t="str">
            <v>99.6</v>
          </cell>
          <cell r="T460">
            <v>28976</v>
          </cell>
          <cell r="V460" t="str">
            <v>11.7</v>
          </cell>
          <cell r="X460" t="str">
            <v>NA</v>
          </cell>
          <cell r="Z460" t="str">
            <v>0.8</v>
          </cell>
          <cell r="AB460" t="str">
            <v>NA</v>
          </cell>
          <cell r="AD460" t="str">
            <v>99.6</v>
          </cell>
          <cell r="AE460" t="str">
            <v>115</v>
          </cell>
          <cell r="AF460" t="str">
            <v xml:space="preserve">  1160000</v>
          </cell>
          <cell r="AG460" t="str">
            <v>290</v>
          </cell>
        </row>
        <row r="461">
          <cell r="H461" t="str">
            <v>1743_B_1</v>
          </cell>
          <cell r="I461">
            <v>27760</v>
          </cell>
          <cell r="K461" t="str">
            <v>OP</v>
          </cell>
          <cell r="L461" t="str">
            <v>EK</v>
          </cell>
          <cell r="O461" t="str">
            <v>7000</v>
          </cell>
          <cell r="P461">
            <v>8159</v>
          </cell>
          <cell r="Q461">
            <v>0.1</v>
          </cell>
          <cell r="R461" t="str">
            <v>99.6</v>
          </cell>
          <cell r="S461" t="str">
            <v>99.9</v>
          </cell>
          <cell r="T461">
            <v>38322</v>
          </cell>
          <cell r="V461" t="str">
            <v>4.7</v>
          </cell>
          <cell r="X461" t="str">
            <v>NA</v>
          </cell>
          <cell r="Z461" t="str">
            <v>0.6</v>
          </cell>
          <cell r="AB461" t="str">
            <v>NA</v>
          </cell>
          <cell r="AD461" t="str">
            <v>99.5</v>
          </cell>
          <cell r="AE461" t="str">
            <v>3</v>
          </cell>
          <cell r="AF461" t="str">
            <v xml:space="preserve">   751000</v>
          </cell>
          <cell r="AG461" t="str">
            <v>300</v>
          </cell>
        </row>
        <row r="462">
          <cell r="H462" t="str">
            <v>1743_B_2</v>
          </cell>
          <cell r="I462">
            <v>28216</v>
          </cell>
          <cell r="K462" t="str">
            <v>OP</v>
          </cell>
          <cell r="L462" t="str">
            <v>EK</v>
          </cell>
          <cell r="O462" t="str">
            <v>7000</v>
          </cell>
          <cell r="P462">
            <v>8330</v>
          </cell>
          <cell r="Q462">
            <v>0.01</v>
          </cell>
          <cell r="R462" t="str">
            <v>99.8</v>
          </cell>
          <cell r="S462" t="str">
            <v>99.9</v>
          </cell>
          <cell r="T462">
            <v>38322</v>
          </cell>
          <cell r="V462" t="str">
            <v>4.7</v>
          </cell>
          <cell r="X462" t="str">
            <v>1</v>
          </cell>
          <cell r="Z462" t="str">
            <v>0.6</v>
          </cell>
          <cell r="AB462" t="str">
            <v>NA</v>
          </cell>
          <cell r="AD462" t="str">
            <v>99.5</v>
          </cell>
          <cell r="AE462" t="str">
            <v>3</v>
          </cell>
          <cell r="AF462" t="str">
            <v xml:space="preserve">   751000</v>
          </cell>
          <cell r="AG462" t="str">
            <v>300</v>
          </cell>
        </row>
        <row r="463">
          <cell r="H463" t="str">
            <v>1743_B_3</v>
          </cell>
          <cell r="I463">
            <v>28307</v>
          </cell>
          <cell r="K463" t="str">
            <v>OP</v>
          </cell>
          <cell r="L463" t="str">
            <v>EK</v>
          </cell>
          <cell r="O463" t="str">
            <v>7000</v>
          </cell>
          <cell r="P463">
            <v>8326</v>
          </cell>
          <cell r="Q463">
            <v>0.01</v>
          </cell>
          <cell r="R463" t="str">
            <v>99.9</v>
          </cell>
          <cell r="S463" t="str">
            <v>99.9</v>
          </cell>
          <cell r="T463">
            <v>38322</v>
          </cell>
          <cell r="V463" t="str">
            <v>4.7</v>
          </cell>
          <cell r="X463" t="str">
            <v>NA</v>
          </cell>
          <cell r="Z463" t="str">
            <v>0.6</v>
          </cell>
          <cell r="AB463" t="str">
            <v>NA</v>
          </cell>
          <cell r="AD463" t="str">
            <v>99.5</v>
          </cell>
          <cell r="AE463" t="str">
            <v>3</v>
          </cell>
          <cell r="AF463" t="str">
            <v xml:space="preserve">   751000</v>
          </cell>
          <cell r="AG463" t="str">
            <v>300</v>
          </cell>
        </row>
        <row r="464">
          <cell r="H464" t="str">
            <v>1743_B_4</v>
          </cell>
          <cell r="I464">
            <v>28126</v>
          </cell>
          <cell r="K464" t="str">
            <v>OP</v>
          </cell>
          <cell r="L464" t="str">
            <v>EK</v>
          </cell>
          <cell r="O464" t="str">
            <v>7000</v>
          </cell>
          <cell r="P464">
            <v>8593</v>
          </cell>
          <cell r="Q464">
            <v>0</v>
          </cell>
          <cell r="R464" t="str">
            <v>99.9</v>
          </cell>
          <cell r="S464" t="str">
            <v>99.9</v>
          </cell>
          <cell r="T464">
            <v>38231</v>
          </cell>
          <cell r="V464" t="str">
            <v>4.7</v>
          </cell>
          <cell r="X464" t="str">
            <v>NA</v>
          </cell>
          <cell r="Z464" t="str">
            <v>0.6</v>
          </cell>
          <cell r="AB464" t="str">
            <v>NA</v>
          </cell>
          <cell r="AD464" t="str">
            <v>99.5</v>
          </cell>
          <cell r="AE464" t="str">
            <v>3</v>
          </cell>
          <cell r="AF464" t="str">
            <v xml:space="preserve">   751000</v>
          </cell>
          <cell r="AG464" t="str">
            <v>300</v>
          </cell>
        </row>
        <row r="465">
          <cell r="H465" t="str">
            <v>1743_B_6</v>
          </cell>
          <cell r="I465">
            <v>29952</v>
          </cell>
          <cell r="K465" t="str">
            <v>OP</v>
          </cell>
          <cell r="L465" t="str">
            <v>EK</v>
          </cell>
          <cell r="O465" t="str">
            <v>28000</v>
          </cell>
          <cell r="P465">
            <v>7859</v>
          </cell>
          <cell r="Q465">
            <v>0.01</v>
          </cell>
          <cell r="R465" t="str">
            <v>99.7</v>
          </cell>
          <cell r="S465" t="str">
            <v>99.9</v>
          </cell>
          <cell r="T465">
            <v>38322</v>
          </cell>
          <cell r="V465" t="str">
            <v>4.7</v>
          </cell>
          <cell r="X465" t="str">
            <v>NA</v>
          </cell>
          <cell r="Z465" t="str">
            <v>0.5</v>
          </cell>
          <cell r="AB465" t="str">
            <v>NA</v>
          </cell>
          <cell r="AD465" t="str">
            <v>99.7</v>
          </cell>
          <cell r="AE465" t="str">
            <v>34</v>
          </cell>
          <cell r="AF465" t="str">
            <v xml:space="preserve">  1320000</v>
          </cell>
          <cell r="AG465" t="str">
            <v>300</v>
          </cell>
        </row>
        <row r="466">
          <cell r="H466" t="str">
            <v>1743_B_7</v>
          </cell>
          <cell r="I466">
            <v>25263</v>
          </cell>
          <cell r="K466" t="str">
            <v>OP</v>
          </cell>
          <cell r="L466" t="str">
            <v>EK</v>
          </cell>
          <cell r="O466" t="str">
            <v>3000</v>
          </cell>
          <cell r="P466">
            <v>7683</v>
          </cell>
          <cell r="Q466">
            <v>0.02</v>
          </cell>
          <cell r="R466" t="str">
            <v>99.2</v>
          </cell>
          <cell r="S466" t="str">
            <v>99.5</v>
          </cell>
          <cell r="T466">
            <v>38322</v>
          </cell>
          <cell r="V466" t="str">
            <v>5.8</v>
          </cell>
          <cell r="X466" t="str">
            <v>1</v>
          </cell>
          <cell r="Z466" t="str">
            <v>0.9</v>
          </cell>
          <cell r="AB466" t="str">
            <v>.5</v>
          </cell>
          <cell r="AD466" t="str">
            <v>99.6</v>
          </cell>
          <cell r="AE466" t="str">
            <v>110</v>
          </cell>
          <cell r="AF466" t="str">
            <v xml:space="preserve">  1530000</v>
          </cell>
          <cell r="AG466" t="str">
            <v>307</v>
          </cell>
        </row>
        <row r="467">
          <cell r="H467" t="str">
            <v>1745_B_16</v>
          </cell>
          <cell r="I467">
            <v>17899</v>
          </cell>
          <cell r="K467" t="str">
            <v>OP</v>
          </cell>
          <cell r="L467" t="str">
            <v>EC</v>
          </cell>
          <cell r="O467" t="str">
            <v>175</v>
          </cell>
          <cell r="P467">
            <v>8547</v>
          </cell>
          <cell r="Q467">
            <v>0.03</v>
          </cell>
          <cell r="R467" t="str">
            <v>99.2</v>
          </cell>
          <cell r="S467" t="str">
            <v>99.2</v>
          </cell>
          <cell r="T467">
            <v>28338</v>
          </cell>
          <cell r="V467" t="str">
            <v>8.0</v>
          </cell>
          <cell r="X467" t="str">
            <v>NA</v>
          </cell>
          <cell r="Z467" t="str">
            <v>1.0</v>
          </cell>
          <cell r="AB467" t="str">
            <v>NA</v>
          </cell>
          <cell r="AD467" t="str">
            <v>99.6</v>
          </cell>
          <cell r="AE467" t="str">
            <v>50</v>
          </cell>
          <cell r="AF467" t="str">
            <v xml:space="preserve">   267500</v>
          </cell>
          <cell r="AG467" t="str">
            <v>310</v>
          </cell>
        </row>
        <row r="468">
          <cell r="H468" t="str">
            <v>1745_B_17</v>
          </cell>
          <cell r="I468">
            <v>17899</v>
          </cell>
          <cell r="K468" t="str">
            <v>OP</v>
          </cell>
          <cell r="L468" t="str">
            <v>EC</v>
          </cell>
          <cell r="O468" t="str">
            <v>175</v>
          </cell>
          <cell r="P468">
            <v>8372</v>
          </cell>
          <cell r="Q468">
            <v>0.03</v>
          </cell>
          <cell r="R468" t="str">
            <v>99.2</v>
          </cell>
          <cell r="S468" t="str">
            <v>99.4</v>
          </cell>
          <cell r="T468">
            <v>28338</v>
          </cell>
          <cell r="V468" t="str">
            <v>8.0</v>
          </cell>
          <cell r="X468" t="str">
            <v>NA</v>
          </cell>
          <cell r="Z468" t="str">
            <v>1.0</v>
          </cell>
          <cell r="AB468" t="str">
            <v>NA</v>
          </cell>
          <cell r="AD468" t="str">
            <v>99.6</v>
          </cell>
          <cell r="AE468" t="str">
            <v>50</v>
          </cell>
          <cell r="AF468" t="str">
            <v xml:space="preserve">   267500</v>
          </cell>
          <cell r="AG468" t="str">
            <v>310</v>
          </cell>
        </row>
        <row r="469">
          <cell r="H469" t="str">
            <v>1745_B_18</v>
          </cell>
          <cell r="I469">
            <v>17899</v>
          </cell>
          <cell r="K469" t="str">
            <v>OP</v>
          </cell>
          <cell r="L469" t="str">
            <v>EC</v>
          </cell>
          <cell r="O469" t="str">
            <v>175</v>
          </cell>
          <cell r="P469">
            <v>8488</v>
          </cell>
          <cell r="Q469">
            <v>0.03</v>
          </cell>
          <cell r="R469" t="str">
            <v>99.2</v>
          </cell>
          <cell r="S469" t="str">
            <v>99.4</v>
          </cell>
          <cell r="T469">
            <v>28338</v>
          </cell>
          <cell r="V469" t="str">
            <v>8.0</v>
          </cell>
          <cell r="X469" t="str">
            <v>NA</v>
          </cell>
          <cell r="Z469" t="str">
            <v>1.0</v>
          </cell>
          <cell r="AB469" t="str">
            <v>NA</v>
          </cell>
          <cell r="AD469" t="str">
            <v>99.6</v>
          </cell>
          <cell r="AE469" t="str">
            <v>50</v>
          </cell>
          <cell r="AF469" t="str">
            <v xml:space="preserve">   267500</v>
          </cell>
          <cell r="AG469" t="str">
            <v>310</v>
          </cell>
        </row>
        <row r="470">
          <cell r="H470" t="str">
            <v>1745_B_19</v>
          </cell>
          <cell r="I470">
            <v>17899</v>
          </cell>
          <cell r="K470" t="str">
            <v>OP</v>
          </cell>
          <cell r="L470" t="str">
            <v>EC</v>
          </cell>
          <cell r="O470" t="str">
            <v>175</v>
          </cell>
          <cell r="P470">
            <v>8470</v>
          </cell>
          <cell r="Q470">
            <v>0.03</v>
          </cell>
          <cell r="R470" t="str">
            <v>99.2</v>
          </cell>
          <cell r="S470" t="str">
            <v>99.4</v>
          </cell>
          <cell r="T470">
            <v>28338</v>
          </cell>
          <cell r="V470" t="str">
            <v>8.0</v>
          </cell>
          <cell r="X470" t="str">
            <v>NA</v>
          </cell>
          <cell r="Z470" t="str">
            <v>1.0</v>
          </cell>
          <cell r="AB470" t="str">
            <v>NA</v>
          </cell>
          <cell r="AD470" t="str">
            <v>99.6</v>
          </cell>
          <cell r="AE470" t="str">
            <v>50</v>
          </cell>
          <cell r="AF470" t="str">
            <v xml:space="preserve">   267500</v>
          </cell>
          <cell r="AG470" t="str">
            <v>310</v>
          </cell>
        </row>
        <row r="471">
          <cell r="H471" t="str">
            <v>1745_B_9A</v>
          </cell>
          <cell r="I471">
            <v>24838</v>
          </cell>
          <cell r="K471" t="str">
            <v>OP</v>
          </cell>
          <cell r="L471" t="str">
            <v>EC</v>
          </cell>
          <cell r="O471" t="str">
            <v>3298</v>
          </cell>
          <cell r="P471">
            <v>8005</v>
          </cell>
          <cell r="Q471">
            <v>0.04</v>
          </cell>
          <cell r="R471" t="str">
            <v>99.2</v>
          </cell>
          <cell r="S471" t="str">
            <v>99.2</v>
          </cell>
          <cell r="T471">
            <v>29587</v>
          </cell>
          <cell r="V471" t="str">
            <v>8.0</v>
          </cell>
          <cell r="X471" t="str">
            <v>NA</v>
          </cell>
          <cell r="Z471" t="str">
            <v>1.0</v>
          </cell>
          <cell r="AB471" t="str">
            <v>NA</v>
          </cell>
          <cell r="AD471" t="str">
            <v>99.6</v>
          </cell>
          <cell r="AE471" t="str">
            <v>623</v>
          </cell>
          <cell r="AF471" t="str">
            <v xml:space="preserve">  1535000</v>
          </cell>
          <cell r="AG471" t="str">
            <v>280</v>
          </cell>
        </row>
        <row r="472">
          <cell r="H472" t="str">
            <v>6034_B_1</v>
          </cell>
          <cell r="I472">
            <v>30895</v>
          </cell>
          <cell r="K472" t="str">
            <v>OP</v>
          </cell>
          <cell r="L472" t="str">
            <v>EK</v>
          </cell>
          <cell r="O472" t="str">
            <v>26230</v>
          </cell>
          <cell r="P472">
            <v>4319</v>
          </cell>
          <cell r="Q472">
            <v>0</v>
          </cell>
          <cell r="R472" t="str">
            <v>99.9</v>
          </cell>
          <cell r="S472" t="str">
            <v>99.4</v>
          </cell>
          <cell r="T472">
            <v>31352</v>
          </cell>
          <cell r="V472" t="str">
            <v>4.5</v>
          </cell>
          <cell r="X472" t="str">
            <v>NA</v>
          </cell>
          <cell r="Z472" t="str">
            <v>.5</v>
          </cell>
          <cell r="AB472" t="str">
            <v>NA</v>
          </cell>
          <cell r="AD472" t="str">
            <v>99.6</v>
          </cell>
          <cell r="AE472" t="str">
            <v>115</v>
          </cell>
          <cell r="AF472" t="str">
            <v xml:space="preserve">  2750000</v>
          </cell>
          <cell r="AG472" t="str">
            <v>290</v>
          </cell>
        </row>
        <row r="473">
          <cell r="H473" t="str">
            <v>6034_B_2</v>
          </cell>
          <cell r="I473">
            <v>31229</v>
          </cell>
          <cell r="K473" t="str">
            <v>OP</v>
          </cell>
          <cell r="L473" t="str">
            <v>EK</v>
          </cell>
          <cell r="O473" t="str">
            <v>25476</v>
          </cell>
          <cell r="P473">
            <v>3832</v>
          </cell>
          <cell r="Q473">
            <v>0.01</v>
          </cell>
          <cell r="R473" t="str">
            <v>99.8</v>
          </cell>
          <cell r="S473" t="str">
            <v>99.4</v>
          </cell>
          <cell r="T473">
            <v>31260</v>
          </cell>
          <cell r="V473" t="str">
            <v>4.5</v>
          </cell>
          <cell r="X473" t="str">
            <v>NA</v>
          </cell>
          <cell r="Z473" t="str">
            <v>.5</v>
          </cell>
          <cell r="AB473" t="str">
            <v>NA</v>
          </cell>
          <cell r="AD473" t="str">
            <v>99.6</v>
          </cell>
          <cell r="AE473" t="str">
            <v>115</v>
          </cell>
          <cell r="AF473" t="str">
            <v xml:space="preserve">  2750000</v>
          </cell>
          <cell r="AG473" t="str">
            <v>290</v>
          </cell>
        </row>
        <row r="474">
          <cell r="H474" t="str">
            <v>54104_B_PB1DC</v>
          </cell>
          <cell r="I474">
            <v>24990</v>
          </cell>
          <cell r="K474" t="str">
            <v>OP</v>
          </cell>
          <cell r="L474" t="str">
            <v>MC</v>
          </cell>
          <cell r="O474" t="str">
            <v>EN</v>
          </cell>
          <cell r="P474">
            <v>8386</v>
          </cell>
          <cell r="Q474">
            <v>0.48</v>
          </cell>
          <cell r="R474" t="str">
            <v>85.0</v>
          </cell>
          <cell r="S474" t="str">
            <v>NA</v>
          </cell>
          <cell r="T474">
            <v>38626</v>
          </cell>
          <cell r="V474" t="str">
            <v>NA</v>
          </cell>
          <cell r="X474" t="str">
            <v>NA</v>
          </cell>
          <cell r="Z474" t="str">
            <v>NA</v>
          </cell>
          <cell r="AB474" t="str">
            <v>1.0</v>
          </cell>
          <cell r="AD474" t="str">
            <v>80.0</v>
          </cell>
          <cell r="AE474" t="str">
            <v>343</v>
          </cell>
          <cell r="AF474" t="str">
            <v>81000</v>
          </cell>
          <cell r="AG474" t="str">
            <v>450</v>
          </cell>
        </row>
        <row r="475">
          <cell r="H475" t="str">
            <v>54104_B_PB2DC</v>
          </cell>
          <cell r="I475">
            <v>27546</v>
          </cell>
          <cell r="K475" t="str">
            <v>OP</v>
          </cell>
          <cell r="L475" t="str">
            <v>MC</v>
          </cell>
          <cell r="M475" t="str">
            <v>WS</v>
          </cell>
          <cell r="O475" t="str">
            <v>EN</v>
          </cell>
          <cell r="P475">
            <v>7999</v>
          </cell>
          <cell r="Q475" t="str">
            <v>NA</v>
          </cell>
          <cell r="R475" t="str">
            <v>90.0</v>
          </cell>
          <cell r="S475" t="str">
            <v>NA</v>
          </cell>
          <cell r="U475" t="str">
            <v>NA</v>
          </cell>
          <cell r="V475" t="str">
            <v>12.5</v>
          </cell>
          <cell r="X475" t="str">
            <v>NA</v>
          </cell>
          <cell r="Z475" t="str">
            <v>1.3</v>
          </cell>
          <cell r="AB475" t="str">
            <v>NA</v>
          </cell>
          <cell r="AD475" t="str">
            <v>90.0</v>
          </cell>
          <cell r="AE475" t="str">
            <v>82</v>
          </cell>
          <cell r="AF475" t="str">
            <v>324500</v>
          </cell>
          <cell r="AG475" t="str">
            <v>355</v>
          </cell>
        </row>
        <row r="476">
          <cell r="H476" t="str">
            <v>54104_B_PB2WS</v>
          </cell>
          <cell r="I476">
            <v>27546</v>
          </cell>
          <cell r="K476" t="str">
            <v>OP</v>
          </cell>
          <cell r="L476" t="str">
            <v>WS</v>
          </cell>
          <cell r="O476" t="str">
            <v>EN</v>
          </cell>
          <cell r="P476">
            <v>7999</v>
          </cell>
          <cell r="Q476">
            <v>0.1</v>
          </cell>
          <cell r="R476" t="str">
            <v>90.0</v>
          </cell>
          <cell r="S476" t="str">
            <v>NA</v>
          </cell>
          <cell r="T476">
            <v>38626</v>
          </cell>
          <cell r="V476" t="str">
            <v>12.5</v>
          </cell>
          <cell r="X476" t="str">
            <v>NA</v>
          </cell>
          <cell r="Z476" t="str">
            <v>1.3</v>
          </cell>
          <cell r="AB476" t="str">
            <v>NA</v>
          </cell>
          <cell r="AD476" t="str">
            <v>90.0</v>
          </cell>
          <cell r="AE476" t="str">
            <v>82</v>
          </cell>
          <cell r="AF476" t="str">
            <v>324500</v>
          </cell>
          <cell r="AG476" t="str">
            <v>150</v>
          </cell>
        </row>
        <row r="477">
          <cell r="H477" t="str">
            <v>54104_B_PB3PPT</v>
          </cell>
          <cell r="I477">
            <v>33390</v>
          </cell>
          <cell r="K477" t="str">
            <v>OP</v>
          </cell>
          <cell r="L477" t="str">
            <v>EW</v>
          </cell>
          <cell r="O477" t="str">
            <v>2400</v>
          </cell>
          <cell r="P477">
            <v>8544</v>
          </cell>
          <cell r="Q477">
            <v>0.01</v>
          </cell>
          <cell r="R477" t="str">
            <v>99.0</v>
          </cell>
          <cell r="S477" t="str">
            <v>NA</v>
          </cell>
          <cell r="U477" t="str">
            <v>NA</v>
          </cell>
          <cell r="V477" t="str">
            <v>NA</v>
          </cell>
          <cell r="X477" t="str">
            <v>NA</v>
          </cell>
          <cell r="Z477" t="str">
            <v>NA</v>
          </cell>
          <cell r="AB477" t="str">
            <v>NA</v>
          </cell>
          <cell r="AD477" t="str">
            <v>99.0</v>
          </cell>
          <cell r="AE477" t="str">
            <v>20</v>
          </cell>
          <cell r="AF477" t="str">
            <v>201000</v>
          </cell>
          <cell r="AG477" t="str">
            <v>330</v>
          </cell>
        </row>
        <row r="478">
          <cell r="H478" t="str">
            <v>54104_B_RB2PPT</v>
          </cell>
          <cell r="I478">
            <v>29007</v>
          </cell>
          <cell r="K478" t="str">
            <v>OP</v>
          </cell>
          <cell r="L478" t="str">
            <v>EW</v>
          </cell>
          <cell r="O478" t="str">
            <v>EN</v>
          </cell>
          <cell r="P478">
            <v>8334</v>
          </cell>
          <cell r="Q478">
            <v>0.01</v>
          </cell>
          <cell r="R478" t="str">
            <v>99.0</v>
          </cell>
          <cell r="S478" t="str">
            <v>NA</v>
          </cell>
          <cell r="U478" t="str">
            <v>NA</v>
          </cell>
          <cell r="V478" t="str">
            <v>NA</v>
          </cell>
          <cell r="X478" t="str">
            <v>NA</v>
          </cell>
          <cell r="Z478" t="str">
            <v>NA</v>
          </cell>
          <cell r="AB478" t="str">
            <v>NA</v>
          </cell>
          <cell r="AD478" t="str">
            <v>99.7</v>
          </cell>
          <cell r="AE478" t="str">
            <v>84</v>
          </cell>
          <cell r="AF478" t="str">
            <v>418000</v>
          </cell>
          <cell r="AG478" t="str">
            <v>475</v>
          </cell>
        </row>
        <row r="479">
          <cell r="H479" t="str">
            <v>54104_B_RB3PPT</v>
          </cell>
          <cell r="I479">
            <v>32660</v>
          </cell>
          <cell r="K479" t="str">
            <v>OP</v>
          </cell>
          <cell r="L479" t="str">
            <v>EW</v>
          </cell>
          <cell r="O479" t="str">
            <v>EN</v>
          </cell>
          <cell r="P479">
            <v>8360</v>
          </cell>
          <cell r="Q479">
            <v>0.02</v>
          </cell>
          <cell r="R479" t="str">
            <v>99.0</v>
          </cell>
          <cell r="S479" t="str">
            <v>NA</v>
          </cell>
          <cell r="T479">
            <v>38231</v>
          </cell>
          <cell r="V479" t="str">
            <v>NA</v>
          </cell>
          <cell r="X479" t="str">
            <v>NA</v>
          </cell>
          <cell r="Z479" t="str">
            <v>NA</v>
          </cell>
          <cell r="AB479" t="str">
            <v>NA</v>
          </cell>
          <cell r="AD479" t="str">
            <v>99.7</v>
          </cell>
          <cell r="AE479" t="str">
            <v>84</v>
          </cell>
          <cell r="AF479" t="str">
            <v>412000</v>
          </cell>
          <cell r="AG479" t="str">
            <v>400</v>
          </cell>
        </row>
        <row r="480">
          <cell r="H480" t="str">
            <v>50249_B_11</v>
          </cell>
          <cell r="I480">
            <v>26451</v>
          </cell>
          <cell r="K480" t="str">
            <v>OS</v>
          </cell>
          <cell r="L480" t="str">
            <v>WS</v>
          </cell>
          <cell r="O480" t="str">
            <v>EN</v>
          </cell>
          <cell r="P480">
            <v>0</v>
          </cell>
          <cell r="V480" t="str">
            <v>NA</v>
          </cell>
          <cell r="X480" t="str">
            <v>NA</v>
          </cell>
          <cell r="Z480" t="str">
            <v>NA</v>
          </cell>
          <cell r="AB480" t="str">
            <v>NA</v>
          </cell>
          <cell r="AD480" t="str">
            <v>95.1</v>
          </cell>
          <cell r="AE480" t="str">
            <v>64</v>
          </cell>
          <cell r="AF480" t="str">
            <v>93000</v>
          </cell>
          <cell r="AG480" t="str">
            <v>207</v>
          </cell>
        </row>
        <row r="481">
          <cell r="H481" t="str">
            <v>50249_B_14</v>
          </cell>
          <cell r="I481">
            <v>31199</v>
          </cell>
          <cell r="K481" t="str">
            <v>OS</v>
          </cell>
          <cell r="L481" t="str">
            <v>EW</v>
          </cell>
          <cell r="O481" t="str">
            <v>EN</v>
          </cell>
          <cell r="P481">
            <v>0</v>
          </cell>
          <cell r="V481" t="str">
            <v>NA</v>
          </cell>
          <cell r="X481" t="str">
            <v>NA</v>
          </cell>
          <cell r="Z481" t="str">
            <v>NA</v>
          </cell>
          <cell r="AB481" t="str">
            <v>NA</v>
          </cell>
          <cell r="AD481" t="str">
            <v>99.6</v>
          </cell>
          <cell r="AE481" t="str">
            <v>51</v>
          </cell>
          <cell r="AF481" t="str">
            <v>109000</v>
          </cell>
          <cell r="AG481" t="str">
            <v>392</v>
          </cell>
        </row>
        <row r="482">
          <cell r="H482" t="str">
            <v>876_B_1</v>
          </cell>
          <cell r="I482">
            <v>29738</v>
          </cell>
          <cell r="K482" t="str">
            <v>OP</v>
          </cell>
          <cell r="L482" t="str">
            <v>EK</v>
          </cell>
          <cell r="O482" t="str">
            <v>15745</v>
          </cell>
          <cell r="P482">
            <v>7012</v>
          </cell>
          <cell r="Q482">
            <v>0.01</v>
          </cell>
          <cell r="R482" t="str">
            <v>92.0</v>
          </cell>
          <cell r="S482" t="str">
            <v>99.7</v>
          </cell>
          <cell r="T482">
            <v>36465</v>
          </cell>
          <cell r="V482" t="str">
            <v>9.7</v>
          </cell>
          <cell r="X482" t="str">
            <v>NA</v>
          </cell>
          <cell r="Z482" t="str">
            <v>3.4</v>
          </cell>
          <cell r="AB482" t="str">
            <v>NA</v>
          </cell>
          <cell r="AD482" t="str">
            <v>99.6</v>
          </cell>
          <cell r="AE482" t="str">
            <v>592</v>
          </cell>
          <cell r="AF482" t="str">
            <v>2600000</v>
          </cell>
          <cell r="AG482" t="str">
            <v>300</v>
          </cell>
        </row>
        <row r="483">
          <cell r="H483" t="str">
            <v>876_B_2</v>
          </cell>
          <cell r="I483">
            <v>29983</v>
          </cell>
          <cell r="K483" t="str">
            <v>OP</v>
          </cell>
          <cell r="L483" t="str">
            <v>EK</v>
          </cell>
          <cell r="O483" t="str">
            <v>18004</v>
          </cell>
          <cell r="P483">
            <v>8267</v>
          </cell>
          <cell r="Q483">
            <v>0.01</v>
          </cell>
          <cell r="R483" t="str">
            <v>92.0</v>
          </cell>
          <cell r="S483" t="str">
            <v>99.7</v>
          </cell>
          <cell r="T483">
            <v>36465</v>
          </cell>
          <cell r="V483" t="str">
            <v>9.7</v>
          </cell>
          <cell r="X483" t="str">
            <v>NA</v>
          </cell>
          <cell r="Z483" t="str">
            <v>3.4</v>
          </cell>
          <cell r="AB483" t="str">
            <v>NA</v>
          </cell>
          <cell r="AD483" t="str">
            <v>99.6</v>
          </cell>
          <cell r="AE483" t="str">
            <v>594</v>
          </cell>
          <cell r="AF483" t="str">
            <v>2600000</v>
          </cell>
          <cell r="AG483" t="str">
            <v>300</v>
          </cell>
        </row>
        <row r="484">
          <cell r="H484" t="str">
            <v>54795_B_CD1</v>
          </cell>
          <cell r="I484">
            <v>26512</v>
          </cell>
          <cell r="K484" t="str">
            <v>OP</v>
          </cell>
          <cell r="L484" t="str">
            <v>SC</v>
          </cell>
          <cell r="O484" t="str">
            <v>EN</v>
          </cell>
          <cell r="P484">
            <v>6480</v>
          </cell>
          <cell r="Q484">
            <v>0.04</v>
          </cell>
          <cell r="R484" t="str">
            <v>99.0</v>
          </cell>
          <cell r="S484" t="str">
            <v>NA</v>
          </cell>
          <cell r="U484" t="str">
            <v>NA</v>
          </cell>
          <cell r="V484" t="str">
            <v>NA</v>
          </cell>
          <cell r="X484" t="str">
            <v>EN</v>
          </cell>
          <cell r="Z484" t="str">
            <v>NA</v>
          </cell>
          <cell r="AB484" t="str">
            <v>1.0</v>
          </cell>
          <cell r="AD484" t="str">
            <v>EN</v>
          </cell>
          <cell r="AE484" t="str">
            <v>EN</v>
          </cell>
          <cell r="AF484" t="str">
            <v>EN</v>
          </cell>
          <cell r="AG484" t="str">
            <v>EN</v>
          </cell>
        </row>
        <row r="485">
          <cell r="H485" t="str">
            <v>54795_B_CD2</v>
          </cell>
          <cell r="I485">
            <v>26512</v>
          </cell>
          <cell r="K485" t="str">
            <v>OP</v>
          </cell>
          <cell r="L485" t="str">
            <v>SC</v>
          </cell>
          <cell r="O485" t="str">
            <v>EN</v>
          </cell>
          <cell r="P485">
            <v>2800</v>
          </cell>
          <cell r="Q485">
            <v>0.04</v>
          </cell>
          <cell r="R485" t="str">
            <v>99.0</v>
          </cell>
          <cell r="S485" t="str">
            <v>NA</v>
          </cell>
          <cell r="U485" t="str">
            <v>NA</v>
          </cell>
          <cell r="V485" t="str">
            <v>NA</v>
          </cell>
          <cell r="X485" t="str">
            <v>EN</v>
          </cell>
          <cell r="Z485" t="str">
            <v>NA</v>
          </cell>
          <cell r="AB485" t="str">
            <v>EN</v>
          </cell>
          <cell r="AD485" t="str">
            <v>EN</v>
          </cell>
          <cell r="AE485" t="str">
            <v>EN</v>
          </cell>
          <cell r="AF485" t="str">
            <v>EN</v>
          </cell>
          <cell r="AG485" t="str">
            <v>EN</v>
          </cell>
        </row>
        <row r="486">
          <cell r="H486" t="str">
            <v>54795_B_CD3</v>
          </cell>
          <cell r="I486">
            <v>26512</v>
          </cell>
          <cell r="K486" t="str">
            <v>OP</v>
          </cell>
          <cell r="L486" t="str">
            <v>SC</v>
          </cell>
          <cell r="O486" t="str">
            <v>EN</v>
          </cell>
          <cell r="P486">
            <v>7568</v>
          </cell>
          <cell r="Q486">
            <v>0.04</v>
          </cell>
          <cell r="R486" t="str">
            <v>99.0</v>
          </cell>
          <cell r="S486" t="str">
            <v>NA</v>
          </cell>
          <cell r="U486" t="str">
            <v>NA</v>
          </cell>
          <cell r="V486" t="str">
            <v>NA</v>
          </cell>
          <cell r="X486" t="str">
            <v>EN</v>
          </cell>
          <cell r="Z486" t="str">
            <v>NA</v>
          </cell>
          <cell r="AB486" t="str">
            <v>EN</v>
          </cell>
          <cell r="AD486" t="str">
            <v>EN</v>
          </cell>
          <cell r="AE486" t="str">
            <v>EN</v>
          </cell>
          <cell r="AF486" t="str">
            <v>EN</v>
          </cell>
          <cell r="AG486" t="str">
            <v>EN</v>
          </cell>
        </row>
        <row r="487">
          <cell r="H487" t="str">
            <v>54795_B_CD4</v>
          </cell>
          <cell r="I487">
            <v>26512</v>
          </cell>
          <cell r="K487" t="str">
            <v>OP</v>
          </cell>
          <cell r="L487" t="str">
            <v>SC</v>
          </cell>
          <cell r="O487" t="str">
            <v>EN</v>
          </cell>
          <cell r="P487">
            <v>5360</v>
          </cell>
          <cell r="Q487">
            <v>0.04</v>
          </cell>
          <cell r="R487" t="str">
            <v>99.0</v>
          </cell>
          <cell r="S487" t="str">
            <v>NA</v>
          </cell>
          <cell r="U487" t="str">
            <v>NA</v>
          </cell>
          <cell r="V487" t="str">
            <v>NA</v>
          </cell>
          <cell r="X487" t="str">
            <v>EN</v>
          </cell>
          <cell r="Z487" t="str">
            <v>NA</v>
          </cell>
          <cell r="AB487" t="str">
            <v>EN</v>
          </cell>
          <cell r="AD487" t="str">
            <v>EN</v>
          </cell>
          <cell r="AE487" t="str">
            <v>EN</v>
          </cell>
          <cell r="AF487" t="str">
            <v>EN</v>
          </cell>
          <cell r="AG487" t="str">
            <v>EN</v>
          </cell>
        </row>
        <row r="488">
          <cell r="H488" t="str">
            <v>2914_B_4</v>
          </cell>
          <cell r="I488">
            <v>29099</v>
          </cell>
          <cell r="K488" t="str">
            <v>OP</v>
          </cell>
          <cell r="L488" t="str">
            <v>MC</v>
          </cell>
          <cell r="M488" t="str">
            <v>EW</v>
          </cell>
          <cell r="O488" t="str">
            <v>EN</v>
          </cell>
          <cell r="P488">
            <v>6082</v>
          </cell>
          <cell r="Q488">
            <v>0.2</v>
          </cell>
          <cell r="R488" t="str">
            <v>99.9</v>
          </cell>
          <cell r="S488" t="str">
            <v>99.9</v>
          </cell>
          <cell r="T488">
            <v>37926</v>
          </cell>
          <cell r="V488" t="str">
            <v>10</v>
          </cell>
          <cell r="X488" t="str">
            <v>NA</v>
          </cell>
          <cell r="Z488" t="str">
            <v>2.78</v>
          </cell>
          <cell r="AB488" t="str">
            <v>NA</v>
          </cell>
          <cell r="AD488" t="str">
            <v>99.9</v>
          </cell>
          <cell r="AE488" t="str">
            <v>0.1</v>
          </cell>
          <cell r="AF488" t="str">
            <v>89000</v>
          </cell>
          <cell r="AG488" t="str">
            <v>385</v>
          </cell>
        </row>
        <row r="489">
          <cell r="H489" t="str">
            <v>2718_B_1</v>
          </cell>
          <cell r="I489">
            <v>32874</v>
          </cell>
          <cell r="K489" t="str">
            <v>OP</v>
          </cell>
          <cell r="L489" t="str">
            <v>EK</v>
          </cell>
          <cell r="O489" t="str">
            <v>377</v>
          </cell>
          <cell r="P489">
            <v>5369</v>
          </cell>
          <cell r="Q489">
            <v>0.04</v>
          </cell>
          <cell r="R489" t="str">
            <v>99.3</v>
          </cell>
          <cell r="S489" t="str">
            <v>98.2</v>
          </cell>
          <cell r="T489">
            <v>38504</v>
          </cell>
          <cell r="V489" t="str">
            <v>20</v>
          </cell>
          <cell r="X489" t="str">
            <v>NA</v>
          </cell>
          <cell r="Z489" t="str">
            <v>.5</v>
          </cell>
          <cell r="AA489" t="str">
            <v>3</v>
          </cell>
          <cell r="AB489" t="str">
            <v>.2</v>
          </cell>
          <cell r="AC489" t="str">
            <v>.5</v>
          </cell>
          <cell r="AD489" t="str">
            <v>99.5</v>
          </cell>
          <cell r="AE489" t="str">
            <v>108</v>
          </cell>
          <cell r="AF489" t="str">
            <v xml:space="preserve">   700000</v>
          </cell>
          <cell r="AG489" t="str">
            <v>330</v>
          </cell>
        </row>
        <row r="490">
          <cell r="H490" t="str">
            <v>2718_B_2</v>
          </cell>
          <cell r="I490">
            <v>32660</v>
          </cell>
          <cell r="K490" t="str">
            <v>OP</v>
          </cell>
          <cell r="L490" t="str">
            <v>EK</v>
          </cell>
          <cell r="O490" t="str">
            <v>8900</v>
          </cell>
          <cell r="P490">
            <v>5851</v>
          </cell>
          <cell r="Q490">
            <v>0.14000000000000001</v>
          </cell>
          <cell r="R490" t="str">
            <v>96.8</v>
          </cell>
          <cell r="S490" t="str">
            <v>94.1</v>
          </cell>
          <cell r="T490">
            <v>0</v>
          </cell>
          <cell r="V490" t="str">
            <v>20</v>
          </cell>
          <cell r="X490" t="str">
            <v>NA</v>
          </cell>
          <cell r="Z490" t="str">
            <v>.5</v>
          </cell>
          <cell r="AA490" t="str">
            <v>3</v>
          </cell>
          <cell r="AB490" t="str">
            <v>.2</v>
          </cell>
          <cell r="AC490" t="str">
            <v>.5</v>
          </cell>
          <cell r="AD490" t="str">
            <v>99.5</v>
          </cell>
          <cell r="AE490" t="str">
            <v>108</v>
          </cell>
          <cell r="AF490" t="str">
            <v xml:space="preserve">   700000</v>
          </cell>
          <cell r="AG490" t="str">
            <v>330</v>
          </cell>
        </row>
        <row r="491">
          <cell r="H491" t="str">
            <v>2718_B_3</v>
          </cell>
          <cell r="I491">
            <v>21551</v>
          </cell>
          <cell r="K491" t="str">
            <v>OP</v>
          </cell>
          <cell r="L491" t="str">
            <v>EC</v>
          </cell>
          <cell r="O491" t="str">
            <v>4357</v>
          </cell>
          <cell r="P491">
            <v>7466</v>
          </cell>
          <cell r="Q491">
            <v>0.05</v>
          </cell>
          <cell r="R491" t="str">
            <v>99.7</v>
          </cell>
          <cell r="S491" t="str">
            <v>99.3</v>
          </cell>
          <cell r="T491">
            <v>0</v>
          </cell>
          <cell r="V491" t="str">
            <v>20</v>
          </cell>
          <cell r="X491" t="str">
            <v>NA</v>
          </cell>
          <cell r="Z491" t="str">
            <v>.8</v>
          </cell>
          <cell r="AA491" t="str">
            <v>3</v>
          </cell>
          <cell r="AB491" t="str">
            <v>.2</v>
          </cell>
          <cell r="AC491" t="str">
            <v>.5</v>
          </cell>
          <cell r="AD491" t="str">
            <v>99.2</v>
          </cell>
          <cell r="AE491" t="str">
            <v>107</v>
          </cell>
          <cell r="AF491" t="str">
            <v xml:space="preserve">  1154100</v>
          </cell>
          <cell r="AG491" t="str">
            <v>257</v>
          </cell>
        </row>
        <row r="492">
          <cell r="H492" t="str">
            <v>2718_B_4</v>
          </cell>
          <cell r="I492">
            <v>21916</v>
          </cell>
          <cell r="K492" t="str">
            <v>OP</v>
          </cell>
          <cell r="L492" t="str">
            <v>EC</v>
          </cell>
          <cell r="O492" t="str">
            <v>217</v>
          </cell>
          <cell r="P492">
            <v>7396</v>
          </cell>
          <cell r="Q492">
            <v>0.09</v>
          </cell>
          <cell r="R492" t="str">
            <v>99.7</v>
          </cell>
          <cell r="S492" t="str">
            <v>99.4</v>
          </cell>
          <cell r="T492">
            <v>0</v>
          </cell>
          <cell r="V492" t="str">
            <v>20</v>
          </cell>
          <cell r="X492" t="str">
            <v>NA</v>
          </cell>
          <cell r="Z492" t="str">
            <v>.8</v>
          </cell>
          <cell r="AA492" t="str">
            <v>3</v>
          </cell>
          <cell r="AB492" t="str">
            <v>.2</v>
          </cell>
          <cell r="AC492" t="str">
            <v>.5</v>
          </cell>
          <cell r="AD492" t="str">
            <v>99.2</v>
          </cell>
          <cell r="AE492" t="str">
            <v>107</v>
          </cell>
          <cell r="AF492" t="str">
            <v xml:space="preserve">  1154100</v>
          </cell>
          <cell r="AG492" t="str">
            <v>257</v>
          </cell>
        </row>
        <row r="493">
          <cell r="H493" t="str">
            <v>2718_B_5</v>
          </cell>
          <cell r="I493">
            <v>22463</v>
          </cell>
          <cell r="K493" t="str">
            <v>OP</v>
          </cell>
          <cell r="L493" t="str">
            <v>EC</v>
          </cell>
          <cell r="O493" t="str">
            <v>17032</v>
          </cell>
          <cell r="P493">
            <v>6950</v>
          </cell>
          <cell r="Q493">
            <v>0.04</v>
          </cell>
          <cell r="R493" t="str">
            <v>99.7</v>
          </cell>
          <cell r="S493" t="str">
            <v>99.4</v>
          </cell>
          <cell r="T493">
            <v>0</v>
          </cell>
          <cell r="V493" t="str">
            <v>20</v>
          </cell>
          <cell r="X493" t="str">
            <v>NA</v>
          </cell>
          <cell r="Z493" t="str">
            <v>.8</v>
          </cell>
          <cell r="AA493" t="str">
            <v>3</v>
          </cell>
          <cell r="AB493" t="str">
            <v>.2</v>
          </cell>
          <cell r="AC493" t="str">
            <v>.5</v>
          </cell>
          <cell r="AD493" t="str">
            <v>99.2</v>
          </cell>
          <cell r="AE493" t="str">
            <v>107</v>
          </cell>
          <cell r="AF493" t="str">
            <v xml:space="preserve">  1017500</v>
          </cell>
          <cell r="AG493" t="str">
            <v>257</v>
          </cell>
        </row>
        <row r="494">
          <cell r="H494" t="str">
            <v>2720_B_5</v>
          </cell>
          <cell r="I494">
            <v>26451</v>
          </cell>
          <cell r="K494" t="str">
            <v>OP</v>
          </cell>
          <cell r="L494" t="str">
            <v>EW</v>
          </cell>
          <cell r="O494" t="str">
            <v>2396</v>
          </cell>
          <cell r="P494">
            <v>2805</v>
          </cell>
          <cell r="Q494">
            <v>0.04</v>
          </cell>
          <cell r="R494" t="str">
            <v>99.9</v>
          </cell>
          <cell r="S494" t="str">
            <v>99.5</v>
          </cell>
          <cell r="T494">
            <v>38384</v>
          </cell>
          <cell r="V494" t="str">
            <v>20</v>
          </cell>
          <cell r="X494" t="str">
            <v>NA</v>
          </cell>
          <cell r="Z494" t="str">
            <v>.5</v>
          </cell>
          <cell r="AA494" t="str">
            <v>3</v>
          </cell>
          <cell r="AB494" t="str">
            <v>.2</v>
          </cell>
          <cell r="AC494" t="str">
            <v>.5</v>
          </cell>
          <cell r="AD494" t="str">
            <v>99</v>
          </cell>
          <cell r="AE494" t="str">
            <v>43</v>
          </cell>
          <cell r="AF494" t="str">
            <v xml:space="preserve">   167200</v>
          </cell>
          <cell r="AG494" t="str">
            <v>360</v>
          </cell>
        </row>
        <row r="495">
          <cell r="H495" t="str">
            <v>2720_B_6</v>
          </cell>
          <cell r="I495">
            <v>26451</v>
          </cell>
          <cell r="K495" t="str">
            <v>OP</v>
          </cell>
          <cell r="L495" t="str">
            <v>EW</v>
          </cell>
          <cell r="O495" t="str">
            <v>2369</v>
          </cell>
          <cell r="P495">
            <v>2951</v>
          </cell>
          <cell r="Q495">
            <v>0.02</v>
          </cell>
          <cell r="R495" t="str">
            <v>99.9</v>
          </cell>
          <cell r="S495" t="str">
            <v>99.7</v>
          </cell>
          <cell r="T495">
            <v>38384</v>
          </cell>
          <cell r="V495" t="str">
            <v>20</v>
          </cell>
          <cell r="X495" t="str">
            <v>NA</v>
          </cell>
          <cell r="Z495" t="str">
            <v>.5</v>
          </cell>
          <cell r="AA495" t="str">
            <v>3</v>
          </cell>
          <cell r="AB495" t="str">
            <v>.2</v>
          </cell>
          <cell r="AC495" t="str">
            <v>.5</v>
          </cell>
          <cell r="AD495" t="str">
            <v>99</v>
          </cell>
          <cell r="AE495" t="str">
            <v>43</v>
          </cell>
          <cell r="AF495" t="str">
            <v xml:space="preserve">   167200</v>
          </cell>
          <cell r="AG495" t="str">
            <v>360</v>
          </cell>
        </row>
        <row r="496">
          <cell r="H496" t="str">
            <v>2720_B_7</v>
          </cell>
          <cell r="I496">
            <v>26451</v>
          </cell>
          <cell r="K496" t="str">
            <v>OP</v>
          </cell>
          <cell r="L496" t="str">
            <v>EW</v>
          </cell>
          <cell r="O496" t="str">
            <v>2369</v>
          </cell>
          <cell r="P496">
            <v>2995</v>
          </cell>
          <cell r="Q496">
            <v>0.03</v>
          </cell>
          <cell r="R496" t="str">
            <v>99.9</v>
          </cell>
          <cell r="S496" t="str">
            <v>99.6</v>
          </cell>
          <cell r="T496">
            <v>38504</v>
          </cell>
          <cell r="V496" t="str">
            <v>20</v>
          </cell>
          <cell r="X496" t="str">
            <v>NA</v>
          </cell>
          <cell r="Z496" t="str">
            <v>.5</v>
          </cell>
          <cell r="AA496" t="str">
            <v>3</v>
          </cell>
          <cell r="AB496" t="str">
            <v>.2</v>
          </cell>
          <cell r="AC496" t="str">
            <v>.5</v>
          </cell>
          <cell r="AD496" t="str">
            <v>99</v>
          </cell>
          <cell r="AE496" t="str">
            <v>43</v>
          </cell>
          <cell r="AF496" t="str">
            <v xml:space="preserve">   167200</v>
          </cell>
          <cell r="AG496" t="str">
            <v>360</v>
          </cell>
        </row>
        <row r="497">
          <cell r="H497" t="str">
            <v>2720_B_8</v>
          </cell>
          <cell r="I497">
            <v>26665</v>
          </cell>
          <cell r="K497" t="str">
            <v>OP</v>
          </cell>
          <cell r="L497" t="str">
            <v>EW</v>
          </cell>
          <cell r="O497" t="str">
            <v>270</v>
          </cell>
          <cell r="P497">
            <v>6477</v>
          </cell>
          <cell r="Q497">
            <v>0.02</v>
          </cell>
          <cell r="R497" t="str">
            <v>99.9</v>
          </cell>
          <cell r="S497" t="str">
            <v>99.7</v>
          </cell>
          <cell r="T497">
            <v>38384</v>
          </cell>
          <cell r="V497" t="str">
            <v>20</v>
          </cell>
          <cell r="X497" t="str">
            <v>NA</v>
          </cell>
          <cell r="Z497" t="str">
            <v>.5</v>
          </cell>
          <cell r="AA497" t="str">
            <v>3</v>
          </cell>
          <cell r="AB497" t="str">
            <v>.2</v>
          </cell>
          <cell r="AC497" t="str">
            <v>.5</v>
          </cell>
          <cell r="AD497" t="str">
            <v>99</v>
          </cell>
          <cell r="AE497" t="str">
            <v>110</v>
          </cell>
          <cell r="AF497" t="str">
            <v xml:space="preserve">   201700</v>
          </cell>
          <cell r="AG497" t="str">
            <v>284</v>
          </cell>
        </row>
        <row r="498">
          <cell r="H498" t="str">
            <v>2720_B_9</v>
          </cell>
          <cell r="I498">
            <v>26724</v>
          </cell>
          <cell r="K498" t="str">
            <v>OP</v>
          </cell>
          <cell r="L498" t="str">
            <v>EW</v>
          </cell>
          <cell r="O498" t="str">
            <v>268</v>
          </cell>
          <cell r="P498">
            <v>6498</v>
          </cell>
          <cell r="Q498">
            <v>0.03</v>
          </cell>
          <cell r="R498" t="str">
            <v>99.9</v>
          </cell>
          <cell r="S498" t="str">
            <v>99.8</v>
          </cell>
          <cell r="T498">
            <v>38384</v>
          </cell>
          <cell r="V498" t="str">
            <v>20</v>
          </cell>
          <cell r="X498" t="str">
            <v>NA</v>
          </cell>
          <cell r="Z498" t="str">
            <v>.5</v>
          </cell>
          <cell r="AA498" t="str">
            <v>3</v>
          </cell>
          <cell r="AB498" t="str">
            <v>.2</v>
          </cell>
          <cell r="AC498" t="str">
            <v>.5</v>
          </cell>
          <cell r="AD498" t="str">
            <v>99</v>
          </cell>
          <cell r="AE498" t="str">
            <v>110</v>
          </cell>
          <cell r="AF498" t="str">
            <v xml:space="preserve">   210700</v>
          </cell>
          <cell r="AG498" t="str">
            <v>284</v>
          </cell>
        </row>
        <row r="499">
          <cell r="H499" t="str">
            <v>2721_B_1</v>
          </cell>
          <cell r="I499">
            <v>26481</v>
          </cell>
          <cell r="K499" t="str">
            <v>OP</v>
          </cell>
          <cell r="L499" t="str">
            <v>EW</v>
          </cell>
          <cell r="O499" t="str">
            <v>2517</v>
          </cell>
          <cell r="P499">
            <v>3982</v>
          </cell>
          <cell r="Q499">
            <v>0.06</v>
          </cell>
          <cell r="R499" t="str">
            <v>99.9</v>
          </cell>
          <cell r="S499" t="str">
            <v>99.0</v>
          </cell>
          <cell r="T499">
            <v>38565</v>
          </cell>
          <cell r="V499" t="str">
            <v>20</v>
          </cell>
          <cell r="X499" t="str">
            <v>NA</v>
          </cell>
          <cell r="Z499" t="str">
            <v>.5</v>
          </cell>
          <cell r="AA499" t="str">
            <v>3</v>
          </cell>
          <cell r="AB499" t="str">
            <v>.2</v>
          </cell>
          <cell r="AC499" t="str">
            <v>.5</v>
          </cell>
          <cell r="AD499" t="str">
            <v>99</v>
          </cell>
          <cell r="AE499" t="str">
            <v>43</v>
          </cell>
          <cell r="AF499" t="str">
            <v xml:space="preserve">   167200</v>
          </cell>
          <cell r="AG499" t="str">
            <v>360</v>
          </cell>
        </row>
        <row r="500">
          <cell r="H500" t="str">
            <v>2721_B_2</v>
          </cell>
          <cell r="I500">
            <v>26481</v>
          </cell>
          <cell r="K500" t="str">
            <v>OP</v>
          </cell>
          <cell r="L500" t="str">
            <v>EW</v>
          </cell>
          <cell r="O500" t="str">
            <v>2517</v>
          </cell>
          <cell r="P500">
            <v>4070</v>
          </cell>
          <cell r="Q500">
            <v>7.0000000000000007E-2</v>
          </cell>
          <cell r="R500" t="str">
            <v>99.9</v>
          </cell>
          <cell r="S500" t="str">
            <v>98.9</v>
          </cell>
          <cell r="T500">
            <v>38565</v>
          </cell>
          <cell r="V500" t="str">
            <v>20</v>
          </cell>
          <cell r="X500" t="str">
            <v>NA</v>
          </cell>
          <cell r="Z500" t="str">
            <v>.5</v>
          </cell>
          <cell r="AA500" t="str">
            <v>3</v>
          </cell>
          <cell r="AB500" t="str">
            <v>.2</v>
          </cell>
          <cell r="AC500" t="str">
            <v>.5</v>
          </cell>
          <cell r="AD500" t="str">
            <v>99</v>
          </cell>
          <cell r="AE500" t="str">
            <v>43</v>
          </cell>
          <cell r="AF500" t="str">
            <v xml:space="preserve">   167200</v>
          </cell>
          <cell r="AG500" t="str">
            <v>360</v>
          </cell>
        </row>
        <row r="501">
          <cell r="H501" t="str">
            <v>2721_B_3</v>
          </cell>
          <cell r="I501">
            <v>26724</v>
          </cell>
          <cell r="K501" t="str">
            <v>OP</v>
          </cell>
          <cell r="L501" t="str">
            <v>EW</v>
          </cell>
          <cell r="O501" t="str">
            <v>1382</v>
          </cell>
          <cell r="P501">
            <v>4038</v>
          </cell>
          <cell r="Q501">
            <v>0.05</v>
          </cell>
          <cell r="R501" t="str">
            <v>99.9</v>
          </cell>
          <cell r="S501" t="str">
            <v>99.3</v>
          </cell>
          <cell r="T501">
            <v>38565</v>
          </cell>
          <cell r="V501" t="str">
            <v>20</v>
          </cell>
          <cell r="X501" t="str">
            <v>NA</v>
          </cell>
          <cell r="Z501" t="str">
            <v>.5</v>
          </cell>
          <cell r="AA501" t="str">
            <v>3</v>
          </cell>
          <cell r="AB501" t="str">
            <v>.2</v>
          </cell>
          <cell r="AC501" t="str">
            <v>.5</v>
          </cell>
          <cell r="AD501" t="str">
            <v>99</v>
          </cell>
          <cell r="AE501" t="str">
            <v>65</v>
          </cell>
          <cell r="AF501" t="str">
            <v xml:space="preserve">   237900</v>
          </cell>
          <cell r="AG501" t="str">
            <v>310</v>
          </cell>
        </row>
        <row r="502">
          <cell r="H502" t="str">
            <v>2721_B_4</v>
          </cell>
          <cell r="I502">
            <v>26724</v>
          </cell>
          <cell r="K502" t="str">
            <v>OP</v>
          </cell>
          <cell r="L502" t="str">
            <v>EW</v>
          </cell>
          <cell r="O502" t="str">
            <v>1382</v>
          </cell>
          <cell r="P502">
            <v>4295</v>
          </cell>
          <cell r="Q502">
            <v>7.0000000000000007E-2</v>
          </cell>
          <cell r="R502" t="str">
            <v>99.8</v>
          </cell>
          <cell r="S502" t="str">
            <v>99.0</v>
          </cell>
          <cell r="T502">
            <v>38565</v>
          </cell>
          <cell r="V502" t="str">
            <v>20</v>
          </cell>
          <cell r="X502" t="str">
            <v>NA</v>
          </cell>
          <cell r="Z502" t="str">
            <v>.5</v>
          </cell>
          <cell r="AA502" t="str">
            <v>3</v>
          </cell>
          <cell r="AB502" t="str">
            <v>.2</v>
          </cell>
          <cell r="AC502" t="str">
            <v>.5</v>
          </cell>
          <cell r="AD502" t="str">
            <v>99</v>
          </cell>
          <cell r="AE502" t="str">
            <v>65</v>
          </cell>
          <cell r="AF502" t="str">
            <v xml:space="preserve">   237900</v>
          </cell>
          <cell r="AG502" t="str">
            <v>310</v>
          </cell>
        </row>
        <row r="503">
          <cell r="H503" t="str">
            <v>2721_B_5</v>
          </cell>
          <cell r="I503">
            <v>26451</v>
          </cell>
          <cell r="K503" t="str">
            <v>OP</v>
          </cell>
          <cell r="L503" t="str">
            <v>EK</v>
          </cell>
          <cell r="O503" t="str">
            <v>4250</v>
          </cell>
          <cell r="P503">
            <v>7441</v>
          </cell>
          <cell r="Q503">
            <v>0.02</v>
          </cell>
          <cell r="R503" t="str">
            <v>99.9</v>
          </cell>
          <cell r="S503" t="str">
            <v>99.6</v>
          </cell>
          <cell r="T503">
            <v>38565</v>
          </cell>
          <cell r="V503" t="str">
            <v>20</v>
          </cell>
          <cell r="X503" t="str">
            <v>NA</v>
          </cell>
          <cell r="Z503" t="str">
            <v>.8</v>
          </cell>
          <cell r="AA503" t="str">
            <v>3</v>
          </cell>
          <cell r="AB503" t="str">
            <v>.2</v>
          </cell>
          <cell r="AC503" t="str">
            <v>.5</v>
          </cell>
          <cell r="AD503" t="str">
            <v>99.5</v>
          </cell>
          <cell r="AE503" t="str">
            <v>192</v>
          </cell>
          <cell r="AF503" t="str">
            <v xml:space="preserve">  1780000</v>
          </cell>
          <cell r="AG503" t="str">
            <v>270</v>
          </cell>
        </row>
        <row r="504">
          <cell r="H504" t="str">
            <v>2723_B_1</v>
          </cell>
          <cell r="I504">
            <v>25934</v>
          </cell>
          <cell r="K504" t="str">
            <v>OP</v>
          </cell>
          <cell r="L504" t="str">
            <v>EW</v>
          </cell>
          <cell r="O504" t="str">
            <v>60</v>
          </cell>
          <cell r="P504">
            <v>3848</v>
          </cell>
          <cell r="Q504">
            <v>0.05</v>
          </cell>
          <cell r="R504" t="str">
            <v>99.7</v>
          </cell>
          <cell r="S504" t="str">
            <v>99.0</v>
          </cell>
          <cell r="T504">
            <v>38534</v>
          </cell>
          <cell r="V504" t="str">
            <v>20.0</v>
          </cell>
          <cell r="X504" t="str">
            <v>NA</v>
          </cell>
          <cell r="Z504" t="str">
            <v>0.5</v>
          </cell>
          <cell r="AA504" t="str">
            <v>3.0</v>
          </cell>
          <cell r="AB504" t="str">
            <v>0.2</v>
          </cell>
          <cell r="AC504" t="str">
            <v>0.5</v>
          </cell>
          <cell r="AD504" t="str">
            <v>99.0</v>
          </cell>
          <cell r="AE504" t="str">
            <v>69</v>
          </cell>
          <cell r="AF504" t="str">
            <v xml:space="preserve">   277600</v>
          </cell>
          <cell r="AG504" t="str">
            <v>310</v>
          </cell>
        </row>
        <row r="505">
          <cell r="H505" t="str">
            <v>2723_B_2</v>
          </cell>
          <cell r="I505">
            <v>25934</v>
          </cell>
          <cell r="K505" t="str">
            <v>OP</v>
          </cell>
          <cell r="L505" t="str">
            <v>EW</v>
          </cell>
          <cell r="O505" t="str">
            <v>104</v>
          </cell>
          <cell r="P505">
            <v>3145</v>
          </cell>
          <cell r="Q505">
            <v>0.04</v>
          </cell>
          <cell r="R505" t="str">
            <v>99.7</v>
          </cell>
          <cell r="S505" t="str">
            <v>99.1</v>
          </cell>
          <cell r="T505">
            <v>38534</v>
          </cell>
          <cell r="V505" t="str">
            <v>20.0</v>
          </cell>
          <cell r="X505" t="str">
            <v>NA</v>
          </cell>
          <cell r="Z505" t="str">
            <v>0.5</v>
          </cell>
          <cell r="AA505" t="str">
            <v>3.0</v>
          </cell>
          <cell r="AB505" t="str">
            <v>0.2</v>
          </cell>
          <cell r="AC505" t="str">
            <v>0.5</v>
          </cell>
          <cell r="AD505" t="str">
            <v>99.0</v>
          </cell>
          <cell r="AE505" t="str">
            <v>69</v>
          </cell>
          <cell r="AF505" t="str">
            <v xml:space="preserve">   277600</v>
          </cell>
          <cell r="AG505" t="str">
            <v>310</v>
          </cell>
        </row>
        <row r="506">
          <cell r="H506" t="str">
            <v>2723_B_3</v>
          </cell>
          <cell r="I506">
            <v>26420</v>
          </cell>
          <cell r="K506" t="str">
            <v>OP</v>
          </cell>
          <cell r="L506" t="str">
            <v>EK</v>
          </cell>
          <cell r="O506" t="str">
            <v>700</v>
          </cell>
          <cell r="P506">
            <v>3551</v>
          </cell>
          <cell r="Q506">
            <v>0.14000000000000001</v>
          </cell>
          <cell r="R506" t="str">
            <v>99.8</v>
          </cell>
          <cell r="S506" t="str">
            <v>99.0</v>
          </cell>
          <cell r="T506">
            <v>38018</v>
          </cell>
          <cell r="V506" t="str">
            <v>20.0</v>
          </cell>
          <cell r="X506" t="str">
            <v>NA</v>
          </cell>
          <cell r="Z506" t="str">
            <v>0.5</v>
          </cell>
          <cell r="AA506" t="str">
            <v>3.0</v>
          </cell>
          <cell r="AB506" t="str">
            <v>0.2</v>
          </cell>
          <cell r="AC506" t="str">
            <v>0.5</v>
          </cell>
          <cell r="AD506" t="str">
            <v>99.2</v>
          </cell>
          <cell r="AE506" t="str">
            <v>92</v>
          </cell>
          <cell r="AF506" t="str">
            <v xml:space="preserve">   237050</v>
          </cell>
          <cell r="AG506" t="str">
            <v>280</v>
          </cell>
        </row>
        <row r="507">
          <cell r="H507" t="str">
            <v>2727_B_1</v>
          </cell>
          <cell r="I507">
            <v>23802</v>
          </cell>
          <cell r="K507" t="str">
            <v>OP</v>
          </cell>
          <cell r="L507" t="str">
            <v>MC</v>
          </cell>
          <cell r="M507" t="str">
            <v>EC</v>
          </cell>
          <cell r="O507" t="str">
            <v>76</v>
          </cell>
          <cell r="P507">
            <v>8118</v>
          </cell>
          <cell r="Q507">
            <v>0.02</v>
          </cell>
          <cell r="R507" t="str">
            <v>99.8</v>
          </cell>
          <cell r="S507" t="str">
            <v>99.7</v>
          </cell>
          <cell r="T507">
            <v>38353</v>
          </cell>
          <cell r="V507" t="str">
            <v>20</v>
          </cell>
          <cell r="X507" t="str">
            <v>NA</v>
          </cell>
          <cell r="Z507" t="str">
            <v>.8</v>
          </cell>
          <cell r="AA507" t="str">
            <v>3</v>
          </cell>
          <cell r="AB507" t="str">
            <v>.2</v>
          </cell>
          <cell r="AC507" t="str">
            <v>.5</v>
          </cell>
          <cell r="AD507" t="str">
            <v>99</v>
          </cell>
          <cell r="AE507" t="str">
            <v>187</v>
          </cell>
          <cell r="AF507" t="str">
            <v xml:space="preserve">   949000</v>
          </cell>
          <cell r="AG507" t="str">
            <v>258</v>
          </cell>
        </row>
        <row r="508">
          <cell r="H508" t="str">
            <v>2727_B_2</v>
          </cell>
          <cell r="I508">
            <v>24198</v>
          </cell>
          <cell r="K508" t="str">
            <v>OP</v>
          </cell>
          <cell r="L508" t="str">
            <v>MC</v>
          </cell>
          <cell r="M508" t="str">
            <v>EC</v>
          </cell>
          <cell r="O508" t="str">
            <v>198</v>
          </cell>
          <cell r="P508">
            <v>8162</v>
          </cell>
          <cell r="Q508">
            <v>0.02</v>
          </cell>
          <cell r="R508" t="str">
            <v>99.9</v>
          </cell>
          <cell r="S508" t="str">
            <v>99.7</v>
          </cell>
          <cell r="T508">
            <v>38353</v>
          </cell>
          <cell r="V508" t="str">
            <v>20</v>
          </cell>
          <cell r="X508" t="str">
            <v>NA</v>
          </cell>
          <cell r="Z508" t="str">
            <v>.8</v>
          </cell>
          <cell r="AA508" t="str">
            <v>3</v>
          </cell>
          <cell r="AB508" t="str">
            <v>.2</v>
          </cell>
          <cell r="AC508" t="str">
            <v>.5</v>
          </cell>
          <cell r="AD508" t="str">
            <v>99</v>
          </cell>
          <cell r="AE508" t="str">
            <v>187</v>
          </cell>
          <cell r="AF508" t="str">
            <v xml:space="preserve">   949000</v>
          </cell>
          <cell r="AG508" t="str">
            <v>258</v>
          </cell>
        </row>
        <row r="509">
          <cell r="H509" t="str">
            <v>2727_B_3</v>
          </cell>
          <cell r="I509">
            <v>25324</v>
          </cell>
          <cell r="K509" t="str">
            <v>OP</v>
          </cell>
          <cell r="L509" t="str">
            <v>EK</v>
          </cell>
          <cell r="O509" t="str">
            <v>689</v>
          </cell>
          <cell r="P509">
            <v>8252</v>
          </cell>
          <cell r="Q509">
            <v>0.06</v>
          </cell>
          <cell r="R509" t="str">
            <v>99.6</v>
          </cell>
          <cell r="S509" t="str">
            <v>99.2</v>
          </cell>
          <cell r="T509">
            <v>38384</v>
          </cell>
          <cell r="V509" t="str">
            <v>20</v>
          </cell>
          <cell r="X509" t="str">
            <v>NA</v>
          </cell>
          <cell r="Z509" t="str">
            <v>.8</v>
          </cell>
          <cell r="AA509" t="str">
            <v>3</v>
          </cell>
          <cell r="AB509" t="str">
            <v>.2</v>
          </cell>
          <cell r="AC509" t="str">
            <v>.5</v>
          </cell>
          <cell r="AD509" t="str">
            <v>99.7</v>
          </cell>
          <cell r="AE509" t="str">
            <v>125</v>
          </cell>
          <cell r="AF509" t="str">
            <v xml:space="preserve">  1615200</v>
          </cell>
          <cell r="AG509" t="str">
            <v>256</v>
          </cell>
        </row>
        <row r="510">
          <cell r="H510" t="str">
            <v>2727_B_4</v>
          </cell>
          <cell r="I510">
            <v>25689</v>
          </cell>
          <cell r="K510" t="str">
            <v>OP</v>
          </cell>
          <cell r="L510" t="str">
            <v>EK</v>
          </cell>
          <cell r="O510" t="str">
            <v>4298</v>
          </cell>
          <cell r="P510">
            <v>8428</v>
          </cell>
          <cell r="Q510">
            <v>0.02</v>
          </cell>
          <cell r="R510" t="str">
            <v>99.7</v>
          </cell>
          <cell r="S510" t="str">
            <v>99.7</v>
          </cell>
          <cell r="T510">
            <v>38384</v>
          </cell>
          <cell r="V510" t="str">
            <v>20</v>
          </cell>
          <cell r="X510" t="str">
            <v>NA</v>
          </cell>
          <cell r="Z510" t="str">
            <v>.8</v>
          </cell>
          <cell r="AA510" t="str">
            <v>3</v>
          </cell>
          <cell r="AB510" t="str">
            <v>.2</v>
          </cell>
          <cell r="AC510" t="str">
            <v>.5</v>
          </cell>
          <cell r="AD510" t="str">
            <v>99.7</v>
          </cell>
          <cell r="AE510" t="str">
            <v>125</v>
          </cell>
          <cell r="AF510" t="str">
            <v xml:space="preserve">  1615200</v>
          </cell>
          <cell r="AG510" t="str">
            <v>256</v>
          </cell>
        </row>
        <row r="511">
          <cell r="H511" t="str">
            <v>2732_B_10</v>
          </cell>
          <cell r="I511">
            <v>26846</v>
          </cell>
          <cell r="K511" t="str">
            <v>OP</v>
          </cell>
          <cell r="L511" t="str">
            <v>EW</v>
          </cell>
          <cell r="O511" t="str">
            <v>2611</v>
          </cell>
          <cell r="P511">
            <v>5246</v>
          </cell>
          <cell r="Q511">
            <v>0.05</v>
          </cell>
          <cell r="R511" t="str">
            <v>99.7</v>
          </cell>
          <cell r="S511" t="str">
            <v>99.3</v>
          </cell>
          <cell r="T511">
            <v>38596</v>
          </cell>
          <cell r="V511" t="str">
            <v>20.0</v>
          </cell>
          <cell r="X511" t="str">
            <v>NA</v>
          </cell>
          <cell r="Z511" t="str">
            <v>0.5</v>
          </cell>
          <cell r="AA511" t="str">
            <v>3.0</v>
          </cell>
          <cell r="AB511" t="str">
            <v>0.2</v>
          </cell>
          <cell r="AC511" t="str">
            <v>0.5</v>
          </cell>
          <cell r="AD511" t="str">
            <v>99.1</v>
          </cell>
          <cell r="AE511" t="str">
            <v>93</v>
          </cell>
          <cell r="AF511" t="str">
            <v xml:space="preserve">   219500</v>
          </cell>
          <cell r="AG511" t="str">
            <v>280</v>
          </cell>
        </row>
        <row r="512">
          <cell r="H512" t="str">
            <v>2732_B_7</v>
          </cell>
          <cell r="I512">
            <v>26724</v>
          </cell>
          <cell r="K512" t="str">
            <v>OP</v>
          </cell>
          <cell r="L512" t="str">
            <v>EW</v>
          </cell>
          <cell r="O512" t="str">
            <v>48191</v>
          </cell>
          <cell r="P512">
            <v>5142</v>
          </cell>
          <cell r="Q512">
            <v>0.02</v>
          </cell>
          <cell r="R512" t="str">
            <v>99.7</v>
          </cell>
          <cell r="S512" t="str">
            <v>99.4</v>
          </cell>
          <cell r="T512">
            <v>38412</v>
          </cell>
          <cell r="V512" t="str">
            <v>20.0</v>
          </cell>
          <cell r="X512" t="str">
            <v>NA</v>
          </cell>
          <cell r="Z512" t="str">
            <v>0.5</v>
          </cell>
          <cell r="AA512" t="str">
            <v>3.0</v>
          </cell>
          <cell r="AB512" t="str">
            <v>0.2</v>
          </cell>
          <cell r="AC512" t="str">
            <v>0.5</v>
          </cell>
          <cell r="AD512" t="str">
            <v>99.0</v>
          </cell>
          <cell r="AE512" t="str">
            <v>83</v>
          </cell>
          <cell r="AF512" t="str">
            <v xml:space="preserve">   173850</v>
          </cell>
          <cell r="AG512" t="str">
            <v>285</v>
          </cell>
        </row>
        <row r="513">
          <cell r="H513" t="str">
            <v>2732_B_8</v>
          </cell>
          <cell r="I513">
            <v>26604</v>
          </cell>
          <cell r="K513" t="str">
            <v>OP</v>
          </cell>
          <cell r="L513" t="str">
            <v>EW</v>
          </cell>
          <cell r="O513" t="str">
            <v>2478</v>
          </cell>
          <cell r="P513">
            <v>5653</v>
          </cell>
          <cell r="Q513">
            <v>0.02</v>
          </cell>
          <cell r="R513" t="str">
            <v>99.9</v>
          </cell>
          <cell r="S513" t="str">
            <v>99.7</v>
          </cell>
          <cell r="T513">
            <v>38412</v>
          </cell>
          <cell r="V513" t="str">
            <v>20.0</v>
          </cell>
          <cell r="X513" t="str">
            <v>NA</v>
          </cell>
          <cell r="Z513" t="str">
            <v>0.5</v>
          </cell>
          <cell r="AA513" t="str">
            <v>3.0</v>
          </cell>
          <cell r="AB513" t="str">
            <v>0.2</v>
          </cell>
          <cell r="AC513" t="str">
            <v>0.5</v>
          </cell>
          <cell r="AD513" t="str">
            <v>99.0</v>
          </cell>
          <cell r="AE513" t="str">
            <v>83</v>
          </cell>
          <cell r="AF513" t="str">
            <v xml:space="preserve">   173850</v>
          </cell>
          <cell r="AG513" t="str">
            <v>285</v>
          </cell>
        </row>
        <row r="514">
          <cell r="H514" t="str">
            <v>2732_B_9</v>
          </cell>
          <cell r="I514">
            <v>26543</v>
          </cell>
          <cell r="K514" t="str">
            <v>OP</v>
          </cell>
          <cell r="L514" t="str">
            <v>EW</v>
          </cell>
          <cell r="O514" t="str">
            <v>2611</v>
          </cell>
          <cell r="P514">
            <v>4567</v>
          </cell>
          <cell r="Q514">
            <v>0.03</v>
          </cell>
          <cell r="R514" t="str">
            <v>99.7</v>
          </cell>
          <cell r="S514" t="str">
            <v>99.3</v>
          </cell>
          <cell r="T514">
            <v>38596</v>
          </cell>
          <cell r="V514" t="str">
            <v>20.0</v>
          </cell>
          <cell r="X514" t="str">
            <v>NA</v>
          </cell>
          <cell r="Z514" t="str">
            <v>0.5</v>
          </cell>
          <cell r="AA514" t="str">
            <v>3.0</v>
          </cell>
          <cell r="AB514" t="str">
            <v>0.2</v>
          </cell>
          <cell r="AC514" t="str">
            <v>0.5</v>
          </cell>
          <cell r="AD514" t="str">
            <v>99.1</v>
          </cell>
          <cell r="AE514" t="str">
            <v>93</v>
          </cell>
          <cell r="AF514" t="str">
            <v xml:space="preserve">   219500</v>
          </cell>
          <cell r="AG514" t="str">
            <v>280</v>
          </cell>
        </row>
        <row r="515">
          <cell r="H515" t="str">
            <v>3264_B_1</v>
          </cell>
          <cell r="I515">
            <v>25750</v>
          </cell>
          <cell r="K515" t="str">
            <v>OP</v>
          </cell>
          <cell r="L515" t="str">
            <v>EW</v>
          </cell>
          <cell r="O515" t="str">
            <v>1191</v>
          </cell>
          <cell r="P515">
            <v>4992</v>
          </cell>
          <cell r="Q515">
            <v>0.13</v>
          </cell>
          <cell r="R515" t="str">
            <v>99.0</v>
          </cell>
          <cell r="S515" t="str">
            <v>97.4</v>
          </cell>
          <cell r="T515">
            <v>38443</v>
          </cell>
          <cell r="V515" t="str">
            <v>20</v>
          </cell>
          <cell r="X515" t="str">
            <v>NA</v>
          </cell>
          <cell r="Z515" t="str">
            <v>.5</v>
          </cell>
          <cell r="AA515" t="str">
            <v>3</v>
          </cell>
          <cell r="AB515" t="str">
            <v>.2</v>
          </cell>
          <cell r="AC515" t="str">
            <v>.5</v>
          </cell>
          <cell r="AD515" t="str">
            <v>99</v>
          </cell>
          <cell r="AE515" t="str">
            <v>93</v>
          </cell>
          <cell r="AF515" t="str">
            <v xml:space="preserve">   166150</v>
          </cell>
          <cell r="AG515" t="str">
            <v>291</v>
          </cell>
        </row>
        <row r="516">
          <cell r="H516" t="str">
            <v>3264_B_2</v>
          </cell>
          <cell r="I516">
            <v>25569</v>
          </cell>
          <cell r="K516" t="str">
            <v>OP</v>
          </cell>
          <cell r="L516" t="str">
            <v>EW</v>
          </cell>
          <cell r="O516" t="str">
            <v>1191</v>
          </cell>
          <cell r="P516">
            <v>4245</v>
          </cell>
          <cell r="Q516">
            <v>7.0000000000000007E-2</v>
          </cell>
          <cell r="R516" t="str">
            <v>99.5</v>
          </cell>
          <cell r="S516" t="str">
            <v>98.3</v>
          </cell>
          <cell r="T516">
            <v>38443</v>
          </cell>
          <cell r="V516" t="str">
            <v>20</v>
          </cell>
          <cell r="X516" t="str">
            <v>NA</v>
          </cell>
          <cell r="Z516" t="str">
            <v>.5</v>
          </cell>
          <cell r="AA516" t="str">
            <v>3</v>
          </cell>
          <cell r="AB516" t="str">
            <v>.2</v>
          </cell>
          <cell r="AC516" t="str">
            <v>.5</v>
          </cell>
          <cell r="AD516" t="str">
            <v>99</v>
          </cell>
          <cell r="AE516" t="str">
            <v>93</v>
          </cell>
          <cell r="AF516" t="str">
            <v xml:space="preserve">   166150</v>
          </cell>
          <cell r="AG516" t="str">
            <v>291</v>
          </cell>
        </row>
        <row r="517">
          <cell r="H517" t="str">
            <v>3264_B_3</v>
          </cell>
          <cell r="I517">
            <v>26816</v>
          </cell>
          <cell r="K517" t="str">
            <v>OP</v>
          </cell>
          <cell r="L517" t="str">
            <v>EW</v>
          </cell>
          <cell r="O517" t="str">
            <v>3508</v>
          </cell>
          <cell r="P517">
            <v>6091</v>
          </cell>
          <cell r="Q517">
            <v>0.04</v>
          </cell>
          <cell r="R517" t="str">
            <v>99.9</v>
          </cell>
          <cell r="S517" t="str">
            <v>99.4</v>
          </cell>
          <cell r="T517">
            <v>38443</v>
          </cell>
          <cell r="V517" t="str">
            <v>20</v>
          </cell>
          <cell r="X517" t="str">
            <v>NA</v>
          </cell>
          <cell r="Z517" t="str">
            <v>.5</v>
          </cell>
          <cell r="AA517" t="str">
            <v>3</v>
          </cell>
          <cell r="AB517" t="str">
            <v>.2</v>
          </cell>
          <cell r="AC517" t="str">
            <v>.5</v>
          </cell>
          <cell r="AD517" t="str">
            <v>99</v>
          </cell>
          <cell r="AE517" t="str">
            <v>141</v>
          </cell>
          <cell r="AF517" t="str">
            <v xml:space="preserve">   248850</v>
          </cell>
          <cell r="AG517" t="str">
            <v>282</v>
          </cell>
        </row>
        <row r="518">
          <cell r="H518" t="str">
            <v>8042_B_1</v>
          </cell>
          <cell r="I518">
            <v>27242</v>
          </cell>
          <cell r="K518" t="str">
            <v>OP</v>
          </cell>
          <cell r="L518" t="str">
            <v>EC</v>
          </cell>
          <cell r="O518" t="str">
            <v xml:space="preserve"> 8719101</v>
          </cell>
          <cell r="P518">
            <v>7453</v>
          </cell>
          <cell r="Q518">
            <v>0.05</v>
          </cell>
          <cell r="R518" t="str">
            <v>99.35</v>
          </cell>
          <cell r="S518" t="str">
            <v>99.29</v>
          </cell>
          <cell r="T518">
            <v>38504</v>
          </cell>
          <cell r="V518" t="str">
            <v>20.0</v>
          </cell>
          <cell r="X518" t="str">
            <v>NA</v>
          </cell>
          <cell r="Z518" t="str">
            <v>0.8</v>
          </cell>
          <cell r="AA518" t="str">
            <v>3.0</v>
          </cell>
          <cell r="AB518" t="str">
            <v>0.2</v>
          </cell>
          <cell r="AC518" t="str">
            <v>0.5</v>
          </cell>
          <cell r="AD518" t="str">
            <v>99.7</v>
          </cell>
          <cell r="AE518" t="str">
            <v>280</v>
          </cell>
          <cell r="AF518" t="str">
            <v xml:space="preserve">  3200000</v>
          </cell>
          <cell r="AG518" t="str">
            <v>260</v>
          </cell>
        </row>
        <row r="519">
          <cell r="H519" t="str">
            <v>8042_B_2</v>
          </cell>
          <cell r="I519">
            <v>27729</v>
          </cell>
          <cell r="K519" t="str">
            <v>OP</v>
          </cell>
          <cell r="L519" t="str">
            <v>EC</v>
          </cell>
          <cell r="O519" t="str">
            <v xml:space="preserve"> 9326132</v>
          </cell>
          <cell r="P519">
            <v>7492</v>
          </cell>
          <cell r="Q519">
            <v>0.02</v>
          </cell>
          <cell r="R519" t="str">
            <v>99.58</v>
          </cell>
          <cell r="S519" t="str">
            <v>99.72</v>
          </cell>
          <cell r="T519">
            <v>38504</v>
          </cell>
          <cell r="V519" t="str">
            <v>20.0</v>
          </cell>
          <cell r="X519" t="str">
            <v>NA</v>
          </cell>
          <cell r="Z519" t="str">
            <v>0.8</v>
          </cell>
          <cell r="AA519" t="str">
            <v>3.0</v>
          </cell>
          <cell r="AB519" t="str">
            <v>0.2</v>
          </cell>
          <cell r="AC519" t="str">
            <v>0.5</v>
          </cell>
          <cell r="AD519" t="str">
            <v>99.7</v>
          </cell>
          <cell r="AE519" t="str">
            <v>280</v>
          </cell>
          <cell r="AF519" t="str">
            <v xml:space="preserve">  3200000</v>
          </cell>
          <cell r="AG519" t="str">
            <v>260</v>
          </cell>
        </row>
        <row r="520">
          <cell r="H520" t="str">
            <v>54428_B_072</v>
          </cell>
          <cell r="I520">
            <v>31199</v>
          </cell>
          <cell r="K520" t="str">
            <v>SC</v>
          </cell>
          <cell r="L520" t="str">
            <v>EH</v>
          </cell>
          <cell r="O520" t="str">
            <v>EN</v>
          </cell>
          <cell r="P520">
            <v>0</v>
          </cell>
          <cell r="V520" t="str">
            <v>10.0</v>
          </cell>
          <cell r="X520" t="str">
            <v>NA</v>
          </cell>
          <cell r="Z520" t="str">
            <v>2.5</v>
          </cell>
          <cell r="AB520" t="str">
            <v>NA</v>
          </cell>
          <cell r="AD520" t="str">
            <v>99.6</v>
          </cell>
          <cell r="AE520" t="str">
            <v>11.1</v>
          </cell>
          <cell r="AF520" t="str">
            <v>170000</v>
          </cell>
          <cell r="AG520" t="str">
            <v>173</v>
          </cell>
        </row>
        <row r="521">
          <cell r="H521" t="str">
            <v>54428_B_073</v>
          </cell>
          <cell r="I521">
            <v>33025</v>
          </cell>
          <cell r="K521" t="str">
            <v>SC</v>
          </cell>
          <cell r="L521" t="str">
            <v>EH</v>
          </cell>
          <cell r="O521" t="str">
            <v>EN</v>
          </cell>
          <cell r="P521">
            <v>0</v>
          </cell>
          <cell r="V521" t="str">
            <v>10.0</v>
          </cell>
          <cell r="X521" t="str">
            <v>NA</v>
          </cell>
          <cell r="Z521" t="str">
            <v>2.5</v>
          </cell>
          <cell r="AB521" t="str">
            <v>NA</v>
          </cell>
          <cell r="AD521" t="str">
            <v>99.6</v>
          </cell>
          <cell r="AE521" t="str">
            <v>11.5</v>
          </cell>
          <cell r="AF521" t="str">
            <v>175000</v>
          </cell>
          <cell r="AG521" t="str">
            <v>175</v>
          </cell>
        </row>
        <row r="522">
          <cell r="H522" t="str">
            <v>54428_B_074</v>
          </cell>
          <cell r="I522">
            <v>33390</v>
          </cell>
          <cell r="K522" t="str">
            <v>SC</v>
          </cell>
          <cell r="L522" t="str">
            <v>EH</v>
          </cell>
          <cell r="O522" t="str">
            <v>EN</v>
          </cell>
          <cell r="P522">
            <v>0</v>
          </cell>
          <cell r="V522" t="str">
            <v>10.0</v>
          </cell>
          <cell r="X522" t="str">
            <v>NA</v>
          </cell>
          <cell r="Z522" t="str">
            <v>2.5</v>
          </cell>
          <cell r="AB522" t="str">
            <v>NA</v>
          </cell>
          <cell r="AD522" t="str">
            <v>99.7</v>
          </cell>
          <cell r="AE522" t="str">
            <v>22.5</v>
          </cell>
          <cell r="AF522" t="str">
            <v>300000</v>
          </cell>
          <cell r="AG522" t="str">
            <v>240</v>
          </cell>
        </row>
        <row r="523">
          <cell r="H523" t="str">
            <v>54428_B_302</v>
          </cell>
          <cell r="I523">
            <v>28642</v>
          </cell>
          <cell r="K523" t="str">
            <v>SC</v>
          </cell>
          <cell r="L523" t="str">
            <v>MC</v>
          </cell>
          <cell r="O523" t="str">
            <v>EN</v>
          </cell>
          <cell r="P523">
            <v>0</v>
          </cell>
          <cell r="V523" t="str">
            <v>10.0</v>
          </cell>
          <cell r="X523" t="str">
            <v>NA</v>
          </cell>
          <cell r="Z523" t="str">
            <v>2.5</v>
          </cell>
          <cell r="AB523" t="str">
            <v>NA</v>
          </cell>
          <cell r="AD523" t="str">
            <v>98.0</v>
          </cell>
          <cell r="AE523" t="str">
            <v>14</v>
          </cell>
          <cell r="AF523" t="str">
            <v>150000</v>
          </cell>
          <cell r="AG523" t="str">
            <v>150</v>
          </cell>
        </row>
        <row r="524">
          <cell r="H524" t="str">
            <v>54428_B_601</v>
          </cell>
          <cell r="I524">
            <v>30103</v>
          </cell>
          <cell r="K524" t="str">
            <v>SC</v>
          </cell>
          <cell r="L524" t="str">
            <v>EH</v>
          </cell>
          <cell r="O524" t="str">
            <v>EN</v>
          </cell>
          <cell r="P524">
            <v>0</v>
          </cell>
          <cell r="V524" t="str">
            <v>10.0</v>
          </cell>
          <cell r="X524" t="str">
            <v>NA</v>
          </cell>
          <cell r="Z524" t="str">
            <v>2.5</v>
          </cell>
          <cell r="AB524" t="str">
            <v>NA</v>
          </cell>
          <cell r="AD524" t="str">
            <v>98.0</v>
          </cell>
          <cell r="AE524" t="str">
            <v>6.5</v>
          </cell>
          <cell r="AF524" t="str">
            <v>135000</v>
          </cell>
          <cell r="AG524" t="str">
            <v>150</v>
          </cell>
        </row>
        <row r="525">
          <cell r="H525" t="str">
            <v>2480_B_1</v>
          </cell>
          <cell r="I525">
            <v>25355</v>
          </cell>
          <cell r="K525" t="str">
            <v>OP</v>
          </cell>
          <cell r="L525" t="str">
            <v>EK</v>
          </cell>
          <cell r="O525" t="str">
            <v>792</v>
          </cell>
          <cell r="P525">
            <v>2208</v>
          </cell>
          <cell r="Q525">
            <v>0.04</v>
          </cell>
          <cell r="R525" t="str">
            <v>57.1</v>
          </cell>
          <cell r="S525" t="str">
            <v>3.1</v>
          </cell>
          <cell r="T525">
            <v>27181</v>
          </cell>
          <cell r="V525" t="str">
            <v>NA</v>
          </cell>
          <cell r="X525" t="str">
            <v>0.2</v>
          </cell>
          <cell r="Z525" t="str">
            <v>NA</v>
          </cell>
          <cell r="AB525" t="str">
            <v>2.0</v>
          </cell>
          <cell r="AD525" t="str">
            <v>98.0</v>
          </cell>
          <cell r="AE525" t="str">
            <v>91</v>
          </cell>
          <cell r="AF525" t="str">
            <v xml:space="preserve">   200620</v>
          </cell>
          <cell r="AG525" t="str">
            <v>330</v>
          </cell>
        </row>
        <row r="526">
          <cell r="H526" t="str">
            <v>2480_B_2</v>
          </cell>
          <cell r="I526">
            <v>24869</v>
          </cell>
          <cell r="K526" t="str">
            <v>OP</v>
          </cell>
          <cell r="L526" t="str">
            <v>EK</v>
          </cell>
          <cell r="O526" t="str">
            <v>718</v>
          </cell>
          <cell r="P526">
            <v>1666</v>
          </cell>
          <cell r="Q526">
            <v>0.04</v>
          </cell>
          <cell r="R526" t="str">
            <v>52.9</v>
          </cell>
          <cell r="S526" t="str">
            <v>6.9</v>
          </cell>
          <cell r="T526">
            <v>34516</v>
          </cell>
          <cell r="V526" t="str">
            <v>NA</v>
          </cell>
          <cell r="X526" t="str">
            <v>0.2</v>
          </cell>
          <cell r="Z526" t="str">
            <v>NA</v>
          </cell>
          <cell r="AB526" t="str">
            <v>2.0</v>
          </cell>
          <cell r="AD526" t="str">
            <v>98.0</v>
          </cell>
          <cell r="AE526" t="str">
            <v>91</v>
          </cell>
          <cell r="AF526" t="str">
            <v xml:space="preserve">   200620</v>
          </cell>
          <cell r="AG526" t="str">
            <v>310</v>
          </cell>
        </row>
        <row r="527">
          <cell r="H527" t="str">
            <v>2480_B_3</v>
          </cell>
          <cell r="I527">
            <v>32021</v>
          </cell>
          <cell r="K527" t="str">
            <v>OP</v>
          </cell>
          <cell r="L527" t="str">
            <v>EK</v>
          </cell>
          <cell r="O527" t="str">
            <v>8120</v>
          </cell>
          <cell r="P527">
            <v>7692</v>
          </cell>
          <cell r="Q527">
            <v>0.02</v>
          </cell>
          <cell r="R527" t="str">
            <v>94.8</v>
          </cell>
          <cell r="S527" t="str">
            <v>99.7</v>
          </cell>
          <cell r="T527">
            <v>32203</v>
          </cell>
          <cell r="V527" t="str">
            <v>10.0</v>
          </cell>
          <cell r="X527" t="str">
            <v>NA</v>
          </cell>
          <cell r="Z527" t="str">
            <v>0.7</v>
          </cell>
          <cell r="AB527" t="str">
            <v>NA</v>
          </cell>
          <cell r="AD527" t="str">
            <v>99.7</v>
          </cell>
          <cell r="AE527" t="str">
            <v>37</v>
          </cell>
          <cell r="AF527" t="str">
            <v xml:space="preserve">   443500</v>
          </cell>
          <cell r="AG527" t="str">
            <v>280</v>
          </cell>
        </row>
        <row r="528">
          <cell r="H528" t="str">
            <v>2480_B_4</v>
          </cell>
          <cell r="I528">
            <v>31809</v>
          </cell>
          <cell r="K528" t="str">
            <v>OP</v>
          </cell>
          <cell r="L528" t="str">
            <v>EK</v>
          </cell>
          <cell r="O528" t="str">
            <v>13115</v>
          </cell>
          <cell r="P528">
            <v>7016</v>
          </cell>
          <cell r="Q528">
            <v>0.02</v>
          </cell>
          <cell r="R528" t="str">
            <v>96.1</v>
          </cell>
          <cell r="S528" t="str">
            <v>99.7</v>
          </cell>
          <cell r="T528">
            <v>31809</v>
          </cell>
          <cell r="V528" t="str">
            <v>10.0</v>
          </cell>
          <cell r="X528" t="str">
            <v>NA</v>
          </cell>
          <cell r="Z528" t="str">
            <v>0.7</v>
          </cell>
          <cell r="AB528" t="str">
            <v>NA</v>
          </cell>
          <cell r="AD528" t="str">
            <v>99.6</v>
          </cell>
          <cell r="AE528" t="str">
            <v>66</v>
          </cell>
          <cell r="AF528" t="str">
            <v xml:space="preserve">   785741</v>
          </cell>
          <cell r="AG528" t="str">
            <v>280</v>
          </cell>
        </row>
        <row r="529">
          <cell r="H529" t="str">
            <v>8006_B_1</v>
          </cell>
          <cell r="I529">
            <v>27364</v>
          </cell>
          <cell r="K529" t="str">
            <v>OP</v>
          </cell>
          <cell r="L529" t="str">
            <v>MC</v>
          </cell>
          <cell r="O529" t="str">
            <v>2005</v>
          </cell>
          <cell r="P529">
            <v>5357</v>
          </cell>
          <cell r="Q529">
            <v>0.06</v>
          </cell>
          <cell r="R529" t="str">
            <v>33.9</v>
          </cell>
          <cell r="S529" t="str">
            <v>60.0</v>
          </cell>
          <cell r="T529">
            <v>31352</v>
          </cell>
          <cell r="V529" t="str">
            <v>NA</v>
          </cell>
          <cell r="X529" t="str">
            <v>0.2</v>
          </cell>
          <cell r="Z529" t="str">
            <v>NA</v>
          </cell>
          <cell r="AB529" t="str">
            <v>3.0</v>
          </cell>
          <cell r="AD529" t="str">
            <v>85.0</v>
          </cell>
          <cell r="AE529" t="str">
            <v>243</v>
          </cell>
          <cell r="AF529" t="str">
            <v xml:space="preserve">  1491000</v>
          </cell>
          <cell r="AG529" t="str">
            <v>280</v>
          </cell>
        </row>
        <row r="530">
          <cell r="H530" t="str">
            <v>8006_B_2</v>
          </cell>
          <cell r="I530">
            <v>26543</v>
          </cell>
          <cell r="K530" t="str">
            <v>OP</v>
          </cell>
          <cell r="L530" t="str">
            <v>MC</v>
          </cell>
          <cell r="O530" t="str">
            <v>2005</v>
          </cell>
          <cell r="P530">
            <v>5818</v>
          </cell>
          <cell r="Q530">
            <v>0.05</v>
          </cell>
          <cell r="R530" t="str">
            <v>32.6</v>
          </cell>
          <cell r="S530" t="str">
            <v>60.0</v>
          </cell>
          <cell r="T530">
            <v>31352</v>
          </cell>
          <cell r="V530" t="str">
            <v>NA</v>
          </cell>
          <cell r="X530" t="str">
            <v>0.2</v>
          </cell>
          <cell r="Z530" t="str">
            <v>NA</v>
          </cell>
          <cell r="AB530" t="str">
            <v>3.0</v>
          </cell>
          <cell r="AD530" t="str">
            <v>85.0</v>
          </cell>
          <cell r="AE530" t="str">
            <v>243</v>
          </cell>
          <cell r="AF530" t="str">
            <v xml:space="preserve">  1491000</v>
          </cell>
          <cell r="AG530" t="str">
            <v>280</v>
          </cell>
        </row>
        <row r="531">
          <cell r="H531" t="str">
            <v>889_B_1</v>
          </cell>
          <cell r="I531">
            <v>25750</v>
          </cell>
          <cell r="K531" t="str">
            <v>OP</v>
          </cell>
          <cell r="L531" t="str">
            <v>EC</v>
          </cell>
          <cell r="O531" t="str">
            <v>2900</v>
          </cell>
          <cell r="P531">
            <v>6342</v>
          </cell>
          <cell r="Q531">
            <v>0.03</v>
          </cell>
          <cell r="R531" t="str">
            <v>98.7</v>
          </cell>
          <cell r="S531" t="str">
            <v>98.7</v>
          </cell>
          <cell r="T531">
            <v>38657</v>
          </cell>
          <cell r="U531" t="str">
            <v>EN</v>
          </cell>
          <cell r="V531" t="str">
            <v>14.6</v>
          </cell>
          <cell r="X531" t="str">
            <v>NA</v>
          </cell>
          <cell r="Z531" t="str">
            <v>4.5</v>
          </cell>
          <cell r="AB531" t="str">
            <v>NA</v>
          </cell>
          <cell r="AD531" t="str">
            <v>99.0</v>
          </cell>
          <cell r="AE531" t="str">
            <v>445</v>
          </cell>
          <cell r="AF531" t="str">
            <v xml:space="preserve">  1730000</v>
          </cell>
          <cell r="AG531" t="str">
            <v>300</v>
          </cell>
        </row>
        <row r="532">
          <cell r="H532" t="str">
            <v>889_B_2</v>
          </cell>
          <cell r="I532">
            <v>26785</v>
          </cell>
          <cell r="K532" t="str">
            <v>OP</v>
          </cell>
          <cell r="L532" t="str">
            <v>EC</v>
          </cell>
          <cell r="O532" t="str">
            <v>1753</v>
          </cell>
          <cell r="P532">
            <v>8238</v>
          </cell>
          <cell r="Q532">
            <v>0.03</v>
          </cell>
          <cell r="R532" t="str">
            <v>98.1</v>
          </cell>
          <cell r="S532" t="str">
            <v>98.9</v>
          </cell>
          <cell r="T532">
            <v>37377</v>
          </cell>
          <cell r="V532" t="str">
            <v>14.6</v>
          </cell>
          <cell r="X532" t="str">
            <v>NA</v>
          </cell>
          <cell r="Z532" t="str">
            <v>4.5</v>
          </cell>
          <cell r="AB532" t="str">
            <v>NA</v>
          </cell>
          <cell r="AD532" t="str">
            <v>99.0</v>
          </cell>
          <cell r="AE532" t="str">
            <v>445</v>
          </cell>
          <cell r="AF532" t="str">
            <v xml:space="preserve">  1730000</v>
          </cell>
          <cell r="AG532" t="str">
            <v>300</v>
          </cell>
        </row>
        <row r="533">
          <cell r="H533" t="str">
            <v>889_B_3</v>
          </cell>
          <cell r="I533">
            <v>27546</v>
          </cell>
          <cell r="K533" t="str">
            <v>OP</v>
          </cell>
          <cell r="L533" t="str">
            <v>EC</v>
          </cell>
          <cell r="O533" t="str">
            <v>4219</v>
          </cell>
          <cell r="P533">
            <v>8652</v>
          </cell>
          <cell r="Q533">
            <v>0.04</v>
          </cell>
          <cell r="R533" t="str">
            <v>99.1</v>
          </cell>
          <cell r="S533" t="str">
            <v>99.1</v>
          </cell>
          <cell r="T533">
            <v>37377</v>
          </cell>
          <cell r="V533" t="str">
            <v>18.1</v>
          </cell>
          <cell r="X533" t="str">
            <v>NA</v>
          </cell>
          <cell r="Z533" t="str">
            <v>4.0</v>
          </cell>
          <cell r="AB533" t="str">
            <v>NA</v>
          </cell>
          <cell r="AD533" t="str">
            <v>99.5</v>
          </cell>
          <cell r="AE533" t="str">
            <v>732</v>
          </cell>
          <cell r="AF533" t="str">
            <v xml:space="preserve">  2190000</v>
          </cell>
          <cell r="AG533" t="str">
            <v>300</v>
          </cell>
        </row>
        <row r="534">
          <cell r="H534" t="str">
            <v>891_B_6</v>
          </cell>
          <cell r="I534">
            <v>28642</v>
          </cell>
          <cell r="K534" t="str">
            <v>OP</v>
          </cell>
          <cell r="L534" t="str">
            <v>EH</v>
          </cell>
          <cell r="O534" t="str">
            <v>12600</v>
          </cell>
          <cell r="P534">
            <v>8036</v>
          </cell>
          <cell r="Q534">
            <v>0.02</v>
          </cell>
          <cell r="R534" t="str">
            <v>99.6</v>
          </cell>
          <cell r="S534" t="str">
            <v>99.6</v>
          </cell>
          <cell r="T534">
            <v>38412</v>
          </cell>
          <cell r="U534" t="str">
            <v>EN</v>
          </cell>
          <cell r="V534" t="str">
            <v>5.8</v>
          </cell>
          <cell r="X534" t="str">
            <v>NA</v>
          </cell>
          <cell r="Z534" t="str">
            <v>0.3</v>
          </cell>
          <cell r="AB534" t="str">
            <v>NA</v>
          </cell>
          <cell r="AD534" t="str">
            <v>99.5</v>
          </cell>
          <cell r="AE534" t="str">
            <v>238</v>
          </cell>
          <cell r="AF534" t="str">
            <v xml:space="preserve">  2778000</v>
          </cell>
          <cell r="AG534" t="str">
            <v>740</v>
          </cell>
        </row>
        <row r="535">
          <cell r="H535" t="str">
            <v>892_B_1</v>
          </cell>
          <cell r="I535">
            <v>27181</v>
          </cell>
          <cell r="K535" t="str">
            <v>OP</v>
          </cell>
          <cell r="L535" t="str">
            <v>EC</v>
          </cell>
          <cell r="O535" t="str">
            <v>1697</v>
          </cell>
          <cell r="P535">
            <v>7843</v>
          </cell>
          <cell r="Q535">
            <v>0.06</v>
          </cell>
          <cell r="R535" t="str">
            <v>98.4</v>
          </cell>
          <cell r="S535" t="str">
            <v>98.4</v>
          </cell>
          <cell r="T535">
            <v>38412</v>
          </cell>
          <cell r="U535" t="str">
            <v>EN</v>
          </cell>
          <cell r="V535" t="str">
            <v>12.6</v>
          </cell>
          <cell r="X535" t="str">
            <v>NA</v>
          </cell>
          <cell r="Z535" t="str">
            <v>3.2</v>
          </cell>
          <cell r="AB535" t="str">
            <v>NA</v>
          </cell>
          <cell r="AD535" t="str">
            <v>99.5</v>
          </cell>
          <cell r="AE535" t="str">
            <v>58</v>
          </cell>
          <cell r="AF535" t="str">
            <v xml:space="preserve">   290000</v>
          </cell>
          <cell r="AG535" t="str">
            <v>305</v>
          </cell>
        </row>
        <row r="536">
          <cell r="H536" t="str">
            <v>892_B_2</v>
          </cell>
          <cell r="I536">
            <v>26451</v>
          </cell>
          <cell r="K536" t="str">
            <v>OP</v>
          </cell>
          <cell r="L536" t="str">
            <v>EC</v>
          </cell>
          <cell r="O536" t="str">
            <v>2690</v>
          </cell>
          <cell r="P536">
            <v>8304</v>
          </cell>
          <cell r="Q536">
            <v>0.08</v>
          </cell>
          <cell r="R536" t="str">
            <v>97.8</v>
          </cell>
          <cell r="S536" t="str">
            <v>97.8</v>
          </cell>
          <cell r="T536">
            <v>38412</v>
          </cell>
          <cell r="U536" t="str">
            <v>EN</v>
          </cell>
          <cell r="V536" t="str">
            <v>10.6</v>
          </cell>
          <cell r="X536" t="str">
            <v>NA</v>
          </cell>
          <cell r="Z536" t="str">
            <v>3.8</v>
          </cell>
          <cell r="AB536" t="str">
            <v>NA</v>
          </cell>
          <cell r="AD536" t="str">
            <v>99</v>
          </cell>
          <cell r="AE536" t="str">
            <v>392</v>
          </cell>
          <cell r="AF536" t="str">
            <v xml:space="preserve">   750000</v>
          </cell>
          <cell r="AG536" t="str">
            <v>335</v>
          </cell>
        </row>
        <row r="537">
          <cell r="H537" t="str">
            <v>897_B_1</v>
          </cell>
          <cell r="I537">
            <v>26816</v>
          </cell>
          <cell r="K537" t="str">
            <v>OP</v>
          </cell>
          <cell r="L537" t="str">
            <v>EK</v>
          </cell>
          <cell r="O537" t="str">
            <v>1418</v>
          </cell>
          <cell r="P537">
            <v>6476</v>
          </cell>
          <cell r="Q537">
            <v>0.06</v>
          </cell>
          <cell r="R537" t="str">
            <v>98.9</v>
          </cell>
          <cell r="S537" t="str">
            <v>98.9</v>
          </cell>
          <cell r="T537">
            <v>38687</v>
          </cell>
          <cell r="V537" t="str">
            <v>10</v>
          </cell>
          <cell r="X537" t="str">
            <v>NA</v>
          </cell>
          <cell r="Z537" t="str">
            <v>2.8</v>
          </cell>
          <cell r="AB537" t="str">
            <v>NA</v>
          </cell>
          <cell r="AD537" t="str">
            <v>99.5</v>
          </cell>
          <cell r="AE537" t="str">
            <v>49</v>
          </cell>
          <cell r="AF537" t="str">
            <v xml:space="preserve">   254000</v>
          </cell>
          <cell r="AG537" t="str">
            <v>297</v>
          </cell>
        </row>
        <row r="538">
          <cell r="H538" t="str">
            <v>897_B_2</v>
          </cell>
          <cell r="I538">
            <v>27181</v>
          </cell>
          <cell r="K538" t="str">
            <v>OP</v>
          </cell>
          <cell r="L538" t="str">
            <v>EK</v>
          </cell>
          <cell r="O538" t="str">
            <v>3778</v>
          </cell>
          <cell r="P538">
            <v>5324</v>
          </cell>
          <cell r="Q538">
            <v>0.01</v>
          </cell>
          <cell r="R538" t="str">
            <v>99.7</v>
          </cell>
          <cell r="S538" t="str">
            <v>99.8</v>
          </cell>
          <cell r="T538">
            <v>38687</v>
          </cell>
          <cell r="V538" t="str">
            <v>10</v>
          </cell>
          <cell r="X538" t="str">
            <v>NA</v>
          </cell>
          <cell r="Z538" t="str">
            <v>2.8</v>
          </cell>
          <cell r="AB538" t="str">
            <v>NA</v>
          </cell>
          <cell r="AD538" t="str">
            <v>99.8</v>
          </cell>
          <cell r="AE538" t="str">
            <v>82</v>
          </cell>
          <cell r="AF538" t="str">
            <v xml:space="preserve">   425000</v>
          </cell>
          <cell r="AG538" t="str">
            <v>310</v>
          </cell>
        </row>
        <row r="539">
          <cell r="H539" t="str">
            <v>898_B_4</v>
          </cell>
          <cell r="I539">
            <v>24624</v>
          </cell>
          <cell r="K539" t="str">
            <v>OP</v>
          </cell>
          <cell r="L539" t="str">
            <v>MC</v>
          </cell>
          <cell r="M539" t="str">
            <v>EC</v>
          </cell>
          <cell r="O539" t="str">
            <v>1060</v>
          </cell>
          <cell r="P539">
            <v>7253</v>
          </cell>
          <cell r="Q539">
            <v>0.04</v>
          </cell>
          <cell r="R539" t="str">
            <v>99.1</v>
          </cell>
          <cell r="S539" t="str">
            <v>99.1</v>
          </cell>
          <cell r="T539">
            <v>38473</v>
          </cell>
          <cell r="U539" t="str">
            <v>EN</v>
          </cell>
          <cell r="V539" t="str">
            <v>13.6</v>
          </cell>
          <cell r="X539" t="str">
            <v>NA</v>
          </cell>
          <cell r="Z539" t="str">
            <v>4.1</v>
          </cell>
          <cell r="AB539" t="str">
            <v>NA</v>
          </cell>
          <cell r="AD539" t="str">
            <v>EN</v>
          </cell>
          <cell r="AE539" t="str">
            <v>18</v>
          </cell>
          <cell r="AF539" t="str">
            <v xml:space="preserve">   410900</v>
          </cell>
          <cell r="AG539" t="str">
            <v>335</v>
          </cell>
        </row>
        <row r="540">
          <cell r="H540" t="str">
            <v>898_B_5</v>
          </cell>
          <cell r="I540">
            <v>25720</v>
          </cell>
          <cell r="K540" t="str">
            <v>OP</v>
          </cell>
          <cell r="L540" t="str">
            <v>EC</v>
          </cell>
          <cell r="O540" t="str">
            <v>2200</v>
          </cell>
          <cell r="P540">
            <v>8092</v>
          </cell>
          <cell r="Q540">
            <v>0.01</v>
          </cell>
          <cell r="R540" t="str">
            <v>99.6</v>
          </cell>
          <cell r="S540" t="str">
            <v>99.6</v>
          </cell>
          <cell r="T540">
            <v>38473</v>
          </cell>
          <cell r="U540" t="str">
            <v>EN</v>
          </cell>
          <cell r="V540" t="str">
            <v>13.6</v>
          </cell>
          <cell r="X540" t="str">
            <v>NA</v>
          </cell>
          <cell r="Z540" t="str">
            <v>4.1</v>
          </cell>
          <cell r="AB540" t="str">
            <v>NA</v>
          </cell>
          <cell r="AD540" t="str">
            <v>99</v>
          </cell>
          <cell r="AE540" t="str">
            <v>501</v>
          </cell>
          <cell r="AF540" t="str">
            <v xml:space="preserve">  1205000</v>
          </cell>
          <cell r="AG540" t="str">
            <v>291</v>
          </cell>
        </row>
        <row r="541">
          <cell r="H541" t="str">
            <v>10792_B_BAGHS1</v>
          </cell>
          <cell r="I541">
            <v>34608</v>
          </cell>
          <cell r="K541" t="str">
            <v>OP</v>
          </cell>
          <cell r="L541" t="str">
            <v>BP</v>
          </cell>
          <cell r="O541" t="str">
            <v>310</v>
          </cell>
          <cell r="P541">
            <v>6300</v>
          </cell>
          <cell r="Q541">
            <v>0.16</v>
          </cell>
          <cell r="R541" t="str">
            <v>99.0</v>
          </cell>
          <cell r="S541" t="str">
            <v>99.0</v>
          </cell>
          <cell r="T541">
            <v>38200</v>
          </cell>
          <cell r="V541" t="str">
            <v>10.0</v>
          </cell>
          <cell r="X541" t="str">
            <v>NA</v>
          </cell>
          <cell r="Z541" t="str">
            <v>1.0</v>
          </cell>
          <cell r="AB541" t="str">
            <v>NA</v>
          </cell>
          <cell r="AD541" t="str">
            <v>99</v>
          </cell>
          <cell r="AE541" t="str">
            <v>8.46</v>
          </cell>
          <cell r="AF541" t="str">
            <v>17228</v>
          </cell>
          <cell r="AG541" t="str">
            <v>365</v>
          </cell>
        </row>
        <row r="542">
          <cell r="H542" t="str">
            <v>10792_B_BAGHS2</v>
          </cell>
          <cell r="I542">
            <v>28703</v>
          </cell>
          <cell r="K542" t="str">
            <v>OP</v>
          </cell>
          <cell r="L542" t="str">
            <v>BR</v>
          </cell>
          <cell r="O542" t="str">
            <v>1156</v>
          </cell>
          <cell r="P542">
            <v>2940</v>
          </cell>
          <cell r="Q542">
            <v>0.02</v>
          </cell>
          <cell r="R542" t="str">
            <v>98.3</v>
          </cell>
          <cell r="S542" t="str">
            <v>98.3</v>
          </cell>
          <cell r="T542">
            <v>28703</v>
          </cell>
          <cell r="V542" t="str">
            <v>18.0</v>
          </cell>
          <cell r="X542" t="str">
            <v>NA</v>
          </cell>
          <cell r="Z542" t="str">
            <v>2.0</v>
          </cell>
          <cell r="AB542" t="str">
            <v>NA</v>
          </cell>
          <cell r="AD542" t="str">
            <v>98.3</v>
          </cell>
          <cell r="AE542" t="str">
            <v>4.46</v>
          </cell>
          <cell r="AF542" t="str">
            <v>107075</v>
          </cell>
          <cell r="AG542" t="str">
            <v>401</v>
          </cell>
        </row>
        <row r="543">
          <cell r="H543" t="str">
            <v>10792_B_MS1</v>
          </cell>
          <cell r="I543">
            <v>34304</v>
          </cell>
          <cell r="K543" t="str">
            <v>OP</v>
          </cell>
          <cell r="L543" t="str">
            <v>MC</v>
          </cell>
          <cell r="O543" t="str">
            <v>250</v>
          </cell>
          <cell r="P543">
            <v>6300</v>
          </cell>
          <cell r="Q543">
            <v>0.3</v>
          </cell>
          <cell r="R543" t="str">
            <v>91.0</v>
          </cell>
          <cell r="S543" t="str">
            <v>91.0</v>
          </cell>
          <cell r="T543">
            <v>34639</v>
          </cell>
          <cell r="V543" t="str">
            <v>10.0</v>
          </cell>
          <cell r="X543" t="str">
            <v>NA</v>
          </cell>
          <cell r="Z543" t="str">
            <v>1.0</v>
          </cell>
          <cell r="AB543" t="str">
            <v>NA</v>
          </cell>
          <cell r="AD543" t="str">
            <v>95.0</v>
          </cell>
          <cell r="AE543" t="str">
            <v>50</v>
          </cell>
          <cell r="AF543" t="str">
            <v>95000</v>
          </cell>
          <cell r="AG543" t="str">
            <v>425</v>
          </cell>
        </row>
        <row r="544">
          <cell r="H544" t="str">
            <v>10792_B_MS2</v>
          </cell>
          <cell r="I544">
            <v>18994</v>
          </cell>
          <cell r="K544" t="str">
            <v>OP</v>
          </cell>
          <cell r="L544" t="str">
            <v>MC</v>
          </cell>
          <cell r="O544" t="str">
            <v>150</v>
          </cell>
          <cell r="P544">
            <v>2940</v>
          </cell>
          <cell r="Q544">
            <v>1.1000000000000001</v>
          </cell>
          <cell r="R544" t="str">
            <v>82.0</v>
          </cell>
          <cell r="S544" t="str">
            <v>82.0</v>
          </cell>
          <cell r="T544">
            <v>28734</v>
          </cell>
          <cell r="V544" t="str">
            <v>12.0</v>
          </cell>
          <cell r="X544" t="str">
            <v>NA</v>
          </cell>
          <cell r="Z544" t="str">
            <v>2.0</v>
          </cell>
          <cell r="AB544" t="str">
            <v>NA</v>
          </cell>
          <cell r="AD544" t="str">
            <v>85.1</v>
          </cell>
          <cell r="AE544" t="str">
            <v>200</v>
          </cell>
          <cell r="AF544" t="str">
            <v>95000</v>
          </cell>
          <cell r="AG544" t="str">
            <v>425</v>
          </cell>
        </row>
        <row r="545">
          <cell r="H545" t="str">
            <v>10796_B_BGHSE</v>
          </cell>
          <cell r="I545">
            <v>28369</v>
          </cell>
          <cell r="K545" t="str">
            <v>OP</v>
          </cell>
          <cell r="L545" t="str">
            <v>BR</v>
          </cell>
          <cell r="O545" t="str">
            <v>6000</v>
          </cell>
          <cell r="P545">
            <v>8520</v>
          </cell>
          <cell r="Q545">
            <v>0.06</v>
          </cell>
          <cell r="R545" t="str">
            <v>99.0</v>
          </cell>
          <cell r="S545" t="str">
            <v>99.1</v>
          </cell>
          <cell r="T545">
            <v>38749</v>
          </cell>
          <cell r="V545" t="str">
            <v>12.0</v>
          </cell>
          <cell r="X545" t="str">
            <v>NA</v>
          </cell>
          <cell r="Z545" t="str">
            <v>0.9</v>
          </cell>
          <cell r="AB545" t="str">
            <v>1.5</v>
          </cell>
          <cell r="AD545" t="str">
            <v>99.0</v>
          </cell>
          <cell r="AE545" t="str">
            <v>29.14</v>
          </cell>
          <cell r="AF545" t="str">
            <v>340000</v>
          </cell>
          <cell r="AG545" t="str">
            <v>415</v>
          </cell>
        </row>
        <row r="546">
          <cell r="H546" t="str">
            <v>10796_B_MC1</v>
          </cell>
          <cell r="I546">
            <v>24473</v>
          </cell>
          <cell r="K546" t="str">
            <v>OP</v>
          </cell>
          <cell r="L546" t="str">
            <v>MC</v>
          </cell>
          <cell r="O546" t="str">
            <v>250</v>
          </cell>
          <cell r="P546">
            <v>7506</v>
          </cell>
          <cell r="Q546" t="str">
            <v>EN</v>
          </cell>
          <cell r="R546" t="str">
            <v>EN</v>
          </cell>
          <cell r="S546" t="str">
            <v>EN</v>
          </cell>
          <cell r="U546" t="str">
            <v>EN</v>
          </cell>
          <cell r="V546" t="str">
            <v>12.0</v>
          </cell>
          <cell r="X546" t="str">
            <v>NA</v>
          </cell>
          <cell r="Z546" t="str">
            <v>.9</v>
          </cell>
          <cell r="AB546" t="str">
            <v>1.5</v>
          </cell>
          <cell r="AD546" t="str">
            <v>80.0</v>
          </cell>
          <cell r="AE546" t="str">
            <v>339</v>
          </cell>
          <cell r="AF546" t="str">
            <v>85360</v>
          </cell>
          <cell r="AG546" t="str">
            <v>415</v>
          </cell>
        </row>
        <row r="547">
          <cell r="H547" t="str">
            <v>10796_B_MC2</v>
          </cell>
          <cell r="I547">
            <v>24108</v>
          </cell>
          <cell r="K547" t="str">
            <v>OP</v>
          </cell>
          <cell r="L547" t="str">
            <v>MC</v>
          </cell>
          <cell r="O547" t="str">
            <v>250</v>
          </cell>
          <cell r="P547">
            <v>7105</v>
          </cell>
          <cell r="Q547" t="str">
            <v>EN</v>
          </cell>
          <cell r="R547" t="str">
            <v>EN</v>
          </cell>
          <cell r="S547" t="str">
            <v>EN</v>
          </cell>
          <cell r="U547" t="str">
            <v>EN</v>
          </cell>
          <cell r="V547" t="str">
            <v>12.0</v>
          </cell>
          <cell r="X547" t="str">
            <v>NA</v>
          </cell>
          <cell r="Z547" t="str">
            <v>0.9</v>
          </cell>
          <cell r="AB547" t="str">
            <v>1.5</v>
          </cell>
          <cell r="AD547" t="str">
            <v>80.0</v>
          </cell>
          <cell r="AE547" t="str">
            <v>339</v>
          </cell>
          <cell r="AF547" t="str">
            <v>85360</v>
          </cell>
          <cell r="AG547" t="str">
            <v>415</v>
          </cell>
        </row>
        <row r="548">
          <cell r="H548" t="str">
            <v>10796_B_MC3</v>
          </cell>
          <cell r="I548">
            <v>23743</v>
          </cell>
          <cell r="K548" t="str">
            <v>OP</v>
          </cell>
          <cell r="L548" t="str">
            <v>MC</v>
          </cell>
          <cell r="O548" t="str">
            <v>250</v>
          </cell>
          <cell r="P548">
            <v>6601</v>
          </cell>
          <cell r="Q548" t="str">
            <v>EN</v>
          </cell>
          <cell r="R548" t="str">
            <v>EN</v>
          </cell>
          <cell r="S548" t="str">
            <v>EN</v>
          </cell>
          <cell r="U548" t="str">
            <v>EN</v>
          </cell>
          <cell r="V548" t="str">
            <v>12.0</v>
          </cell>
          <cell r="X548" t="str">
            <v>NA</v>
          </cell>
          <cell r="Z548" t="str">
            <v>0.9</v>
          </cell>
          <cell r="AB548" t="str">
            <v>1.5</v>
          </cell>
          <cell r="AD548" t="str">
            <v>80.0</v>
          </cell>
          <cell r="AE548" t="str">
            <v>339</v>
          </cell>
          <cell r="AF548" t="str">
            <v>85360</v>
          </cell>
          <cell r="AG548" t="str">
            <v>415</v>
          </cell>
        </row>
        <row r="549">
          <cell r="H549" t="str">
            <v>10796_B_MC4</v>
          </cell>
          <cell r="I549">
            <v>13516</v>
          </cell>
          <cell r="K549" t="str">
            <v>RE</v>
          </cell>
          <cell r="L549" t="str">
            <v>MC</v>
          </cell>
          <cell r="O549" t="str">
            <v>100</v>
          </cell>
          <cell r="P549">
            <v>0</v>
          </cell>
          <cell r="V549" t="str">
            <v>12.0</v>
          </cell>
          <cell r="X549" t="str">
            <v>NA</v>
          </cell>
          <cell r="Z549" t="str">
            <v>0.9</v>
          </cell>
          <cell r="AB549" t="str">
            <v>1.5</v>
          </cell>
          <cell r="AD549" t="str">
            <v>80.0</v>
          </cell>
          <cell r="AE549" t="str">
            <v>360</v>
          </cell>
          <cell r="AF549" t="str">
            <v>91000</v>
          </cell>
          <cell r="AG549" t="str">
            <v>420</v>
          </cell>
        </row>
        <row r="550">
          <cell r="H550" t="str">
            <v>54758_B_BP1</v>
          </cell>
          <cell r="I550">
            <v>34973</v>
          </cell>
          <cell r="K550" t="str">
            <v>OP</v>
          </cell>
          <cell r="L550" t="str">
            <v>BP</v>
          </cell>
          <cell r="O550" t="str">
            <v>EN</v>
          </cell>
          <cell r="P550">
            <v>8542</v>
          </cell>
          <cell r="Q550">
            <v>0.01</v>
          </cell>
          <cell r="R550" t="str">
            <v>EN</v>
          </cell>
          <cell r="S550" t="str">
            <v>EN</v>
          </cell>
          <cell r="U550" t="str">
            <v>EN</v>
          </cell>
          <cell r="V550" t="str">
            <v>NA</v>
          </cell>
          <cell r="X550" t="str">
            <v>NA</v>
          </cell>
          <cell r="Z550" t="str">
            <v>NA</v>
          </cell>
          <cell r="AB550" t="str">
            <v>NA</v>
          </cell>
          <cell r="AD550" t="str">
            <v>99.9</v>
          </cell>
          <cell r="AE550" t="str">
            <v>1</v>
          </cell>
          <cell r="AF550" t="str">
            <v>52602</v>
          </cell>
          <cell r="AG550" t="str">
            <v>270</v>
          </cell>
        </row>
        <row r="551">
          <cell r="H551" t="str">
            <v>54758_B_BP2</v>
          </cell>
          <cell r="I551">
            <v>34973</v>
          </cell>
          <cell r="K551" t="str">
            <v>OP</v>
          </cell>
          <cell r="L551" t="str">
            <v>BP</v>
          </cell>
          <cell r="O551" t="str">
            <v>EN</v>
          </cell>
          <cell r="P551">
            <v>8545</v>
          </cell>
          <cell r="Q551">
            <v>0.02</v>
          </cell>
          <cell r="R551" t="str">
            <v>EN</v>
          </cell>
          <cell r="S551" t="str">
            <v>EN</v>
          </cell>
          <cell r="U551" t="str">
            <v>EN</v>
          </cell>
          <cell r="V551" t="str">
            <v>NA</v>
          </cell>
          <cell r="X551" t="str">
            <v>NA</v>
          </cell>
          <cell r="Z551" t="str">
            <v>NA</v>
          </cell>
          <cell r="AB551" t="str">
            <v>NA</v>
          </cell>
          <cell r="AD551" t="str">
            <v>99.9</v>
          </cell>
          <cell r="AE551" t="str">
            <v>1</v>
          </cell>
          <cell r="AF551" t="str">
            <v>52602</v>
          </cell>
          <cell r="AG551" t="str">
            <v>270</v>
          </cell>
        </row>
        <row r="552">
          <cell r="H552" t="str">
            <v>54_B_1</v>
          </cell>
          <cell r="I552">
            <v>40087</v>
          </cell>
          <cell r="K552" t="str">
            <v>PL</v>
          </cell>
          <cell r="L552" t="str">
            <v>BP</v>
          </cell>
          <cell r="O552" t="str">
            <v>NA</v>
          </cell>
          <cell r="P552">
            <v>0</v>
          </cell>
          <cell r="Q552" t="str">
            <v>NA</v>
          </cell>
          <cell r="R552" t="str">
            <v>NA</v>
          </cell>
          <cell r="S552" t="str">
            <v>NA</v>
          </cell>
          <cell r="U552" t="str">
            <v>NA</v>
          </cell>
          <cell r="V552" t="str">
            <v>20.0</v>
          </cell>
          <cell r="Z552" t="str">
            <v>4.5</v>
          </cell>
          <cell r="AD552" t="str">
            <v>99.0</v>
          </cell>
          <cell r="AE552" t="str">
            <v>37.5</v>
          </cell>
          <cell r="AG552" t="str">
            <v>140</v>
          </cell>
        </row>
        <row r="553">
          <cell r="H553" t="str">
            <v>1384_B_1</v>
          </cell>
          <cell r="I553">
            <v>32843</v>
          </cell>
          <cell r="K553" t="str">
            <v>OP</v>
          </cell>
          <cell r="L553" t="str">
            <v>EK</v>
          </cell>
          <cell r="O553" t="str">
            <v>1282</v>
          </cell>
          <cell r="P553">
            <v>7601</v>
          </cell>
          <cell r="Q553">
            <v>0.17</v>
          </cell>
          <cell r="R553" t="str">
            <v>98.27</v>
          </cell>
          <cell r="S553" t="str">
            <v>98.27</v>
          </cell>
          <cell r="T553">
            <v>37773</v>
          </cell>
          <cell r="V553" t="str">
            <v>12.0</v>
          </cell>
          <cell r="X553" t="str">
            <v>NA</v>
          </cell>
          <cell r="Z553" t="str">
            <v>1.6</v>
          </cell>
          <cell r="AB553" t="str">
            <v>NA</v>
          </cell>
          <cell r="AD553" t="str">
            <v>98.0</v>
          </cell>
          <cell r="AE553" t="str">
            <v>302</v>
          </cell>
          <cell r="AF553" t="str">
            <v xml:space="preserve">   400000</v>
          </cell>
          <cell r="AG553" t="str">
            <v>280</v>
          </cell>
        </row>
        <row r="554">
          <cell r="H554" t="str">
            <v>1384_B_2</v>
          </cell>
          <cell r="I554">
            <v>32478</v>
          </cell>
          <cell r="K554" t="str">
            <v>OP</v>
          </cell>
          <cell r="L554" t="str">
            <v>EK</v>
          </cell>
          <cell r="O554" t="str">
            <v>2289</v>
          </cell>
          <cell r="P554">
            <v>8019</v>
          </cell>
          <cell r="Q554">
            <v>0.17</v>
          </cell>
          <cell r="R554" t="str">
            <v>98.27</v>
          </cell>
          <cell r="S554" t="str">
            <v>98.27</v>
          </cell>
          <cell r="T554">
            <v>37773</v>
          </cell>
          <cell r="V554" t="str">
            <v>12.0</v>
          </cell>
          <cell r="X554" t="str">
            <v>NA</v>
          </cell>
          <cell r="Z554" t="str">
            <v>1.6</v>
          </cell>
          <cell r="AB554" t="str">
            <v>NA</v>
          </cell>
          <cell r="AD554" t="str">
            <v>98.0</v>
          </cell>
          <cell r="AE554" t="str">
            <v>584</v>
          </cell>
          <cell r="AF554" t="str">
            <v xml:space="preserve">   754000</v>
          </cell>
          <cell r="AG554" t="str">
            <v>280</v>
          </cell>
        </row>
        <row r="555">
          <cell r="H555" t="str">
            <v>1385_B_1</v>
          </cell>
          <cell r="I555">
            <v>29007</v>
          </cell>
          <cell r="K555" t="str">
            <v>OP</v>
          </cell>
          <cell r="L555" t="str">
            <v>EW</v>
          </cell>
          <cell r="O555" t="str">
            <v>386</v>
          </cell>
          <cell r="P555">
            <v>7937</v>
          </cell>
          <cell r="Q555">
            <v>7.0000000000000007E-2</v>
          </cell>
          <cell r="R555" t="str">
            <v>99.0</v>
          </cell>
          <cell r="S555" t="str">
            <v>99.0</v>
          </cell>
          <cell r="T555">
            <v>29556</v>
          </cell>
          <cell r="V555" t="str">
            <v>12.0</v>
          </cell>
          <cell r="X555" t="str">
            <v>NA</v>
          </cell>
          <cell r="Z555" t="str">
            <v>1.1</v>
          </cell>
          <cell r="AB555" t="str">
            <v>NA</v>
          </cell>
          <cell r="AD555" t="str">
            <v>99.1</v>
          </cell>
          <cell r="AE555" t="str">
            <v>21</v>
          </cell>
          <cell r="AF555" t="str">
            <v xml:space="preserve">   353000</v>
          </cell>
          <cell r="AG555" t="str">
            <v>650</v>
          </cell>
        </row>
        <row r="556">
          <cell r="H556" t="str">
            <v>1385_B_2</v>
          </cell>
          <cell r="I556">
            <v>29007</v>
          </cell>
          <cell r="K556" t="str">
            <v>OP</v>
          </cell>
          <cell r="L556" t="str">
            <v>EW</v>
          </cell>
          <cell r="O556" t="str">
            <v>386</v>
          </cell>
          <cell r="P556">
            <v>8229</v>
          </cell>
          <cell r="Q556">
            <v>7.0000000000000007E-2</v>
          </cell>
          <cell r="R556" t="str">
            <v>99.0</v>
          </cell>
          <cell r="S556" t="str">
            <v>99.0</v>
          </cell>
          <cell r="T556">
            <v>29556</v>
          </cell>
          <cell r="V556" t="str">
            <v>12.0</v>
          </cell>
          <cell r="X556" t="str">
            <v>NA</v>
          </cell>
          <cell r="Z556" t="str">
            <v>1.1</v>
          </cell>
          <cell r="AB556" t="str">
            <v>NA</v>
          </cell>
          <cell r="AD556" t="str">
            <v>99.1</v>
          </cell>
          <cell r="AE556" t="str">
            <v>21</v>
          </cell>
          <cell r="AF556" t="str">
            <v xml:space="preserve">   353000</v>
          </cell>
          <cell r="AG556" t="str">
            <v>650</v>
          </cell>
        </row>
        <row r="557">
          <cell r="H557" t="str">
            <v>1385_B_3</v>
          </cell>
          <cell r="I557">
            <v>31990</v>
          </cell>
          <cell r="K557" t="str">
            <v>OP</v>
          </cell>
          <cell r="L557" t="str">
            <v>EK</v>
          </cell>
          <cell r="O557" t="str">
            <v>1185</v>
          </cell>
          <cell r="P557">
            <v>8067</v>
          </cell>
          <cell r="Q557">
            <v>0.13</v>
          </cell>
          <cell r="R557" t="str">
            <v>99.0</v>
          </cell>
          <cell r="S557" t="str">
            <v>98.6</v>
          </cell>
          <cell r="T557">
            <v>32082</v>
          </cell>
          <cell r="V557" t="str">
            <v>12.0</v>
          </cell>
          <cell r="X557" t="str">
            <v>NA</v>
          </cell>
          <cell r="Z557" t="str">
            <v>0.9</v>
          </cell>
          <cell r="AB557" t="str">
            <v>NA</v>
          </cell>
          <cell r="AD557" t="str">
            <v>98.0</v>
          </cell>
          <cell r="AE557" t="str">
            <v>96</v>
          </cell>
          <cell r="AF557" t="str">
            <v xml:space="preserve">   291000</v>
          </cell>
          <cell r="AG557" t="str">
            <v>300</v>
          </cell>
        </row>
        <row r="558">
          <cell r="H558" t="str">
            <v>1385_B_4</v>
          </cell>
          <cell r="I558">
            <v>32021</v>
          </cell>
          <cell r="K558" t="str">
            <v>OP</v>
          </cell>
          <cell r="L558" t="str">
            <v>EK</v>
          </cell>
          <cell r="O558" t="str">
            <v>1185</v>
          </cell>
          <cell r="P558">
            <v>8492</v>
          </cell>
          <cell r="Q558">
            <v>0.13</v>
          </cell>
          <cell r="R558" t="str">
            <v>99.0</v>
          </cell>
          <cell r="S558" t="str">
            <v>94.4</v>
          </cell>
          <cell r="T558">
            <v>32082</v>
          </cell>
          <cell r="V558" t="str">
            <v>12.0</v>
          </cell>
          <cell r="X558" t="str">
            <v>NA</v>
          </cell>
          <cell r="Z558" t="str">
            <v>0.9</v>
          </cell>
          <cell r="AB558" t="str">
            <v>NA</v>
          </cell>
          <cell r="AD558" t="str">
            <v>98.0</v>
          </cell>
          <cell r="AE558" t="str">
            <v>95</v>
          </cell>
          <cell r="AF558" t="str">
            <v xml:space="preserve">   291000</v>
          </cell>
          <cell r="AG558" t="str">
            <v>300</v>
          </cell>
        </row>
        <row r="559">
          <cell r="H559" t="str">
            <v>6041_B_1</v>
          </cell>
          <cell r="I559">
            <v>37712</v>
          </cell>
          <cell r="K559" t="str">
            <v>OP</v>
          </cell>
          <cell r="L559" t="str">
            <v>EK</v>
          </cell>
          <cell r="O559" t="str">
            <v>2987</v>
          </cell>
          <cell r="P559">
            <v>8655</v>
          </cell>
          <cell r="Q559">
            <v>6.5000000000000002E-2</v>
          </cell>
          <cell r="R559" t="str">
            <v>99.42</v>
          </cell>
          <cell r="S559" t="str">
            <v>99.42</v>
          </cell>
          <cell r="T559">
            <v>37834</v>
          </cell>
          <cell r="V559" t="str">
            <v>20.0</v>
          </cell>
          <cell r="X559" t="str">
            <v>NA</v>
          </cell>
          <cell r="Z559" t="str">
            <v>3.7</v>
          </cell>
          <cell r="AB559" t="str">
            <v>NA</v>
          </cell>
          <cell r="AD559" t="str">
            <v>99.7</v>
          </cell>
          <cell r="AE559" t="str">
            <v>99.0</v>
          </cell>
          <cell r="AF559" t="str">
            <v xml:space="preserve">  1300000</v>
          </cell>
          <cell r="AG559" t="str">
            <v>280</v>
          </cell>
        </row>
        <row r="560">
          <cell r="H560" t="str">
            <v>6041_B_2</v>
          </cell>
          <cell r="I560">
            <v>29646</v>
          </cell>
          <cell r="K560" t="str">
            <v>OP</v>
          </cell>
          <cell r="L560" t="str">
            <v>EW</v>
          </cell>
          <cell r="O560" t="str">
            <v>7000</v>
          </cell>
          <cell r="P560">
            <v>8007</v>
          </cell>
          <cell r="Q560">
            <v>7.0000000000000007E-2</v>
          </cell>
          <cell r="R560" t="str">
            <v>99.25</v>
          </cell>
          <cell r="S560" t="str">
            <v>99.25</v>
          </cell>
          <cell r="T560">
            <v>37834</v>
          </cell>
          <cell r="V560" t="str">
            <v>10.1</v>
          </cell>
          <cell r="X560" t="str">
            <v>NA</v>
          </cell>
          <cell r="Z560" t="str">
            <v>0.7</v>
          </cell>
          <cell r="AB560" t="str">
            <v>NA</v>
          </cell>
          <cell r="AD560" t="str">
            <v>99.5</v>
          </cell>
          <cell r="AE560" t="str">
            <v>238</v>
          </cell>
          <cell r="AF560" t="str">
            <v xml:space="preserve">  2924000</v>
          </cell>
          <cell r="AG560" t="str">
            <v>320</v>
          </cell>
        </row>
        <row r="561">
          <cell r="H561" t="str">
            <v>6041_B_3</v>
          </cell>
          <cell r="I561">
            <v>38443</v>
          </cell>
          <cell r="K561" t="str">
            <v>OP</v>
          </cell>
          <cell r="L561" t="str">
            <v>BP</v>
          </cell>
          <cell r="O561" t="str">
            <v>NA</v>
          </cell>
          <cell r="P561">
            <v>5443</v>
          </cell>
          <cell r="Q561">
            <v>0</v>
          </cell>
          <cell r="R561" t="str">
            <v>99.97</v>
          </cell>
          <cell r="S561" t="str">
            <v>99.97</v>
          </cell>
          <cell r="T561">
            <v>38777</v>
          </cell>
          <cell r="V561" t="str">
            <v>20.0</v>
          </cell>
          <cell r="X561" t="str">
            <v>NA</v>
          </cell>
          <cell r="Z561" t="str">
            <v>4.5</v>
          </cell>
          <cell r="AB561" t="str">
            <v>NA</v>
          </cell>
          <cell r="AD561" t="str">
            <v>99.0</v>
          </cell>
          <cell r="AE561" t="str">
            <v>37.5</v>
          </cell>
          <cell r="AF561" t="str">
            <v>NA</v>
          </cell>
          <cell r="AG561" t="str">
            <v>265</v>
          </cell>
        </row>
        <row r="562">
          <cell r="H562" t="str">
            <v>6041_B_4</v>
          </cell>
          <cell r="I562">
            <v>39539</v>
          </cell>
          <cell r="K562" t="str">
            <v>PL</v>
          </cell>
          <cell r="L562" t="str">
            <v>BP</v>
          </cell>
          <cell r="V562" t="str">
            <v>20.0</v>
          </cell>
          <cell r="X562" t="str">
            <v>NA</v>
          </cell>
          <cell r="Z562" t="str">
            <v>4.5</v>
          </cell>
          <cell r="AB562" t="str">
            <v>NA</v>
          </cell>
          <cell r="AD562" t="str">
            <v>99.0</v>
          </cell>
          <cell r="AE562" t="str">
            <v>37.5</v>
          </cell>
          <cell r="AF562" t="str">
            <v>NA</v>
          </cell>
          <cell r="AG562" t="str">
            <v>140</v>
          </cell>
        </row>
        <row r="563">
          <cell r="H563" t="str">
            <v>50481_B_253-25</v>
          </cell>
          <cell r="I563">
            <v>33756</v>
          </cell>
          <cell r="K563" t="str">
            <v>OP</v>
          </cell>
          <cell r="L563" t="str">
            <v>EK</v>
          </cell>
          <cell r="O563" t="str">
            <v>5000</v>
          </cell>
          <cell r="P563">
            <v>8309</v>
          </cell>
          <cell r="Q563">
            <v>0.01</v>
          </cell>
          <cell r="R563" t="str">
            <v>99.9</v>
          </cell>
          <cell r="S563" t="str">
            <v>99.9</v>
          </cell>
          <cell r="T563">
            <v>38139</v>
          </cell>
          <cell r="V563" t="str">
            <v>10.0</v>
          </cell>
          <cell r="X563" t="str">
            <v>NA</v>
          </cell>
          <cell r="Z563" t="str">
            <v>1.4</v>
          </cell>
          <cell r="AB563" t="str">
            <v>NA</v>
          </cell>
          <cell r="AD563" t="str">
            <v>99.9</v>
          </cell>
          <cell r="AE563" t="str">
            <v>11</v>
          </cell>
          <cell r="AF563" t="str">
            <v>235000</v>
          </cell>
          <cell r="AG563" t="str">
            <v>315</v>
          </cell>
        </row>
        <row r="564">
          <cell r="H564" t="str">
            <v>50481_B_253-26</v>
          </cell>
          <cell r="I564">
            <v>33756</v>
          </cell>
          <cell r="K564" t="str">
            <v>OP</v>
          </cell>
          <cell r="L564" t="str">
            <v>EK</v>
          </cell>
          <cell r="O564" t="str">
            <v>5000</v>
          </cell>
          <cell r="P564">
            <v>7838</v>
          </cell>
          <cell r="Q564">
            <v>0.01</v>
          </cell>
          <cell r="R564" t="str">
            <v>99.9</v>
          </cell>
          <cell r="S564" t="str">
            <v>99.9</v>
          </cell>
          <cell r="T564">
            <v>38504</v>
          </cell>
          <cell r="V564" t="str">
            <v>10.0</v>
          </cell>
          <cell r="X564" t="str">
            <v>NA</v>
          </cell>
          <cell r="Z564" t="str">
            <v>1.4</v>
          </cell>
          <cell r="AB564" t="str">
            <v>NA</v>
          </cell>
          <cell r="AD564" t="str">
            <v>99.9</v>
          </cell>
          <cell r="AE564" t="str">
            <v>11</v>
          </cell>
          <cell r="AF564" t="str">
            <v>235000</v>
          </cell>
          <cell r="AG564" t="str">
            <v>315</v>
          </cell>
        </row>
        <row r="565">
          <cell r="H565" t="str">
            <v>50481_B_253-27</v>
          </cell>
          <cell r="I565">
            <v>34121</v>
          </cell>
          <cell r="K565" t="str">
            <v>OP</v>
          </cell>
          <cell r="L565" t="str">
            <v>EK</v>
          </cell>
          <cell r="O565" t="str">
            <v>5000</v>
          </cell>
          <cell r="P565">
            <v>7857</v>
          </cell>
          <cell r="Q565">
            <v>0</v>
          </cell>
          <cell r="R565" t="str">
            <v>99.9</v>
          </cell>
          <cell r="S565" t="str">
            <v>99.9</v>
          </cell>
          <cell r="T565">
            <v>38473</v>
          </cell>
          <cell r="V565" t="str">
            <v>10.0</v>
          </cell>
          <cell r="X565" t="str">
            <v>NA</v>
          </cell>
          <cell r="Z565" t="str">
            <v>1.4</v>
          </cell>
          <cell r="AB565" t="str">
            <v>NA</v>
          </cell>
          <cell r="AD565" t="str">
            <v>99.9</v>
          </cell>
          <cell r="AE565" t="str">
            <v>11</v>
          </cell>
          <cell r="AF565" t="str">
            <v>235000</v>
          </cell>
          <cell r="AG565" t="str">
            <v>315</v>
          </cell>
        </row>
        <row r="566">
          <cell r="H566" t="str">
            <v>50481_B_253-28</v>
          </cell>
          <cell r="I566">
            <v>34121</v>
          </cell>
          <cell r="K566" t="str">
            <v>OP</v>
          </cell>
          <cell r="L566" t="str">
            <v>EK</v>
          </cell>
          <cell r="O566" t="str">
            <v>5000</v>
          </cell>
          <cell r="P566">
            <v>8570</v>
          </cell>
          <cell r="Q566">
            <v>0.01</v>
          </cell>
          <cell r="R566" t="str">
            <v>99.9</v>
          </cell>
          <cell r="S566" t="str">
            <v>99.9</v>
          </cell>
          <cell r="T566">
            <v>37408</v>
          </cell>
          <cell r="V566" t="str">
            <v>10.0</v>
          </cell>
          <cell r="X566" t="str">
            <v>NA</v>
          </cell>
          <cell r="Z566" t="str">
            <v>1.4</v>
          </cell>
          <cell r="AB566" t="str">
            <v>NA</v>
          </cell>
          <cell r="AD566" t="str">
            <v>99.9</v>
          </cell>
          <cell r="AE566" t="str">
            <v>11</v>
          </cell>
          <cell r="AF566" t="str">
            <v>235000</v>
          </cell>
          <cell r="AG566" t="str">
            <v>315</v>
          </cell>
        </row>
        <row r="567">
          <cell r="H567" t="str">
            <v>50481_B_253-29</v>
          </cell>
          <cell r="I567">
            <v>34486</v>
          </cell>
          <cell r="K567" t="str">
            <v>OP</v>
          </cell>
          <cell r="L567" t="str">
            <v>EK</v>
          </cell>
          <cell r="O567" t="str">
            <v>5000</v>
          </cell>
          <cell r="P567">
            <v>8074</v>
          </cell>
          <cell r="Q567">
            <v>0.01</v>
          </cell>
          <cell r="R567" t="str">
            <v>99.9</v>
          </cell>
          <cell r="S567" t="str">
            <v>99.9</v>
          </cell>
          <cell r="T567">
            <v>38534</v>
          </cell>
          <cell r="V567" t="str">
            <v>10.0</v>
          </cell>
          <cell r="X567" t="str">
            <v>NA</v>
          </cell>
          <cell r="Z567" t="str">
            <v>1.4</v>
          </cell>
          <cell r="AB567" t="str">
            <v>NA</v>
          </cell>
          <cell r="AD567" t="str">
            <v>99.9</v>
          </cell>
          <cell r="AE567" t="str">
            <v>11</v>
          </cell>
          <cell r="AF567" t="str">
            <v>235000</v>
          </cell>
          <cell r="AG567" t="str">
            <v>315</v>
          </cell>
        </row>
        <row r="568">
          <cell r="H568" t="str">
            <v>50481_B_325-30</v>
          </cell>
          <cell r="I568">
            <v>30164</v>
          </cell>
          <cell r="K568" t="str">
            <v>OP</v>
          </cell>
          <cell r="L568" t="str">
            <v>EK</v>
          </cell>
          <cell r="O568" t="str">
            <v>2900</v>
          </cell>
          <cell r="P568">
            <v>7988</v>
          </cell>
          <cell r="Q568">
            <v>1</v>
          </cell>
          <cell r="R568" t="str">
            <v>EN</v>
          </cell>
          <cell r="S568" t="str">
            <v>NA</v>
          </cell>
          <cell r="U568" t="str">
            <v>NA</v>
          </cell>
          <cell r="V568" t="str">
            <v>16.1</v>
          </cell>
          <cell r="X568" t="str">
            <v>NA</v>
          </cell>
          <cell r="Z568" t="str">
            <v>0.75</v>
          </cell>
          <cell r="AB568" t="str">
            <v>NA</v>
          </cell>
          <cell r="AD568" t="str">
            <v>99.8</v>
          </cell>
          <cell r="AE568" t="str">
            <v>14</v>
          </cell>
          <cell r="AF568" t="str">
            <v>285570</v>
          </cell>
          <cell r="AG568" t="str">
            <v>160</v>
          </cell>
        </row>
        <row r="569">
          <cell r="H569" t="str">
            <v>50481_B_325-31</v>
          </cell>
          <cell r="I569">
            <v>34700</v>
          </cell>
          <cell r="K569" t="str">
            <v>OP</v>
          </cell>
          <cell r="L569" t="str">
            <v>BR</v>
          </cell>
          <cell r="O569" t="str">
            <v>EN</v>
          </cell>
          <cell r="P569">
            <v>8086</v>
          </cell>
          <cell r="Q569">
            <v>0.01</v>
          </cell>
          <cell r="R569" t="str">
            <v>EN</v>
          </cell>
          <cell r="S569" t="str">
            <v>NA</v>
          </cell>
          <cell r="U569" t="str">
            <v>NA</v>
          </cell>
          <cell r="V569" t="str">
            <v>9.5</v>
          </cell>
          <cell r="X569" t="str">
            <v>NA</v>
          </cell>
          <cell r="Z569" t="str">
            <v>1.0</v>
          </cell>
          <cell r="AB569" t="str">
            <v>NA</v>
          </cell>
          <cell r="AD569" t="str">
            <v>99.7</v>
          </cell>
          <cell r="AE569" t="str">
            <v>16</v>
          </cell>
          <cell r="AF569" t="str">
            <v>276300</v>
          </cell>
          <cell r="AG569" t="str">
            <v>158</v>
          </cell>
        </row>
        <row r="570">
          <cell r="H570" t="str">
            <v>50481_B_83-18</v>
          </cell>
          <cell r="I570">
            <v>27181</v>
          </cell>
          <cell r="K570" t="str">
            <v>OP</v>
          </cell>
          <cell r="L570" t="str">
            <v>EK</v>
          </cell>
          <cell r="O570" t="str">
            <v>EN</v>
          </cell>
          <cell r="P570">
            <v>4961</v>
          </cell>
          <cell r="Q570">
            <v>0.03</v>
          </cell>
          <cell r="R570" t="str">
            <v>EN</v>
          </cell>
          <cell r="S570" t="str">
            <v>NA</v>
          </cell>
          <cell r="U570" t="str">
            <v>NA</v>
          </cell>
          <cell r="V570" t="str">
            <v>EN</v>
          </cell>
          <cell r="X570" t="str">
            <v>NA</v>
          </cell>
          <cell r="Z570" t="str">
            <v>EN</v>
          </cell>
          <cell r="AB570" t="str">
            <v>NA</v>
          </cell>
          <cell r="AD570" t="str">
            <v>EN</v>
          </cell>
          <cell r="AE570" t="str">
            <v>EN</v>
          </cell>
          <cell r="AF570" t="str">
            <v>EN</v>
          </cell>
          <cell r="AG570" t="str">
            <v>450</v>
          </cell>
        </row>
        <row r="571">
          <cell r="H571" t="str">
            <v>50481_B_83-19</v>
          </cell>
          <cell r="I571">
            <v>27181</v>
          </cell>
          <cell r="K571" t="str">
            <v>OP</v>
          </cell>
          <cell r="L571" t="str">
            <v>EK</v>
          </cell>
          <cell r="O571" t="str">
            <v>EN</v>
          </cell>
          <cell r="P571">
            <v>5433</v>
          </cell>
          <cell r="Q571">
            <v>0.08</v>
          </cell>
          <cell r="R571" t="str">
            <v>EN</v>
          </cell>
          <cell r="S571" t="str">
            <v>NA</v>
          </cell>
          <cell r="U571" t="str">
            <v>NA</v>
          </cell>
          <cell r="V571" t="str">
            <v>EN</v>
          </cell>
          <cell r="X571" t="str">
            <v>NA</v>
          </cell>
          <cell r="Z571" t="str">
            <v>EN</v>
          </cell>
          <cell r="AB571" t="str">
            <v>NA</v>
          </cell>
          <cell r="AD571" t="str">
            <v>EN</v>
          </cell>
          <cell r="AE571" t="str">
            <v>EN</v>
          </cell>
          <cell r="AF571" t="str">
            <v>EN</v>
          </cell>
          <cell r="AG571" t="str">
            <v>450</v>
          </cell>
        </row>
        <row r="572">
          <cell r="H572" t="str">
            <v>50481_B_83-20</v>
          </cell>
          <cell r="I572">
            <v>27181</v>
          </cell>
          <cell r="K572" t="str">
            <v>OP</v>
          </cell>
          <cell r="L572" t="str">
            <v>EK</v>
          </cell>
          <cell r="O572" t="str">
            <v>EN</v>
          </cell>
          <cell r="P572">
            <v>7269</v>
          </cell>
          <cell r="Q572">
            <v>0.02</v>
          </cell>
          <cell r="R572" t="str">
            <v>EN</v>
          </cell>
          <cell r="S572" t="str">
            <v>NA</v>
          </cell>
          <cell r="U572" t="str">
            <v>NA</v>
          </cell>
          <cell r="V572" t="str">
            <v>EN</v>
          </cell>
          <cell r="X572" t="str">
            <v>NA</v>
          </cell>
          <cell r="Z572" t="str">
            <v>EN</v>
          </cell>
          <cell r="AB572" t="str">
            <v>NA</v>
          </cell>
          <cell r="AD572" t="str">
            <v>EN</v>
          </cell>
          <cell r="AE572" t="str">
            <v>EN</v>
          </cell>
          <cell r="AF572" t="str">
            <v>EN</v>
          </cell>
          <cell r="AG572" t="str">
            <v>450</v>
          </cell>
        </row>
        <row r="573">
          <cell r="H573" t="str">
            <v>50481_B_83-21</v>
          </cell>
          <cell r="I573">
            <v>27181</v>
          </cell>
          <cell r="K573" t="str">
            <v>OP</v>
          </cell>
          <cell r="L573" t="str">
            <v>EK</v>
          </cell>
          <cell r="O573" t="str">
            <v>EN</v>
          </cell>
          <cell r="P573">
            <v>7791</v>
          </cell>
          <cell r="Q573">
            <v>0.04</v>
          </cell>
          <cell r="R573" t="str">
            <v>EN</v>
          </cell>
          <cell r="S573" t="str">
            <v>NA</v>
          </cell>
          <cell r="U573" t="str">
            <v>NA</v>
          </cell>
          <cell r="V573" t="str">
            <v>EN</v>
          </cell>
          <cell r="X573" t="str">
            <v>NA</v>
          </cell>
          <cell r="Z573" t="str">
            <v>EN</v>
          </cell>
          <cell r="AB573" t="str">
            <v>NA</v>
          </cell>
          <cell r="AD573" t="str">
            <v>EN</v>
          </cell>
          <cell r="AE573" t="str">
            <v>EN</v>
          </cell>
          <cell r="AF573" t="str">
            <v>EN</v>
          </cell>
          <cell r="AG573" t="str">
            <v>340</v>
          </cell>
        </row>
        <row r="574">
          <cell r="H574" t="str">
            <v>50481_B_83-22</v>
          </cell>
          <cell r="I574">
            <v>27181</v>
          </cell>
          <cell r="K574" t="str">
            <v>OP</v>
          </cell>
          <cell r="L574" t="str">
            <v>EK</v>
          </cell>
          <cell r="O574" t="str">
            <v>EN</v>
          </cell>
          <cell r="P574">
            <v>7273</v>
          </cell>
          <cell r="Q574">
            <v>0.03</v>
          </cell>
          <cell r="R574" t="str">
            <v>EN</v>
          </cell>
          <cell r="S574" t="str">
            <v>NA</v>
          </cell>
          <cell r="U574" t="str">
            <v>NA</v>
          </cell>
          <cell r="V574" t="str">
            <v>EN</v>
          </cell>
          <cell r="X574" t="str">
            <v>NA</v>
          </cell>
          <cell r="Z574" t="str">
            <v>EN</v>
          </cell>
          <cell r="AB574" t="str">
            <v>NA</v>
          </cell>
          <cell r="AD574" t="str">
            <v>EN</v>
          </cell>
          <cell r="AE574" t="str">
            <v>EN</v>
          </cell>
          <cell r="AF574" t="str">
            <v>EN</v>
          </cell>
          <cell r="AG574" t="str">
            <v>340</v>
          </cell>
        </row>
        <row r="575">
          <cell r="H575" t="str">
            <v>50481_B_83-23</v>
          </cell>
          <cell r="I575">
            <v>26816</v>
          </cell>
          <cell r="K575" t="str">
            <v>OP</v>
          </cell>
          <cell r="L575" t="str">
            <v>EK</v>
          </cell>
          <cell r="O575" t="str">
            <v>EN</v>
          </cell>
          <cell r="P575">
            <v>8035</v>
          </cell>
          <cell r="Q575">
            <v>0.03</v>
          </cell>
          <cell r="R575" t="str">
            <v>EN</v>
          </cell>
          <cell r="S575" t="str">
            <v>NA</v>
          </cell>
          <cell r="U575" t="str">
            <v>NA</v>
          </cell>
          <cell r="V575" t="str">
            <v>EN</v>
          </cell>
          <cell r="X575" t="str">
            <v>NA</v>
          </cell>
          <cell r="Z575" t="str">
            <v>EN</v>
          </cell>
          <cell r="AB575" t="str">
            <v>NA</v>
          </cell>
          <cell r="AD575" t="str">
            <v>EN</v>
          </cell>
          <cell r="AE575" t="str">
            <v>EN</v>
          </cell>
          <cell r="AF575" t="str">
            <v>235000</v>
          </cell>
          <cell r="AG575" t="str">
            <v>380</v>
          </cell>
        </row>
        <row r="576">
          <cell r="H576" t="str">
            <v>50481_B_83-24</v>
          </cell>
          <cell r="I576">
            <v>26085</v>
          </cell>
          <cell r="K576" t="str">
            <v>OP</v>
          </cell>
          <cell r="L576" t="str">
            <v>EK</v>
          </cell>
          <cell r="O576" t="str">
            <v>EN</v>
          </cell>
          <cell r="P576">
            <v>7697</v>
          </cell>
          <cell r="Q576">
            <v>0.04</v>
          </cell>
          <cell r="R576" t="str">
            <v>EN</v>
          </cell>
          <cell r="S576" t="str">
            <v>NA</v>
          </cell>
          <cell r="U576" t="str">
            <v>NA</v>
          </cell>
          <cell r="V576" t="str">
            <v>EN</v>
          </cell>
          <cell r="X576" t="str">
            <v>NA</v>
          </cell>
          <cell r="Z576" t="str">
            <v>EN</v>
          </cell>
          <cell r="AB576" t="str">
            <v>NA</v>
          </cell>
          <cell r="AD576" t="str">
            <v>EN</v>
          </cell>
          <cell r="AE576" t="str">
            <v>EN</v>
          </cell>
          <cell r="AF576" t="str">
            <v>235000</v>
          </cell>
          <cell r="AG576" t="str">
            <v>380</v>
          </cell>
        </row>
        <row r="577">
          <cell r="H577" t="str">
            <v>10025_B_13/14</v>
          </cell>
          <cell r="I577">
            <v>24990</v>
          </cell>
          <cell r="K577" t="str">
            <v>OP</v>
          </cell>
          <cell r="L577" t="str">
            <v>EW</v>
          </cell>
          <cell r="O577" t="str">
            <v>2101</v>
          </cell>
          <cell r="P577">
            <v>6436</v>
          </cell>
          <cell r="Q577">
            <v>0.26</v>
          </cell>
          <cell r="R577" t="str">
            <v>95.0</v>
          </cell>
          <cell r="S577" t="str">
            <v>95.0</v>
          </cell>
          <cell r="U577" t="str">
            <v>NA</v>
          </cell>
          <cell r="V577" t="str">
            <v>6.5</v>
          </cell>
          <cell r="X577" t="str">
            <v>NA</v>
          </cell>
          <cell r="Z577" t="str">
            <v>1.7</v>
          </cell>
          <cell r="AB577" t="str">
            <v>NA</v>
          </cell>
          <cell r="AD577" t="str">
            <v>95.0</v>
          </cell>
          <cell r="AE577" t="str">
            <v>35.8</v>
          </cell>
          <cell r="AF577" t="str">
            <v>181000</v>
          </cell>
          <cell r="AG577" t="str">
            <v>420</v>
          </cell>
        </row>
        <row r="578">
          <cell r="H578" t="str">
            <v>10025_B_15</v>
          </cell>
          <cell r="I578">
            <v>25355</v>
          </cell>
          <cell r="K578" t="str">
            <v>OP</v>
          </cell>
          <cell r="L578" t="str">
            <v>EW</v>
          </cell>
          <cell r="O578" t="str">
            <v>6000</v>
          </cell>
          <cell r="P578">
            <v>8516</v>
          </cell>
          <cell r="Q578">
            <v>0.26</v>
          </cell>
          <cell r="R578" t="str">
            <v>96.5</v>
          </cell>
          <cell r="S578" t="str">
            <v>96.5</v>
          </cell>
          <cell r="U578" t="str">
            <v>NA</v>
          </cell>
          <cell r="V578" t="str">
            <v>6.5</v>
          </cell>
          <cell r="X578" t="str">
            <v>1.2</v>
          </cell>
          <cell r="Z578" t="str">
            <v>1.7</v>
          </cell>
          <cell r="AB578" t="str">
            <v>1.2</v>
          </cell>
          <cell r="AD578" t="str">
            <v>96.5</v>
          </cell>
          <cell r="AE578" t="str">
            <v>17.7</v>
          </cell>
          <cell r="AF578" t="str">
            <v>161000</v>
          </cell>
          <cell r="AG578" t="str">
            <v>325</v>
          </cell>
        </row>
        <row r="579">
          <cell r="H579" t="str">
            <v>10025_B_41</v>
          </cell>
          <cell r="I579">
            <v>23529</v>
          </cell>
          <cell r="K579" t="str">
            <v>OP</v>
          </cell>
          <cell r="L579" t="str">
            <v>EH</v>
          </cell>
          <cell r="O579" t="str">
            <v>4131</v>
          </cell>
          <cell r="P579">
            <v>6814</v>
          </cell>
          <cell r="Q579">
            <v>0.26</v>
          </cell>
          <cell r="R579" t="str">
            <v>95.0</v>
          </cell>
          <cell r="S579" t="str">
            <v>95.0</v>
          </cell>
          <cell r="U579" t="str">
            <v>NA</v>
          </cell>
          <cell r="V579" t="str">
            <v>6.5</v>
          </cell>
          <cell r="X579" t="str">
            <v>0.1</v>
          </cell>
          <cell r="Z579" t="str">
            <v>1.7</v>
          </cell>
          <cell r="AB579" t="str">
            <v>1.2</v>
          </cell>
          <cell r="AD579" t="str">
            <v>95.0</v>
          </cell>
          <cell r="AE579" t="str">
            <v>59.6</v>
          </cell>
          <cell r="AF579" t="str">
            <v>152000</v>
          </cell>
          <cell r="AG579" t="str">
            <v>290</v>
          </cell>
        </row>
        <row r="580">
          <cell r="H580" t="str">
            <v>10025_B_42</v>
          </cell>
          <cell r="I580">
            <v>24990</v>
          </cell>
          <cell r="K580" t="str">
            <v>OP</v>
          </cell>
          <cell r="L580" t="str">
            <v>EH</v>
          </cell>
          <cell r="O580" t="str">
            <v>4131</v>
          </cell>
          <cell r="P580">
            <v>6462</v>
          </cell>
          <cell r="Q580">
            <v>0.26</v>
          </cell>
          <cell r="R580" t="str">
            <v>95.0</v>
          </cell>
          <cell r="S580" t="str">
            <v>95.0</v>
          </cell>
          <cell r="U580" t="str">
            <v>NA</v>
          </cell>
          <cell r="V580" t="str">
            <v>6.58</v>
          </cell>
          <cell r="X580" t="str">
            <v>0.1</v>
          </cell>
          <cell r="Z580" t="str">
            <v>1.7</v>
          </cell>
          <cell r="AB580" t="str">
            <v>1.2</v>
          </cell>
          <cell r="AD580" t="str">
            <v>95.0</v>
          </cell>
          <cell r="AE580" t="str">
            <v>59.6</v>
          </cell>
          <cell r="AF580" t="str">
            <v>152000</v>
          </cell>
          <cell r="AG580" t="str">
            <v>290</v>
          </cell>
        </row>
        <row r="581">
          <cell r="H581" t="str">
            <v>10025_B_43</v>
          </cell>
          <cell r="I581">
            <v>25355</v>
          </cell>
          <cell r="K581" t="str">
            <v>OP</v>
          </cell>
          <cell r="L581" t="str">
            <v>EW</v>
          </cell>
          <cell r="O581" t="str">
            <v>2101</v>
          </cell>
          <cell r="P581">
            <v>3757</v>
          </cell>
          <cell r="Q581">
            <v>0.24</v>
          </cell>
          <cell r="R581" t="str">
            <v>98.3</v>
          </cell>
          <cell r="S581" t="str">
            <v>98.3</v>
          </cell>
          <cell r="U581" t="str">
            <v>NA</v>
          </cell>
          <cell r="V581" t="str">
            <v>6.6</v>
          </cell>
          <cell r="X581" t="str">
            <v>0.1</v>
          </cell>
          <cell r="Z581" t="str">
            <v>1.7</v>
          </cell>
          <cell r="AB581" t="str">
            <v>1.2</v>
          </cell>
          <cell r="AD581" t="str">
            <v>98.3</v>
          </cell>
          <cell r="AE581" t="str">
            <v>68.8</v>
          </cell>
          <cell r="AF581" t="str">
            <v>204000</v>
          </cell>
          <cell r="AG581" t="str">
            <v>300</v>
          </cell>
        </row>
        <row r="582">
          <cell r="H582" t="str">
            <v>10025_B_44</v>
          </cell>
          <cell r="I582">
            <v>31929</v>
          </cell>
          <cell r="K582" t="str">
            <v>OP</v>
          </cell>
          <cell r="L582" t="str">
            <v>EW</v>
          </cell>
          <cell r="O582" t="str">
            <v>5758</v>
          </cell>
          <cell r="P582">
            <v>8368</v>
          </cell>
          <cell r="Q582">
            <v>0.04</v>
          </cell>
          <cell r="R582" t="str">
            <v>99.7</v>
          </cell>
          <cell r="S582" t="str">
            <v>99.7</v>
          </cell>
          <cell r="U582" t="str">
            <v>NA</v>
          </cell>
          <cell r="V582" t="str">
            <v>10.8</v>
          </cell>
          <cell r="X582" t="str">
            <v>NA</v>
          </cell>
          <cell r="Z582" t="str">
            <v>0.7</v>
          </cell>
          <cell r="AB582" t="str">
            <v>0.1</v>
          </cell>
          <cell r="AD582" t="str">
            <v>99.7</v>
          </cell>
          <cell r="AE582" t="str">
            <v>7.2</v>
          </cell>
          <cell r="AF582" t="str">
            <v>224000</v>
          </cell>
          <cell r="AG582" t="str">
            <v>300</v>
          </cell>
        </row>
        <row r="583">
          <cell r="H583" t="str">
            <v>10603_B_C01</v>
          </cell>
          <cell r="I583">
            <v>33359</v>
          </cell>
          <cell r="K583" t="str">
            <v>OP</v>
          </cell>
          <cell r="L583" t="str">
            <v>BP</v>
          </cell>
          <cell r="O583" t="str">
            <v>EN</v>
          </cell>
          <cell r="P583">
            <v>8137</v>
          </cell>
          <cell r="Q583">
            <v>0.01</v>
          </cell>
          <cell r="R583" t="str">
            <v>99.9</v>
          </cell>
          <cell r="S583" t="str">
            <v>NA</v>
          </cell>
          <cell r="U583" t="str">
            <v>NA</v>
          </cell>
          <cell r="V583" t="str">
            <v>35.0</v>
          </cell>
          <cell r="W583" t="str">
            <v>50.0</v>
          </cell>
          <cell r="X583" t="str">
            <v>NA</v>
          </cell>
          <cell r="Z583" t="str">
            <v>0.2</v>
          </cell>
          <cell r="AA583" t="str">
            <v>3.0</v>
          </cell>
          <cell r="AB583" t="str">
            <v>NA</v>
          </cell>
          <cell r="AD583" t="str">
            <v>99.9</v>
          </cell>
          <cell r="AE583" t="str">
            <v>21</v>
          </cell>
          <cell r="AF583" t="str">
            <v>230400</v>
          </cell>
          <cell r="AG583" t="str">
            <v>350</v>
          </cell>
        </row>
        <row r="584">
          <cell r="H584" t="str">
            <v>887_B_1</v>
          </cell>
          <cell r="I584">
            <v>25934</v>
          </cell>
          <cell r="K584" t="str">
            <v>OP</v>
          </cell>
          <cell r="L584" t="str">
            <v>EC</v>
          </cell>
          <cell r="O584" t="str">
            <v>1950</v>
          </cell>
          <cell r="P584">
            <v>8432</v>
          </cell>
          <cell r="Q584">
            <v>0.02</v>
          </cell>
          <cell r="R584" t="str">
            <v>99.3</v>
          </cell>
          <cell r="S584" t="str">
            <v>99.3</v>
          </cell>
          <cell r="T584">
            <v>35765</v>
          </cell>
          <cell r="V584" t="str">
            <v>12.3</v>
          </cell>
          <cell r="X584" t="str">
            <v>NA</v>
          </cell>
          <cell r="Z584" t="str">
            <v>2.0</v>
          </cell>
          <cell r="AB584" t="str">
            <v>NA</v>
          </cell>
          <cell r="AD584" t="str">
            <v>98.6</v>
          </cell>
          <cell r="AE584" t="str">
            <v>257</v>
          </cell>
          <cell r="AF584" t="str">
            <v xml:space="preserve">   673000</v>
          </cell>
          <cell r="AG584" t="str">
            <v>315</v>
          </cell>
        </row>
        <row r="585">
          <cell r="H585" t="str">
            <v>887_B_2</v>
          </cell>
          <cell r="I585">
            <v>26359</v>
          </cell>
          <cell r="K585" t="str">
            <v>OP</v>
          </cell>
          <cell r="L585" t="str">
            <v>EC</v>
          </cell>
          <cell r="O585" t="str">
            <v>1950</v>
          </cell>
          <cell r="P585">
            <v>8479</v>
          </cell>
          <cell r="Q585">
            <v>0.02</v>
          </cell>
          <cell r="R585" t="str">
            <v>99.3</v>
          </cell>
          <cell r="S585" t="str">
            <v>99.3</v>
          </cell>
          <cell r="T585">
            <v>35765</v>
          </cell>
          <cell r="V585" t="str">
            <v>12.3</v>
          </cell>
          <cell r="X585" t="str">
            <v>NA</v>
          </cell>
          <cell r="Z585" t="str">
            <v>2.0</v>
          </cell>
          <cell r="AB585" t="str">
            <v>NA</v>
          </cell>
          <cell r="AD585" t="str">
            <v>98.6</v>
          </cell>
          <cell r="AE585" t="str">
            <v>257</v>
          </cell>
          <cell r="AF585" t="str">
            <v xml:space="preserve">   673000</v>
          </cell>
          <cell r="AG585" t="str">
            <v>315</v>
          </cell>
        </row>
        <row r="586">
          <cell r="H586" t="str">
            <v>887_B_3</v>
          </cell>
          <cell r="I586">
            <v>26390</v>
          </cell>
          <cell r="K586" t="str">
            <v>OP</v>
          </cell>
          <cell r="L586" t="str">
            <v>EC</v>
          </cell>
          <cell r="O586" t="str">
            <v>1950</v>
          </cell>
          <cell r="P586">
            <v>8155</v>
          </cell>
          <cell r="Q586">
            <v>0.04</v>
          </cell>
          <cell r="R586" t="str">
            <v>98.6</v>
          </cell>
          <cell r="S586" t="str">
            <v>98.6</v>
          </cell>
          <cell r="T586">
            <v>33055</v>
          </cell>
          <cell r="V586" t="str">
            <v>12.3</v>
          </cell>
          <cell r="X586" t="str">
            <v>NA</v>
          </cell>
          <cell r="Z586" t="str">
            <v>2.0</v>
          </cell>
          <cell r="AB586" t="str">
            <v>NA</v>
          </cell>
          <cell r="AD586" t="str">
            <v>98.6</v>
          </cell>
          <cell r="AE586" t="str">
            <v>257</v>
          </cell>
          <cell r="AF586" t="str">
            <v xml:space="preserve">   673000</v>
          </cell>
          <cell r="AG586" t="str">
            <v>315</v>
          </cell>
        </row>
        <row r="587">
          <cell r="H587" t="str">
            <v>887_B_4</v>
          </cell>
          <cell r="I587">
            <v>26299</v>
          </cell>
          <cell r="K587" t="str">
            <v>OP</v>
          </cell>
          <cell r="L587" t="str">
            <v>EC</v>
          </cell>
          <cell r="O587" t="str">
            <v>1950</v>
          </cell>
          <cell r="P587">
            <v>8481</v>
          </cell>
          <cell r="Q587">
            <v>0.04</v>
          </cell>
          <cell r="R587" t="str">
            <v>99.3</v>
          </cell>
          <cell r="S587" t="str">
            <v>99.3</v>
          </cell>
          <cell r="T587">
            <v>35309</v>
          </cell>
          <cell r="V587" t="str">
            <v>12.3</v>
          </cell>
          <cell r="X587" t="str">
            <v>NA</v>
          </cell>
          <cell r="Z587" t="str">
            <v>2.0</v>
          </cell>
          <cell r="AB587" t="str">
            <v>NA</v>
          </cell>
          <cell r="AD587" t="str">
            <v>98.6</v>
          </cell>
          <cell r="AE587" t="str">
            <v>257</v>
          </cell>
          <cell r="AF587" t="str">
            <v xml:space="preserve">   673000</v>
          </cell>
          <cell r="AG587" t="str">
            <v>315</v>
          </cell>
        </row>
        <row r="588">
          <cell r="H588" t="str">
            <v>887_B_5</v>
          </cell>
          <cell r="I588">
            <v>26512</v>
          </cell>
          <cell r="K588" t="str">
            <v>OP</v>
          </cell>
          <cell r="L588" t="str">
            <v>EC</v>
          </cell>
          <cell r="O588" t="str">
            <v>1950</v>
          </cell>
          <cell r="P588">
            <v>8331</v>
          </cell>
          <cell r="Q588">
            <v>0.04</v>
          </cell>
          <cell r="R588" t="str">
            <v>98.6</v>
          </cell>
          <cell r="S588" t="str">
            <v>98.6</v>
          </cell>
          <cell r="T588">
            <v>30742</v>
          </cell>
          <cell r="V588" t="str">
            <v>12.3</v>
          </cell>
          <cell r="X588" t="str">
            <v>NA</v>
          </cell>
          <cell r="Z588" t="str">
            <v>2.0</v>
          </cell>
          <cell r="AB588" t="str">
            <v>NA</v>
          </cell>
          <cell r="AD588" t="str">
            <v>98.6</v>
          </cell>
          <cell r="AE588" t="str">
            <v>257</v>
          </cell>
          <cell r="AF588" t="str">
            <v xml:space="preserve">   673000</v>
          </cell>
          <cell r="AG588" t="str">
            <v>315</v>
          </cell>
        </row>
        <row r="589">
          <cell r="H589" t="str">
            <v>887_B_6</v>
          </cell>
          <cell r="I589">
            <v>26299</v>
          </cell>
          <cell r="K589" t="str">
            <v>OP</v>
          </cell>
          <cell r="L589" t="str">
            <v>EC</v>
          </cell>
          <cell r="O589" t="str">
            <v>1950</v>
          </cell>
          <cell r="P589">
            <v>7514</v>
          </cell>
          <cell r="Q589">
            <v>0.04</v>
          </cell>
          <cell r="R589" t="str">
            <v>98.6</v>
          </cell>
          <cell r="S589" t="str">
            <v>98.6</v>
          </cell>
          <cell r="T589">
            <v>30742</v>
          </cell>
          <cell r="V589" t="str">
            <v>12.3</v>
          </cell>
          <cell r="X589" t="str">
            <v>NA</v>
          </cell>
          <cell r="Z589" t="str">
            <v>2.0</v>
          </cell>
          <cell r="AB589" t="str">
            <v>NA</v>
          </cell>
          <cell r="AD589" t="str">
            <v>98.6</v>
          </cell>
          <cell r="AE589" t="str">
            <v>257</v>
          </cell>
          <cell r="AF589" t="str">
            <v xml:space="preserve">   673000</v>
          </cell>
          <cell r="AG589" t="str">
            <v>315</v>
          </cell>
        </row>
        <row r="590">
          <cell r="H590" t="str">
            <v>1239_B_7</v>
          </cell>
          <cell r="I590">
            <v>28642</v>
          </cell>
          <cell r="K590" t="str">
            <v>OP</v>
          </cell>
          <cell r="L590" t="str">
            <v>EK</v>
          </cell>
          <cell r="O590" t="str">
            <v>1929</v>
          </cell>
          <cell r="P590">
            <v>7611</v>
          </cell>
          <cell r="Q590">
            <v>0.14000000000000001</v>
          </cell>
          <cell r="R590" t="str">
            <v>99.0</v>
          </cell>
          <cell r="S590" t="str">
            <v>99.0</v>
          </cell>
          <cell r="T590">
            <v>28642</v>
          </cell>
          <cell r="V590" t="str">
            <v>10.5</v>
          </cell>
          <cell r="W590" t="str">
            <v>14.5</v>
          </cell>
          <cell r="X590" t="str">
            <v>NA</v>
          </cell>
          <cell r="Z590" t="str">
            <v>3.53</v>
          </cell>
          <cell r="AA590" t="str">
            <v>4.6</v>
          </cell>
          <cell r="AB590" t="str">
            <v>NA</v>
          </cell>
          <cell r="AD590" t="str">
            <v>99.0</v>
          </cell>
          <cell r="AE590" t="str">
            <v>35</v>
          </cell>
          <cell r="AF590" t="str">
            <v>150278</v>
          </cell>
          <cell r="AG590" t="str">
            <v>330</v>
          </cell>
        </row>
        <row r="591">
          <cell r="H591" t="str">
            <v>1239_B_8</v>
          </cell>
          <cell r="I591">
            <v>28277</v>
          </cell>
          <cell r="K591" t="str">
            <v>OP</v>
          </cell>
          <cell r="L591" t="str">
            <v>EK</v>
          </cell>
          <cell r="O591" t="str">
            <v>2363</v>
          </cell>
          <cell r="P591">
            <v>8097</v>
          </cell>
          <cell r="Q591">
            <v>0.1</v>
          </cell>
          <cell r="R591" t="str">
            <v>99.0</v>
          </cell>
          <cell r="S591" t="str">
            <v>99.0</v>
          </cell>
          <cell r="T591">
            <v>28277</v>
          </cell>
          <cell r="V591" t="str">
            <v>10.5</v>
          </cell>
          <cell r="W591" t="str">
            <v>14.5</v>
          </cell>
          <cell r="X591" t="str">
            <v>NA</v>
          </cell>
          <cell r="Z591" t="str">
            <v>3.5</v>
          </cell>
          <cell r="AA591" t="str">
            <v>4.6</v>
          </cell>
          <cell r="AB591" t="str">
            <v>NA</v>
          </cell>
          <cell r="AD591" t="str">
            <v>99.0</v>
          </cell>
          <cell r="AE591" t="str">
            <v>41</v>
          </cell>
          <cell r="AF591" t="str">
            <v>212212</v>
          </cell>
          <cell r="AG591" t="str">
            <v>293</v>
          </cell>
        </row>
        <row r="592">
          <cell r="H592" t="str">
            <v>2076_B_1</v>
          </cell>
          <cell r="I592">
            <v>28611</v>
          </cell>
          <cell r="K592" t="str">
            <v>OP</v>
          </cell>
          <cell r="L592" t="str">
            <v>EK</v>
          </cell>
          <cell r="O592" t="str">
            <v>5620</v>
          </cell>
          <cell r="P592">
            <v>7744</v>
          </cell>
          <cell r="Q592">
            <v>0.13</v>
          </cell>
          <cell r="R592" t="str">
            <v>94.5</v>
          </cell>
          <cell r="S592" t="str">
            <v>94.5</v>
          </cell>
          <cell r="T592">
            <v>37622</v>
          </cell>
          <cell r="V592" t="str">
            <v>30.0</v>
          </cell>
          <cell r="X592" t="str">
            <v>NA</v>
          </cell>
          <cell r="Z592" t="str">
            <v>6.0</v>
          </cell>
          <cell r="AB592" t="str">
            <v>NA</v>
          </cell>
          <cell r="AD592" t="str">
            <v>98.4</v>
          </cell>
          <cell r="AE592" t="str">
            <v>235</v>
          </cell>
          <cell r="AF592" t="str">
            <v xml:space="preserve">   613688</v>
          </cell>
          <cell r="AG592" t="str">
            <v>292</v>
          </cell>
        </row>
        <row r="593">
          <cell r="H593" t="str">
            <v>3159_B_1</v>
          </cell>
          <cell r="I593">
            <v>30286</v>
          </cell>
          <cell r="K593" t="str">
            <v>OP</v>
          </cell>
          <cell r="L593" t="str">
            <v>MC</v>
          </cell>
          <cell r="M593" t="str">
            <v>EK</v>
          </cell>
          <cell r="N593" t="str">
            <v>WS</v>
          </cell>
          <cell r="O593" t="str">
            <v>379</v>
          </cell>
          <cell r="P593">
            <v>7511</v>
          </cell>
          <cell r="Q593">
            <v>0</v>
          </cell>
          <cell r="R593" t="str">
            <v>99.2</v>
          </cell>
          <cell r="S593" t="str">
            <v>98.7</v>
          </cell>
          <cell r="U593" t="str">
            <v>NA</v>
          </cell>
          <cell r="V593" t="str">
            <v>9.5</v>
          </cell>
          <cell r="X593" t="str">
            <v>NA</v>
          </cell>
          <cell r="Z593" t="str">
            <v>2.6</v>
          </cell>
          <cell r="AB593" t="str">
            <v>NA</v>
          </cell>
          <cell r="AD593" t="str">
            <v>99.0</v>
          </cell>
          <cell r="AE593" t="str">
            <v>84</v>
          </cell>
          <cell r="AF593" t="str">
            <v xml:space="preserve">   394200</v>
          </cell>
          <cell r="AG593" t="str">
            <v>128</v>
          </cell>
        </row>
        <row r="594">
          <cell r="H594" t="str">
            <v>3161_B_1</v>
          </cell>
          <cell r="I594">
            <v>29646</v>
          </cell>
          <cell r="K594" t="str">
            <v>OP</v>
          </cell>
          <cell r="L594" t="str">
            <v>MC</v>
          </cell>
          <cell r="M594" t="str">
            <v>EK</v>
          </cell>
          <cell r="N594" t="str">
            <v>WS</v>
          </cell>
          <cell r="O594" t="str">
            <v>1127</v>
          </cell>
          <cell r="P594">
            <v>7205</v>
          </cell>
          <cell r="Q594">
            <v>0.05</v>
          </cell>
          <cell r="R594" t="str">
            <v>99.0</v>
          </cell>
          <cell r="S594" t="str">
            <v>99.2</v>
          </cell>
          <cell r="T594">
            <v>29677</v>
          </cell>
          <cell r="V594" t="str">
            <v>9.5</v>
          </cell>
          <cell r="X594" t="str">
            <v>NA</v>
          </cell>
          <cell r="Z594" t="str">
            <v>2.6</v>
          </cell>
          <cell r="AB594" t="str">
            <v>NA</v>
          </cell>
          <cell r="AD594" t="str">
            <v>99.0</v>
          </cell>
          <cell r="AE594" t="str">
            <v>183</v>
          </cell>
          <cell r="AF594" t="str">
            <v xml:space="preserve">  1050900</v>
          </cell>
          <cell r="AG594" t="str">
            <v>129</v>
          </cell>
        </row>
        <row r="595">
          <cell r="H595" t="str">
            <v>3161_B_2</v>
          </cell>
          <cell r="I595">
            <v>30286</v>
          </cell>
          <cell r="K595" t="str">
            <v>OP</v>
          </cell>
          <cell r="L595" t="str">
            <v>MC</v>
          </cell>
          <cell r="M595" t="str">
            <v>EK</v>
          </cell>
          <cell r="N595" t="str">
            <v>WS</v>
          </cell>
          <cell r="O595" t="str">
            <v>1115</v>
          </cell>
          <cell r="P595">
            <v>7205</v>
          </cell>
          <cell r="Q595">
            <v>0.05</v>
          </cell>
          <cell r="R595" t="str">
            <v>99.0</v>
          </cell>
          <cell r="S595" t="str">
            <v>99.3</v>
          </cell>
          <cell r="T595">
            <v>30286</v>
          </cell>
          <cell r="V595" t="str">
            <v>9.5</v>
          </cell>
          <cell r="X595" t="str">
            <v>NA</v>
          </cell>
          <cell r="Z595" t="str">
            <v>2.6</v>
          </cell>
          <cell r="AB595" t="str">
            <v>NA</v>
          </cell>
          <cell r="AD595" t="str">
            <v>99.0</v>
          </cell>
          <cell r="AE595" t="str">
            <v>178</v>
          </cell>
          <cell r="AF595" t="str">
            <v xml:space="preserve">  1095000</v>
          </cell>
          <cell r="AG595" t="str">
            <v>131</v>
          </cell>
        </row>
        <row r="596">
          <cell r="H596" t="str">
            <v>3169_B_1</v>
          </cell>
          <cell r="I596">
            <v>21367</v>
          </cell>
          <cell r="K596" t="str">
            <v>OS</v>
          </cell>
          <cell r="L596" t="str">
            <v>MC</v>
          </cell>
          <cell r="O596" t="str">
            <v>341</v>
          </cell>
          <cell r="P596">
            <v>0</v>
          </cell>
          <cell r="Q596">
            <v>0</v>
          </cell>
          <cell r="R596" t="str">
            <v>20.0</v>
          </cell>
          <cell r="S596" t="str">
            <v>NA</v>
          </cell>
          <cell r="U596" t="str">
            <v>NA</v>
          </cell>
          <cell r="V596" t="str">
            <v>8.5</v>
          </cell>
          <cell r="X596" t="str">
            <v>NA</v>
          </cell>
          <cell r="Z596" t="str">
            <v>2.7</v>
          </cell>
          <cell r="AB596" t="str">
            <v>NA</v>
          </cell>
          <cell r="AD596" t="str">
            <v>76.0</v>
          </cell>
          <cell r="AE596" t="str">
            <v>25</v>
          </cell>
          <cell r="AF596" t="str">
            <v xml:space="preserve">   325000</v>
          </cell>
          <cell r="AG596" t="str">
            <v>240</v>
          </cell>
        </row>
        <row r="597">
          <cell r="H597" t="str">
            <v>50736_B_BH1</v>
          </cell>
          <cell r="I597">
            <v>33543</v>
          </cell>
          <cell r="K597" t="str">
            <v>OP</v>
          </cell>
          <cell r="L597" t="str">
            <v>BR</v>
          </cell>
          <cell r="O597" t="str">
            <v>2000</v>
          </cell>
          <cell r="P597">
            <v>8433</v>
          </cell>
          <cell r="Q597">
            <v>0.01</v>
          </cell>
          <cell r="R597" t="str">
            <v>99.3</v>
          </cell>
          <cell r="S597" t="str">
            <v>99.3</v>
          </cell>
          <cell r="T597">
            <v>38504</v>
          </cell>
          <cell r="V597" t="str">
            <v>NA</v>
          </cell>
          <cell r="X597" t="str">
            <v>NA</v>
          </cell>
          <cell r="Z597" t="str">
            <v>NA</v>
          </cell>
          <cell r="AB597" t="str">
            <v>NA</v>
          </cell>
          <cell r="AD597" t="str">
            <v>99.3</v>
          </cell>
          <cell r="AE597" t="str">
            <v>10</v>
          </cell>
          <cell r="AF597" t="str">
            <v>192605</v>
          </cell>
          <cell r="AG597" t="str">
            <v>375</v>
          </cell>
        </row>
        <row r="598">
          <cell r="H598" t="str">
            <v>10052_B_ESP1</v>
          </cell>
          <cell r="I598">
            <v>31656</v>
          </cell>
          <cell r="K598" t="str">
            <v>OP</v>
          </cell>
          <cell r="L598" t="str">
            <v>EW</v>
          </cell>
          <cell r="O598" t="str">
            <v>EN</v>
          </cell>
          <cell r="P598">
            <v>7067</v>
          </cell>
          <cell r="Q598">
            <v>0.01</v>
          </cell>
          <cell r="R598" t="str">
            <v>99.9</v>
          </cell>
          <cell r="S598" t="str">
            <v>91.0</v>
          </cell>
          <cell r="T598">
            <v>38777</v>
          </cell>
          <cell r="V598" t="str">
            <v>NA</v>
          </cell>
          <cell r="X598" t="str">
            <v>NA</v>
          </cell>
          <cell r="Z598" t="str">
            <v>NA</v>
          </cell>
          <cell r="AB598" t="str">
            <v>NA</v>
          </cell>
          <cell r="AD598" t="str">
            <v>99.9</v>
          </cell>
          <cell r="AE598" t="str">
            <v>3.79</v>
          </cell>
          <cell r="AF598" t="str">
            <v>64355</v>
          </cell>
          <cell r="AG598" t="str">
            <v>360</v>
          </cell>
        </row>
        <row r="599">
          <cell r="H599" t="str">
            <v>55867_B_BH1</v>
          </cell>
          <cell r="I599">
            <v>39264</v>
          </cell>
          <cell r="K599" t="str">
            <v>CO</v>
          </cell>
          <cell r="L599" t="str">
            <v>BP</v>
          </cell>
          <cell r="O599" t="str">
            <v>4119</v>
          </cell>
          <cell r="P599">
            <v>0</v>
          </cell>
          <cell r="V599" t="str">
            <v>11.3</v>
          </cell>
          <cell r="Z599" t="str">
            <v>0.3</v>
          </cell>
        </row>
        <row r="600">
          <cell r="H600" t="str">
            <v>10511_B_6</v>
          </cell>
          <cell r="I600">
            <v>27181</v>
          </cell>
          <cell r="K600" t="str">
            <v>OP</v>
          </cell>
          <cell r="L600" t="str">
            <v>OT</v>
          </cell>
          <cell r="O600" t="str">
            <v>800</v>
          </cell>
          <cell r="P600">
            <v>8200</v>
          </cell>
          <cell r="Q600">
            <v>0.01</v>
          </cell>
          <cell r="R600" t="str">
            <v>99.0</v>
          </cell>
          <cell r="S600" t="str">
            <v>EN</v>
          </cell>
          <cell r="U600" t="str">
            <v>NA</v>
          </cell>
          <cell r="V600" t="str">
            <v>NA</v>
          </cell>
          <cell r="X600" t="str">
            <v>NA</v>
          </cell>
          <cell r="Z600" t="str">
            <v>NA</v>
          </cell>
          <cell r="AB600" t="str">
            <v>NA</v>
          </cell>
          <cell r="AD600" t="str">
            <v>99.0</v>
          </cell>
          <cell r="AE600" t="str">
            <v>3.7</v>
          </cell>
          <cell r="AG600" t="str">
            <v>100</v>
          </cell>
        </row>
        <row r="601">
          <cell r="H601" t="str">
            <v>10511_B_7</v>
          </cell>
          <cell r="I601">
            <v>27181</v>
          </cell>
          <cell r="K601" t="str">
            <v>OP</v>
          </cell>
          <cell r="L601" t="str">
            <v>OT</v>
          </cell>
          <cell r="O601" t="str">
            <v>800</v>
          </cell>
          <cell r="P601">
            <v>8200</v>
          </cell>
          <cell r="Q601">
            <v>99</v>
          </cell>
          <cell r="R601" t="str">
            <v>99.0</v>
          </cell>
          <cell r="S601" t="str">
            <v>EN</v>
          </cell>
          <cell r="U601" t="str">
            <v>NA</v>
          </cell>
          <cell r="V601" t="str">
            <v>NA</v>
          </cell>
          <cell r="X601" t="str">
            <v>NA</v>
          </cell>
          <cell r="Z601" t="str">
            <v>NA</v>
          </cell>
          <cell r="AB601" t="str">
            <v>NA</v>
          </cell>
          <cell r="AD601" t="str">
            <v>99.0</v>
          </cell>
          <cell r="AE601" t="str">
            <v>3.7</v>
          </cell>
          <cell r="AG601" t="str">
            <v>100</v>
          </cell>
        </row>
        <row r="602">
          <cell r="H602" t="str">
            <v>10511_B_8</v>
          </cell>
          <cell r="I602">
            <v>28277</v>
          </cell>
          <cell r="K602" t="str">
            <v>OP</v>
          </cell>
          <cell r="L602" t="str">
            <v>OT</v>
          </cell>
          <cell r="O602" t="str">
            <v>500</v>
          </cell>
          <cell r="P602">
            <v>8300</v>
          </cell>
          <cell r="Q602">
            <v>99</v>
          </cell>
          <cell r="R602" t="str">
            <v>99.00</v>
          </cell>
          <cell r="S602" t="str">
            <v>EN</v>
          </cell>
          <cell r="U602" t="str">
            <v>NA</v>
          </cell>
          <cell r="V602" t="str">
            <v>NA</v>
          </cell>
          <cell r="X602" t="str">
            <v>NA</v>
          </cell>
          <cell r="Z602" t="str">
            <v>NA</v>
          </cell>
          <cell r="AB602" t="str">
            <v>NA</v>
          </cell>
          <cell r="AD602" t="str">
            <v>99.0</v>
          </cell>
          <cell r="AE602" t="str">
            <v>3.7</v>
          </cell>
          <cell r="AG602" t="str">
            <v>100</v>
          </cell>
        </row>
        <row r="603">
          <cell r="H603" t="str">
            <v>10511_B_9MC</v>
          </cell>
          <cell r="I603">
            <v>30834</v>
          </cell>
          <cell r="K603" t="str">
            <v>OP</v>
          </cell>
          <cell r="L603" t="str">
            <v>MC</v>
          </cell>
          <cell r="O603" t="str">
            <v>500</v>
          </cell>
          <cell r="P603">
            <v>8100</v>
          </cell>
          <cell r="Q603" t="str">
            <v>NA</v>
          </cell>
          <cell r="R603" t="str">
            <v>99.0</v>
          </cell>
          <cell r="S603" t="str">
            <v>EN</v>
          </cell>
          <cell r="U603" t="str">
            <v>NA</v>
          </cell>
          <cell r="V603" t="str">
            <v>NA</v>
          </cell>
          <cell r="X603" t="str">
            <v>NA</v>
          </cell>
          <cell r="Z603" t="str">
            <v>NA</v>
          </cell>
          <cell r="AB603" t="str">
            <v>NA</v>
          </cell>
          <cell r="AD603" t="str">
            <v>EN</v>
          </cell>
          <cell r="AE603" t="str">
            <v>EN</v>
          </cell>
          <cell r="AF603" t="str">
            <v>EN</v>
          </cell>
          <cell r="AG603" t="str">
            <v>EN</v>
          </cell>
        </row>
        <row r="604">
          <cell r="H604" t="str">
            <v>10511_B_9WS</v>
          </cell>
          <cell r="I604">
            <v>29738</v>
          </cell>
          <cell r="K604" t="str">
            <v>OP</v>
          </cell>
          <cell r="L604" t="str">
            <v>WS</v>
          </cell>
          <cell r="O604" t="str">
            <v>900</v>
          </cell>
          <cell r="P604">
            <v>8100</v>
          </cell>
          <cell r="Q604">
            <v>0.25</v>
          </cell>
          <cell r="R604" t="str">
            <v>90.0</v>
          </cell>
          <cell r="S604" t="str">
            <v>EN</v>
          </cell>
          <cell r="U604" t="str">
            <v>NA</v>
          </cell>
          <cell r="V604" t="str">
            <v>NA</v>
          </cell>
          <cell r="X604" t="str">
            <v>NA</v>
          </cell>
          <cell r="Z604" t="str">
            <v>NA</v>
          </cell>
          <cell r="AB604" t="str">
            <v>NA</v>
          </cell>
          <cell r="AD604" t="str">
            <v>EN</v>
          </cell>
          <cell r="AE604" t="str">
            <v>EN</v>
          </cell>
          <cell r="AF604" t="str">
            <v>EN</v>
          </cell>
          <cell r="AG604" t="str">
            <v>150</v>
          </cell>
        </row>
        <row r="605">
          <cell r="H605" t="str">
            <v>609_B_PCC1</v>
          </cell>
          <cell r="I605">
            <v>23833</v>
          </cell>
          <cell r="K605" t="str">
            <v>OP</v>
          </cell>
          <cell r="L605" t="str">
            <v>MC</v>
          </cell>
          <cell r="O605" t="str">
            <v>213</v>
          </cell>
          <cell r="P605">
            <v>4934</v>
          </cell>
          <cell r="Q605">
            <v>0.03</v>
          </cell>
          <cell r="R605" t="str">
            <v>EN</v>
          </cell>
          <cell r="S605" t="str">
            <v>EN</v>
          </cell>
          <cell r="U605" t="str">
            <v>NA</v>
          </cell>
          <cell r="V605" t="str">
            <v>NA</v>
          </cell>
          <cell r="X605" t="str">
            <v>.1</v>
          </cell>
          <cell r="Z605" t="str">
            <v>NA</v>
          </cell>
          <cell r="AB605" t="str">
            <v>2.5</v>
          </cell>
          <cell r="AD605" t="str">
            <v>84</v>
          </cell>
          <cell r="AE605" t="str">
            <v>365</v>
          </cell>
          <cell r="AF605" t="str">
            <v xml:space="preserve">   975000</v>
          </cell>
          <cell r="AG605" t="str">
            <v>323</v>
          </cell>
        </row>
        <row r="606">
          <cell r="H606" t="str">
            <v>609_B_PCC2</v>
          </cell>
          <cell r="I606">
            <v>25324</v>
          </cell>
          <cell r="K606" t="str">
            <v>OP</v>
          </cell>
          <cell r="L606" t="str">
            <v>MC</v>
          </cell>
          <cell r="O606" t="str">
            <v>152</v>
          </cell>
          <cell r="P606">
            <v>5299</v>
          </cell>
          <cell r="Q606">
            <v>0.04</v>
          </cell>
          <cell r="R606" t="str">
            <v>EN</v>
          </cell>
          <cell r="S606" t="str">
            <v>EN</v>
          </cell>
          <cell r="U606" t="str">
            <v>NA</v>
          </cell>
          <cell r="V606" t="str">
            <v>NA</v>
          </cell>
          <cell r="X606" t="str">
            <v>.1</v>
          </cell>
          <cell r="Z606" t="str">
            <v>NA</v>
          </cell>
          <cell r="AB606" t="str">
            <v>2.5</v>
          </cell>
          <cell r="AD606" t="str">
            <v>84</v>
          </cell>
          <cell r="AE606" t="str">
            <v>365</v>
          </cell>
          <cell r="AF606" t="str">
            <v xml:space="preserve">   975000</v>
          </cell>
          <cell r="AG606" t="str">
            <v>323</v>
          </cell>
        </row>
        <row r="607">
          <cell r="H607" t="str">
            <v>610_B_PCU5</v>
          </cell>
          <cell r="I607">
            <v>19876</v>
          </cell>
          <cell r="K607" t="str">
            <v>OP</v>
          </cell>
          <cell r="L607" t="str">
            <v>MC</v>
          </cell>
          <cell r="O607" t="str">
            <v>85</v>
          </cell>
          <cell r="P607">
            <v>1550</v>
          </cell>
          <cell r="Q607" t="str">
            <v>NA</v>
          </cell>
          <cell r="R607" t="str">
            <v>EN</v>
          </cell>
          <cell r="S607" t="str">
            <v>EN</v>
          </cell>
          <cell r="U607" t="str">
            <v>NA</v>
          </cell>
          <cell r="V607" t="str">
            <v>NA</v>
          </cell>
          <cell r="X607" t="str">
            <v>NA</v>
          </cell>
          <cell r="Z607" t="str">
            <v>NA</v>
          </cell>
          <cell r="AB607" t="str">
            <v>NA</v>
          </cell>
          <cell r="AD607" t="str">
            <v>88.0</v>
          </cell>
          <cell r="AE607" t="str">
            <v>9</v>
          </cell>
          <cell r="AF607" t="str">
            <v xml:space="preserve">   409000</v>
          </cell>
          <cell r="AG607" t="str">
            <v>275</v>
          </cell>
        </row>
        <row r="608">
          <cell r="H608" t="str">
            <v>610_B_PCU6</v>
          </cell>
          <cell r="I608">
            <v>20241</v>
          </cell>
          <cell r="K608" t="str">
            <v>OP</v>
          </cell>
          <cell r="L608" t="str">
            <v>MC</v>
          </cell>
          <cell r="O608" t="str">
            <v>101</v>
          </cell>
          <cell r="P608">
            <v>1811</v>
          </cell>
          <cell r="Q608" t="str">
            <v>NA</v>
          </cell>
          <cell r="R608" t="str">
            <v>EN</v>
          </cell>
          <cell r="S608" t="str">
            <v>EN</v>
          </cell>
          <cell r="U608" t="str">
            <v>NA</v>
          </cell>
          <cell r="V608" t="str">
            <v>NA</v>
          </cell>
          <cell r="X608" t="str">
            <v>NA</v>
          </cell>
          <cell r="Z608" t="str">
            <v>NA</v>
          </cell>
          <cell r="AB608" t="str">
            <v>NA</v>
          </cell>
          <cell r="AD608" t="str">
            <v>88.0</v>
          </cell>
          <cell r="AE608" t="str">
            <v>15</v>
          </cell>
          <cell r="AF608" t="str">
            <v xml:space="preserve">   435000</v>
          </cell>
          <cell r="AG608" t="str">
            <v>275</v>
          </cell>
        </row>
        <row r="609">
          <cell r="H609" t="str">
            <v>617_B_PPE1</v>
          </cell>
          <cell r="I609">
            <v>22037</v>
          </cell>
          <cell r="K609" t="str">
            <v>OP</v>
          </cell>
          <cell r="L609" t="str">
            <v>MC</v>
          </cell>
          <cell r="O609" t="str">
            <v>240</v>
          </cell>
          <cell r="P609">
            <v>4094</v>
          </cell>
          <cell r="Q609">
            <v>7.0000000000000007E-2</v>
          </cell>
          <cell r="R609" t="str">
            <v>EN</v>
          </cell>
          <cell r="S609" t="str">
            <v>EN</v>
          </cell>
          <cell r="U609" t="str">
            <v>NA</v>
          </cell>
          <cell r="V609" t="str">
            <v>NA</v>
          </cell>
          <cell r="X609" t="str">
            <v>0.1</v>
          </cell>
          <cell r="Z609" t="str">
            <v>NA</v>
          </cell>
          <cell r="AB609" t="str">
            <v>2.5</v>
          </cell>
          <cell r="AD609" t="str">
            <v>85.0</v>
          </cell>
          <cell r="AE609" t="str">
            <v>200</v>
          </cell>
          <cell r="AF609" t="str">
            <v xml:space="preserve">   561800</v>
          </cell>
          <cell r="AG609" t="str">
            <v>290</v>
          </cell>
        </row>
        <row r="610">
          <cell r="H610" t="str">
            <v>617_B_PPE2</v>
          </cell>
          <cell r="I610">
            <v>22372</v>
          </cell>
          <cell r="K610" t="str">
            <v>OP</v>
          </cell>
          <cell r="L610" t="str">
            <v>MC</v>
          </cell>
          <cell r="O610" t="str">
            <v>228</v>
          </cell>
          <cell r="P610">
            <v>4758</v>
          </cell>
          <cell r="Q610">
            <v>7.0000000000000007E-2</v>
          </cell>
          <cell r="R610" t="str">
            <v>EN</v>
          </cell>
          <cell r="S610" t="str">
            <v>EN</v>
          </cell>
          <cell r="U610" t="str">
            <v>NA</v>
          </cell>
          <cell r="V610" t="str">
            <v>NA</v>
          </cell>
          <cell r="X610" t="str">
            <v>0.1</v>
          </cell>
          <cell r="Z610" t="str">
            <v>NA</v>
          </cell>
          <cell r="AB610" t="str">
            <v>2.5</v>
          </cell>
          <cell r="AD610" t="str">
            <v>85.0</v>
          </cell>
          <cell r="AE610" t="str">
            <v>200</v>
          </cell>
          <cell r="AF610" t="str">
            <v xml:space="preserve">   561800</v>
          </cell>
          <cell r="AG610" t="str">
            <v>290</v>
          </cell>
        </row>
        <row r="611">
          <cell r="H611" t="str">
            <v>617_B_PPE3</v>
          </cell>
          <cell r="I611">
            <v>23529</v>
          </cell>
          <cell r="K611" t="str">
            <v>OP</v>
          </cell>
          <cell r="L611" t="str">
            <v>MC</v>
          </cell>
          <cell r="O611" t="str">
            <v>151</v>
          </cell>
          <cell r="P611">
            <v>6331</v>
          </cell>
          <cell r="Q611">
            <v>0.02</v>
          </cell>
          <cell r="R611" t="str">
            <v>EN</v>
          </cell>
          <cell r="S611" t="str">
            <v>EN</v>
          </cell>
          <cell r="U611" t="str">
            <v>NA</v>
          </cell>
          <cell r="V611" t="str">
            <v>NA</v>
          </cell>
          <cell r="X611" t="str">
            <v>0.1</v>
          </cell>
          <cell r="Z611" t="str">
            <v>NA</v>
          </cell>
          <cell r="AB611" t="str">
            <v>2.5</v>
          </cell>
          <cell r="AD611" t="str">
            <v>88.0</v>
          </cell>
          <cell r="AE611" t="str">
            <v>365</v>
          </cell>
          <cell r="AF611" t="str">
            <v xml:space="preserve">   975000</v>
          </cell>
          <cell r="AG611" t="str">
            <v>275</v>
          </cell>
        </row>
        <row r="612">
          <cell r="H612" t="str">
            <v>617_B_PPE4</v>
          </cell>
          <cell r="I612">
            <v>23833</v>
          </cell>
          <cell r="K612" t="str">
            <v>OP</v>
          </cell>
          <cell r="L612" t="str">
            <v>MC</v>
          </cell>
          <cell r="O612" t="str">
            <v>149</v>
          </cell>
          <cell r="P612">
            <v>6399</v>
          </cell>
          <cell r="Q612">
            <v>0.03</v>
          </cell>
          <cell r="R612" t="str">
            <v>EN</v>
          </cell>
          <cell r="S612" t="str">
            <v>EN</v>
          </cell>
          <cell r="U612" t="str">
            <v>NA</v>
          </cell>
          <cell r="V612" t="str">
            <v>NA</v>
          </cell>
          <cell r="X612" t="str">
            <v>0.1</v>
          </cell>
          <cell r="Z612" t="str">
            <v>NA</v>
          </cell>
          <cell r="AB612" t="str">
            <v>2.5</v>
          </cell>
          <cell r="AD612" t="str">
            <v>88.0</v>
          </cell>
          <cell r="AE612" t="str">
            <v>365</v>
          </cell>
          <cell r="AF612" t="str">
            <v xml:space="preserve">   975000</v>
          </cell>
          <cell r="AG612" t="str">
            <v>275</v>
          </cell>
        </row>
        <row r="613">
          <cell r="H613" t="str">
            <v>619_B_PRV3</v>
          </cell>
          <cell r="I613">
            <v>22737</v>
          </cell>
          <cell r="K613" t="str">
            <v>OP</v>
          </cell>
          <cell r="L613" t="str">
            <v>MC</v>
          </cell>
          <cell r="O613" t="str">
            <v>102</v>
          </cell>
          <cell r="P613">
            <v>6203</v>
          </cell>
          <cell r="Q613">
            <v>0.04</v>
          </cell>
          <cell r="R613" t="str">
            <v>EN</v>
          </cell>
          <cell r="S613" t="str">
            <v>EN</v>
          </cell>
          <cell r="U613" t="str">
            <v>NA</v>
          </cell>
          <cell r="V613" t="str">
            <v>NA</v>
          </cell>
          <cell r="X613" t="str">
            <v>0.1</v>
          </cell>
          <cell r="Z613" t="str">
            <v>NA</v>
          </cell>
          <cell r="AB613" t="str">
            <v>2.5</v>
          </cell>
          <cell r="AD613" t="str">
            <v>88.0</v>
          </cell>
          <cell r="AE613" t="str">
            <v>250</v>
          </cell>
          <cell r="AF613" t="str">
            <v xml:space="preserve">   748000</v>
          </cell>
          <cell r="AG613" t="str">
            <v>275</v>
          </cell>
        </row>
        <row r="614">
          <cell r="H614" t="str">
            <v>619_B_PRV4</v>
          </cell>
          <cell r="I614">
            <v>23071</v>
          </cell>
          <cell r="K614" t="str">
            <v>OP</v>
          </cell>
          <cell r="L614" t="str">
            <v>MC</v>
          </cell>
          <cell r="O614" t="str">
            <v>90</v>
          </cell>
          <cell r="P614">
            <v>6010</v>
          </cell>
          <cell r="Q614">
            <v>0.04</v>
          </cell>
          <cell r="R614" t="str">
            <v>EN</v>
          </cell>
          <cell r="S614" t="str">
            <v>EN</v>
          </cell>
          <cell r="U614" t="str">
            <v>NA</v>
          </cell>
          <cell r="V614" t="str">
            <v>NA</v>
          </cell>
          <cell r="X614" t="str">
            <v>0.1</v>
          </cell>
          <cell r="Z614" t="str">
            <v>NA</v>
          </cell>
          <cell r="AB614" t="str">
            <v>2.5</v>
          </cell>
          <cell r="AD614" t="str">
            <v>88.0</v>
          </cell>
          <cell r="AE614" t="str">
            <v>250</v>
          </cell>
          <cell r="AF614" t="str">
            <v xml:space="preserve">   748000</v>
          </cell>
          <cell r="AG614" t="str">
            <v>275</v>
          </cell>
        </row>
        <row r="615">
          <cell r="H615" t="str">
            <v>620_B_PSN4</v>
          </cell>
          <cell r="I615">
            <v>26481</v>
          </cell>
          <cell r="K615" t="str">
            <v>OP</v>
          </cell>
          <cell r="L615" t="str">
            <v>MC</v>
          </cell>
          <cell r="O615" t="str">
            <v>300</v>
          </cell>
          <cell r="P615">
            <v>8658</v>
          </cell>
          <cell r="Q615">
            <v>0.04</v>
          </cell>
          <cell r="R615" t="str">
            <v>EN</v>
          </cell>
          <cell r="S615" t="str">
            <v>EN</v>
          </cell>
          <cell r="U615" t="str">
            <v>NA</v>
          </cell>
          <cell r="V615" t="str">
            <v>NA</v>
          </cell>
          <cell r="X615" t="str">
            <v>0.1</v>
          </cell>
          <cell r="Z615" t="str">
            <v>NA</v>
          </cell>
          <cell r="AB615" t="str">
            <v>2.5</v>
          </cell>
          <cell r="AD615" t="str">
            <v>84.0</v>
          </cell>
          <cell r="AE615" t="str">
            <v>365</v>
          </cell>
          <cell r="AF615" t="str">
            <v xml:space="preserve">   975000</v>
          </cell>
          <cell r="AG615" t="str">
            <v>290</v>
          </cell>
        </row>
        <row r="616">
          <cell r="H616" t="str">
            <v>621_B_PTP1</v>
          </cell>
          <cell r="I616">
            <v>24563</v>
          </cell>
          <cell r="K616" t="str">
            <v>OP</v>
          </cell>
          <cell r="L616" t="str">
            <v>MC</v>
          </cell>
          <cell r="O616" t="str">
            <v>EN</v>
          </cell>
          <cell r="P616">
            <v>6717</v>
          </cell>
          <cell r="Q616">
            <v>0.04</v>
          </cell>
          <cell r="R616" t="str">
            <v>EN</v>
          </cell>
          <cell r="S616" t="str">
            <v>EN</v>
          </cell>
          <cell r="U616" t="str">
            <v>NA</v>
          </cell>
          <cell r="V616" t="str">
            <v>NA</v>
          </cell>
          <cell r="X616" t="str">
            <v>0.1</v>
          </cell>
          <cell r="Z616" t="str">
            <v>NA</v>
          </cell>
          <cell r="AB616" t="str">
            <v>1.0</v>
          </cell>
          <cell r="AD616" t="str">
            <v>84</v>
          </cell>
          <cell r="AE616" t="str">
            <v>365</v>
          </cell>
          <cell r="AF616" t="str">
            <v xml:space="preserve">   975000</v>
          </cell>
          <cell r="AG616" t="str">
            <v>275</v>
          </cell>
        </row>
        <row r="617">
          <cell r="H617" t="str">
            <v>621_B_PTP2</v>
          </cell>
          <cell r="I617">
            <v>24929</v>
          </cell>
          <cell r="K617" t="str">
            <v>OP</v>
          </cell>
          <cell r="L617" t="str">
            <v>MC</v>
          </cell>
          <cell r="O617" t="str">
            <v>EN</v>
          </cell>
          <cell r="P617">
            <v>6202</v>
          </cell>
          <cell r="Q617">
            <v>0.03</v>
          </cell>
          <cell r="R617" t="str">
            <v>EN</v>
          </cell>
          <cell r="S617" t="str">
            <v>EN</v>
          </cell>
          <cell r="U617" t="str">
            <v>NA</v>
          </cell>
          <cell r="V617" t="str">
            <v>NA</v>
          </cell>
          <cell r="X617" t="str">
            <v>0.1</v>
          </cell>
          <cell r="Z617" t="str">
            <v>NA</v>
          </cell>
          <cell r="AB617" t="str">
            <v>1.0</v>
          </cell>
          <cell r="AD617" t="str">
            <v>84</v>
          </cell>
          <cell r="AE617" t="str">
            <v>365</v>
          </cell>
          <cell r="AF617" t="str">
            <v xml:space="preserve">   975000</v>
          </cell>
          <cell r="AG617" t="str">
            <v>275</v>
          </cell>
        </row>
        <row r="618">
          <cell r="H618" t="str">
            <v>6042_B_PMT1</v>
          </cell>
          <cell r="I618">
            <v>27760</v>
          </cell>
          <cell r="K618" t="str">
            <v>OP</v>
          </cell>
          <cell r="L618" t="str">
            <v>MC</v>
          </cell>
          <cell r="O618" t="str">
            <v>1429</v>
          </cell>
          <cell r="P618">
            <v>5270</v>
          </cell>
          <cell r="Q618">
            <v>0.03</v>
          </cell>
          <cell r="R618" t="str">
            <v>EN</v>
          </cell>
          <cell r="S618" t="str">
            <v>NA</v>
          </cell>
          <cell r="U618" t="str">
            <v>NA</v>
          </cell>
          <cell r="V618" t="str">
            <v>NA</v>
          </cell>
          <cell r="X618" t="str">
            <v>0.1</v>
          </cell>
          <cell r="Z618" t="str">
            <v>NA</v>
          </cell>
          <cell r="AB618" t="str">
            <v>1.0</v>
          </cell>
          <cell r="AD618" t="str">
            <v>84.0</v>
          </cell>
          <cell r="AE618" t="str">
            <v>790</v>
          </cell>
          <cell r="AF618" t="str">
            <v xml:space="preserve">  1820000</v>
          </cell>
          <cell r="AG618" t="str">
            <v>307</v>
          </cell>
        </row>
        <row r="619">
          <cell r="H619" t="str">
            <v>6042_B_PMT2</v>
          </cell>
          <cell r="I619">
            <v>28126</v>
          </cell>
          <cell r="K619" t="str">
            <v>OP</v>
          </cell>
          <cell r="L619" t="str">
            <v>MC</v>
          </cell>
          <cell r="O619" t="str">
            <v>1429</v>
          </cell>
          <cell r="P619">
            <v>7830</v>
          </cell>
          <cell r="Q619">
            <v>0.02</v>
          </cell>
          <cell r="R619" t="str">
            <v>EN</v>
          </cell>
          <cell r="S619" t="str">
            <v>NA</v>
          </cell>
          <cell r="U619" t="str">
            <v>NA</v>
          </cell>
          <cell r="V619" t="str">
            <v>NA</v>
          </cell>
          <cell r="X619" t="str">
            <v>0.1</v>
          </cell>
          <cell r="Z619" t="str">
            <v>NA</v>
          </cell>
          <cell r="AB619" t="str">
            <v>1.0</v>
          </cell>
          <cell r="AD619" t="str">
            <v>84.0</v>
          </cell>
          <cell r="AE619" t="str">
            <v>790</v>
          </cell>
          <cell r="AF619" t="str">
            <v xml:space="preserve">  1820000</v>
          </cell>
          <cell r="AG619" t="str">
            <v>307</v>
          </cell>
        </row>
        <row r="620">
          <cell r="H620" t="str">
            <v>6043_B_PMR1</v>
          </cell>
          <cell r="I620">
            <v>29556</v>
          </cell>
          <cell r="K620" t="str">
            <v>OP</v>
          </cell>
          <cell r="L620" t="str">
            <v>MC</v>
          </cell>
          <cell r="O620" t="str">
            <v>1429</v>
          </cell>
          <cell r="P620">
            <v>5359</v>
          </cell>
          <cell r="Q620">
            <v>0.03</v>
          </cell>
          <cell r="R620" t="str">
            <v>EN</v>
          </cell>
          <cell r="S620" t="str">
            <v>EN</v>
          </cell>
          <cell r="U620" t="str">
            <v>NA</v>
          </cell>
          <cell r="V620" t="str">
            <v>NA</v>
          </cell>
          <cell r="X620" t="str">
            <v>0.1</v>
          </cell>
          <cell r="Z620" t="str">
            <v>NA</v>
          </cell>
          <cell r="AB620" t="str">
            <v>0.7</v>
          </cell>
          <cell r="AD620" t="str">
            <v>84.0</v>
          </cell>
          <cell r="AE620" t="str">
            <v>790</v>
          </cell>
          <cell r="AF620" t="str">
            <v xml:space="preserve">  2241000</v>
          </cell>
          <cell r="AG620" t="str">
            <v>298</v>
          </cell>
        </row>
        <row r="621">
          <cell r="H621" t="str">
            <v>6043_B_PMR2</v>
          </cell>
          <cell r="I621">
            <v>29738</v>
          </cell>
          <cell r="K621" t="str">
            <v>OP</v>
          </cell>
          <cell r="L621" t="str">
            <v>MC</v>
          </cell>
          <cell r="O621" t="str">
            <v>1429</v>
          </cell>
          <cell r="P621">
            <v>7560</v>
          </cell>
          <cell r="Q621">
            <v>0.04</v>
          </cell>
          <cell r="R621" t="str">
            <v>EN</v>
          </cell>
          <cell r="S621" t="str">
            <v>EN</v>
          </cell>
          <cell r="U621" t="str">
            <v>NA</v>
          </cell>
          <cell r="V621" t="str">
            <v>NA</v>
          </cell>
          <cell r="X621" t="str">
            <v>0.1</v>
          </cell>
          <cell r="Z621" t="str">
            <v>NA</v>
          </cell>
          <cell r="AB621" t="str">
            <v>0.7</v>
          </cell>
          <cell r="AD621" t="str">
            <v>84.0</v>
          </cell>
          <cell r="AE621" t="str">
            <v>790</v>
          </cell>
          <cell r="AF621" t="str">
            <v xml:space="preserve">  2241000</v>
          </cell>
          <cell r="AG621" t="str">
            <v>298</v>
          </cell>
        </row>
        <row r="622">
          <cell r="H622" t="str">
            <v>628_B_1</v>
          </cell>
          <cell r="I622">
            <v>29007</v>
          </cell>
          <cell r="K622" t="str">
            <v>OP</v>
          </cell>
          <cell r="L622" t="str">
            <v>EC</v>
          </cell>
          <cell r="O622" t="str">
            <v>8092</v>
          </cell>
          <cell r="P622">
            <v>8601</v>
          </cell>
          <cell r="Q622">
            <v>0.04</v>
          </cell>
          <cell r="R622" t="str">
            <v>99.5</v>
          </cell>
          <cell r="S622" t="str">
            <v>99.5</v>
          </cell>
          <cell r="T622">
            <v>29129</v>
          </cell>
          <cell r="V622" t="str">
            <v>10</v>
          </cell>
          <cell r="W622" t="str">
            <v>11</v>
          </cell>
          <cell r="X622" t="str">
            <v>NA</v>
          </cell>
          <cell r="Z622" t="str">
            <v>1</v>
          </cell>
          <cell r="AA622" t="str">
            <v>1.3</v>
          </cell>
          <cell r="AB622" t="str">
            <v>NA</v>
          </cell>
          <cell r="AD622" t="str">
            <v>99.5</v>
          </cell>
          <cell r="AE622" t="str">
            <v>170</v>
          </cell>
          <cell r="AF622" t="str">
            <v xml:space="preserve">  1415000</v>
          </cell>
          <cell r="AG622" t="str">
            <v>292</v>
          </cell>
        </row>
        <row r="623">
          <cell r="H623" t="str">
            <v>628_B_2</v>
          </cell>
          <cell r="I623">
            <v>29007</v>
          </cell>
          <cell r="K623" t="str">
            <v>OP</v>
          </cell>
          <cell r="L623" t="str">
            <v>EK</v>
          </cell>
          <cell r="O623" t="str">
            <v>23400</v>
          </cell>
          <cell r="P623">
            <v>8030</v>
          </cell>
          <cell r="Q623">
            <v>0.01</v>
          </cell>
          <cell r="R623" t="str">
            <v>99.7</v>
          </cell>
          <cell r="S623" t="str">
            <v>99.7</v>
          </cell>
          <cell r="T623">
            <v>29129</v>
          </cell>
          <cell r="V623" t="str">
            <v>10</v>
          </cell>
          <cell r="W623" t="str">
            <v>11</v>
          </cell>
          <cell r="X623" t="str">
            <v>NA</v>
          </cell>
          <cell r="Z623" t="str">
            <v>1</v>
          </cell>
          <cell r="AA623" t="str">
            <v>1.3</v>
          </cell>
          <cell r="AB623" t="str">
            <v>NA</v>
          </cell>
          <cell r="AD623" t="str">
            <v>99.7</v>
          </cell>
          <cell r="AE623" t="str">
            <v>253</v>
          </cell>
          <cell r="AF623" t="str">
            <v xml:space="preserve">  1930000</v>
          </cell>
          <cell r="AG623" t="str">
            <v>300</v>
          </cell>
        </row>
        <row r="624">
          <cell r="H624" t="str">
            <v>628_B_4</v>
          </cell>
          <cell r="I624">
            <v>29952</v>
          </cell>
          <cell r="K624" t="str">
            <v>OP</v>
          </cell>
          <cell r="L624" t="str">
            <v>EK</v>
          </cell>
          <cell r="O624" t="str">
            <v>16084</v>
          </cell>
          <cell r="P624">
            <v>7644</v>
          </cell>
          <cell r="Q624">
            <v>0.1</v>
          </cell>
          <cell r="R624" t="str">
            <v>99.6</v>
          </cell>
          <cell r="S624" t="str">
            <v>99.6</v>
          </cell>
          <cell r="T624">
            <v>30286</v>
          </cell>
          <cell r="V624" t="str">
            <v>9</v>
          </cell>
          <cell r="W624" t="str">
            <v>11</v>
          </cell>
          <cell r="X624" t="str">
            <v>NA</v>
          </cell>
          <cell r="Z624" t="str">
            <v>.7</v>
          </cell>
          <cell r="AA624" t="str">
            <v>.8</v>
          </cell>
          <cell r="AB624" t="str">
            <v>NA</v>
          </cell>
          <cell r="AD624" t="str">
            <v>99.6</v>
          </cell>
          <cell r="AE624" t="str">
            <v>222</v>
          </cell>
          <cell r="AF624" t="str">
            <v xml:space="preserve">  2348000</v>
          </cell>
          <cell r="AG624" t="str">
            <v>282</v>
          </cell>
        </row>
        <row r="625">
          <cell r="H625" t="str">
            <v>628_B_5</v>
          </cell>
          <cell r="I625">
            <v>30682</v>
          </cell>
          <cell r="K625" t="str">
            <v>OP</v>
          </cell>
          <cell r="L625" t="str">
            <v>EK</v>
          </cell>
          <cell r="O625" t="str">
            <v>16084</v>
          </cell>
          <cell r="P625">
            <v>8231</v>
          </cell>
          <cell r="Q625">
            <v>0.02</v>
          </cell>
          <cell r="R625" t="str">
            <v>99.6</v>
          </cell>
          <cell r="S625" t="str">
            <v>99.6</v>
          </cell>
          <cell r="T625">
            <v>31017</v>
          </cell>
          <cell r="V625" t="str">
            <v>9</v>
          </cell>
          <cell r="W625" t="str">
            <v>11</v>
          </cell>
          <cell r="X625" t="str">
            <v>NA</v>
          </cell>
          <cell r="Z625" t="str">
            <v>.7</v>
          </cell>
          <cell r="AA625" t="str">
            <v>.8</v>
          </cell>
          <cell r="AB625" t="str">
            <v>NA</v>
          </cell>
          <cell r="AD625" t="str">
            <v>99.6</v>
          </cell>
          <cell r="AE625" t="str">
            <v>222</v>
          </cell>
          <cell r="AF625" t="str">
            <v xml:space="preserve">  2348000</v>
          </cell>
          <cell r="AG625" t="str">
            <v>287</v>
          </cell>
        </row>
        <row r="626">
          <cell r="H626" t="str">
            <v>634_B_1</v>
          </cell>
          <cell r="I626">
            <v>30072</v>
          </cell>
          <cell r="K626" t="str">
            <v>OP</v>
          </cell>
          <cell r="L626" t="str">
            <v>EK</v>
          </cell>
          <cell r="O626" t="str">
            <v>5000</v>
          </cell>
          <cell r="P626">
            <v>7785</v>
          </cell>
          <cell r="Q626">
            <v>0.03</v>
          </cell>
          <cell r="R626" t="str">
            <v>99.1</v>
          </cell>
          <cell r="S626" t="str">
            <v>99.1</v>
          </cell>
          <cell r="V626" t="str">
            <v>5</v>
          </cell>
          <cell r="W626" t="str">
            <v>12</v>
          </cell>
          <cell r="X626" t="str">
            <v>NA</v>
          </cell>
          <cell r="Z626" t="str">
            <v>.8</v>
          </cell>
          <cell r="AA626" t="str">
            <v>1</v>
          </cell>
          <cell r="AB626" t="str">
            <v>2</v>
          </cell>
          <cell r="AC626" t="str">
            <v>2.3</v>
          </cell>
          <cell r="AD626" t="str">
            <v>98</v>
          </cell>
          <cell r="AE626" t="str">
            <v>15</v>
          </cell>
          <cell r="AF626" t="str">
            <v xml:space="preserve">   350000</v>
          </cell>
          <cell r="AG626" t="str">
            <v>300</v>
          </cell>
        </row>
        <row r="627">
          <cell r="H627" t="str">
            <v>10360_B_C10</v>
          </cell>
          <cell r="I627">
            <v>30834</v>
          </cell>
          <cell r="K627" t="str">
            <v>OP</v>
          </cell>
          <cell r="L627" t="str">
            <v>BP</v>
          </cell>
          <cell r="O627" t="str">
            <v>7812</v>
          </cell>
          <cell r="P627">
            <v>8760</v>
          </cell>
          <cell r="Q627">
            <v>0.06</v>
          </cell>
          <cell r="R627" t="str">
            <v>99.0</v>
          </cell>
          <cell r="S627" t="str">
            <v>99.0</v>
          </cell>
          <cell r="T627">
            <v>36465</v>
          </cell>
          <cell r="V627" t="str">
            <v>11.4</v>
          </cell>
          <cell r="X627" t="str">
            <v>0.5</v>
          </cell>
          <cell r="Z627" t="str">
            <v>2.3</v>
          </cell>
          <cell r="AB627" t="str">
            <v>5.7</v>
          </cell>
          <cell r="AD627" t="str">
            <v>99.0</v>
          </cell>
          <cell r="AE627" t="str">
            <v>98</v>
          </cell>
          <cell r="AF627" t="str">
            <v>556000</v>
          </cell>
          <cell r="AG627" t="str">
            <v>306</v>
          </cell>
        </row>
        <row r="628">
          <cell r="H628" t="str">
            <v>10360_B_C11</v>
          </cell>
          <cell r="I628">
            <v>33756</v>
          </cell>
          <cell r="K628" t="str">
            <v>OP</v>
          </cell>
          <cell r="L628" t="str">
            <v>BP</v>
          </cell>
          <cell r="O628" t="str">
            <v>556</v>
          </cell>
          <cell r="P628">
            <v>7824</v>
          </cell>
          <cell r="Q628">
            <v>0.05</v>
          </cell>
          <cell r="R628" t="str">
            <v>98.7</v>
          </cell>
          <cell r="S628" t="str">
            <v>99.8</v>
          </cell>
          <cell r="T628">
            <v>36526</v>
          </cell>
          <cell r="V628" t="str">
            <v>7.5</v>
          </cell>
          <cell r="X628" t="str">
            <v>0.5</v>
          </cell>
          <cell r="Z628" t="str">
            <v>2.3</v>
          </cell>
          <cell r="AB628" t="str">
            <v>5.7</v>
          </cell>
          <cell r="AD628" t="str">
            <v>99.8</v>
          </cell>
          <cell r="AE628" t="str">
            <v>7</v>
          </cell>
          <cell r="AF628" t="str">
            <v>226800</v>
          </cell>
          <cell r="AG628" t="str">
            <v>348</v>
          </cell>
        </row>
        <row r="629">
          <cell r="H629" t="str">
            <v>10362_B_3BH</v>
          </cell>
          <cell r="I629">
            <v>29373</v>
          </cell>
          <cell r="K629" t="str">
            <v>OP</v>
          </cell>
          <cell r="L629" t="str">
            <v>BP</v>
          </cell>
          <cell r="O629" t="str">
            <v>EN</v>
          </cell>
          <cell r="P629">
            <v>463</v>
          </cell>
          <cell r="Q629">
            <v>0.01</v>
          </cell>
          <cell r="R629" t="str">
            <v>99.6</v>
          </cell>
          <cell r="S629" t="str">
            <v>99.6</v>
          </cell>
          <cell r="T629">
            <v>29373</v>
          </cell>
          <cell r="V629" t="str">
            <v>EN</v>
          </cell>
          <cell r="X629" t="str">
            <v>NA</v>
          </cell>
          <cell r="Z629" t="str">
            <v>EN</v>
          </cell>
          <cell r="AB629" t="str">
            <v>NA</v>
          </cell>
          <cell r="AD629" t="str">
            <v>EN</v>
          </cell>
          <cell r="AE629" t="str">
            <v>EN</v>
          </cell>
          <cell r="AF629" t="str">
            <v>177300</v>
          </cell>
          <cell r="AG629" t="str">
            <v>EN</v>
          </cell>
        </row>
        <row r="630">
          <cell r="H630" t="str">
            <v>10362_B_4BH</v>
          </cell>
          <cell r="I630">
            <v>30834</v>
          </cell>
          <cell r="K630" t="str">
            <v>OP</v>
          </cell>
          <cell r="L630" t="str">
            <v>BP</v>
          </cell>
          <cell r="O630" t="str">
            <v>EN</v>
          </cell>
          <cell r="P630">
            <v>8459</v>
          </cell>
          <cell r="Q630">
            <v>0.02</v>
          </cell>
          <cell r="R630" t="str">
            <v>99.2</v>
          </cell>
          <cell r="S630" t="str">
            <v>99.2</v>
          </cell>
          <cell r="T630">
            <v>29007</v>
          </cell>
          <cell r="V630" t="str">
            <v>EN</v>
          </cell>
          <cell r="X630" t="str">
            <v>NA</v>
          </cell>
          <cell r="Z630" t="str">
            <v>EN</v>
          </cell>
          <cell r="AB630" t="str">
            <v>NA</v>
          </cell>
          <cell r="AD630" t="str">
            <v>99.9</v>
          </cell>
          <cell r="AE630" t="str">
            <v>18</v>
          </cell>
          <cell r="AF630" t="str">
            <v>205000</v>
          </cell>
          <cell r="AG630" t="str">
            <v>280</v>
          </cell>
        </row>
        <row r="631">
          <cell r="H631" t="str">
            <v>10362_B_PRECIP</v>
          </cell>
          <cell r="I631">
            <v>29007</v>
          </cell>
          <cell r="K631" t="str">
            <v>OP</v>
          </cell>
          <cell r="L631" t="str">
            <v>EW</v>
          </cell>
          <cell r="O631" t="str">
            <v>EN</v>
          </cell>
          <cell r="P631">
            <v>8282</v>
          </cell>
          <cell r="Q631">
            <v>0.03</v>
          </cell>
          <cell r="R631" t="str">
            <v>99.0</v>
          </cell>
          <cell r="S631" t="str">
            <v>99.0</v>
          </cell>
          <cell r="T631">
            <v>29007</v>
          </cell>
          <cell r="V631" t="str">
            <v>10.0</v>
          </cell>
          <cell r="X631" t="str">
            <v>NA</v>
          </cell>
          <cell r="Z631" t="str">
            <v>EN</v>
          </cell>
          <cell r="AB631" t="str">
            <v>NA</v>
          </cell>
          <cell r="AD631" t="str">
            <v>99.0</v>
          </cell>
          <cell r="AE631" t="str">
            <v>48</v>
          </cell>
          <cell r="AF631" t="str">
            <v>204046</v>
          </cell>
          <cell r="AG631" t="str">
            <v>627</v>
          </cell>
        </row>
        <row r="632">
          <cell r="H632" t="str">
            <v>658_B_6</v>
          </cell>
          <cell r="I632">
            <v>20972</v>
          </cell>
          <cell r="K632" t="str">
            <v>OS</v>
          </cell>
          <cell r="L632" t="str">
            <v>MC</v>
          </cell>
          <cell r="O632" t="str">
            <v>500</v>
          </cell>
          <cell r="P632">
            <v>0</v>
          </cell>
          <cell r="Q632" t="str">
            <v>NA</v>
          </cell>
          <cell r="R632" t="str">
            <v>NA</v>
          </cell>
          <cell r="S632" t="str">
            <v>NA</v>
          </cell>
          <cell r="U632" t="str">
            <v>NA</v>
          </cell>
          <cell r="V632" t="str">
            <v>NA</v>
          </cell>
          <cell r="X632" t="str">
            <v>NA</v>
          </cell>
          <cell r="Z632" t="str">
            <v>NA</v>
          </cell>
          <cell r="AB632" t="str">
            <v>2.5</v>
          </cell>
          <cell r="AD632" t="str">
            <v>86</v>
          </cell>
          <cell r="AE632" t="str">
            <v>20</v>
          </cell>
          <cell r="AF632" t="str">
            <v xml:space="preserve">    75234</v>
          </cell>
          <cell r="AG632" t="str">
            <v>350</v>
          </cell>
        </row>
        <row r="633">
          <cell r="H633" t="str">
            <v>658_B_7</v>
          </cell>
          <cell r="I633">
            <v>23163</v>
          </cell>
          <cell r="K633" t="str">
            <v>OP</v>
          </cell>
          <cell r="L633" t="str">
            <v>MC</v>
          </cell>
          <cell r="O633" t="str">
            <v>750</v>
          </cell>
          <cell r="P633">
            <v>413</v>
          </cell>
          <cell r="Q633">
            <v>1</v>
          </cell>
          <cell r="R633" t="str">
            <v>85.4</v>
          </cell>
          <cell r="S633" t="str">
            <v>91.0</v>
          </cell>
          <cell r="T633">
            <v>34516</v>
          </cell>
          <cell r="V633" t="str">
            <v>NA</v>
          </cell>
          <cell r="X633" t="str">
            <v>NA</v>
          </cell>
          <cell r="Z633" t="str">
            <v>NA</v>
          </cell>
          <cell r="AB633" t="str">
            <v>.7</v>
          </cell>
          <cell r="AD633" t="str">
            <v>91</v>
          </cell>
          <cell r="AE633" t="str">
            <v>38</v>
          </cell>
          <cell r="AF633" t="str">
            <v xml:space="preserve">    77100</v>
          </cell>
          <cell r="AG633" t="str">
            <v>311</v>
          </cell>
        </row>
        <row r="634">
          <cell r="H634" t="str">
            <v>55527_B_BH1</v>
          </cell>
          <cell r="I634">
            <v>39814</v>
          </cell>
          <cell r="K634" t="str">
            <v>PL</v>
          </cell>
          <cell r="L634" t="str">
            <v>BP</v>
          </cell>
        </row>
        <row r="635">
          <cell r="H635" t="str">
            <v>54224_B_SG3C</v>
          </cell>
          <cell r="I635">
            <v>24990</v>
          </cell>
          <cell r="K635" t="str">
            <v>OP</v>
          </cell>
          <cell r="L635" t="str">
            <v>MC</v>
          </cell>
          <cell r="O635" t="str">
            <v>EN</v>
          </cell>
          <cell r="P635">
            <v>67</v>
          </cell>
          <cell r="Q635" t="str">
            <v>NA</v>
          </cell>
          <cell r="R635" t="str">
            <v>87.0</v>
          </cell>
          <cell r="S635" t="str">
            <v>NA</v>
          </cell>
          <cell r="U635" t="str">
            <v>NA</v>
          </cell>
          <cell r="V635" t="str">
            <v>NA</v>
          </cell>
          <cell r="X635" t="str">
            <v>NA</v>
          </cell>
          <cell r="Z635" t="str">
            <v>NA</v>
          </cell>
          <cell r="AB635" t="str">
            <v>3.5</v>
          </cell>
          <cell r="AD635" t="str">
            <v>87.0</v>
          </cell>
          <cell r="AE635" t="str">
            <v>0.12</v>
          </cell>
          <cell r="AF635" t="str">
            <v>46500</v>
          </cell>
          <cell r="AG635" t="str">
            <v>261</v>
          </cell>
        </row>
        <row r="636">
          <cell r="H636" t="str">
            <v>54224_B_SG4C</v>
          </cell>
          <cell r="I636">
            <v>24990</v>
          </cell>
          <cell r="K636" t="str">
            <v>OP</v>
          </cell>
          <cell r="L636" t="str">
            <v>MC</v>
          </cell>
          <cell r="O636" t="str">
            <v>EN</v>
          </cell>
          <cell r="P636">
            <v>2695</v>
          </cell>
          <cell r="Q636" t="str">
            <v>NA</v>
          </cell>
          <cell r="R636" t="str">
            <v>87.0</v>
          </cell>
          <cell r="S636" t="str">
            <v>NA</v>
          </cell>
          <cell r="U636" t="str">
            <v>NA</v>
          </cell>
          <cell r="V636" t="str">
            <v>NA</v>
          </cell>
          <cell r="X636" t="str">
            <v>NA</v>
          </cell>
          <cell r="Z636" t="str">
            <v>NA</v>
          </cell>
          <cell r="AB636" t="str">
            <v>3.5</v>
          </cell>
          <cell r="AD636" t="str">
            <v>87.0</v>
          </cell>
          <cell r="AE636" t="str">
            <v>0.12</v>
          </cell>
          <cell r="AF636" t="str">
            <v>46500</v>
          </cell>
          <cell r="AG636" t="str">
            <v>261</v>
          </cell>
        </row>
        <row r="637">
          <cell r="H637" t="str">
            <v>56024_B_11CRU</v>
          </cell>
          <cell r="I637">
            <v>34243</v>
          </cell>
          <cell r="K637" t="str">
            <v>OP</v>
          </cell>
          <cell r="L637" t="str">
            <v>EH</v>
          </cell>
          <cell r="O637" t="str">
            <v>1984</v>
          </cell>
          <cell r="P637">
            <v>8538</v>
          </cell>
          <cell r="Q637">
            <v>0</v>
          </cell>
          <cell r="R637" t="str">
            <v>NA</v>
          </cell>
          <cell r="S637" t="str">
            <v>NA</v>
          </cell>
          <cell r="U637" t="str">
            <v>NA</v>
          </cell>
          <cell r="V637" t="str">
            <v>NA</v>
          </cell>
          <cell r="X637" t="str">
            <v>0.1</v>
          </cell>
          <cell r="Z637" t="str">
            <v>NA</v>
          </cell>
          <cell r="AB637" t="str">
            <v>0.5</v>
          </cell>
          <cell r="AD637" t="str">
            <v>99.7</v>
          </cell>
          <cell r="AE637" t="str">
            <v>29.5</v>
          </cell>
          <cell r="AF637" t="str">
            <v>278094</v>
          </cell>
          <cell r="AG637" t="str">
            <v>410</v>
          </cell>
        </row>
        <row r="638">
          <cell r="H638" t="str">
            <v>56024_B_14</v>
          </cell>
          <cell r="I638">
            <v>29738</v>
          </cell>
          <cell r="K638" t="str">
            <v>OP</v>
          </cell>
          <cell r="L638" t="str">
            <v>MC</v>
          </cell>
          <cell r="M638" t="str">
            <v>WS</v>
          </cell>
          <cell r="O638" t="str">
            <v>444</v>
          </cell>
          <cell r="P638">
            <v>8176</v>
          </cell>
          <cell r="Q638">
            <v>0.08</v>
          </cell>
          <cell r="R638" t="str">
            <v>NA</v>
          </cell>
          <cell r="S638" t="str">
            <v>NA</v>
          </cell>
          <cell r="U638" t="str">
            <v>NA</v>
          </cell>
          <cell r="V638" t="str">
            <v>NA</v>
          </cell>
          <cell r="X638" t="str">
            <v>0.1</v>
          </cell>
          <cell r="Z638" t="str">
            <v>NA</v>
          </cell>
          <cell r="AB638" t="str">
            <v>1.5</v>
          </cell>
          <cell r="AD638" t="str">
            <v>98.0</v>
          </cell>
          <cell r="AE638" t="str">
            <v>21.6</v>
          </cell>
          <cell r="AF638" t="str">
            <v>144000</v>
          </cell>
          <cell r="AG638" t="str">
            <v>150</v>
          </cell>
        </row>
        <row r="639">
          <cell r="H639" t="str">
            <v>56024_B_15WESP</v>
          </cell>
          <cell r="I639">
            <v>38078</v>
          </cell>
          <cell r="K639" t="str">
            <v>OP</v>
          </cell>
          <cell r="L639" t="str">
            <v>EC</v>
          </cell>
          <cell r="M639" t="str">
            <v>WS</v>
          </cell>
          <cell r="O639" t="str">
            <v>3445000</v>
          </cell>
          <cell r="P639">
            <v>8378</v>
          </cell>
          <cell r="Q639">
            <v>0.02</v>
          </cell>
          <cell r="R639" t="str">
            <v>NA</v>
          </cell>
          <cell r="S639" t="str">
            <v>NA</v>
          </cell>
          <cell r="U639" t="str">
            <v>NA</v>
          </cell>
          <cell r="V639" t="str">
            <v>NA</v>
          </cell>
          <cell r="X639" t="str">
            <v>0.03</v>
          </cell>
          <cell r="Z639" t="str">
            <v>NA</v>
          </cell>
          <cell r="AB639" t="str">
            <v>1.5</v>
          </cell>
          <cell r="AD639" t="str">
            <v>91.5</v>
          </cell>
          <cell r="AE639" t="str">
            <v>5</v>
          </cell>
          <cell r="AF639" t="str">
            <v>59175</v>
          </cell>
          <cell r="AG639" t="str">
            <v>130</v>
          </cell>
        </row>
        <row r="640">
          <cell r="H640" t="str">
            <v>2240_B_6</v>
          </cell>
          <cell r="I640">
            <v>28915</v>
          </cell>
          <cell r="K640" t="str">
            <v>OP</v>
          </cell>
          <cell r="L640" t="str">
            <v>BR</v>
          </cell>
          <cell r="O640" t="str">
            <v>2449</v>
          </cell>
          <cell r="P640">
            <v>3916</v>
          </cell>
          <cell r="Q640">
            <v>0.06</v>
          </cell>
          <cell r="R640" t="str">
            <v>99.9</v>
          </cell>
          <cell r="S640" t="str">
            <v>99.9</v>
          </cell>
          <cell r="T640">
            <v>29099</v>
          </cell>
          <cell r="V640" t="str">
            <v>20.0</v>
          </cell>
          <cell r="X640" t="str">
            <v>EN</v>
          </cell>
          <cell r="Z640" t="str">
            <v>1.5</v>
          </cell>
          <cell r="AB640" t="str">
            <v>EN</v>
          </cell>
          <cell r="AD640" t="str">
            <v>99.9</v>
          </cell>
          <cell r="AE640" t="str">
            <v>17</v>
          </cell>
          <cell r="AF640" t="str">
            <v xml:space="preserve">    37400</v>
          </cell>
          <cell r="AG640" t="str">
            <v>301</v>
          </cell>
        </row>
        <row r="641">
          <cell r="H641" t="str">
            <v>2240_B_7</v>
          </cell>
          <cell r="I641">
            <v>28915</v>
          </cell>
          <cell r="K641" t="str">
            <v>OP</v>
          </cell>
          <cell r="L641" t="str">
            <v>BR</v>
          </cell>
          <cell r="O641" t="str">
            <v>2994</v>
          </cell>
          <cell r="P641">
            <v>6157</v>
          </cell>
          <cell r="Q641">
            <v>0.05</v>
          </cell>
          <cell r="R641" t="str">
            <v>99.9</v>
          </cell>
          <cell r="S641" t="str">
            <v>99.9</v>
          </cell>
          <cell r="T641">
            <v>29099</v>
          </cell>
          <cell r="V641" t="str">
            <v>3.0</v>
          </cell>
          <cell r="W641" t="str">
            <v>20.0</v>
          </cell>
          <cell r="X641" t="str">
            <v>EN</v>
          </cell>
          <cell r="Z641" t="str">
            <v>1.5</v>
          </cell>
          <cell r="AB641" t="str">
            <v>EN</v>
          </cell>
          <cell r="AD641" t="str">
            <v>99.9</v>
          </cell>
          <cell r="AE641" t="str">
            <v>17</v>
          </cell>
          <cell r="AF641" t="str">
            <v xml:space="preserve">    42700</v>
          </cell>
          <cell r="AG641" t="str">
            <v>353</v>
          </cell>
        </row>
        <row r="642">
          <cell r="H642" t="str">
            <v>2240_B_8</v>
          </cell>
          <cell r="I642">
            <v>28034</v>
          </cell>
          <cell r="K642" t="str">
            <v>OP</v>
          </cell>
          <cell r="L642" t="str">
            <v>EW</v>
          </cell>
          <cell r="O642" t="str">
            <v>1296</v>
          </cell>
          <cell r="P642">
            <v>7826</v>
          </cell>
          <cell r="Q642">
            <v>0.12</v>
          </cell>
          <cell r="R642" t="str">
            <v>99.6</v>
          </cell>
          <cell r="S642" t="str">
            <v>99.6</v>
          </cell>
          <cell r="T642">
            <v>38322</v>
          </cell>
          <cell r="V642" t="str">
            <v>3.0</v>
          </cell>
          <cell r="W642" t="str">
            <v>55.0</v>
          </cell>
          <cell r="X642" t="str">
            <v>EN</v>
          </cell>
          <cell r="Z642" t="str">
            <v>3.0</v>
          </cell>
          <cell r="AB642" t="str">
            <v>EN</v>
          </cell>
          <cell r="AD642" t="str">
            <v>99.6</v>
          </cell>
          <cell r="AE642" t="str">
            <v>17</v>
          </cell>
          <cell r="AF642" t="str">
            <v xml:space="preserve">   510000</v>
          </cell>
          <cell r="AG642" t="str">
            <v>750</v>
          </cell>
        </row>
        <row r="643">
          <cell r="H643" t="str">
            <v>663_B_P2</v>
          </cell>
          <cell r="I643">
            <v>29768</v>
          </cell>
          <cell r="K643" t="str">
            <v>OP</v>
          </cell>
          <cell r="L643" t="str">
            <v>EW</v>
          </cell>
          <cell r="O643" t="str">
            <v>5000</v>
          </cell>
          <cell r="P643">
            <v>8469</v>
          </cell>
          <cell r="Q643">
            <v>1.7000000000000001E-2</v>
          </cell>
          <cell r="S643" t="str">
            <v>99.5</v>
          </cell>
          <cell r="T643">
            <v>30590</v>
          </cell>
          <cell r="V643" t="str">
            <v>8.0</v>
          </cell>
          <cell r="X643" t="str">
            <v>0.1</v>
          </cell>
          <cell r="Z643" t="str">
            <v>0.7</v>
          </cell>
          <cell r="AB643" t="str">
            <v>0.5</v>
          </cell>
          <cell r="AD643" t="str">
            <v>99.5</v>
          </cell>
          <cell r="AE643" t="str">
            <v>80</v>
          </cell>
          <cell r="AF643" t="str">
            <v xml:space="preserve">    66000</v>
          </cell>
          <cell r="AG643" t="str">
            <v>650</v>
          </cell>
        </row>
        <row r="644">
          <cell r="H644" t="str">
            <v>54427_B_10C</v>
          </cell>
          <cell r="I644">
            <v>27181</v>
          </cell>
          <cell r="K644" t="str">
            <v>OP</v>
          </cell>
          <cell r="L644" t="str">
            <v>SC</v>
          </cell>
          <cell r="M644" t="str">
            <v>WS</v>
          </cell>
          <cell r="O644" t="str">
            <v>EN</v>
          </cell>
          <cell r="P644">
            <v>8400</v>
          </cell>
          <cell r="Q644">
            <v>0.14000000000000001</v>
          </cell>
          <cell r="R644" t="str">
            <v>80.0</v>
          </cell>
          <cell r="S644" t="str">
            <v>80.0</v>
          </cell>
          <cell r="T644">
            <v>36831</v>
          </cell>
          <cell r="V644" t="str">
            <v>NA</v>
          </cell>
          <cell r="X644" t="str">
            <v>NA</v>
          </cell>
          <cell r="Z644" t="str">
            <v>NA</v>
          </cell>
          <cell r="AB644" t="str">
            <v>NA</v>
          </cell>
          <cell r="AD644" t="str">
            <v>80.0</v>
          </cell>
          <cell r="AE644" t="str">
            <v>57</v>
          </cell>
          <cell r="AF644" t="str">
            <v>141654</v>
          </cell>
          <cell r="AG644" t="str">
            <v>150</v>
          </cell>
        </row>
        <row r="645">
          <cell r="H645" t="str">
            <v>54427_B_12</v>
          </cell>
          <cell r="I645">
            <v>27181</v>
          </cell>
          <cell r="K645" t="str">
            <v>OP</v>
          </cell>
          <cell r="L645" t="str">
            <v>SC</v>
          </cell>
          <cell r="M645" t="str">
            <v>WS</v>
          </cell>
          <cell r="O645" t="str">
            <v>EN</v>
          </cell>
          <cell r="P645">
            <v>8400</v>
          </cell>
          <cell r="Q645">
            <v>0.05</v>
          </cell>
          <cell r="R645" t="str">
            <v>98.0</v>
          </cell>
          <cell r="S645" t="str">
            <v>98.0</v>
          </cell>
          <cell r="T645">
            <v>36831</v>
          </cell>
          <cell r="V645" t="str">
            <v>NA</v>
          </cell>
          <cell r="X645" t="str">
            <v>NA</v>
          </cell>
          <cell r="Z645" t="str">
            <v>NA</v>
          </cell>
          <cell r="AB645" t="str">
            <v>1.5</v>
          </cell>
          <cell r="AD645" t="str">
            <v>98.0</v>
          </cell>
          <cell r="AE645" t="str">
            <v>56</v>
          </cell>
          <cell r="AF645" t="str">
            <v>271886</v>
          </cell>
          <cell r="AG645" t="str">
            <v>150</v>
          </cell>
        </row>
        <row r="646">
          <cell r="H646" t="str">
            <v>54427_B_20ESP</v>
          </cell>
          <cell r="I646">
            <v>36526</v>
          </cell>
          <cell r="K646" t="str">
            <v>OP</v>
          </cell>
          <cell r="L646" t="str">
            <v>EW</v>
          </cell>
          <cell r="O646" t="str">
            <v>EN</v>
          </cell>
          <cell r="P646">
            <v>8102</v>
          </cell>
          <cell r="Q646">
            <v>0.09</v>
          </cell>
          <cell r="R646" t="str">
            <v>90.0</v>
          </cell>
          <cell r="S646" t="str">
            <v>90.0</v>
          </cell>
          <cell r="T646">
            <v>37226</v>
          </cell>
          <cell r="V646" t="str">
            <v>NA</v>
          </cell>
          <cell r="X646" t="str">
            <v>NA</v>
          </cell>
          <cell r="Z646" t="str">
            <v>NA</v>
          </cell>
          <cell r="AB646" t="str">
            <v>1.5</v>
          </cell>
          <cell r="AD646" t="str">
            <v>90</v>
          </cell>
          <cell r="AE646" t="str">
            <v>11</v>
          </cell>
          <cell r="AF646" t="str">
            <v>350000</v>
          </cell>
          <cell r="AG646" t="str">
            <v>347</v>
          </cell>
        </row>
        <row r="647">
          <cell r="H647" t="str">
            <v>54427_B_21ESP</v>
          </cell>
          <cell r="I647">
            <v>32843</v>
          </cell>
          <cell r="K647" t="str">
            <v>OP</v>
          </cell>
          <cell r="L647" t="str">
            <v>EW</v>
          </cell>
          <cell r="O647" t="str">
            <v>EN</v>
          </cell>
          <cell r="P647">
            <v>8238</v>
          </cell>
          <cell r="Q647" t="str">
            <v>NA</v>
          </cell>
          <cell r="R647" t="str">
            <v>.09</v>
          </cell>
          <cell r="S647" t="str">
            <v>99.5</v>
          </cell>
          <cell r="T647">
            <v>37226</v>
          </cell>
          <cell r="V647" t="str">
            <v>NA</v>
          </cell>
          <cell r="X647" t="str">
            <v>NA</v>
          </cell>
          <cell r="Z647" t="str">
            <v>NA</v>
          </cell>
          <cell r="AB647" t="str">
            <v>1.5</v>
          </cell>
          <cell r="AD647" t="str">
            <v>99.5</v>
          </cell>
          <cell r="AE647" t="str">
            <v>79</v>
          </cell>
          <cell r="AF647" t="str">
            <v>290803</v>
          </cell>
          <cell r="AG647" t="str">
            <v>350</v>
          </cell>
        </row>
        <row r="648">
          <cell r="H648" t="str">
            <v>54318_B_A215</v>
          </cell>
          <cell r="I648">
            <v>27030</v>
          </cell>
          <cell r="K648" t="str">
            <v>OP</v>
          </cell>
          <cell r="L648" t="str">
            <v>EW</v>
          </cell>
          <cell r="O648" t="str">
            <v>EN</v>
          </cell>
          <cell r="P648">
            <v>8418</v>
          </cell>
          <cell r="Q648">
            <v>0.08</v>
          </cell>
          <cell r="R648" t="str">
            <v>99.96</v>
          </cell>
          <cell r="S648" t="str">
            <v>99.96</v>
          </cell>
          <cell r="V648" t="str">
            <v>6.2</v>
          </cell>
          <cell r="X648" t="str">
            <v>NA</v>
          </cell>
          <cell r="Z648" t="str">
            <v>0.4</v>
          </cell>
          <cell r="AB648" t="str">
            <v>NA</v>
          </cell>
          <cell r="AD648" t="str">
            <v>99.0</v>
          </cell>
          <cell r="AE648" t="str">
            <v>26.63</v>
          </cell>
          <cell r="AF648" t="str">
            <v>233324</v>
          </cell>
          <cell r="AG648" t="str">
            <v>372</v>
          </cell>
        </row>
        <row r="649">
          <cell r="H649" t="str">
            <v>54318_B_A315</v>
          </cell>
          <cell r="I649">
            <v>27485</v>
          </cell>
          <cell r="K649" t="str">
            <v>OP</v>
          </cell>
          <cell r="L649" t="str">
            <v>EW</v>
          </cell>
          <cell r="O649" t="str">
            <v>EN</v>
          </cell>
          <cell r="P649">
            <v>8591</v>
          </cell>
          <cell r="Q649">
            <v>7.3999999999999996E-2</v>
          </cell>
          <cell r="R649" t="str">
            <v>99.95</v>
          </cell>
          <cell r="S649" t="str">
            <v>99.95</v>
          </cell>
          <cell r="V649" t="str">
            <v>6.2</v>
          </cell>
          <cell r="X649" t="str">
            <v>NA</v>
          </cell>
          <cell r="Z649" t="str">
            <v>0.4</v>
          </cell>
          <cell r="AB649" t="str">
            <v>NA</v>
          </cell>
          <cell r="AD649" t="str">
            <v>99.0</v>
          </cell>
          <cell r="AE649" t="str">
            <v>50.75</v>
          </cell>
          <cell r="AF649" t="str">
            <v>407862</v>
          </cell>
          <cell r="AG649" t="str">
            <v>387</v>
          </cell>
        </row>
        <row r="650">
          <cell r="H650" t="str">
            <v>10111_B_9BH</v>
          </cell>
          <cell r="I650">
            <v>32051</v>
          </cell>
          <cell r="K650" t="str">
            <v>OP</v>
          </cell>
          <cell r="L650" t="str">
            <v>BR</v>
          </cell>
          <cell r="O650" t="str">
            <v>1200</v>
          </cell>
          <cell r="P650">
            <v>111</v>
          </cell>
          <cell r="Q650">
            <v>0</v>
          </cell>
          <cell r="R650" t="str">
            <v>99.9</v>
          </cell>
          <cell r="S650" t="str">
            <v>99.9</v>
          </cell>
          <cell r="T650">
            <v>32295</v>
          </cell>
          <cell r="V650" t="str">
            <v>0.6</v>
          </cell>
          <cell r="W650" t="str">
            <v>55</v>
          </cell>
          <cell r="X650" t="str">
            <v>NA</v>
          </cell>
          <cell r="Z650" t="str">
            <v>6.0</v>
          </cell>
          <cell r="AB650" t="str">
            <v>NA</v>
          </cell>
          <cell r="AD650" t="str">
            <v>99.9</v>
          </cell>
          <cell r="AE650" t="str">
            <v>0</v>
          </cell>
          <cell r="AF650" t="str">
            <v>130022</v>
          </cell>
          <cell r="AG650" t="str">
            <v>259</v>
          </cell>
        </row>
        <row r="651">
          <cell r="H651" t="str">
            <v>10233_B_PB</v>
          </cell>
          <cell r="I651">
            <v>30834</v>
          </cell>
          <cell r="K651" t="str">
            <v>OP</v>
          </cell>
          <cell r="L651" t="str">
            <v>EW</v>
          </cell>
          <cell r="O651" t="str">
            <v>EN</v>
          </cell>
          <cell r="P651">
            <v>8556</v>
          </cell>
          <cell r="Q651">
            <v>0.02</v>
          </cell>
          <cell r="R651" t="str">
            <v>98.0</v>
          </cell>
          <cell r="S651" t="str">
            <v>98.0</v>
          </cell>
          <cell r="T651">
            <v>38657</v>
          </cell>
          <cell r="V651" t="str">
            <v>NA</v>
          </cell>
          <cell r="X651" t="str">
            <v>NA</v>
          </cell>
          <cell r="Z651" t="str">
            <v>NA</v>
          </cell>
          <cell r="AB651" t="str">
            <v>NA</v>
          </cell>
          <cell r="AD651" t="str">
            <v>99.9</v>
          </cell>
          <cell r="AE651" t="str">
            <v>2.8</v>
          </cell>
          <cell r="AF651" t="str">
            <v>295901</v>
          </cell>
          <cell r="AG651" t="str">
            <v>345</v>
          </cell>
        </row>
        <row r="652">
          <cell r="H652" t="str">
            <v>10233_B_RB</v>
          </cell>
          <cell r="I652">
            <v>30834</v>
          </cell>
          <cell r="K652" t="str">
            <v>OP</v>
          </cell>
          <cell r="L652" t="str">
            <v>EW</v>
          </cell>
          <cell r="O652" t="str">
            <v>EN</v>
          </cell>
          <cell r="P652">
            <v>8323</v>
          </cell>
          <cell r="Q652">
            <v>0.01</v>
          </cell>
          <cell r="R652" t="str">
            <v>98.0</v>
          </cell>
          <cell r="S652" t="str">
            <v>98.0</v>
          </cell>
          <cell r="T652">
            <v>38139</v>
          </cell>
          <cell r="V652" t="str">
            <v>NA</v>
          </cell>
          <cell r="X652" t="str">
            <v>NA</v>
          </cell>
          <cell r="Z652" t="str">
            <v>NA</v>
          </cell>
          <cell r="AB652" t="str">
            <v>NA</v>
          </cell>
          <cell r="AD652" t="str">
            <v>99.9</v>
          </cell>
          <cell r="AE652" t="str">
            <v>11.3</v>
          </cell>
          <cell r="AF652" t="str">
            <v>557046</v>
          </cell>
          <cell r="AG652" t="str">
            <v>368</v>
          </cell>
        </row>
        <row r="653">
          <cell r="H653" t="str">
            <v>10361_B_3BAGH</v>
          </cell>
          <cell r="I653">
            <v>32325</v>
          </cell>
          <cell r="K653" t="str">
            <v>OP</v>
          </cell>
          <cell r="L653" t="str">
            <v>BP</v>
          </cell>
          <cell r="O653" t="str">
            <v>1000</v>
          </cell>
          <cell r="P653">
            <v>8514</v>
          </cell>
          <cell r="Q653">
            <v>0.05</v>
          </cell>
          <cell r="R653" t="str">
            <v>99.5</v>
          </cell>
          <cell r="S653" t="str">
            <v>NA</v>
          </cell>
          <cell r="U653" t="str">
            <v>NA</v>
          </cell>
          <cell r="V653" t="str">
            <v>10.8</v>
          </cell>
          <cell r="X653" t="str">
            <v>NA</v>
          </cell>
          <cell r="Z653" t="str">
            <v>5.0</v>
          </cell>
          <cell r="AB653" t="str">
            <v>0.5</v>
          </cell>
          <cell r="AD653" t="str">
            <v>90.0</v>
          </cell>
          <cell r="AE653" t="str">
            <v>20</v>
          </cell>
          <cell r="AF653" t="str">
            <v>118800</v>
          </cell>
          <cell r="AG653" t="str">
            <v>200</v>
          </cell>
        </row>
        <row r="654">
          <cell r="H654" t="str">
            <v>10361_B_4BAGH</v>
          </cell>
          <cell r="I654">
            <v>33420</v>
          </cell>
          <cell r="K654" t="str">
            <v>OP</v>
          </cell>
          <cell r="L654" t="str">
            <v>BP</v>
          </cell>
          <cell r="O654" t="str">
            <v>1000</v>
          </cell>
          <cell r="P654">
            <v>8523</v>
          </cell>
          <cell r="Q654">
            <v>0.01</v>
          </cell>
          <cell r="R654" t="str">
            <v>99.5</v>
          </cell>
          <cell r="S654" t="str">
            <v>NA</v>
          </cell>
          <cell r="U654" t="str">
            <v>NA</v>
          </cell>
          <cell r="V654" t="str">
            <v>NA</v>
          </cell>
          <cell r="X654" t="str">
            <v>NA</v>
          </cell>
          <cell r="Z654" t="str">
            <v>5.0</v>
          </cell>
          <cell r="AB654" t="str">
            <v>0.5</v>
          </cell>
          <cell r="AD654" t="str">
            <v>90.0</v>
          </cell>
          <cell r="AE654" t="str">
            <v>20</v>
          </cell>
          <cell r="AF654" t="str">
            <v>147000</v>
          </cell>
          <cell r="AG654" t="str">
            <v>200</v>
          </cell>
        </row>
        <row r="655">
          <cell r="H655" t="str">
            <v>10361_B_5BAGH</v>
          </cell>
          <cell r="I655">
            <v>34881</v>
          </cell>
          <cell r="K655" t="str">
            <v>OP</v>
          </cell>
          <cell r="L655" t="str">
            <v>BP</v>
          </cell>
          <cell r="O655" t="str">
            <v>1000</v>
          </cell>
          <cell r="P655">
            <v>8635</v>
          </cell>
          <cell r="Q655" t="str">
            <v>NA</v>
          </cell>
          <cell r="R655" t="str">
            <v>NA</v>
          </cell>
          <cell r="S655" t="str">
            <v>NA</v>
          </cell>
          <cell r="U655" t="str">
            <v>NA</v>
          </cell>
          <cell r="V655" t="str">
            <v>10.8</v>
          </cell>
          <cell r="X655" t="str">
            <v>NA</v>
          </cell>
          <cell r="Z655" t="str">
            <v>5.0</v>
          </cell>
          <cell r="AB655" t="str">
            <v>0.5</v>
          </cell>
          <cell r="AD655" t="str">
            <v>90.0</v>
          </cell>
          <cell r="AE655" t="str">
            <v>20</v>
          </cell>
          <cell r="AF655" t="str">
            <v>116340</v>
          </cell>
          <cell r="AG655" t="str">
            <v>250</v>
          </cell>
        </row>
        <row r="656">
          <cell r="H656" t="str">
            <v>10605_B_4PB</v>
          </cell>
          <cell r="I656">
            <v>33329</v>
          </cell>
          <cell r="K656" t="str">
            <v>OP</v>
          </cell>
          <cell r="L656" t="str">
            <v>EW</v>
          </cell>
          <cell r="O656" t="str">
            <v>6270</v>
          </cell>
          <cell r="P656">
            <v>8028</v>
          </cell>
          <cell r="Q656">
            <v>0.02</v>
          </cell>
          <cell r="R656" t="str">
            <v>99.6</v>
          </cell>
          <cell r="S656" t="str">
            <v>99.6</v>
          </cell>
          <cell r="T656">
            <v>33298</v>
          </cell>
          <cell r="V656" t="str">
            <v>NA</v>
          </cell>
          <cell r="X656" t="str">
            <v>NA</v>
          </cell>
          <cell r="Z656" t="str">
            <v>NA</v>
          </cell>
          <cell r="AB656" t="str">
            <v>2.8</v>
          </cell>
          <cell r="AD656" t="str">
            <v>99.6</v>
          </cell>
          <cell r="AE656" t="str">
            <v>20</v>
          </cell>
          <cell r="AF656" t="str">
            <v>337000</v>
          </cell>
          <cell r="AG656" t="str">
            <v>410</v>
          </cell>
        </row>
        <row r="657">
          <cell r="H657" t="str">
            <v>10605_B_5RB</v>
          </cell>
          <cell r="I657">
            <v>32752</v>
          </cell>
          <cell r="K657" t="str">
            <v>OP</v>
          </cell>
          <cell r="L657" t="str">
            <v>EW</v>
          </cell>
          <cell r="O657" t="str">
            <v>5200</v>
          </cell>
          <cell r="P657">
            <v>8609</v>
          </cell>
          <cell r="Q657">
            <v>0.04</v>
          </cell>
          <cell r="R657" t="str">
            <v>99.6</v>
          </cell>
          <cell r="S657" t="str">
            <v>99.6</v>
          </cell>
          <cell r="T657">
            <v>32782</v>
          </cell>
          <cell r="V657" t="str">
            <v>NA</v>
          </cell>
          <cell r="X657" t="str">
            <v>NA</v>
          </cell>
          <cell r="Z657" t="str">
            <v>NA</v>
          </cell>
          <cell r="AB657" t="str">
            <v>2.8</v>
          </cell>
          <cell r="AD657" t="str">
            <v>99.6</v>
          </cell>
          <cell r="AE657" t="str">
            <v>21</v>
          </cell>
          <cell r="AF657" t="str">
            <v>408000</v>
          </cell>
          <cell r="AG657" t="str">
            <v>375</v>
          </cell>
        </row>
        <row r="658">
          <cell r="H658" t="str">
            <v>10605_B_6RB</v>
          </cell>
          <cell r="I658">
            <v>33117</v>
          </cell>
          <cell r="K658" t="str">
            <v>OP</v>
          </cell>
          <cell r="L658" t="str">
            <v>EW</v>
          </cell>
          <cell r="O658" t="str">
            <v>10000</v>
          </cell>
          <cell r="P658">
            <v>8556</v>
          </cell>
          <cell r="Q658">
            <v>0.06</v>
          </cell>
          <cell r="R658" t="str">
            <v>99.7</v>
          </cell>
          <cell r="S658" t="str">
            <v>99.7</v>
          </cell>
          <cell r="T658">
            <v>33147</v>
          </cell>
          <cell r="V658" t="str">
            <v>NA</v>
          </cell>
          <cell r="X658" t="str">
            <v>NA</v>
          </cell>
          <cell r="Z658" t="str">
            <v>NA</v>
          </cell>
          <cell r="AB658" t="str">
            <v>0.5</v>
          </cell>
          <cell r="AD658" t="str">
            <v>99.7</v>
          </cell>
          <cell r="AE658" t="str">
            <v>35</v>
          </cell>
          <cell r="AF658" t="str">
            <v>474000</v>
          </cell>
          <cell r="AG658" t="str">
            <v>375</v>
          </cell>
        </row>
        <row r="659">
          <cell r="H659" t="str">
            <v>10606_B_10A</v>
          </cell>
          <cell r="I659">
            <v>31168</v>
          </cell>
          <cell r="K659" t="str">
            <v>OP</v>
          </cell>
          <cell r="L659" t="str">
            <v>WS</v>
          </cell>
          <cell r="O659" t="str">
            <v>2133</v>
          </cell>
          <cell r="P659">
            <v>8373</v>
          </cell>
          <cell r="Q659">
            <v>0.04</v>
          </cell>
          <cell r="R659" t="str">
            <v>97.0</v>
          </cell>
          <cell r="S659" t="str">
            <v>97.0</v>
          </cell>
          <cell r="T659">
            <v>38078</v>
          </cell>
          <cell r="V659" t="str">
            <v>NA</v>
          </cell>
          <cell r="X659" t="str">
            <v>NA</v>
          </cell>
          <cell r="Z659" t="str">
            <v>NA</v>
          </cell>
          <cell r="AB659" t="str">
            <v>NA</v>
          </cell>
          <cell r="AD659" t="str">
            <v>97.0</v>
          </cell>
          <cell r="AE659" t="str">
            <v>41.0</v>
          </cell>
          <cell r="AF659" t="str">
            <v>276919</v>
          </cell>
          <cell r="AG659" t="str">
            <v>150</v>
          </cell>
        </row>
        <row r="660">
          <cell r="H660" t="str">
            <v>10606_B_8R</v>
          </cell>
          <cell r="I660">
            <v>29983</v>
          </cell>
          <cell r="K660" t="str">
            <v>OP</v>
          </cell>
          <cell r="L660" t="str">
            <v>EW</v>
          </cell>
          <cell r="O660" t="str">
            <v>12733</v>
          </cell>
          <cell r="P660">
            <v>8496</v>
          </cell>
          <cell r="Q660">
            <v>0.01</v>
          </cell>
          <cell r="R660" t="str">
            <v>98.0</v>
          </cell>
          <cell r="S660" t="str">
            <v>98.0</v>
          </cell>
          <cell r="T660">
            <v>38018</v>
          </cell>
          <cell r="V660" t="str">
            <v>NA</v>
          </cell>
          <cell r="X660" t="str">
            <v>NA</v>
          </cell>
          <cell r="Z660" t="str">
            <v>NA</v>
          </cell>
          <cell r="AB660" t="str">
            <v>NA</v>
          </cell>
          <cell r="AD660" t="str">
            <v>98.0</v>
          </cell>
          <cell r="AE660" t="str">
            <v>10.4</v>
          </cell>
          <cell r="AF660" t="str">
            <v>540125</v>
          </cell>
          <cell r="AG660" t="str">
            <v>374</v>
          </cell>
        </row>
        <row r="661">
          <cell r="H661" t="str">
            <v>10606_B_9A</v>
          </cell>
          <cell r="I661">
            <v>27181</v>
          </cell>
          <cell r="K661" t="str">
            <v>OP</v>
          </cell>
          <cell r="L661" t="str">
            <v>WS</v>
          </cell>
          <cell r="O661" t="str">
            <v>2000</v>
          </cell>
          <cell r="P661">
            <v>8455</v>
          </cell>
          <cell r="Q661">
            <v>0.1</v>
          </cell>
          <cell r="R661" t="str">
            <v>97.0</v>
          </cell>
          <cell r="S661" t="str">
            <v>97.0</v>
          </cell>
          <cell r="T661">
            <v>38231</v>
          </cell>
          <cell r="V661" t="str">
            <v>NA</v>
          </cell>
          <cell r="X661" t="str">
            <v>NA</v>
          </cell>
          <cell r="Z661" t="str">
            <v>NA</v>
          </cell>
          <cell r="AB661" t="str">
            <v>NA</v>
          </cell>
          <cell r="AD661" t="str">
            <v>97.0</v>
          </cell>
          <cell r="AE661" t="str">
            <v>55.2</v>
          </cell>
          <cell r="AF661" t="str">
            <v>219028</v>
          </cell>
          <cell r="AG661" t="str">
            <v>153</v>
          </cell>
        </row>
        <row r="662">
          <cell r="H662" t="str">
            <v>10610_B_ESP CB</v>
          </cell>
          <cell r="I662">
            <v>29037</v>
          </cell>
          <cell r="K662" t="str">
            <v>OP</v>
          </cell>
          <cell r="L662" t="str">
            <v>EW</v>
          </cell>
          <cell r="O662" t="str">
            <v>EN</v>
          </cell>
          <cell r="P662">
            <v>8400</v>
          </cell>
          <cell r="Q662">
            <v>0.01</v>
          </cell>
          <cell r="R662" t="str">
            <v>EN</v>
          </cell>
          <cell r="S662" t="str">
            <v>99.0</v>
          </cell>
          <cell r="T662">
            <v>38504</v>
          </cell>
          <cell r="U662" t="str">
            <v>NA</v>
          </cell>
          <cell r="V662" t="str">
            <v>NA</v>
          </cell>
          <cell r="X662" t="str">
            <v>NA</v>
          </cell>
          <cell r="Z662" t="str">
            <v>NA</v>
          </cell>
          <cell r="AB662" t="str">
            <v>NA</v>
          </cell>
          <cell r="AD662" t="str">
            <v>EN</v>
          </cell>
          <cell r="AE662" t="str">
            <v>EN</v>
          </cell>
          <cell r="AF662" t="str">
            <v>EN</v>
          </cell>
          <cell r="AG662" t="str">
            <v>EN</v>
          </cell>
        </row>
        <row r="663">
          <cell r="H663" t="str">
            <v>10610_B_ESPRB1</v>
          </cell>
          <cell r="I663">
            <v>31260</v>
          </cell>
          <cell r="K663" t="str">
            <v>OP</v>
          </cell>
          <cell r="L663" t="str">
            <v>EW</v>
          </cell>
          <cell r="O663" t="str">
            <v>EN</v>
          </cell>
          <cell r="P663">
            <v>8460</v>
          </cell>
          <cell r="Q663">
            <v>0.04</v>
          </cell>
          <cell r="R663" t="str">
            <v>EN</v>
          </cell>
          <cell r="S663" t="str">
            <v>99.0</v>
          </cell>
          <cell r="T663">
            <v>38657</v>
          </cell>
          <cell r="U663" t="str">
            <v>NA</v>
          </cell>
          <cell r="V663" t="str">
            <v>NA</v>
          </cell>
          <cell r="X663" t="str">
            <v>NA</v>
          </cell>
          <cell r="Z663" t="str">
            <v>NA</v>
          </cell>
          <cell r="AB663" t="str">
            <v>NA</v>
          </cell>
          <cell r="AD663" t="str">
            <v>EN</v>
          </cell>
          <cell r="AE663" t="str">
            <v>EN</v>
          </cell>
          <cell r="AF663" t="str">
            <v>EN</v>
          </cell>
          <cell r="AG663" t="str">
            <v>EN</v>
          </cell>
        </row>
        <row r="664">
          <cell r="H664" t="str">
            <v>10610_B_ESPRB2</v>
          </cell>
          <cell r="I664">
            <v>31321</v>
          </cell>
          <cell r="K664" t="str">
            <v>OP</v>
          </cell>
          <cell r="L664" t="str">
            <v>EW</v>
          </cell>
          <cell r="O664" t="str">
            <v>EN</v>
          </cell>
          <cell r="P664">
            <v>7962</v>
          </cell>
          <cell r="Q664">
            <v>0.03</v>
          </cell>
          <cell r="R664" t="str">
            <v>EN</v>
          </cell>
          <cell r="S664" t="str">
            <v>99.0</v>
          </cell>
          <cell r="T664">
            <v>38626</v>
          </cell>
          <cell r="U664" t="str">
            <v>NA</v>
          </cell>
          <cell r="V664" t="str">
            <v>NA</v>
          </cell>
          <cell r="X664" t="str">
            <v>NA</v>
          </cell>
          <cell r="Z664" t="str">
            <v>NA</v>
          </cell>
          <cell r="AB664" t="str">
            <v>NA</v>
          </cell>
          <cell r="AD664" t="str">
            <v>EN</v>
          </cell>
          <cell r="AE664" t="str">
            <v>EN</v>
          </cell>
          <cell r="AF664" t="str">
            <v>EN</v>
          </cell>
          <cell r="AG664" t="str">
            <v>EN</v>
          </cell>
        </row>
        <row r="665">
          <cell r="H665" t="str">
            <v>10611_B_4CB</v>
          </cell>
          <cell r="I665">
            <v>31564</v>
          </cell>
          <cell r="K665" t="str">
            <v>OP</v>
          </cell>
          <cell r="L665" t="str">
            <v>EH</v>
          </cell>
          <cell r="O665" t="str">
            <v>EN</v>
          </cell>
          <cell r="P665">
            <v>8278</v>
          </cell>
          <cell r="Q665">
            <v>7.0000000000000007E-2</v>
          </cell>
          <cell r="R665" t="str">
            <v>97.0</v>
          </cell>
          <cell r="S665" t="str">
            <v>97.0</v>
          </cell>
          <cell r="U665" t="str">
            <v>NA</v>
          </cell>
          <cell r="V665" t="str">
            <v>NA</v>
          </cell>
          <cell r="X665" t="str">
            <v>NA</v>
          </cell>
          <cell r="Z665" t="str">
            <v>NA</v>
          </cell>
          <cell r="AB665" t="str">
            <v>2.5</v>
          </cell>
          <cell r="AD665" t="str">
            <v>99.6</v>
          </cell>
          <cell r="AE665" t="str">
            <v>15.8</v>
          </cell>
          <cell r="AF665" t="str">
            <v>223588</v>
          </cell>
          <cell r="AG665" t="str">
            <v>495</v>
          </cell>
        </row>
        <row r="666">
          <cell r="H666" t="str">
            <v>10611_B_4RB</v>
          </cell>
          <cell r="I666">
            <v>28065</v>
          </cell>
          <cell r="K666" t="str">
            <v>OP</v>
          </cell>
          <cell r="L666" t="str">
            <v>EH</v>
          </cell>
          <cell r="O666" t="str">
            <v>EN</v>
          </cell>
          <cell r="P666">
            <v>8307</v>
          </cell>
          <cell r="Q666">
            <v>0.04</v>
          </cell>
          <cell r="R666" t="str">
            <v>99.0</v>
          </cell>
          <cell r="S666" t="str">
            <v>99.0</v>
          </cell>
          <cell r="U666" t="str">
            <v>NA</v>
          </cell>
          <cell r="V666" t="str">
            <v>NA</v>
          </cell>
          <cell r="X666" t="str">
            <v>NA</v>
          </cell>
          <cell r="Z666" t="str">
            <v>NA</v>
          </cell>
          <cell r="AB666" t="str">
            <v>2.5</v>
          </cell>
          <cell r="AD666" t="str">
            <v>99.8</v>
          </cell>
          <cell r="AE666" t="str">
            <v>37.8</v>
          </cell>
          <cell r="AF666" t="str">
            <v>455200</v>
          </cell>
          <cell r="AG666" t="str">
            <v>883</v>
          </cell>
        </row>
        <row r="667">
          <cell r="H667" t="str">
            <v>10611_B_5PB</v>
          </cell>
          <cell r="I667">
            <v>31199</v>
          </cell>
          <cell r="K667" t="str">
            <v>OP</v>
          </cell>
          <cell r="L667" t="str">
            <v>EH</v>
          </cell>
          <cell r="O667" t="str">
            <v>EN</v>
          </cell>
          <cell r="P667">
            <v>8501</v>
          </cell>
          <cell r="Q667">
            <v>0.08</v>
          </cell>
          <cell r="R667" t="str">
            <v>65.0</v>
          </cell>
          <cell r="S667" t="str">
            <v>60.0</v>
          </cell>
          <cell r="U667" t="str">
            <v>NA</v>
          </cell>
          <cell r="V667" t="str">
            <v>NA</v>
          </cell>
          <cell r="X667" t="str">
            <v>NA</v>
          </cell>
          <cell r="Z667" t="str">
            <v>NA</v>
          </cell>
          <cell r="AB667" t="str">
            <v>2.5</v>
          </cell>
          <cell r="AD667" t="str">
            <v>99.8</v>
          </cell>
          <cell r="AE667" t="str">
            <v>35.1</v>
          </cell>
          <cell r="AF667" t="str">
            <v>195299</v>
          </cell>
          <cell r="AG667" t="str">
            <v>441</v>
          </cell>
        </row>
        <row r="668">
          <cell r="H668" t="str">
            <v>10612_B_PB1SCB</v>
          </cell>
          <cell r="I668">
            <v>36861</v>
          </cell>
          <cell r="K668" t="str">
            <v>OP</v>
          </cell>
          <cell r="L668" t="str">
            <v>WS</v>
          </cell>
          <cell r="O668" t="str">
            <v>2800</v>
          </cell>
          <cell r="P668">
            <v>8500</v>
          </cell>
          <cell r="Q668">
            <v>0.04</v>
          </cell>
          <cell r="R668" t="str">
            <v>97.0</v>
          </cell>
          <cell r="S668" t="str">
            <v>97.0</v>
          </cell>
          <cell r="T668">
            <v>37742</v>
          </cell>
          <cell r="V668" t="str">
            <v>NA</v>
          </cell>
          <cell r="X668" t="str">
            <v>NA</v>
          </cell>
          <cell r="Z668" t="str">
            <v>NA</v>
          </cell>
          <cell r="AB668" t="str">
            <v>NA</v>
          </cell>
          <cell r="AD668" t="str">
            <v>97</v>
          </cell>
          <cell r="AE668" t="str">
            <v>22</v>
          </cell>
          <cell r="AF668" t="str">
            <v>126000</v>
          </cell>
          <cell r="AG668" t="str">
            <v>166</v>
          </cell>
        </row>
        <row r="669">
          <cell r="H669" t="str">
            <v>10612_B_RB1ESP</v>
          </cell>
          <cell r="I669">
            <v>36831</v>
          </cell>
          <cell r="K669" t="str">
            <v>OP</v>
          </cell>
          <cell r="L669" t="str">
            <v>EW</v>
          </cell>
          <cell r="O669" t="str">
            <v>9500</v>
          </cell>
          <cell r="P669">
            <v>8400</v>
          </cell>
          <cell r="Q669">
            <v>0.01</v>
          </cell>
          <cell r="R669" t="str">
            <v>99.9</v>
          </cell>
          <cell r="S669" t="str">
            <v>99.9</v>
          </cell>
          <cell r="T669">
            <v>38596</v>
          </cell>
          <cell r="V669" t="str">
            <v>NA</v>
          </cell>
          <cell r="X669" t="str">
            <v>NA</v>
          </cell>
          <cell r="Z669" t="str">
            <v>NA</v>
          </cell>
          <cell r="AB669" t="str">
            <v>NA</v>
          </cell>
          <cell r="AD669" t="str">
            <v>99.9</v>
          </cell>
          <cell r="AE669" t="str">
            <v>13</v>
          </cell>
          <cell r="AF669" t="str">
            <v>268649</v>
          </cell>
          <cell r="AG669" t="str">
            <v>426</v>
          </cell>
        </row>
        <row r="670">
          <cell r="H670" t="str">
            <v>10612_B_RB2ESP</v>
          </cell>
          <cell r="I670">
            <v>37012</v>
          </cell>
          <cell r="K670" t="str">
            <v>OP</v>
          </cell>
          <cell r="L670" t="str">
            <v>EW</v>
          </cell>
          <cell r="O670" t="str">
            <v>10000</v>
          </cell>
          <cell r="P670">
            <v>8450</v>
          </cell>
          <cell r="Q670">
            <v>0.01</v>
          </cell>
          <cell r="R670" t="str">
            <v>99.9</v>
          </cell>
          <cell r="S670" t="str">
            <v>99.9</v>
          </cell>
          <cell r="T670">
            <v>38596</v>
          </cell>
          <cell r="V670" t="str">
            <v>NA</v>
          </cell>
          <cell r="X670" t="str">
            <v>NA</v>
          </cell>
          <cell r="Z670" t="str">
            <v>NA</v>
          </cell>
          <cell r="AB670" t="str">
            <v>NA</v>
          </cell>
          <cell r="AD670" t="str">
            <v>99.9</v>
          </cell>
          <cell r="AE670" t="str">
            <v>16</v>
          </cell>
          <cell r="AF670" t="str">
            <v>420895</v>
          </cell>
          <cell r="AG670" t="str">
            <v>444</v>
          </cell>
        </row>
        <row r="671">
          <cell r="H671" t="str">
            <v>10613_B_3RB</v>
          </cell>
          <cell r="I671">
            <v>32660</v>
          </cell>
          <cell r="K671" t="str">
            <v>OP</v>
          </cell>
          <cell r="L671" t="str">
            <v>EW</v>
          </cell>
          <cell r="O671" t="str">
            <v>4391</v>
          </cell>
          <cell r="P671">
            <v>8550</v>
          </cell>
          <cell r="Q671">
            <v>0.03</v>
          </cell>
          <cell r="R671" t="str">
            <v>NA</v>
          </cell>
          <cell r="S671" t="str">
            <v>NA</v>
          </cell>
          <cell r="U671" t="str">
            <v>NA</v>
          </cell>
          <cell r="V671" t="str">
            <v>NA</v>
          </cell>
          <cell r="X671" t="str">
            <v>NA</v>
          </cell>
          <cell r="Z671" t="str">
            <v>NA</v>
          </cell>
          <cell r="AB671" t="str">
            <v>1.3</v>
          </cell>
          <cell r="AD671" t="str">
            <v>99.9</v>
          </cell>
          <cell r="AE671" t="str">
            <v>40.8</v>
          </cell>
          <cell r="AF671" t="str">
            <v>495164</v>
          </cell>
          <cell r="AG671" t="str">
            <v>394</v>
          </cell>
        </row>
        <row r="672">
          <cell r="H672" t="str">
            <v>10613_B_9PB</v>
          </cell>
          <cell r="I672">
            <v>29007</v>
          </cell>
          <cell r="K672" t="str">
            <v>OP</v>
          </cell>
          <cell r="L672" t="str">
            <v>WS</v>
          </cell>
          <cell r="O672" t="str">
            <v>2096</v>
          </cell>
          <cell r="P672">
            <v>8561</v>
          </cell>
          <cell r="Q672">
            <v>1.5</v>
          </cell>
          <cell r="R672" t="str">
            <v>NA</v>
          </cell>
          <cell r="S672" t="str">
            <v>NA</v>
          </cell>
          <cell r="U672" t="str">
            <v>NA</v>
          </cell>
          <cell r="V672" t="str">
            <v>NA</v>
          </cell>
          <cell r="X672" t="str">
            <v>NA</v>
          </cell>
          <cell r="Z672" t="str">
            <v>NA</v>
          </cell>
          <cell r="AB672" t="str">
            <v>1.3</v>
          </cell>
          <cell r="AD672" t="str">
            <v>99.2</v>
          </cell>
          <cell r="AE672" t="str">
            <v>36.9</v>
          </cell>
          <cell r="AF672" t="str">
            <v>205606</v>
          </cell>
          <cell r="AG672" t="str">
            <v>146</v>
          </cell>
        </row>
        <row r="673">
          <cell r="H673" t="str">
            <v>10699_B_1</v>
          </cell>
          <cell r="I673">
            <v>29007</v>
          </cell>
          <cell r="K673" t="str">
            <v>OP</v>
          </cell>
          <cell r="L673" t="str">
            <v>EW</v>
          </cell>
          <cell r="O673" t="str">
            <v>1100</v>
          </cell>
          <cell r="P673">
            <v>4392</v>
          </cell>
          <cell r="Q673">
            <v>0.03</v>
          </cell>
          <cell r="R673" t="str">
            <v>78.0</v>
          </cell>
          <cell r="S673" t="str">
            <v>99.0</v>
          </cell>
          <cell r="T673">
            <v>37073</v>
          </cell>
          <cell r="V673" t="str">
            <v>4.0</v>
          </cell>
          <cell r="X673" t="str">
            <v>NA</v>
          </cell>
          <cell r="Z673" t="str">
            <v>1.0</v>
          </cell>
          <cell r="AB673" t="str">
            <v>NA</v>
          </cell>
          <cell r="AD673" t="str">
            <v>99.5</v>
          </cell>
          <cell r="AE673" t="str">
            <v>11</v>
          </cell>
          <cell r="AF673" t="str">
            <v>159777</v>
          </cell>
          <cell r="AG673" t="str">
            <v>364</v>
          </cell>
        </row>
        <row r="674">
          <cell r="H674" t="str">
            <v>10699_B_2</v>
          </cell>
          <cell r="I674">
            <v>29007</v>
          </cell>
          <cell r="K674" t="str">
            <v>OP</v>
          </cell>
          <cell r="L674" t="str">
            <v>EW</v>
          </cell>
          <cell r="O674" t="str">
            <v>1100</v>
          </cell>
          <cell r="P674">
            <v>4749</v>
          </cell>
          <cell r="Q674">
            <v>0.03</v>
          </cell>
          <cell r="R674" t="str">
            <v>67.0</v>
          </cell>
          <cell r="S674" t="str">
            <v>99.0</v>
          </cell>
          <cell r="T674">
            <v>37073</v>
          </cell>
          <cell r="V674" t="str">
            <v>4.0</v>
          </cell>
          <cell r="X674" t="str">
            <v>NA</v>
          </cell>
          <cell r="Z674" t="str">
            <v>1.0</v>
          </cell>
          <cell r="AB674" t="str">
            <v>NA</v>
          </cell>
          <cell r="AD674" t="str">
            <v>99.5</v>
          </cell>
          <cell r="AE674" t="str">
            <v>8</v>
          </cell>
          <cell r="AF674" t="str">
            <v>140287</v>
          </cell>
          <cell r="AG674" t="str">
            <v>404</v>
          </cell>
        </row>
        <row r="675">
          <cell r="H675" t="str">
            <v>10699_B_4</v>
          </cell>
          <cell r="I675">
            <v>34029</v>
          </cell>
          <cell r="K675" t="str">
            <v>OP</v>
          </cell>
          <cell r="L675" t="str">
            <v>EW</v>
          </cell>
          <cell r="O675" t="str">
            <v>4000</v>
          </cell>
          <cell r="P675">
            <v>3323</v>
          </cell>
          <cell r="Q675">
            <v>0.01</v>
          </cell>
          <cell r="R675" t="str">
            <v>65.0</v>
          </cell>
          <cell r="S675" t="str">
            <v>99.5</v>
          </cell>
          <cell r="T675">
            <v>34121</v>
          </cell>
          <cell r="V675" t="str">
            <v>NA</v>
          </cell>
          <cell r="X675" t="str">
            <v>0.1</v>
          </cell>
          <cell r="Z675" t="str">
            <v>NA</v>
          </cell>
          <cell r="AB675" t="str">
            <v>0.3</v>
          </cell>
          <cell r="AD675" t="str">
            <v>99.5</v>
          </cell>
          <cell r="AE675" t="str">
            <v>11</v>
          </cell>
          <cell r="AF675" t="str">
            <v>572745</v>
          </cell>
          <cell r="AG675" t="str">
            <v>412</v>
          </cell>
        </row>
        <row r="676">
          <cell r="H676" t="str">
            <v>10700_B_041</v>
          </cell>
          <cell r="I676">
            <v>35886</v>
          </cell>
          <cell r="K676" t="str">
            <v>OP</v>
          </cell>
          <cell r="L676" t="str">
            <v>EW</v>
          </cell>
          <cell r="O676" t="str">
            <v>3631</v>
          </cell>
          <cell r="P676">
            <v>8281</v>
          </cell>
          <cell r="Q676">
            <v>0.02</v>
          </cell>
          <cell r="R676" t="str">
            <v>99.7</v>
          </cell>
          <cell r="S676" t="str">
            <v>99.7</v>
          </cell>
          <cell r="U676" t="str">
            <v>NA</v>
          </cell>
          <cell r="V676" t="str">
            <v>NA</v>
          </cell>
          <cell r="X676" t="str">
            <v>NA</v>
          </cell>
          <cell r="Z676" t="str">
            <v>NA</v>
          </cell>
          <cell r="AB676" t="str">
            <v>NA</v>
          </cell>
          <cell r="AD676" t="str">
            <v>99.5</v>
          </cell>
          <cell r="AE676" t="str">
            <v>5.3</v>
          </cell>
          <cell r="AF676" t="str">
            <v>232135</v>
          </cell>
          <cell r="AG676" t="str">
            <v>390</v>
          </cell>
        </row>
        <row r="677">
          <cell r="H677" t="str">
            <v>10700_B_6</v>
          </cell>
          <cell r="I677">
            <v>38412</v>
          </cell>
          <cell r="K677" t="str">
            <v>CO</v>
          </cell>
          <cell r="L677" t="str">
            <v>EW</v>
          </cell>
          <cell r="O677" t="str">
            <v>700</v>
          </cell>
          <cell r="P677">
            <v>8568</v>
          </cell>
          <cell r="Q677">
            <v>0.03</v>
          </cell>
          <cell r="R677" t="str">
            <v>98.9</v>
          </cell>
          <cell r="S677" t="str">
            <v>98.9</v>
          </cell>
          <cell r="U677" t="str">
            <v>NA</v>
          </cell>
          <cell r="V677" t="str">
            <v>NA</v>
          </cell>
          <cell r="X677" t="str">
            <v>NA</v>
          </cell>
          <cell r="Z677" t="str">
            <v>NA</v>
          </cell>
          <cell r="AB677" t="str">
            <v>NA</v>
          </cell>
          <cell r="AD677" t="str">
            <v>98.9</v>
          </cell>
          <cell r="AE677" t="str">
            <v>8</v>
          </cell>
          <cell r="AF677" t="str">
            <v>93104</v>
          </cell>
          <cell r="AG677" t="str">
            <v>340</v>
          </cell>
        </row>
        <row r="678">
          <cell r="H678" t="str">
            <v>50395_B_1</v>
          </cell>
          <cell r="I678">
            <v>27576</v>
          </cell>
          <cell r="K678" t="str">
            <v>OP</v>
          </cell>
          <cell r="L678" t="str">
            <v>MC</v>
          </cell>
          <cell r="M678" t="str">
            <v>EK</v>
          </cell>
          <cell r="O678" t="str">
            <v>72</v>
          </cell>
          <cell r="P678">
            <v>7751</v>
          </cell>
          <cell r="Q678">
            <v>0.09</v>
          </cell>
          <cell r="R678" t="str">
            <v>95.9</v>
          </cell>
          <cell r="S678" t="str">
            <v>95.9</v>
          </cell>
          <cell r="T678">
            <v>37834</v>
          </cell>
          <cell r="V678" t="str">
            <v>7.0</v>
          </cell>
          <cell r="X678" t="str">
            <v>NA</v>
          </cell>
          <cell r="Z678" t="str">
            <v>1.3</v>
          </cell>
          <cell r="AB678" t="str">
            <v>NA</v>
          </cell>
          <cell r="AD678" t="str">
            <v>95.9</v>
          </cell>
          <cell r="AE678" t="str">
            <v>2.3</v>
          </cell>
          <cell r="AF678" t="str">
            <v>70000</v>
          </cell>
          <cell r="AG678" t="str">
            <v>340</v>
          </cell>
        </row>
        <row r="679">
          <cell r="H679" t="str">
            <v>50395_B_10</v>
          </cell>
          <cell r="I679">
            <v>32629</v>
          </cell>
          <cell r="K679" t="str">
            <v>OP</v>
          </cell>
          <cell r="L679" t="str">
            <v>MC</v>
          </cell>
          <cell r="M679" t="str">
            <v>EK</v>
          </cell>
          <cell r="O679" t="str">
            <v>195</v>
          </cell>
          <cell r="P679">
            <v>8440</v>
          </cell>
          <cell r="Q679">
            <v>0.09</v>
          </cell>
          <cell r="R679" t="str">
            <v>99.7</v>
          </cell>
          <cell r="S679" t="str">
            <v>99.7</v>
          </cell>
          <cell r="T679">
            <v>37834</v>
          </cell>
          <cell r="V679" t="str">
            <v>7.0</v>
          </cell>
          <cell r="X679" t="str">
            <v>NA</v>
          </cell>
          <cell r="Z679" t="str">
            <v>1.3</v>
          </cell>
          <cell r="AB679" t="str">
            <v>NA</v>
          </cell>
          <cell r="AD679" t="str">
            <v>99.7</v>
          </cell>
          <cell r="AE679" t="str">
            <v>5.8</v>
          </cell>
          <cell r="AF679" t="str">
            <v>169000</v>
          </cell>
          <cell r="AG679" t="str">
            <v>340</v>
          </cell>
        </row>
        <row r="680">
          <cell r="H680" t="str">
            <v>50395_B_14</v>
          </cell>
          <cell r="I680">
            <v>33329</v>
          </cell>
          <cell r="K680" t="str">
            <v>OP</v>
          </cell>
          <cell r="L680" t="str">
            <v>EK</v>
          </cell>
          <cell r="O680" t="str">
            <v>EN</v>
          </cell>
          <cell r="P680">
            <v>8377</v>
          </cell>
          <cell r="Q680">
            <v>0.03</v>
          </cell>
          <cell r="R680" t="str">
            <v>99.4</v>
          </cell>
          <cell r="S680" t="str">
            <v>99.4</v>
          </cell>
          <cell r="T680">
            <v>37834</v>
          </cell>
          <cell r="V680" t="str">
            <v>NA</v>
          </cell>
          <cell r="X680" t="str">
            <v>NA</v>
          </cell>
          <cell r="Z680" t="str">
            <v>NA</v>
          </cell>
          <cell r="AB680" t="str">
            <v>NA</v>
          </cell>
          <cell r="AD680" t="str">
            <v>99.4</v>
          </cell>
          <cell r="AE680" t="str">
            <v>19.5</v>
          </cell>
          <cell r="AF680" t="str">
            <v>193900</v>
          </cell>
          <cell r="AG680" t="str">
            <v>380</v>
          </cell>
        </row>
        <row r="681">
          <cell r="H681" t="str">
            <v>50395_B_2</v>
          </cell>
          <cell r="I681">
            <v>27576</v>
          </cell>
          <cell r="K681" t="str">
            <v>OP</v>
          </cell>
          <cell r="L681" t="str">
            <v>MC</v>
          </cell>
          <cell r="M681" t="str">
            <v>EK</v>
          </cell>
          <cell r="O681" t="str">
            <v>72</v>
          </cell>
          <cell r="P681">
            <v>8348</v>
          </cell>
          <cell r="Q681">
            <v>0.09</v>
          </cell>
          <cell r="R681" t="str">
            <v>95.9</v>
          </cell>
          <cell r="S681" t="str">
            <v>95.9</v>
          </cell>
          <cell r="T681">
            <v>37834</v>
          </cell>
          <cell r="V681" t="str">
            <v>7.0</v>
          </cell>
          <cell r="X681" t="str">
            <v>NA</v>
          </cell>
          <cell r="Z681" t="str">
            <v>1.3</v>
          </cell>
          <cell r="AB681" t="str">
            <v>NA</v>
          </cell>
          <cell r="AD681" t="str">
            <v>95.9</v>
          </cell>
          <cell r="AE681" t="str">
            <v>2.3</v>
          </cell>
          <cell r="AF681" t="str">
            <v>70000</v>
          </cell>
          <cell r="AG681" t="str">
            <v>340</v>
          </cell>
        </row>
        <row r="682">
          <cell r="H682" t="str">
            <v>54101_B_PB1</v>
          </cell>
          <cell r="I682">
            <v>36495</v>
          </cell>
          <cell r="K682" t="str">
            <v>OP</v>
          </cell>
          <cell r="L682" t="str">
            <v>WS</v>
          </cell>
          <cell r="O682" t="str">
            <v>5000</v>
          </cell>
          <cell r="P682">
            <v>7929</v>
          </cell>
          <cell r="Q682">
            <v>0.12</v>
          </cell>
          <cell r="R682" t="str">
            <v>90.0</v>
          </cell>
          <cell r="S682" t="str">
            <v>93.0</v>
          </cell>
          <cell r="T682">
            <v>36495</v>
          </cell>
          <cell r="V682" t="str">
            <v>10.0</v>
          </cell>
          <cell r="X682" t="str">
            <v>1.5</v>
          </cell>
          <cell r="Z682" t="str">
            <v>1.5</v>
          </cell>
          <cell r="AB682" t="str">
            <v>3.0</v>
          </cell>
          <cell r="AD682" t="str">
            <v>91.0</v>
          </cell>
          <cell r="AE682" t="str">
            <v>241</v>
          </cell>
          <cell r="AF682" t="str">
            <v>240000</v>
          </cell>
          <cell r="AG682" t="str">
            <v>150</v>
          </cell>
        </row>
        <row r="683">
          <cell r="H683" t="str">
            <v>54101_B_PB2</v>
          </cell>
          <cell r="I683">
            <v>36312</v>
          </cell>
          <cell r="K683" t="str">
            <v>OP</v>
          </cell>
          <cell r="L683" t="str">
            <v>WS</v>
          </cell>
          <cell r="O683" t="str">
            <v>5000</v>
          </cell>
          <cell r="P683">
            <v>8384</v>
          </cell>
          <cell r="Q683">
            <v>0.12</v>
          </cell>
          <cell r="R683" t="str">
            <v>90.0</v>
          </cell>
          <cell r="S683" t="str">
            <v>93.0</v>
          </cell>
          <cell r="T683">
            <v>36495</v>
          </cell>
          <cell r="V683" t="str">
            <v>10.0</v>
          </cell>
          <cell r="X683" t="str">
            <v>1.5</v>
          </cell>
          <cell r="Z683" t="str">
            <v>1.5</v>
          </cell>
          <cell r="AB683" t="str">
            <v>3.0</v>
          </cell>
          <cell r="AD683" t="str">
            <v>91.0</v>
          </cell>
          <cell r="AE683" t="str">
            <v>241</v>
          </cell>
          <cell r="AF683" t="str">
            <v>240000</v>
          </cell>
          <cell r="AG683" t="str">
            <v>150</v>
          </cell>
        </row>
        <row r="684">
          <cell r="H684" t="str">
            <v>703_B_1BLR</v>
          </cell>
          <cell r="I684">
            <v>26207</v>
          </cell>
          <cell r="K684" t="str">
            <v>OP</v>
          </cell>
          <cell r="L684" t="str">
            <v>EK</v>
          </cell>
          <cell r="O684" t="str">
            <v>410</v>
          </cell>
          <cell r="P684">
            <v>7351</v>
          </cell>
          <cell r="Q684">
            <v>0.08</v>
          </cell>
          <cell r="R684" t="str">
            <v>98.9</v>
          </cell>
          <cell r="S684" t="str">
            <v>98.9</v>
          </cell>
          <cell r="T684">
            <v>38018</v>
          </cell>
          <cell r="V684" t="str">
            <v>16.0</v>
          </cell>
          <cell r="X684" t="str">
            <v>NA</v>
          </cell>
          <cell r="Z684" t="str">
            <v>2.0</v>
          </cell>
          <cell r="AB684" t="str">
            <v>NA</v>
          </cell>
          <cell r="AD684" t="str">
            <v>98.4</v>
          </cell>
          <cell r="AE684" t="str">
            <v>NA</v>
          </cell>
          <cell r="AF684" t="str">
            <v xml:space="preserve">  1104000</v>
          </cell>
          <cell r="AG684" t="str">
            <v>340</v>
          </cell>
        </row>
        <row r="685">
          <cell r="H685" t="str">
            <v>703_B_1B</v>
          </cell>
          <cell r="I685">
            <v>26207</v>
          </cell>
          <cell r="K685" t="str">
            <v>OP</v>
          </cell>
          <cell r="L685" t="str">
            <v>EK</v>
          </cell>
          <cell r="O685" t="str">
            <v>410</v>
          </cell>
          <cell r="P685">
            <v>7351</v>
          </cell>
          <cell r="Q685">
            <v>0.08</v>
          </cell>
          <cell r="R685" t="str">
            <v>98.9</v>
          </cell>
          <cell r="S685" t="str">
            <v>98.9</v>
          </cell>
          <cell r="T685">
            <v>38018</v>
          </cell>
          <cell r="V685" t="str">
            <v>12.0</v>
          </cell>
          <cell r="X685" t="str">
            <v>NA</v>
          </cell>
          <cell r="Z685" t="str">
            <v>2.0</v>
          </cell>
          <cell r="AB685" t="str">
            <v>NA</v>
          </cell>
          <cell r="AD685" t="str">
            <v>98.4</v>
          </cell>
          <cell r="AE685" t="str">
            <v>NA</v>
          </cell>
          <cell r="AF685" t="str">
            <v xml:space="preserve">  1104000</v>
          </cell>
          <cell r="AG685" t="str">
            <v>340</v>
          </cell>
        </row>
        <row r="686">
          <cell r="H686" t="str">
            <v>703_B_1C</v>
          </cell>
          <cell r="I686">
            <v>29707</v>
          </cell>
          <cell r="K686" t="str">
            <v>OP</v>
          </cell>
          <cell r="L686" t="str">
            <v>EK</v>
          </cell>
          <cell r="O686" t="str">
            <v>1626</v>
          </cell>
          <cell r="P686">
            <v>7351</v>
          </cell>
          <cell r="Q686">
            <v>0.08</v>
          </cell>
          <cell r="R686" t="str">
            <v>98.7</v>
          </cell>
          <cell r="S686" t="str">
            <v>98.7</v>
          </cell>
          <cell r="T686">
            <v>38018</v>
          </cell>
          <cell r="V686" t="str">
            <v>12.0</v>
          </cell>
          <cell r="X686" t="str">
            <v>NA</v>
          </cell>
          <cell r="Z686" t="str">
            <v>2.0</v>
          </cell>
          <cell r="AB686" t="str">
            <v>NA</v>
          </cell>
          <cell r="AD686" t="str">
            <v>98.7</v>
          </cell>
          <cell r="AE686" t="str">
            <v>NA</v>
          </cell>
          <cell r="AF686" t="str">
            <v xml:space="preserve">   913900</v>
          </cell>
          <cell r="AG686" t="str">
            <v>340</v>
          </cell>
        </row>
        <row r="687">
          <cell r="H687" t="str">
            <v>703_B_1D</v>
          </cell>
          <cell r="I687">
            <v>29707</v>
          </cell>
          <cell r="K687" t="str">
            <v>OP</v>
          </cell>
          <cell r="L687" t="str">
            <v>EK</v>
          </cell>
          <cell r="O687" t="str">
            <v>1626</v>
          </cell>
          <cell r="P687">
            <v>7351</v>
          </cell>
          <cell r="Q687">
            <v>0.08</v>
          </cell>
          <cell r="R687" t="str">
            <v>98.7</v>
          </cell>
          <cell r="S687" t="str">
            <v>98.7</v>
          </cell>
          <cell r="T687">
            <v>38018</v>
          </cell>
          <cell r="V687" t="str">
            <v>12.0</v>
          </cell>
          <cell r="X687" t="str">
            <v>NA</v>
          </cell>
          <cell r="Z687" t="str">
            <v>2.0</v>
          </cell>
          <cell r="AB687" t="str">
            <v>NA</v>
          </cell>
          <cell r="AD687" t="str">
            <v>98.7</v>
          </cell>
          <cell r="AE687" t="str">
            <v>NA</v>
          </cell>
          <cell r="AF687" t="str">
            <v xml:space="preserve">   913900</v>
          </cell>
          <cell r="AG687" t="str">
            <v>340</v>
          </cell>
        </row>
        <row r="688">
          <cell r="H688" t="str">
            <v>703_B_2BLR</v>
          </cell>
          <cell r="I688">
            <v>26543</v>
          </cell>
          <cell r="K688" t="str">
            <v>OP</v>
          </cell>
          <cell r="L688" t="str">
            <v>EK</v>
          </cell>
          <cell r="O688" t="str">
            <v>410</v>
          </cell>
          <cell r="P688">
            <v>8678</v>
          </cell>
          <cell r="Q688">
            <v>0.08</v>
          </cell>
          <cell r="R688" t="str">
            <v>98.7</v>
          </cell>
          <cell r="S688" t="str">
            <v>98.7</v>
          </cell>
          <cell r="T688">
            <v>38018</v>
          </cell>
          <cell r="V688" t="str">
            <v>16.0</v>
          </cell>
          <cell r="X688" t="str">
            <v>NA</v>
          </cell>
          <cell r="Z688" t="str">
            <v>2.0</v>
          </cell>
          <cell r="AB688" t="str">
            <v>NA</v>
          </cell>
          <cell r="AD688" t="str">
            <v>98.4</v>
          </cell>
          <cell r="AE688" t="str">
            <v>NA</v>
          </cell>
          <cell r="AF688" t="str">
            <v xml:space="preserve">  1104000</v>
          </cell>
          <cell r="AG688" t="str">
            <v>340</v>
          </cell>
        </row>
        <row r="689">
          <cell r="H689" t="str">
            <v>703_B_2B</v>
          </cell>
          <cell r="I689">
            <v>26543</v>
          </cell>
          <cell r="K689" t="str">
            <v>OP</v>
          </cell>
          <cell r="L689" t="str">
            <v>EK</v>
          </cell>
          <cell r="O689" t="str">
            <v>410</v>
          </cell>
          <cell r="P689">
            <v>8678</v>
          </cell>
          <cell r="Q689">
            <v>0.08</v>
          </cell>
          <cell r="R689" t="str">
            <v>98.7</v>
          </cell>
          <cell r="S689" t="str">
            <v>98.7</v>
          </cell>
          <cell r="T689">
            <v>38018</v>
          </cell>
          <cell r="V689" t="str">
            <v>16.0</v>
          </cell>
          <cell r="X689" t="str">
            <v>NA</v>
          </cell>
          <cell r="Z689" t="str">
            <v>2.0</v>
          </cell>
          <cell r="AB689" t="str">
            <v>NA</v>
          </cell>
          <cell r="AD689" t="str">
            <v>98.4</v>
          </cell>
          <cell r="AE689" t="str">
            <v>NA</v>
          </cell>
          <cell r="AF689" t="str">
            <v xml:space="preserve">  1104000</v>
          </cell>
          <cell r="AG689" t="str">
            <v>340</v>
          </cell>
        </row>
        <row r="690">
          <cell r="H690" t="str">
            <v>703_B_2C</v>
          </cell>
          <cell r="I690">
            <v>29587</v>
          </cell>
          <cell r="K690" t="str">
            <v>OP</v>
          </cell>
          <cell r="L690" t="str">
            <v>EK</v>
          </cell>
          <cell r="O690" t="str">
            <v>1626</v>
          </cell>
          <cell r="P690">
            <v>8678</v>
          </cell>
          <cell r="Q690">
            <v>0.08</v>
          </cell>
          <cell r="R690" t="str">
            <v>98.7</v>
          </cell>
          <cell r="S690" t="str">
            <v>98.7</v>
          </cell>
          <cell r="T690">
            <v>38018</v>
          </cell>
          <cell r="V690" t="str">
            <v>16.0</v>
          </cell>
          <cell r="X690" t="str">
            <v>NA</v>
          </cell>
          <cell r="Z690" t="str">
            <v>2.0</v>
          </cell>
          <cell r="AB690" t="str">
            <v>NA</v>
          </cell>
          <cell r="AD690" t="str">
            <v>98.7</v>
          </cell>
          <cell r="AE690" t="str">
            <v>NA</v>
          </cell>
          <cell r="AF690" t="str">
            <v xml:space="preserve">   913900</v>
          </cell>
          <cell r="AG690" t="str">
            <v>340</v>
          </cell>
        </row>
        <row r="691">
          <cell r="H691" t="str">
            <v>703_B_2D</v>
          </cell>
          <cell r="I691">
            <v>29587</v>
          </cell>
          <cell r="K691" t="str">
            <v>OP</v>
          </cell>
          <cell r="L691" t="str">
            <v>EK</v>
          </cell>
          <cell r="O691" t="str">
            <v>1626</v>
          </cell>
          <cell r="P691">
            <v>8678</v>
          </cell>
          <cell r="Q691">
            <v>0.08</v>
          </cell>
          <cell r="R691" t="str">
            <v>98.7</v>
          </cell>
          <cell r="S691" t="str">
            <v>98.7</v>
          </cell>
          <cell r="T691">
            <v>38018</v>
          </cell>
          <cell r="V691" t="str">
            <v>16.0</v>
          </cell>
          <cell r="X691" t="str">
            <v>NA</v>
          </cell>
          <cell r="Z691" t="str">
            <v>2.0</v>
          </cell>
          <cell r="AB691" t="str">
            <v>NA</v>
          </cell>
          <cell r="AD691" t="str">
            <v>98.7</v>
          </cell>
          <cell r="AE691" t="str">
            <v>NA</v>
          </cell>
          <cell r="AF691" t="str">
            <v xml:space="preserve">   913900</v>
          </cell>
          <cell r="AG691" t="str">
            <v>340</v>
          </cell>
        </row>
        <row r="692">
          <cell r="H692" t="str">
            <v>703_B_3BLR</v>
          </cell>
          <cell r="I692">
            <v>27364</v>
          </cell>
          <cell r="K692" t="str">
            <v>OP</v>
          </cell>
          <cell r="L692" t="str">
            <v>EK</v>
          </cell>
          <cell r="O692" t="str">
            <v>660</v>
          </cell>
          <cell r="P692">
            <v>7381</v>
          </cell>
          <cell r="Q692">
            <v>0.05</v>
          </cell>
          <cell r="R692" t="str">
            <v>99.7</v>
          </cell>
          <cell r="S692" t="str">
            <v>99.7</v>
          </cell>
          <cell r="T692">
            <v>38047</v>
          </cell>
          <cell r="V692" t="str">
            <v>16.0</v>
          </cell>
          <cell r="X692" t="str">
            <v>NA</v>
          </cell>
          <cell r="Z692" t="str">
            <v>2.0</v>
          </cell>
          <cell r="AB692" t="str">
            <v>NA</v>
          </cell>
          <cell r="AD692" t="str">
            <v>99.0</v>
          </cell>
          <cell r="AE692" t="str">
            <v>NA</v>
          </cell>
          <cell r="AF692" t="str">
            <v xml:space="preserve">  1465000</v>
          </cell>
          <cell r="AG692" t="str">
            <v>250</v>
          </cell>
        </row>
        <row r="693">
          <cell r="H693" t="str">
            <v>703_B_3B</v>
          </cell>
          <cell r="I693">
            <v>27364</v>
          </cell>
          <cell r="K693" t="str">
            <v>OP</v>
          </cell>
          <cell r="L693" t="str">
            <v>EK</v>
          </cell>
          <cell r="O693" t="str">
            <v>660</v>
          </cell>
          <cell r="P693">
            <v>7381</v>
          </cell>
          <cell r="Q693">
            <v>0.05</v>
          </cell>
          <cell r="R693" t="str">
            <v>99.7</v>
          </cell>
          <cell r="S693" t="str">
            <v>99.7</v>
          </cell>
          <cell r="T693">
            <v>38018</v>
          </cell>
          <cell r="V693" t="str">
            <v>16.0</v>
          </cell>
          <cell r="X693" t="str">
            <v>NA</v>
          </cell>
          <cell r="Z693" t="str">
            <v>2.0</v>
          </cell>
          <cell r="AB693" t="str">
            <v>NA</v>
          </cell>
          <cell r="AD693" t="str">
            <v>99.0</v>
          </cell>
          <cell r="AE693" t="str">
            <v>NA</v>
          </cell>
          <cell r="AF693" t="str">
            <v xml:space="preserve">  1465000</v>
          </cell>
          <cell r="AG693" t="str">
            <v>250</v>
          </cell>
        </row>
        <row r="694">
          <cell r="H694" t="str">
            <v>703_B_4BLR</v>
          </cell>
          <cell r="I694">
            <v>27699</v>
          </cell>
          <cell r="K694" t="str">
            <v>OP</v>
          </cell>
          <cell r="L694" t="str">
            <v>EK</v>
          </cell>
          <cell r="O694" t="str">
            <v>660</v>
          </cell>
          <cell r="P694">
            <v>7492</v>
          </cell>
          <cell r="Q694">
            <v>0.05</v>
          </cell>
          <cell r="R694" t="str">
            <v>99</v>
          </cell>
          <cell r="S694" t="str">
            <v>99</v>
          </cell>
          <cell r="T694">
            <v>38018</v>
          </cell>
          <cell r="V694" t="str">
            <v>16.0</v>
          </cell>
          <cell r="X694" t="str">
            <v>NA</v>
          </cell>
          <cell r="Z694" t="str">
            <v>2.0</v>
          </cell>
          <cell r="AB694" t="str">
            <v>NA</v>
          </cell>
          <cell r="AD694" t="str">
            <v>99.0</v>
          </cell>
          <cell r="AE694" t="str">
            <v>NA</v>
          </cell>
          <cell r="AF694" t="str">
            <v xml:space="preserve">  1465000</v>
          </cell>
          <cell r="AG694" t="str">
            <v>250</v>
          </cell>
        </row>
        <row r="695">
          <cell r="H695" t="str">
            <v>703_B_4B</v>
          </cell>
          <cell r="I695">
            <v>27699</v>
          </cell>
          <cell r="K695" t="str">
            <v>OP</v>
          </cell>
          <cell r="L695" t="str">
            <v>EK</v>
          </cell>
          <cell r="O695" t="str">
            <v>660</v>
          </cell>
          <cell r="P695">
            <v>7492</v>
          </cell>
          <cell r="Q695">
            <v>0.05</v>
          </cell>
          <cell r="R695" t="str">
            <v>99</v>
          </cell>
          <cell r="S695" t="str">
            <v>99</v>
          </cell>
          <cell r="T695">
            <v>38018</v>
          </cell>
          <cell r="V695" t="str">
            <v>16.0</v>
          </cell>
          <cell r="X695" t="str">
            <v>NA</v>
          </cell>
          <cell r="Z695" t="str">
            <v>2.0</v>
          </cell>
          <cell r="AB695" t="str">
            <v>NA</v>
          </cell>
          <cell r="AD695" t="str">
            <v>99.0</v>
          </cell>
          <cell r="AE695" t="str">
            <v>NA</v>
          </cell>
          <cell r="AF695" t="str">
            <v xml:space="preserve">  1465000</v>
          </cell>
          <cell r="AG695" t="str">
            <v>250</v>
          </cell>
        </row>
        <row r="696">
          <cell r="H696" t="str">
            <v>708_B_1</v>
          </cell>
          <cell r="I696">
            <v>36892</v>
          </cell>
          <cell r="K696" t="str">
            <v>OP</v>
          </cell>
          <cell r="L696" t="str">
            <v>EC</v>
          </cell>
          <cell r="O696" t="str">
            <v>1032</v>
          </cell>
          <cell r="P696">
            <v>8318</v>
          </cell>
          <cell r="Q696">
            <v>4.2999999999999997E-2</v>
          </cell>
          <cell r="R696" t="str">
            <v>98.7</v>
          </cell>
          <cell r="S696" t="str">
            <v>98.7</v>
          </cell>
          <cell r="T696">
            <v>34455</v>
          </cell>
          <cell r="V696" t="str">
            <v>8.0</v>
          </cell>
          <cell r="W696" t="str">
            <v>8.0</v>
          </cell>
          <cell r="X696" t="str">
            <v>NA</v>
          </cell>
          <cell r="Z696" t="str">
            <v>0.7</v>
          </cell>
          <cell r="AB696" t="str">
            <v>NA</v>
          </cell>
          <cell r="AD696" t="str">
            <v>98.7</v>
          </cell>
          <cell r="AE696" t="str">
            <v>91.9</v>
          </cell>
          <cell r="AF696" t="str">
            <v xml:space="preserve">   420000</v>
          </cell>
          <cell r="AG696" t="str">
            <v>320</v>
          </cell>
        </row>
        <row r="697">
          <cell r="H697" t="str">
            <v>708_B_2</v>
          </cell>
          <cell r="I697">
            <v>35551</v>
          </cell>
          <cell r="K697" t="str">
            <v>OP</v>
          </cell>
          <cell r="L697" t="str">
            <v>EC</v>
          </cell>
          <cell r="O697" t="str">
            <v>510</v>
          </cell>
          <cell r="P697">
            <v>7629</v>
          </cell>
          <cell r="Q697">
            <v>4.2999999999999997E-2</v>
          </cell>
          <cell r="R697" t="str">
            <v>98.0</v>
          </cell>
          <cell r="S697" t="str">
            <v>98.0</v>
          </cell>
          <cell r="T697">
            <v>35551</v>
          </cell>
          <cell r="V697" t="str">
            <v>8.0</v>
          </cell>
          <cell r="W697" t="str">
            <v>8.0</v>
          </cell>
          <cell r="X697" t="str">
            <v>NA</v>
          </cell>
          <cell r="Z697" t="str">
            <v>0.7</v>
          </cell>
          <cell r="AB697" t="str">
            <v>NA</v>
          </cell>
          <cell r="AD697" t="str">
            <v>98.0</v>
          </cell>
          <cell r="AE697" t="str">
            <v>93.2</v>
          </cell>
          <cell r="AF697" t="str">
            <v xml:space="preserve">   420000</v>
          </cell>
          <cell r="AG697" t="str">
            <v>320</v>
          </cell>
        </row>
        <row r="698">
          <cell r="H698" t="str">
            <v>708_B_3</v>
          </cell>
          <cell r="I698">
            <v>34121</v>
          </cell>
          <cell r="K698" t="str">
            <v>OP</v>
          </cell>
          <cell r="L698" t="str">
            <v>EC</v>
          </cell>
          <cell r="O698" t="str">
            <v>535</v>
          </cell>
          <cell r="P698">
            <v>8511</v>
          </cell>
          <cell r="Q698">
            <v>4.2999999999999997E-2</v>
          </cell>
          <cell r="R698" t="str">
            <v>99.0</v>
          </cell>
          <cell r="S698" t="str">
            <v>99.0</v>
          </cell>
          <cell r="T698">
            <v>34243</v>
          </cell>
          <cell r="V698" t="str">
            <v>8.0</v>
          </cell>
          <cell r="W698" t="str">
            <v>8.0</v>
          </cell>
          <cell r="X698" t="str">
            <v>NA</v>
          </cell>
          <cell r="Z698" t="str">
            <v>0.6</v>
          </cell>
          <cell r="AA698" t="str">
            <v>1.5</v>
          </cell>
          <cell r="AB698" t="str">
            <v>NA</v>
          </cell>
          <cell r="AD698" t="str">
            <v>99.0</v>
          </cell>
          <cell r="AE698" t="str">
            <v>95.8</v>
          </cell>
          <cell r="AF698" t="str">
            <v xml:space="preserve">   465000</v>
          </cell>
          <cell r="AG698" t="str">
            <v>320</v>
          </cell>
        </row>
        <row r="699">
          <cell r="H699" t="str">
            <v>708_B_4</v>
          </cell>
          <cell r="I699">
            <v>34455</v>
          </cell>
          <cell r="K699" t="str">
            <v>OP</v>
          </cell>
          <cell r="L699" t="str">
            <v>EC</v>
          </cell>
          <cell r="O699" t="str">
            <v>20000</v>
          </cell>
          <cell r="P699">
            <v>7174</v>
          </cell>
          <cell r="Q699">
            <v>1.9E-2</v>
          </cell>
          <cell r="R699" t="str">
            <v>99.0</v>
          </cell>
          <cell r="S699" t="str">
            <v>99.0</v>
          </cell>
          <cell r="T699">
            <v>34639</v>
          </cell>
          <cell r="V699" t="str">
            <v>8.0</v>
          </cell>
          <cell r="W699" t="str">
            <v>14.0</v>
          </cell>
          <cell r="X699" t="str">
            <v>NA</v>
          </cell>
          <cell r="Z699" t="str">
            <v>0.6</v>
          </cell>
          <cell r="AA699" t="str">
            <v>1.5</v>
          </cell>
          <cell r="AB699" t="str">
            <v>NA</v>
          </cell>
          <cell r="AD699" t="str">
            <v>99.0</v>
          </cell>
          <cell r="AE699" t="str">
            <v>119.4</v>
          </cell>
          <cell r="AF699" t="str">
            <v xml:space="preserve">  2450000</v>
          </cell>
          <cell r="AG699" t="str">
            <v>285</v>
          </cell>
        </row>
        <row r="700">
          <cell r="H700" t="str">
            <v>709_B_1</v>
          </cell>
          <cell r="I700">
            <v>28734</v>
          </cell>
          <cell r="K700" t="str">
            <v>OP</v>
          </cell>
          <cell r="L700" t="str">
            <v>EK</v>
          </cell>
          <cell r="O700" t="str">
            <v>11722</v>
          </cell>
          <cell r="P700">
            <v>8669</v>
          </cell>
          <cell r="Q700">
            <v>0.01</v>
          </cell>
          <cell r="R700" t="str">
            <v>99</v>
          </cell>
          <cell r="S700" t="str">
            <v>99</v>
          </cell>
          <cell r="T700">
            <v>34851</v>
          </cell>
          <cell r="V700" t="str">
            <v>4.0</v>
          </cell>
          <cell r="W700" t="str">
            <v>13.0</v>
          </cell>
          <cell r="X700" t="str">
            <v>NA</v>
          </cell>
          <cell r="Z700" t="str">
            <v>0.7</v>
          </cell>
          <cell r="AA700" t="str">
            <v>4.0</v>
          </cell>
          <cell r="AB700" t="str">
            <v>NA</v>
          </cell>
          <cell r="AD700" t="str">
            <v>98.5</v>
          </cell>
          <cell r="AE700" t="str">
            <v>97</v>
          </cell>
          <cell r="AF700" t="str">
            <v xml:space="preserve">  1003346</v>
          </cell>
          <cell r="AG700" t="str">
            <v>300</v>
          </cell>
        </row>
        <row r="701">
          <cell r="H701" t="str">
            <v>709_B_2</v>
          </cell>
          <cell r="I701">
            <v>28642</v>
          </cell>
          <cell r="K701" t="str">
            <v>OP</v>
          </cell>
          <cell r="L701" t="str">
            <v>EK</v>
          </cell>
          <cell r="O701" t="str">
            <v>8894</v>
          </cell>
          <cell r="P701">
            <v>7631</v>
          </cell>
          <cell r="Q701">
            <v>0.01</v>
          </cell>
          <cell r="R701" t="str">
            <v>99</v>
          </cell>
          <cell r="S701" t="str">
            <v>99</v>
          </cell>
          <cell r="T701">
            <v>34851</v>
          </cell>
          <cell r="V701" t="str">
            <v>4.0</v>
          </cell>
          <cell r="W701" t="str">
            <v>13.0</v>
          </cell>
          <cell r="X701" t="str">
            <v>NA</v>
          </cell>
          <cell r="Z701" t="str">
            <v>0.7</v>
          </cell>
          <cell r="AA701" t="str">
            <v>4.0</v>
          </cell>
          <cell r="AB701" t="str">
            <v>NA</v>
          </cell>
          <cell r="AD701" t="str">
            <v>98.5</v>
          </cell>
          <cell r="AE701" t="str">
            <v>119</v>
          </cell>
          <cell r="AF701" t="str">
            <v xml:space="preserve">  1228075</v>
          </cell>
          <cell r="AG701" t="str">
            <v>290</v>
          </cell>
        </row>
        <row r="702">
          <cell r="H702" t="str">
            <v>709_B_3</v>
          </cell>
          <cell r="I702">
            <v>29921</v>
          </cell>
          <cell r="K702" t="str">
            <v>OP</v>
          </cell>
          <cell r="L702" t="str">
            <v>EK</v>
          </cell>
          <cell r="O702" t="str">
            <v>22328</v>
          </cell>
          <cell r="P702">
            <v>7574</v>
          </cell>
          <cell r="Q702">
            <v>0.05</v>
          </cell>
          <cell r="R702" t="str">
            <v>99</v>
          </cell>
          <cell r="S702" t="str">
            <v>99</v>
          </cell>
          <cell r="T702">
            <v>34851</v>
          </cell>
          <cell r="V702" t="str">
            <v>6.0</v>
          </cell>
          <cell r="W702" t="str">
            <v>15.0</v>
          </cell>
          <cell r="X702" t="str">
            <v>NA</v>
          </cell>
          <cell r="Z702" t="str">
            <v>0.6</v>
          </cell>
          <cell r="AB702" t="str">
            <v>NA</v>
          </cell>
          <cell r="AD702" t="str">
            <v>98.7</v>
          </cell>
          <cell r="AE702" t="str">
            <v>121</v>
          </cell>
          <cell r="AF702" t="str">
            <v xml:space="preserve">  1596278</v>
          </cell>
          <cell r="AG702" t="str">
            <v>300</v>
          </cell>
        </row>
        <row r="703">
          <cell r="H703" t="str">
            <v>709_B_4</v>
          </cell>
          <cell r="I703">
            <v>30042</v>
          </cell>
          <cell r="K703" t="str">
            <v>OP</v>
          </cell>
          <cell r="L703" t="str">
            <v>EK</v>
          </cell>
          <cell r="O703" t="str">
            <v>22754</v>
          </cell>
          <cell r="P703">
            <v>7516</v>
          </cell>
          <cell r="Q703">
            <v>0.05</v>
          </cell>
          <cell r="R703" t="str">
            <v>99</v>
          </cell>
          <cell r="S703" t="str">
            <v>99</v>
          </cell>
          <cell r="T703">
            <v>34851</v>
          </cell>
          <cell r="V703" t="str">
            <v>6.0</v>
          </cell>
          <cell r="W703" t="str">
            <v>15.0</v>
          </cell>
          <cell r="X703" t="str">
            <v>NA</v>
          </cell>
          <cell r="Z703" t="str">
            <v>0.7</v>
          </cell>
          <cell r="AB703" t="str">
            <v>NA</v>
          </cell>
          <cell r="AD703" t="str">
            <v>98.7</v>
          </cell>
          <cell r="AE703" t="str">
            <v>134</v>
          </cell>
          <cell r="AF703" t="str">
            <v xml:space="preserve">  1772382</v>
          </cell>
          <cell r="AG703" t="str">
            <v>300</v>
          </cell>
        </row>
        <row r="704">
          <cell r="H704" t="str">
            <v>710_B_ESP-1</v>
          </cell>
          <cell r="I704">
            <v>26451</v>
          </cell>
          <cell r="K704" t="str">
            <v>OP</v>
          </cell>
          <cell r="L704" t="str">
            <v>EK</v>
          </cell>
          <cell r="O704" t="str">
            <v>3116</v>
          </cell>
          <cell r="P704">
            <v>8092</v>
          </cell>
          <cell r="Q704">
            <v>0.06</v>
          </cell>
          <cell r="R704" t="str">
            <v>99.0</v>
          </cell>
          <cell r="S704" t="str">
            <v>99.0</v>
          </cell>
          <cell r="T704">
            <v>38384</v>
          </cell>
          <cell r="V704" t="str">
            <v>16.0</v>
          </cell>
          <cell r="X704" t="str">
            <v>NA</v>
          </cell>
          <cell r="Z704" t="str">
            <v>2.0</v>
          </cell>
          <cell r="AB704" t="str">
            <v>NA</v>
          </cell>
          <cell r="AD704" t="str">
            <v>99.0</v>
          </cell>
          <cell r="AE704" t="str">
            <v>260</v>
          </cell>
          <cell r="AF704" t="str">
            <v xml:space="preserve">  1000000</v>
          </cell>
          <cell r="AG704" t="str">
            <v>300</v>
          </cell>
        </row>
        <row r="705">
          <cell r="H705" t="str">
            <v>710_B_ESP-2</v>
          </cell>
          <cell r="I705">
            <v>26451</v>
          </cell>
          <cell r="K705" t="str">
            <v>OP</v>
          </cell>
          <cell r="L705" t="str">
            <v>EK</v>
          </cell>
          <cell r="O705" t="str">
            <v>1886</v>
          </cell>
          <cell r="P705">
            <v>7994</v>
          </cell>
          <cell r="Q705">
            <v>0.06</v>
          </cell>
          <cell r="R705" t="str">
            <v>99.0</v>
          </cell>
          <cell r="S705" t="str">
            <v>99.0</v>
          </cell>
          <cell r="T705">
            <v>38384</v>
          </cell>
          <cell r="V705" t="str">
            <v>16.0</v>
          </cell>
          <cell r="X705" t="str">
            <v>NA</v>
          </cell>
          <cell r="Z705" t="str">
            <v>2.0</v>
          </cell>
          <cell r="AB705" t="str">
            <v>NA</v>
          </cell>
          <cell r="AD705" t="str">
            <v>99.0</v>
          </cell>
          <cell r="AE705" t="str">
            <v>260</v>
          </cell>
          <cell r="AF705" t="str">
            <v xml:space="preserve">  1000000</v>
          </cell>
          <cell r="AG705" t="str">
            <v>300</v>
          </cell>
        </row>
        <row r="706">
          <cell r="H706" t="str">
            <v>727_B_3</v>
          </cell>
          <cell r="I706">
            <v>27395</v>
          </cell>
          <cell r="K706" t="str">
            <v>OP</v>
          </cell>
          <cell r="L706" t="str">
            <v>EK</v>
          </cell>
          <cell r="O706" t="str">
            <v>1703</v>
          </cell>
          <cell r="P706">
            <v>6417</v>
          </cell>
          <cell r="Q706">
            <v>2.4E-2</v>
          </cell>
          <cell r="R706" t="str">
            <v>EN</v>
          </cell>
          <cell r="S706" t="str">
            <v>99.5</v>
          </cell>
          <cell r="T706">
            <v>36557</v>
          </cell>
          <cell r="V706" t="str">
            <v>10.8</v>
          </cell>
          <cell r="X706" t="str">
            <v>NA</v>
          </cell>
          <cell r="Z706" t="str">
            <v>1.3</v>
          </cell>
          <cell r="AB706" t="str">
            <v>NA</v>
          </cell>
          <cell r="AD706" t="str">
            <v>98.6</v>
          </cell>
          <cell r="AE706" t="str">
            <v>192</v>
          </cell>
          <cell r="AF706" t="str">
            <v xml:space="preserve">   660000</v>
          </cell>
          <cell r="AG706" t="str">
            <v>299</v>
          </cell>
        </row>
        <row r="707">
          <cell r="H707" t="str">
            <v>728_B_Y1BR</v>
          </cell>
          <cell r="I707">
            <v>26085</v>
          </cell>
          <cell r="K707" t="str">
            <v>OP</v>
          </cell>
          <cell r="L707" t="str">
            <v>EC</v>
          </cell>
          <cell r="M707" t="str">
            <v>WS</v>
          </cell>
          <cell r="O707" t="str">
            <v>1006</v>
          </cell>
          <cell r="P707">
            <v>6559</v>
          </cell>
          <cell r="Q707">
            <v>0.2</v>
          </cell>
          <cell r="R707" t="str">
            <v>95.0</v>
          </cell>
          <cell r="S707" t="str">
            <v>98.4</v>
          </cell>
          <cell r="T707">
            <v>27181</v>
          </cell>
          <cell r="V707" t="str">
            <v>16.0</v>
          </cell>
          <cell r="X707" t="str">
            <v>NA</v>
          </cell>
          <cell r="Z707" t="str">
            <v>0.7</v>
          </cell>
          <cell r="AB707" t="str">
            <v>NA</v>
          </cell>
          <cell r="AD707" t="str">
            <v>98.3</v>
          </cell>
          <cell r="AE707" t="str">
            <v>340</v>
          </cell>
          <cell r="AF707" t="str">
            <v xml:space="preserve">   490000</v>
          </cell>
          <cell r="AG707" t="str">
            <v>300</v>
          </cell>
        </row>
        <row r="708">
          <cell r="H708" t="str">
            <v>728_B_Y2BR</v>
          </cell>
          <cell r="I708">
            <v>25082</v>
          </cell>
          <cell r="K708" t="str">
            <v>OP</v>
          </cell>
          <cell r="L708" t="str">
            <v>EK</v>
          </cell>
          <cell r="O708" t="str">
            <v>665</v>
          </cell>
          <cell r="P708">
            <v>8081</v>
          </cell>
          <cell r="Q708">
            <v>0.2</v>
          </cell>
          <cell r="R708" t="str">
            <v>95.0</v>
          </cell>
          <cell r="S708" t="str">
            <v>98.1</v>
          </cell>
          <cell r="T708">
            <v>27211</v>
          </cell>
          <cell r="V708" t="str">
            <v>16.0</v>
          </cell>
          <cell r="X708" t="str">
            <v>NA</v>
          </cell>
          <cell r="Z708" t="str">
            <v>0.7</v>
          </cell>
          <cell r="AB708" t="str">
            <v>NA</v>
          </cell>
          <cell r="AD708" t="str">
            <v>98.3</v>
          </cell>
          <cell r="AE708" t="str">
            <v>340</v>
          </cell>
          <cell r="AF708" t="str">
            <v xml:space="preserve">   420000</v>
          </cell>
          <cell r="AG708" t="str">
            <v>300</v>
          </cell>
        </row>
        <row r="709">
          <cell r="H709" t="str">
            <v>728_B_Y3BR</v>
          </cell>
          <cell r="I709">
            <v>25355</v>
          </cell>
          <cell r="K709" t="str">
            <v>OP</v>
          </cell>
          <cell r="L709" t="str">
            <v>EK</v>
          </cell>
          <cell r="O709" t="str">
            <v>902</v>
          </cell>
          <cell r="P709">
            <v>6960</v>
          </cell>
          <cell r="Q709">
            <v>0.2</v>
          </cell>
          <cell r="R709" t="str">
            <v>95.0</v>
          </cell>
          <cell r="S709" t="str">
            <v>98.0</v>
          </cell>
          <cell r="T709">
            <v>27061</v>
          </cell>
          <cell r="V709" t="str">
            <v>16.0</v>
          </cell>
          <cell r="X709" t="str">
            <v>NA</v>
          </cell>
          <cell r="Z709" t="str">
            <v>0.7</v>
          </cell>
          <cell r="AB709" t="str">
            <v>NA</v>
          </cell>
          <cell r="AD709" t="str">
            <v>98.3</v>
          </cell>
          <cell r="AE709" t="str">
            <v>340</v>
          </cell>
          <cell r="AF709" t="str">
            <v xml:space="preserve">   420000</v>
          </cell>
          <cell r="AG709" t="str">
            <v>300</v>
          </cell>
        </row>
        <row r="710">
          <cell r="H710" t="str">
            <v>728_B_Y4BR</v>
          </cell>
          <cell r="I710">
            <v>25812</v>
          </cell>
          <cell r="K710" t="str">
            <v>OP</v>
          </cell>
          <cell r="L710" t="str">
            <v>EK</v>
          </cell>
          <cell r="O710" t="str">
            <v>824</v>
          </cell>
          <cell r="P710">
            <v>7913</v>
          </cell>
          <cell r="Q710">
            <v>7.0000000000000007E-2</v>
          </cell>
          <cell r="R710" t="str">
            <v>95.0</v>
          </cell>
          <cell r="S710" t="str">
            <v>98.4</v>
          </cell>
          <cell r="T710">
            <v>27211</v>
          </cell>
          <cell r="V710" t="str">
            <v>16.0</v>
          </cell>
          <cell r="X710" t="str">
            <v>NA</v>
          </cell>
          <cell r="Z710" t="str">
            <v>0.7</v>
          </cell>
          <cell r="AB710" t="str">
            <v>NA</v>
          </cell>
          <cell r="AD710" t="str">
            <v>98.3</v>
          </cell>
          <cell r="AE710" t="str">
            <v>374</v>
          </cell>
          <cell r="AF710" t="str">
            <v xml:space="preserve">   685000</v>
          </cell>
          <cell r="AG710" t="str">
            <v>310</v>
          </cell>
        </row>
        <row r="711">
          <cell r="H711" t="str">
            <v>728_B_Y5BR</v>
          </cell>
          <cell r="I711">
            <v>24990</v>
          </cell>
          <cell r="K711" t="str">
            <v>OP</v>
          </cell>
          <cell r="L711" t="str">
            <v>EK</v>
          </cell>
          <cell r="O711" t="str">
            <v>816</v>
          </cell>
          <cell r="P711">
            <v>8057</v>
          </cell>
          <cell r="Q711">
            <v>7.0000000000000007E-2</v>
          </cell>
          <cell r="R711" t="str">
            <v>95.0</v>
          </cell>
          <cell r="S711" t="str">
            <v>98.6</v>
          </cell>
          <cell r="T711">
            <v>27181</v>
          </cell>
          <cell r="V711" t="str">
            <v>16.0</v>
          </cell>
          <cell r="X711" t="str">
            <v>NA</v>
          </cell>
          <cell r="Z711" t="str">
            <v>0.7</v>
          </cell>
          <cell r="AB711" t="str">
            <v>NA</v>
          </cell>
          <cell r="AD711" t="str">
            <v>98.3</v>
          </cell>
          <cell r="AE711" t="str">
            <v>374</v>
          </cell>
          <cell r="AF711" t="str">
            <v xml:space="preserve">   550000</v>
          </cell>
          <cell r="AG711" t="str">
            <v>310</v>
          </cell>
        </row>
        <row r="712">
          <cell r="H712" t="str">
            <v>728_B_Y6BR</v>
          </cell>
          <cell r="I712">
            <v>27273</v>
          </cell>
          <cell r="K712" t="str">
            <v>OP</v>
          </cell>
          <cell r="L712" t="str">
            <v>EK</v>
          </cell>
          <cell r="O712" t="str">
            <v>2247</v>
          </cell>
          <cell r="P712">
            <v>7529</v>
          </cell>
          <cell r="Q712">
            <v>0.03</v>
          </cell>
          <cell r="R712" t="str">
            <v>98.0</v>
          </cell>
          <cell r="S712" t="str">
            <v>99.9</v>
          </cell>
          <cell r="T712">
            <v>28095</v>
          </cell>
          <cell r="V712" t="str">
            <v>20.0</v>
          </cell>
          <cell r="X712" t="str">
            <v>NA</v>
          </cell>
          <cell r="Z712" t="str">
            <v>0.7</v>
          </cell>
          <cell r="AB712" t="str">
            <v>NA</v>
          </cell>
          <cell r="AD712" t="str">
            <v>99.0</v>
          </cell>
          <cell r="AE712" t="str">
            <v>662</v>
          </cell>
          <cell r="AF712" t="str">
            <v xml:space="preserve">   735000</v>
          </cell>
          <cell r="AG712" t="str">
            <v>320</v>
          </cell>
        </row>
        <row r="713">
          <cell r="H713" t="str">
            <v>728_B_Y7BR</v>
          </cell>
          <cell r="I713">
            <v>27181</v>
          </cell>
          <cell r="K713" t="str">
            <v>OP</v>
          </cell>
          <cell r="L713" t="str">
            <v>EK</v>
          </cell>
          <cell r="O713" t="str">
            <v>2247</v>
          </cell>
          <cell r="P713">
            <v>7422</v>
          </cell>
          <cell r="Q713">
            <v>0.02</v>
          </cell>
          <cell r="R713" t="str">
            <v>98.0</v>
          </cell>
          <cell r="S713" t="str">
            <v>99.9</v>
          </cell>
          <cell r="T713">
            <v>28095</v>
          </cell>
          <cell r="V713" t="str">
            <v>16.0</v>
          </cell>
          <cell r="X713" t="str">
            <v>NA</v>
          </cell>
          <cell r="Z713" t="str">
            <v>0.7</v>
          </cell>
          <cell r="AB713" t="str">
            <v>NA</v>
          </cell>
          <cell r="AD713" t="str">
            <v>99.0</v>
          </cell>
          <cell r="AE713" t="str">
            <v>622</v>
          </cell>
          <cell r="AF713" t="str">
            <v xml:space="preserve">   735000</v>
          </cell>
          <cell r="AG713" t="str">
            <v>320</v>
          </cell>
        </row>
        <row r="714">
          <cell r="H714" t="str">
            <v>6052_B_1</v>
          </cell>
          <cell r="I714">
            <v>28095</v>
          </cell>
          <cell r="K714" t="str">
            <v>OP</v>
          </cell>
          <cell r="L714" t="str">
            <v>EC</v>
          </cell>
          <cell r="O714" t="str">
            <v>2331</v>
          </cell>
          <cell r="P714">
            <v>7769</v>
          </cell>
          <cell r="Q714">
            <v>6.2E-2</v>
          </cell>
          <cell r="R714" t="str">
            <v>98.7</v>
          </cell>
          <cell r="S714" t="str">
            <v>98.7</v>
          </cell>
          <cell r="T714">
            <v>28126</v>
          </cell>
          <cell r="V714" t="str">
            <v>4.0</v>
          </cell>
          <cell r="W714" t="str">
            <v>20.0</v>
          </cell>
          <cell r="X714" t="str">
            <v>NA</v>
          </cell>
          <cell r="Z714" t="str">
            <v>0.7</v>
          </cell>
          <cell r="AA714" t="str">
            <v>4.5</v>
          </cell>
          <cell r="AB714" t="str">
            <v>NA</v>
          </cell>
          <cell r="AD714" t="str">
            <v>99.1</v>
          </cell>
          <cell r="AE714" t="str">
            <v>12</v>
          </cell>
          <cell r="AF714" t="str">
            <v xml:space="preserve">  3070000</v>
          </cell>
          <cell r="AG714" t="str">
            <v>315</v>
          </cell>
        </row>
        <row r="715">
          <cell r="H715" t="str">
            <v>6052_B_2</v>
          </cell>
          <cell r="I715">
            <v>28581</v>
          </cell>
          <cell r="K715" t="str">
            <v>OP</v>
          </cell>
          <cell r="L715" t="str">
            <v>EC</v>
          </cell>
          <cell r="O715" t="str">
            <v>2331</v>
          </cell>
          <cell r="P715">
            <v>8668</v>
          </cell>
          <cell r="Q715">
            <v>0.06</v>
          </cell>
          <cell r="R715" t="str">
            <v>98.7</v>
          </cell>
          <cell r="S715" t="str">
            <v>98.7</v>
          </cell>
          <cell r="T715">
            <v>28126</v>
          </cell>
          <cell r="V715" t="str">
            <v>4.0</v>
          </cell>
          <cell r="W715" t="str">
            <v>20.0</v>
          </cell>
          <cell r="X715" t="str">
            <v>NA</v>
          </cell>
          <cell r="Z715" t="str">
            <v>0.7</v>
          </cell>
          <cell r="AA715" t="str">
            <v>4.5</v>
          </cell>
          <cell r="AB715" t="str">
            <v>NA</v>
          </cell>
          <cell r="AD715" t="str">
            <v>99.1</v>
          </cell>
          <cell r="AE715" t="str">
            <v>12</v>
          </cell>
          <cell r="AF715" t="str">
            <v xml:space="preserve">  3070000</v>
          </cell>
          <cell r="AG715" t="str">
            <v>315</v>
          </cell>
        </row>
        <row r="716">
          <cell r="H716" t="str">
            <v>6257_B_1</v>
          </cell>
          <cell r="I716">
            <v>30011</v>
          </cell>
          <cell r="K716" t="str">
            <v>OP</v>
          </cell>
          <cell r="L716" t="str">
            <v>EW</v>
          </cell>
          <cell r="O716" t="str">
            <v>22784</v>
          </cell>
          <cell r="P716">
            <v>8594</v>
          </cell>
          <cell r="Q716">
            <v>0.02</v>
          </cell>
          <cell r="R716" t="str">
            <v>99.3</v>
          </cell>
          <cell r="S716" t="str">
            <v>99.3</v>
          </cell>
          <cell r="T716">
            <v>29952</v>
          </cell>
          <cell r="V716" t="str">
            <v>11.0</v>
          </cell>
          <cell r="X716" t="str">
            <v>NA</v>
          </cell>
          <cell r="Z716" t="str">
            <v>0.6</v>
          </cell>
          <cell r="AB716" t="str">
            <v>NA</v>
          </cell>
          <cell r="AD716" t="str">
            <v>99.3</v>
          </cell>
          <cell r="AE716" t="str">
            <v>203</v>
          </cell>
          <cell r="AF716" t="str">
            <v xml:space="preserve">  5924000</v>
          </cell>
          <cell r="AG716" t="str">
            <v>824</v>
          </cell>
        </row>
        <row r="717">
          <cell r="H717" t="str">
            <v>6257_B_2</v>
          </cell>
          <cell r="I717">
            <v>30742</v>
          </cell>
          <cell r="K717" t="str">
            <v>OP</v>
          </cell>
          <cell r="L717" t="str">
            <v>EW</v>
          </cell>
          <cell r="O717" t="str">
            <v>22784</v>
          </cell>
          <cell r="P717">
            <v>7770</v>
          </cell>
          <cell r="Q717">
            <v>0.02</v>
          </cell>
          <cell r="R717" t="str">
            <v>99.3</v>
          </cell>
          <cell r="S717" t="str">
            <v>99.3</v>
          </cell>
          <cell r="T717">
            <v>30682</v>
          </cell>
          <cell r="V717" t="str">
            <v>11.0</v>
          </cell>
          <cell r="X717" t="str">
            <v>NA</v>
          </cell>
          <cell r="Z717" t="str">
            <v>0.6</v>
          </cell>
          <cell r="AB717" t="str">
            <v>NA</v>
          </cell>
          <cell r="AD717" t="str">
            <v>99.3</v>
          </cell>
          <cell r="AE717" t="str">
            <v>203</v>
          </cell>
          <cell r="AF717" t="str">
            <v xml:space="preserve">  5924000</v>
          </cell>
          <cell r="AG717" t="str">
            <v>824</v>
          </cell>
        </row>
        <row r="718">
          <cell r="H718" t="str">
            <v>6257_B_3</v>
          </cell>
          <cell r="I718">
            <v>31778</v>
          </cell>
          <cell r="K718" t="str">
            <v>OP</v>
          </cell>
          <cell r="L718" t="str">
            <v>EK</v>
          </cell>
          <cell r="O718" t="str">
            <v>23177</v>
          </cell>
          <cell r="P718">
            <v>8660</v>
          </cell>
          <cell r="Q718">
            <v>0.01</v>
          </cell>
          <cell r="R718" t="str">
            <v>99.7</v>
          </cell>
          <cell r="S718" t="str">
            <v>99.7</v>
          </cell>
          <cell r="T718">
            <v>31747</v>
          </cell>
          <cell r="V718" t="str">
            <v>6.0</v>
          </cell>
          <cell r="X718" t="str">
            <v>NA</v>
          </cell>
          <cell r="Z718" t="str">
            <v>0.4</v>
          </cell>
          <cell r="AB718" t="str">
            <v>NA</v>
          </cell>
          <cell r="AD718" t="str">
            <v>99.7</v>
          </cell>
          <cell r="AE718" t="str">
            <v>190</v>
          </cell>
          <cell r="AF718" t="str">
            <v xml:space="preserve">  3279000</v>
          </cell>
          <cell r="AG718" t="str">
            <v>212</v>
          </cell>
        </row>
        <row r="719">
          <cell r="H719" t="str">
            <v>6257_B_4</v>
          </cell>
          <cell r="I719">
            <v>32540</v>
          </cell>
          <cell r="K719" t="str">
            <v>OP</v>
          </cell>
          <cell r="L719" t="str">
            <v>EK</v>
          </cell>
          <cell r="O719" t="str">
            <v>23177</v>
          </cell>
          <cell r="P719">
            <v>8681</v>
          </cell>
          <cell r="Q719">
            <v>0.01</v>
          </cell>
          <cell r="R719" t="str">
            <v>99.7</v>
          </cell>
          <cell r="S719" t="str">
            <v>99.7</v>
          </cell>
          <cell r="T719">
            <v>32234</v>
          </cell>
          <cell r="V719" t="str">
            <v>6.0</v>
          </cell>
          <cell r="X719" t="str">
            <v>NA</v>
          </cell>
          <cell r="Z719" t="str">
            <v>0.4</v>
          </cell>
          <cell r="AB719" t="str">
            <v>NA</v>
          </cell>
          <cell r="AD719" t="str">
            <v>99.7</v>
          </cell>
          <cell r="AE719" t="str">
            <v>190</v>
          </cell>
          <cell r="AF719" t="str">
            <v xml:space="preserve">  3279000</v>
          </cell>
          <cell r="AG719" t="str">
            <v>212</v>
          </cell>
        </row>
        <row r="720">
          <cell r="H720" t="str">
            <v>10113_B_BAGH2</v>
          </cell>
          <cell r="I720">
            <v>32174</v>
          </cell>
          <cell r="K720" t="str">
            <v>OP</v>
          </cell>
          <cell r="L720" t="str">
            <v>BP</v>
          </cell>
          <cell r="O720" t="str">
            <v>1200</v>
          </cell>
          <cell r="P720">
            <v>8350</v>
          </cell>
          <cell r="Q720">
            <v>0.01</v>
          </cell>
          <cell r="R720" t="str">
            <v>99.8</v>
          </cell>
          <cell r="S720" t="str">
            <v>99.8</v>
          </cell>
          <cell r="T720">
            <v>36008</v>
          </cell>
          <cell r="V720" t="str">
            <v>30.1</v>
          </cell>
          <cell r="X720" t="str">
            <v>0.1</v>
          </cell>
          <cell r="Z720" t="str">
            <v>0.7</v>
          </cell>
          <cell r="AB720" t="str">
            <v>0.2</v>
          </cell>
          <cell r="AD720" t="str">
            <v>99.7</v>
          </cell>
          <cell r="AE720" t="str">
            <v>13</v>
          </cell>
          <cell r="AF720" t="str">
            <v>162320</v>
          </cell>
          <cell r="AG720" t="str">
            <v>340</v>
          </cell>
        </row>
        <row r="721">
          <cell r="H721" t="str">
            <v>10113_B_BAH1</v>
          </cell>
          <cell r="I721">
            <v>32174</v>
          </cell>
          <cell r="K721" t="str">
            <v>OP</v>
          </cell>
          <cell r="L721" t="str">
            <v>BP</v>
          </cell>
          <cell r="O721" t="str">
            <v>1200</v>
          </cell>
          <cell r="P721">
            <v>8350</v>
          </cell>
          <cell r="Q721">
            <v>0.01</v>
          </cell>
          <cell r="R721" t="str">
            <v>99.8</v>
          </cell>
          <cell r="S721" t="str">
            <v>99.8</v>
          </cell>
          <cell r="T721">
            <v>36008</v>
          </cell>
          <cell r="V721" t="str">
            <v>30.1</v>
          </cell>
          <cell r="X721" t="str">
            <v>0.1</v>
          </cell>
          <cell r="Z721" t="str">
            <v>0.7</v>
          </cell>
          <cell r="AB721" t="str">
            <v>0.2</v>
          </cell>
          <cell r="AD721" t="str">
            <v>99.7</v>
          </cell>
          <cell r="AE721" t="str">
            <v>13</v>
          </cell>
          <cell r="AF721" t="str">
            <v>162320</v>
          </cell>
          <cell r="AG721" t="str">
            <v>340</v>
          </cell>
        </row>
        <row r="722">
          <cell r="H722" t="str">
            <v>6288_B_1</v>
          </cell>
          <cell r="I722">
            <v>29373</v>
          </cell>
          <cell r="K722" t="str">
            <v>OP</v>
          </cell>
          <cell r="L722" t="str">
            <v>BR</v>
          </cell>
          <cell r="O722" t="str">
            <v>EN</v>
          </cell>
          <cell r="P722">
            <v>8550</v>
          </cell>
          <cell r="Q722">
            <v>0.02</v>
          </cell>
          <cell r="R722" t="str">
            <v>99.0</v>
          </cell>
          <cell r="S722" t="str">
            <v>NA</v>
          </cell>
          <cell r="U722" t="str">
            <v>NA</v>
          </cell>
          <cell r="V722" t="str">
            <v>13.6</v>
          </cell>
          <cell r="X722" t="str">
            <v>EN</v>
          </cell>
          <cell r="Z722" t="str">
            <v>0.15</v>
          </cell>
          <cell r="AB722" t="str">
            <v>EN</v>
          </cell>
          <cell r="AD722" t="str">
            <v>99.0</v>
          </cell>
          <cell r="AE722" t="str">
            <v>EN</v>
          </cell>
          <cell r="AF722" t="str">
            <v>EN</v>
          </cell>
          <cell r="AG722" t="str">
            <v>350</v>
          </cell>
        </row>
        <row r="723">
          <cell r="H723" t="str">
            <v>7785_B_2</v>
          </cell>
          <cell r="J723" t="str">
            <v>NA</v>
          </cell>
          <cell r="K723" t="str">
            <v>OS</v>
          </cell>
          <cell r="L723" t="str">
            <v>BP</v>
          </cell>
          <cell r="O723" t="str">
            <v>EN</v>
          </cell>
          <cell r="V723" t="str">
            <v>17.4</v>
          </cell>
          <cell r="X723" t="str">
            <v>EN</v>
          </cell>
          <cell r="Z723" t="str">
            <v>0.2</v>
          </cell>
          <cell r="AB723" t="str">
            <v>EN</v>
          </cell>
          <cell r="AD723" t="str">
            <v>100.0</v>
          </cell>
          <cell r="AE723" t="str">
            <v>8</v>
          </cell>
          <cell r="AF723" t="str">
            <v>229579</v>
          </cell>
          <cell r="AG723" t="str">
            <v>175</v>
          </cell>
        </row>
        <row r="724">
          <cell r="H724" t="str">
            <v>10114_B_A ESP</v>
          </cell>
          <cell r="I724">
            <v>27181</v>
          </cell>
          <cell r="K724" t="str">
            <v>OP</v>
          </cell>
          <cell r="L724" t="str">
            <v>EW</v>
          </cell>
          <cell r="O724" t="str">
            <v>1300</v>
          </cell>
          <cell r="P724">
            <v>7925</v>
          </cell>
          <cell r="Q724">
            <v>0.08</v>
          </cell>
          <cell r="R724" t="str">
            <v>99.9</v>
          </cell>
          <cell r="S724" t="str">
            <v>99.9</v>
          </cell>
          <cell r="T724">
            <v>38443</v>
          </cell>
          <cell r="V724" t="str">
            <v>12.0</v>
          </cell>
          <cell r="X724" t="str">
            <v>NA</v>
          </cell>
          <cell r="Z724" t="str">
            <v>2.5</v>
          </cell>
          <cell r="AB724" t="str">
            <v>NA</v>
          </cell>
          <cell r="AD724" t="str">
            <v>EN</v>
          </cell>
          <cell r="AE724" t="str">
            <v>EN</v>
          </cell>
          <cell r="AF724" t="str">
            <v>EN</v>
          </cell>
          <cell r="AG724" t="str">
            <v>EN</v>
          </cell>
        </row>
        <row r="725">
          <cell r="H725" t="str">
            <v>10114_B_B ESP</v>
          </cell>
          <cell r="I725">
            <v>27181</v>
          </cell>
          <cell r="K725" t="str">
            <v>OP</v>
          </cell>
          <cell r="L725" t="str">
            <v>EW</v>
          </cell>
          <cell r="O725" t="str">
            <v>1300</v>
          </cell>
          <cell r="P725">
            <v>7941</v>
          </cell>
          <cell r="Q725">
            <v>0.08</v>
          </cell>
          <cell r="R725" t="str">
            <v>99.9</v>
          </cell>
          <cell r="S725" t="str">
            <v>99.9</v>
          </cell>
          <cell r="T725">
            <v>38443</v>
          </cell>
          <cell r="V725" t="str">
            <v>12.0</v>
          </cell>
          <cell r="X725" t="str">
            <v>NA</v>
          </cell>
          <cell r="Z725" t="str">
            <v>2.5</v>
          </cell>
          <cell r="AB725" t="str">
            <v>NA</v>
          </cell>
          <cell r="AD725" t="str">
            <v>EN</v>
          </cell>
          <cell r="AE725" t="str">
            <v>EN</v>
          </cell>
          <cell r="AF725" t="str">
            <v>EN</v>
          </cell>
          <cell r="AG725" t="str">
            <v>EN</v>
          </cell>
        </row>
        <row r="726">
          <cell r="H726" t="str">
            <v>10114_B_C ESP</v>
          </cell>
          <cell r="I726">
            <v>27181</v>
          </cell>
          <cell r="K726" t="str">
            <v>OP</v>
          </cell>
          <cell r="L726" t="str">
            <v>EW</v>
          </cell>
          <cell r="O726" t="str">
            <v>900</v>
          </cell>
          <cell r="P726">
            <v>706</v>
          </cell>
          <cell r="Q726">
            <v>0.09</v>
          </cell>
          <cell r="R726" t="str">
            <v>99.9</v>
          </cell>
          <cell r="S726" t="str">
            <v>99.9</v>
          </cell>
          <cell r="T726">
            <v>38504</v>
          </cell>
          <cell r="V726" t="str">
            <v>12.0</v>
          </cell>
          <cell r="X726" t="str">
            <v>NA</v>
          </cell>
          <cell r="Z726" t="str">
            <v>2.5</v>
          </cell>
          <cell r="AB726" t="str">
            <v>NA</v>
          </cell>
          <cell r="AD726" t="str">
            <v>EN</v>
          </cell>
          <cell r="AE726" t="str">
            <v>EN</v>
          </cell>
          <cell r="AF726" t="str">
            <v>EN</v>
          </cell>
          <cell r="AG726" t="str">
            <v>EN</v>
          </cell>
        </row>
        <row r="727">
          <cell r="H727" t="str">
            <v>1825_B_3</v>
          </cell>
          <cell r="I727">
            <v>30529</v>
          </cell>
          <cell r="K727" t="str">
            <v>OP</v>
          </cell>
          <cell r="L727" t="str">
            <v>EK</v>
          </cell>
          <cell r="O727" t="str">
            <v>3339</v>
          </cell>
          <cell r="P727">
            <v>8280</v>
          </cell>
          <cell r="Q727">
            <v>0.03</v>
          </cell>
          <cell r="R727" t="str">
            <v>99.7</v>
          </cell>
          <cell r="S727" t="str">
            <v>99.4</v>
          </cell>
          <cell r="T727">
            <v>31199</v>
          </cell>
          <cell r="V727" t="str">
            <v>9.5</v>
          </cell>
          <cell r="W727" t="str">
            <v>15.8</v>
          </cell>
          <cell r="X727" t="str">
            <v>NA</v>
          </cell>
          <cell r="Z727" t="str">
            <v>1.2</v>
          </cell>
          <cell r="AA727" t="str">
            <v>4.5</v>
          </cell>
          <cell r="AB727" t="str">
            <v>NA</v>
          </cell>
          <cell r="AD727" t="str">
            <v>99.4</v>
          </cell>
          <cell r="AE727" t="str">
            <v>20</v>
          </cell>
          <cell r="AF727" t="str">
            <v>260000</v>
          </cell>
          <cell r="AG727" t="str">
            <v>285</v>
          </cell>
        </row>
        <row r="728">
          <cell r="H728" t="str">
            <v>165_B_1</v>
          </cell>
          <cell r="I728">
            <v>29952</v>
          </cell>
          <cell r="K728" t="str">
            <v>OP</v>
          </cell>
          <cell r="L728" t="str">
            <v>EK</v>
          </cell>
          <cell r="O728" t="str">
            <v>15999</v>
          </cell>
          <cell r="P728">
            <v>8083</v>
          </cell>
          <cell r="Q728">
            <v>0.04</v>
          </cell>
          <cell r="R728" t="str">
            <v>99.2</v>
          </cell>
          <cell r="S728" t="str">
            <v>99.2</v>
          </cell>
          <cell r="T728">
            <v>29952</v>
          </cell>
          <cell r="V728" t="str">
            <v>6.0</v>
          </cell>
          <cell r="X728" t="str">
            <v>NA</v>
          </cell>
          <cell r="Z728" t="str">
            <v>0.5</v>
          </cell>
          <cell r="AB728" t="str">
            <v>NA</v>
          </cell>
          <cell r="AD728" t="str">
            <v>99.5</v>
          </cell>
          <cell r="AE728" t="str">
            <v>153</v>
          </cell>
          <cell r="AF728" t="str">
            <v xml:space="preserve">  1788000</v>
          </cell>
          <cell r="AG728" t="str">
            <v>250</v>
          </cell>
        </row>
        <row r="729">
          <cell r="H729" t="str">
            <v>165_B_2</v>
          </cell>
          <cell r="I729">
            <v>31503</v>
          </cell>
          <cell r="K729" t="str">
            <v>OP</v>
          </cell>
          <cell r="L729" t="str">
            <v>EK</v>
          </cell>
          <cell r="O729" t="str">
            <v>22000</v>
          </cell>
          <cell r="P729">
            <v>7769</v>
          </cell>
          <cell r="Q729">
            <v>0.02</v>
          </cell>
          <cell r="R729" t="str">
            <v>99.9</v>
          </cell>
          <cell r="S729" t="str">
            <v>99.9</v>
          </cell>
          <cell r="V729" t="str">
            <v>7.0</v>
          </cell>
          <cell r="X729" t="str">
            <v>NA</v>
          </cell>
          <cell r="Z729" t="str">
            <v>1.5</v>
          </cell>
          <cell r="AB729" t="str">
            <v>NA</v>
          </cell>
          <cell r="AD729" t="str">
            <v>99.8</v>
          </cell>
          <cell r="AE729" t="str">
            <v>147</v>
          </cell>
          <cell r="AF729" t="str">
            <v xml:space="preserve">  1567300</v>
          </cell>
          <cell r="AG729" t="str">
            <v>150</v>
          </cell>
        </row>
        <row r="730">
          <cell r="H730" t="str">
            <v>10822_B_DC1</v>
          </cell>
          <cell r="I730">
            <v>33786</v>
          </cell>
          <cell r="K730" t="str">
            <v>OP</v>
          </cell>
          <cell r="L730" t="str">
            <v>MC</v>
          </cell>
          <cell r="O730" t="str">
            <v>408</v>
          </cell>
          <cell r="P730">
            <v>8544</v>
          </cell>
          <cell r="Q730">
            <v>0.01</v>
          </cell>
          <cell r="R730" t="str">
            <v>99.9</v>
          </cell>
          <cell r="S730" t="str">
            <v>99.7</v>
          </cell>
          <cell r="U730" t="str">
            <v>NA</v>
          </cell>
          <cell r="V730" t="str">
            <v>NA</v>
          </cell>
          <cell r="W730" t="str">
            <v>NA</v>
          </cell>
          <cell r="X730" t="str">
            <v>NA</v>
          </cell>
          <cell r="Y730" t="str">
            <v>NA</v>
          </cell>
          <cell r="Z730" t="str">
            <v>NA</v>
          </cell>
          <cell r="AA730" t="str">
            <v>NA</v>
          </cell>
          <cell r="AB730" t="str">
            <v>NA</v>
          </cell>
          <cell r="AC730" t="str">
            <v>NA</v>
          </cell>
          <cell r="AD730" t="str">
            <v>99.7</v>
          </cell>
          <cell r="AE730" t="str">
            <v>16</v>
          </cell>
          <cell r="AF730" t="str">
            <v>240000</v>
          </cell>
          <cell r="AG730" t="str">
            <v>357</v>
          </cell>
        </row>
        <row r="731">
          <cell r="H731" t="str">
            <v>10822_B_PC1</v>
          </cell>
          <cell r="I731">
            <v>33786</v>
          </cell>
          <cell r="K731" t="str">
            <v>OP</v>
          </cell>
          <cell r="L731" t="str">
            <v>EK</v>
          </cell>
          <cell r="O731" t="str">
            <v>3439</v>
          </cell>
          <cell r="P731">
            <v>8544</v>
          </cell>
          <cell r="Q731">
            <v>0.01</v>
          </cell>
          <cell r="R731" t="str">
            <v>99.9</v>
          </cell>
          <cell r="S731" t="str">
            <v>99.7</v>
          </cell>
          <cell r="U731" t="str">
            <v>NA</v>
          </cell>
          <cell r="V731" t="str">
            <v>NA</v>
          </cell>
          <cell r="W731" t="str">
            <v>NA</v>
          </cell>
          <cell r="X731" t="str">
            <v>NA</v>
          </cell>
          <cell r="Y731" t="str">
            <v>NA</v>
          </cell>
          <cell r="Z731" t="str">
            <v>NA</v>
          </cell>
          <cell r="AA731" t="str">
            <v>NA</v>
          </cell>
          <cell r="AB731" t="str">
            <v>NA</v>
          </cell>
          <cell r="AC731" t="str">
            <v>NA</v>
          </cell>
          <cell r="AD731" t="str">
            <v>99.7</v>
          </cell>
          <cell r="AE731" t="str">
            <v>16</v>
          </cell>
          <cell r="AF731" t="str">
            <v>240000</v>
          </cell>
          <cell r="AG731" t="str">
            <v>357</v>
          </cell>
        </row>
        <row r="732">
          <cell r="H732" t="str">
            <v>55830_B_EB3</v>
          </cell>
          <cell r="I732">
            <v>29373</v>
          </cell>
          <cell r="K732" t="str">
            <v>OP</v>
          </cell>
          <cell r="L732" t="str">
            <v>MC</v>
          </cell>
          <cell r="M732" t="str">
            <v>EK</v>
          </cell>
          <cell r="O732" t="str">
            <v>4549</v>
          </cell>
          <cell r="P732">
            <v>8300</v>
          </cell>
          <cell r="Q732">
            <v>0.1</v>
          </cell>
          <cell r="R732" t="str">
            <v>97.7</v>
          </cell>
          <cell r="S732" t="str">
            <v>97.7</v>
          </cell>
          <cell r="U732" t="str">
            <v>EN</v>
          </cell>
          <cell r="V732" t="str">
            <v>NA</v>
          </cell>
          <cell r="X732" t="str">
            <v>0.1</v>
          </cell>
          <cell r="Z732" t="str">
            <v>NA</v>
          </cell>
          <cell r="AB732" t="str">
            <v>2.3</v>
          </cell>
          <cell r="AD732" t="str">
            <v>99.4</v>
          </cell>
          <cell r="AE732" t="str">
            <v>50</v>
          </cell>
          <cell r="AF732" t="str">
            <v>245000</v>
          </cell>
          <cell r="AG732" t="str">
            <v>350</v>
          </cell>
        </row>
        <row r="733">
          <cell r="H733" t="str">
            <v>2039_B_1</v>
          </cell>
          <cell r="I733">
            <v>28642</v>
          </cell>
          <cell r="K733" t="str">
            <v>OP</v>
          </cell>
          <cell r="L733" t="str">
            <v>BR</v>
          </cell>
          <cell r="O733" t="str">
            <v>4386</v>
          </cell>
          <cell r="P733">
            <v>7940</v>
          </cell>
          <cell r="Q733">
            <v>0.02</v>
          </cell>
          <cell r="R733" t="str">
            <v>99.5</v>
          </cell>
          <cell r="S733" t="str">
            <v>99.5</v>
          </cell>
          <cell r="T733">
            <v>33909</v>
          </cell>
          <cell r="V733" t="str">
            <v>NA</v>
          </cell>
          <cell r="X733" t="str">
            <v>0.01</v>
          </cell>
          <cell r="Z733" t="str">
            <v>NA</v>
          </cell>
          <cell r="AB733" t="str">
            <v>0.4</v>
          </cell>
          <cell r="AD733" t="str">
            <v>99.5</v>
          </cell>
          <cell r="AE733" t="str">
            <v>1.18</v>
          </cell>
          <cell r="AF733" t="str">
            <v>255800</v>
          </cell>
          <cell r="AG733" t="str">
            <v>300</v>
          </cell>
        </row>
        <row r="734">
          <cell r="H734" t="str">
            <v>2824_B_1</v>
          </cell>
          <cell r="I734">
            <v>28277</v>
          </cell>
          <cell r="K734" t="str">
            <v>OP</v>
          </cell>
          <cell r="L734" t="str">
            <v>EK</v>
          </cell>
          <cell r="O734" t="str">
            <v>823</v>
          </cell>
          <cell r="P734">
            <v>8754</v>
          </cell>
          <cell r="Q734">
            <v>0.01</v>
          </cell>
          <cell r="R734" t="str">
            <v>99.3</v>
          </cell>
          <cell r="S734" t="str">
            <v>99.3</v>
          </cell>
          <cell r="T734">
            <v>38626</v>
          </cell>
          <cell r="U734" t="str">
            <v>EN</v>
          </cell>
          <cell r="V734" t="str">
            <v>8.1</v>
          </cell>
          <cell r="W734" t="str">
            <v>14.6</v>
          </cell>
          <cell r="X734" t="str">
            <v>NA</v>
          </cell>
          <cell r="Z734" t="str">
            <v>0.6</v>
          </cell>
          <cell r="AA734" t="str">
            <v>1.1</v>
          </cell>
          <cell r="AB734" t="str">
            <v>NA</v>
          </cell>
          <cell r="AD734" t="str">
            <v>98.0</v>
          </cell>
          <cell r="AE734" t="str">
            <v>64</v>
          </cell>
          <cell r="AF734" t="str">
            <v xml:space="preserve">   350000</v>
          </cell>
          <cell r="AG734" t="str">
            <v>320</v>
          </cell>
        </row>
        <row r="735">
          <cell r="H735" t="str">
            <v>2824_B_10</v>
          </cell>
          <cell r="I735">
            <v>30103</v>
          </cell>
          <cell r="K735" t="str">
            <v>OP</v>
          </cell>
          <cell r="L735" t="str">
            <v>BR</v>
          </cell>
          <cell r="O735" t="str">
            <v>1800</v>
          </cell>
          <cell r="P735">
            <v>8364</v>
          </cell>
          <cell r="Q735">
            <v>0</v>
          </cell>
          <cell r="R735" t="str">
            <v>99.9</v>
          </cell>
          <cell r="S735" t="str">
            <v>99.9</v>
          </cell>
          <cell r="U735" t="str">
            <v>EN</v>
          </cell>
          <cell r="V735" t="str">
            <v>8.1</v>
          </cell>
          <cell r="W735" t="str">
            <v>14.6</v>
          </cell>
          <cell r="X735" t="str">
            <v>NA</v>
          </cell>
          <cell r="Z735" t="str">
            <v>0.6</v>
          </cell>
          <cell r="AA735" t="str">
            <v>1.1</v>
          </cell>
          <cell r="AB735" t="str">
            <v>NA</v>
          </cell>
          <cell r="AD735" t="str">
            <v>99.8</v>
          </cell>
          <cell r="AE735" t="str">
            <v>13</v>
          </cell>
          <cell r="AF735" t="str">
            <v xml:space="preserve">   160000</v>
          </cell>
          <cell r="AG735" t="str">
            <v>200</v>
          </cell>
        </row>
        <row r="736">
          <cell r="H736" t="str">
            <v>6030_B_1</v>
          </cell>
          <cell r="I736">
            <v>29068</v>
          </cell>
          <cell r="K736" t="str">
            <v>OP</v>
          </cell>
          <cell r="L736" t="str">
            <v>EK</v>
          </cell>
          <cell r="O736" t="str">
            <v>13086</v>
          </cell>
          <cell r="P736">
            <v>7874</v>
          </cell>
          <cell r="Q736">
            <v>4.7000000000000002E-3</v>
          </cell>
          <cell r="R736" t="str">
            <v>99.8</v>
          </cell>
          <cell r="S736" t="str">
            <v>NA</v>
          </cell>
          <cell r="U736" t="str">
            <v>NA</v>
          </cell>
          <cell r="V736" t="str">
            <v>12.0</v>
          </cell>
          <cell r="X736" t="str">
            <v>NA</v>
          </cell>
          <cell r="Z736" t="str">
            <v>1.0</v>
          </cell>
          <cell r="AB736" t="str">
            <v>NA</v>
          </cell>
          <cell r="AD736" t="str">
            <v>99.5</v>
          </cell>
          <cell r="AE736" t="str">
            <v>198</v>
          </cell>
          <cell r="AF736" t="str">
            <v xml:space="preserve">  2310000</v>
          </cell>
          <cell r="AG736" t="str">
            <v>321</v>
          </cell>
        </row>
        <row r="737">
          <cell r="H737" t="str">
            <v>6030_B_2</v>
          </cell>
          <cell r="I737">
            <v>29768</v>
          </cell>
          <cell r="K737" t="str">
            <v>OP</v>
          </cell>
          <cell r="L737" t="str">
            <v>EK</v>
          </cell>
          <cell r="O737" t="str">
            <v>13086</v>
          </cell>
          <cell r="P737">
            <v>8536</v>
          </cell>
          <cell r="Q737">
            <v>3.5000000000000001E-3</v>
          </cell>
          <cell r="R737" t="str">
            <v>99.8</v>
          </cell>
          <cell r="U737" t="str">
            <v>NA</v>
          </cell>
          <cell r="V737" t="str">
            <v>12.0</v>
          </cell>
          <cell r="X737" t="str">
            <v>NA</v>
          </cell>
          <cell r="Z737" t="str">
            <v>1.0</v>
          </cell>
          <cell r="AB737" t="str">
            <v>NA</v>
          </cell>
          <cell r="AD737" t="str">
            <v>99.5</v>
          </cell>
          <cell r="AE737" t="str">
            <v>198</v>
          </cell>
          <cell r="AF737" t="str">
            <v xml:space="preserve">  2310000</v>
          </cell>
          <cell r="AG737" t="str">
            <v>321</v>
          </cell>
        </row>
        <row r="738">
          <cell r="H738" t="str">
            <v>54852_B_1</v>
          </cell>
          <cell r="I738">
            <v>31564</v>
          </cell>
          <cell r="K738" t="str">
            <v>OP</v>
          </cell>
          <cell r="L738" t="str">
            <v>MC</v>
          </cell>
          <cell r="M738" t="str">
            <v>EW</v>
          </cell>
          <cell r="O738" t="str">
            <v>EN</v>
          </cell>
          <cell r="P738">
            <v>7750</v>
          </cell>
          <cell r="Q738">
            <v>3.0000000000000001E-3</v>
          </cell>
          <cell r="R738" t="str">
            <v>99.7</v>
          </cell>
          <cell r="S738" t="str">
            <v>99.7</v>
          </cell>
          <cell r="T738">
            <v>38200</v>
          </cell>
          <cell r="V738" t="str">
            <v>NA</v>
          </cell>
          <cell r="X738" t="str">
            <v>NA</v>
          </cell>
          <cell r="Z738" t="str">
            <v>NA</v>
          </cell>
          <cell r="AB738" t="str">
            <v>NA</v>
          </cell>
          <cell r="AD738" t="str">
            <v>97.5</v>
          </cell>
          <cell r="AE738" t="str">
            <v>4.8</v>
          </cell>
          <cell r="AF738" t="str">
            <v>99690</v>
          </cell>
          <cell r="AG738" t="str">
            <v>330</v>
          </cell>
        </row>
        <row r="739">
          <cell r="H739" t="str">
            <v>641_B_4</v>
          </cell>
          <cell r="I739">
            <v>24990</v>
          </cell>
          <cell r="K739" t="str">
            <v>OP</v>
          </cell>
          <cell r="L739" t="str">
            <v>EK</v>
          </cell>
          <cell r="M739" t="str">
            <v>EW</v>
          </cell>
          <cell r="O739" t="str">
            <v>7988</v>
          </cell>
          <cell r="P739">
            <v>8370</v>
          </cell>
          <cell r="Q739">
            <v>0.01</v>
          </cell>
          <cell r="R739" t="str">
            <v>77.0</v>
          </cell>
          <cell r="S739" t="str">
            <v>99.0</v>
          </cell>
          <cell r="T739">
            <v>38443</v>
          </cell>
          <cell r="V739" t="str">
            <v>11.0</v>
          </cell>
          <cell r="W739" t="str">
            <v>14.0</v>
          </cell>
          <cell r="X739" t="str">
            <v>NA</v>
          </cell>
          <cell r="Z739" t="str">
            <v>0.5</v>
          </cell>
          <cell r="AA739" t="str">
            <v>3.5</v>
          </cell>
          <cell r="AB739" t="str">
            <v>NA</v>
          </cell>
          <cell r="AD739" t="str">
            <v>99.1</v>
          </cell>
          <cell r="AE739" t="str">
            <v>88</v>
          </cell>
          <cell r="AF739" t="str">
            <v>515000</v>
          </cell>
          <cell r="AG739" t="str">
            <v>650</v>
          </cell>
        </row>
        <row r="740">
          <cell r="H740" t="str">
            <v>641_B_5</v>
          </cell>
          <cell r="I740">
            <v>25355</v>
          </cell>
          <cell r="K740" t="str">
            <v>OP</v>
          </cell>
          <cell r="L740" t="str">
            <v>EK</v>
          </cell>
          <cell r="M740" t="str">
            <v>EW</v>
          </cell>
          <cell r="O740" t="str">
            <v>8403</v>
          </cell>
          <cell r="P740">
            <v>7849</v>
          </cell>
          <cell r="Q740">
            <v>0.01</v>
          </cell>
          <cell r="R740" t="str">
            <v>78.0</v>
          </cell>
          <cell r="S740" t="str">
            <v>99.0</v>
          </cell>
          <cell r="T740">
            <v>38353</v>
          </cell>
          <cell r="V740" t="str">
            <v>11</v>
          </cell>
          <cell r="W740" t="str">
            <v>14</v>
          </cell>
          <cell r="X740" t="str">
            <v>NA</v>
          </cell>
          <cell r="Z740" t="str">
            <v>.5</v>
          </cell>
          <cell r="AA740" t="str">
            <v>3.5</v>
          </cell>
          <cell r="AB740" t="str">
            <v>NA</v>
          </cell>
          <cell r="AD740" t="str">
            <v>99.1</v>
          </cell>
          <cell r="AE740" t="str">
            <v>88</v>
          </cell>
          <cell r="AF740" t="str">
            <v xml:space="preserve">   515000</v>
          </cell>
          <cell r="AG740" t="str">
            <v>650</v>
          </cell>
        </row>
        <row r="741">
          <cell r="H741" t="str">
            <v>641_B_6</v>
          </cell>
          <cell r="I741">
            <v>34486</v>
          </cell>
          <cell r="K741" t="str">
            <v>OP</v>
          </cell>
          <cell r="L741" t="str">
            <v>EK</v>
          </cell>
          <cell r="O741" t="str">
            <v>11538</v>
          </cell>
          <cell r="P741">
            <v>6768</v>
          </cell>
          <cell r="Q741">
            <v>0.01</v>
          </cell>
          <cell r="R741" t="str">
            <v>87.0</v>
          </cell>
          <cell r="S741" t="str">
            <v>99.0</v>
          </cell>
          <cell r="T741">
            <v>38504</v>
          </cell>
          <cell r="V741" t="str">
            <v>7</v>
          </cell>
          <cell r="W741" t="str">
            <v>14</v>
          </cell>
          <cell r="X741" t="str">
            <v>NA</v>
          </cell>
          <cell r="Z741" t="str">
            <v>.7</v>
          </cell>
          <cell r="AA741" t="str">
            <v>3.2</v>
          </cell>
          <cell r="AB741" t="str">
            <v>NA</v>
          </cell>
          <cell r="AD741" t="str">
            <v>99.6</v>
          </cell>
          <cell r="AE741" t="str">
            <v>156</v>
          </cell>
          <cell r="AF741" t="str">
            <v xml:space="preserve">  1325820</v>
          </cell>
          <cell r="AG741" t="str">
            <v>340</v>
          </cell>
        </row>
        <row r="742">
          <cell r="H742" t="str">
            <v>641_B_7</v>
          </cell>
          <cell r="I742">
            <v>38078</v>
          </cell>
          <cell r="K742" t="str">
            <v>OP</v>
          </cell>
          <cell r="L742" t="str">
            <v>EK</v>
          </cell>
          <cell r="O742" t="str">
            <v>39743</v>
          </cell>
          <cell r="P742">
            <v>6013</v>
          </cell>
          <cell r="Q742">
            <v>0.01</v>
          </cell>
          <cell r="R742" t="str">
            <v>67.0</v>
          </cell>
          <cell r="S742" t="str">
            <v>99.4</v>
          </cell>
          <cell r="T742">
            <v>38139</v>
          </cell>
          <cell r="V742" t="str">
            <v>6.0</v>
          </cell>
          <cell r="W742" t="str">
            <v>15.8</v>
          </cell>
          <cell r="X742" t="str">
            <v>NA</v>
          </cell>
          <cell r="Z742" t="str">
            <v>0.7</v>
          </cell>
          <cell r="AA742" t="str">
            <v>1.6</v>
          </cell>
          <cell r="AB742" t="str">
            <v>NA</v>
          </cell>
          <cell r="AD742" t="str">
            <v>99.6</v>
          </cell>
          <cell r="AE742" t="str">
            <v>250</v>
          </cell>
          <cell r="AF742" t="str">
            <v>2000000</v>
          </cell>
          <cell r="AG742" t="str">
            <v>320</v>
          </cell>
        </row>
        <row r="743">
          <cell r="H743" t="str">
            <v>642_B_1</v>
          </cell>
          <cell r="I743">
            <v>27334</v>
          </cell>
          <cell r="K743" t="str">
            <v>OP</v>
          </cell>
          <cell r="L743" t="str">
            <v>EK</v>
          </cell>
          <cell r="O743" t="str">
            <v>1042</v>
          </cell>
          <cell r="P743">
            <v>7334</v>
          </cell>
          <cell r="Q743">
            <v>0.02</v>
          </cell>
          <cell r="R743" t="str">
            <v>47.0</v>
          </cell>
          <cell r="S743" t="str">
            <v>99.0</v>
          </cell>
          <cell r="T743">
            <v>27334</v>
          </cell>
          <cell r="V743" t="str">
            <v>11.0</v>
          </cell>
          <cell r="W743" t="str">
            <v>14</v>
          </cell>
          <cell r="X743" t="str">
            <v>NA</v>
          </cell>
          <cell r="Z743" t="str">
            <v>0.5</v>
          </cell>
          <cell r="AA743" t="str">
            <v>3.5</v>
          </cell>
          <cell r="AB743" t="str">
            <v>NA</v>
          </cell>
          <cell r="AD743" t="str">
            <v>99.8</v>
          </cell>
          <cell r="AE743" t="str">
            <v>13</v>
          </cell>
          <cell r="AF743" t="str">
            <v>190600</v>
          </cell>
          <cell r="AG743" t="str">
            <v>289</v>
          </cell>
        </row>
        <row r="744">
          <cell r="H744" t="str">
            <v>642_B_2</v>
          </cell>
          <cell r="I744">
            <v>27912</v>
          </cell>
          <cell r="K744" t="str">
            <v>OP</v>
          </cell>
          <cell r="L744" t="str">
            <v>EK</v>
          </cell>
          <cell r="O744" t="str">
            <v>1079</v>
          </cell>
          <cell r="P744">
            <v>7004</v>
          </cell>
          <cell r="Q744">
            <v>0.02</v>
          </cell>
          <cell r="R744" t="str">
            <v>45.0</v>
          </cell>
          <cell r="S744" t="str">
            <v>99.0</v>
          </cell>
          <cell r="T744">
            <v>27912</v>
          </cell>
          <cell r="V744" t="str">
            <v>11.0</v>
          </cell>
          <cell r="W744" t="str">
            <v>14</v>
          </cell>
          <cell r="X744" t="str">
            <v>NA</v>
          </cell>
          <cell r="Z744" t="str">
            <v>0.5</v>
          </cell>
          <cell r="AA744" t="str">
            <v>3.5</v>
          </cell>
          <cell r="AB744" t="str">
            <v>NA</v>
          </cell>
          <cell r="AD744" t="str">
            <v>99.8</v>
          </cell>
          <cell r="AE744" t="str">
            <v>13</v>
          </cell>
          <cell r="AF744" t="str">
            <v>190600</v>
          </cell>
          <cell r="AG744" t="str">
            <v>325</v>
          </cell>
        </row>
        <row r="745">
          <cell r="H745" t="str">
            <v>643_B_1</v>
          </cell>
          <cell r="I745">
            <v>23863</v>
          </cell>
          <cell r="K745" t="str">
            <v>OP</v>
          </cell>
          <cell r="L745" t="str">
            <v>EK</v>
          </cell>
          <cell r="M745" t="str">
            <v>EW</v>
          </cell>
          <cell r="O745" t="str">
            <v>7584</v>
          </cell>
          <cell r="P745">
            <v>8162</v>
          </cell>
          <cell r="Q745">
            <v>0.02</v>
          </cell>
          <cell r="R745" t="str">
            <v>89.0</v>
          </cell>
          <cell r="S745" t="str">
            <v>99.0</v>
          </cell>
          <cell r="T745">
            <v>23863</v>
          </cell>
          <cell r="V745" t="str">
            <v>11</v>
          </cell>
          <cell r="W745" t="str">
            <v>14</v>
          </cell>
          <cell r="X745" t="str">
            <v>NA</v>
          </cell>
          <cell r="Z745" t="str">
            <v>.5</v>
          </cell>
          <cell r="AA745" t="str">
            <v>3.5</v>
          </cell>
          <cell r="AB745" t="str">
            <v>NA</v>
          </cell>
          <cell r="AD745" t="str">
            <v>99.1</v>
          </cell>
          <cell r="AE745" t="str">
            <v>156</v>
          </cell>
          <cell r="AF745" t="str">
            <v xml:space="preserve">   709100</v>
          </cell>
          <cell r="AG745" t="str">
            <v>650</v>
          </cell>
        </row>
        <row r="746">
          <cell r="H746" t="str">
            <v>643_B_2</v>
          </cell>
          <cell r="I746">
            <v>24563</v>
          </cell>
          <cell r="K746" t="str">
            <v>OP</v>
          </cell>
          <cell r="L746" t="str">
            <v>EK</v>
          </cell>
          <cell r="M746" t="str">
            <v>EW</v>
          </cell>
          <cell r="O746" t="str">
            <v>8148</v>
          </cell>
          <cell r="P746">
            <v>6694</v>
          </cell>
          <cell r="Q746">
            <v>0.01</v>
          </cell>
          <cell r="R746" t="str">
            <v>90.0</v>
          </cell>
          <cell r="S746" t="str">
            <v>99.0</v>
          </cell>
          <cell r="T746">
            <v>24563</v>
          </cell>
          <cell r="V746" t="str">
            <v>11</v>
          </cell>
          <cell r="W746" t="str">
            <v>14</v>
          </cell>
          <cell r="X746" t="str">
            <v>NA</v>
          </cell>
          <cell r="Z746" t="str">
            <v>.6</v>
          </cell>
          <cell r="AA746" t="str">
            <v>3.5</v>
          </cell>
          <cell r="AB746" t="str">
            <v>NA</v>
          </cell>
          <cell r="AD746" t="str">
            <v>99.1</v>
          </cell>
          <cell r="AE746" t="str">
            <v>207</v>
          </cell>
          <cell r="AF746" t="str">
            <v xml:space="preserve">   776400</v>
          </cell>
          <cell r="AG746" t="str">
            <v>670</v>
          </cell>
        </row>
        <row r="747">
          <cell r="H747" t="str">
            <v>54763_B_PB1SC</v>
          </cell>
          <cell r="I747">
            <v>32021</v>
          </cell>
          <cell r="K747" t="str">
            <v>OP</v>
          </cell>
          <cell r="L747" t="str">
            <v>MC</v>
          </cell>
          <cell r="M747" t="str">
            <v>SC</v>
          </cell>
          <cell r="N747" t="str">
            <v>WS</v>
          </cell>
          <cell r="O747" t="str">
            <v>776</v>
          </cell>
          <cell r="P747">
            <v>644</v>
          </cell>
          <cell r="Q747">
            <v>0.2</v>
          </cell>
          <cell r="R747" t="str">
            <v>86.5</v>
          </cell>
          <cell r="S747" t="str">
            <v>86.5</v>
          </cell>
          <cell r="T747">
            <v>37135</v>
          </cell>
          <cell r="V747" t="str">
            <v>7.5</v>
          </cell>
          <cell r="X747" t="str">
            <v>EN</v>
          </cell>
          <cell r="Z747" t="str">
            <v>1.5</v>
          </cell>
          <cell r="AB747" t="str">
            <v>0.5</v>
          </cell>
          <cell r="AD747" t="str">
            <v>82.0</v>
          </cell>
          <cell r="AE747" t="str">
            <v>34</v>
          </cell>
          <cell r="AF747" t="str">
            <v>117000</v>
          </cell>
          <cell r="AG747" t="str">
            <v>139</v>
          </cell>
        </row>
        <row r="748">
          <cell r="H748" t="str">
            <v>54763_B_PB3SC</v>
          </cell>
          <cell r="I748">
            <v>36008</v>
          </cell>
          <cell r="K748" t="str">
            <v>OP</v>
          </cell>
          <cell r="L748" t="str">
            <v>MC</v>
          </cell>
          <cell r="M748" t="str">
            <v>SC</v>
          </cell>
          <cell r="N748" t="str">
            <v>WS</v>
          </cell>
          <cell r="O748" t="str">
            <v>493</v>
          </cell>
          <cell r="P748">
            <v>8192</v>
          </cell>
          <cell r="Q748">
            <v>0.13</v>
          </cell>
          <cell r="R748" t="str">
            <v>91.5</v>
          </cell>
          <cell r="S748" t="str">
            <v>91.5</v>
          </cell>
          <cell r="T748">
            <v>37135</v>
          </cell>
          <cell r="V748" t="str">
            <v>7.5</v>
          </cell>
          <cell r="X748" t="str">
            <v>EN</v>
          </cell>
          <cell r="Z748" t="str">
            <v>1.5</v>
          </cell>
          <cell r="AB748" t="str">
            <v>0.5</v>
          </cell>
          <cell r="AD748" t="str">
            <v>98.9</v>
          </cell>
          <cell r="AE748" t="str">
            <v>21</v>
          </cell>
          <cell r="AF748" t="str">
            <v>92630</v>
          </cell>
          <cell r="AG748" t="str">
            <v>135</v>
          </cell>
        </row>
        <row r="749">
          <cell r="H749" t="str">
            <v>54763_B_R3ESP</v>
          </cell>
          <cell r="I749">
            <v>33786</v>
          </cell>
          <cell r="K749" t="str">
            <v>OP</v>
          </cell>
          <cell r="L749" t="str">
            <v>OT</v>
          </cell>
          <cell r="O749" t="str">
            <v>6410</v>
          </cell>
          <cell r="P749">
            <v>8561</v>
          </cell>
          <cell r="Q749">
            <v>0.01</v>
          </cell>
          <cell r="R749" t="str">
            <v>99.9</v>
          </cell>
          <cell r="S749" t="str">
            <v>99.9</v>
          </cell>
          <cell r="V749" t="str">
            <v>NA</v>
          </cell>
          <cell r="X749" t="str">
            <v>EN</v>
          </cell>
          <cell r="Z749" t="str">
            <v>NA</v>
          </cell>
          <cell r="AB749" t="str">
            <v>0.5</v>
          </cell>
          <cell r="AD749" t="str">
            <v>99.7</v>
          </cell>
          <cell r="AE749" t="str">
            <v>37</v>
          </cell>
          <cell r="AF749" t="str">
            <v>370000</v>
          </cell>
          <cell r="AG749" t="str">
            <v>350</v>
          </cell>
        </row>
        <row r="750">
          <cell r="H750" t="str">
            <v>54763_B_R3SC</v>
          </cell>
          <cell r="I750">
            <v>33786</v>
          </cell>
          <cell r="K750" t="str">
            <v>OP</v>
          </cell>
          <cell r="L750" t="str">
            <v>SC</v>
          </cell>
          <cell r="M750" t="str">
            <v>WS</v>
          </cell>
          <cell r="O750" t="str">
            <v>423</v>
          </cell>
          <cell r="P750">
            <v>8561</v>
          </cell>
          <cell r="Q750">
            <v>0</v>
          </cell>
          <cell r="R750" t="str">
            <v>62.4</v>
          </cell>
          <cell r="S750" t="str">
            <v>NA</v>
          </cell>
          <cell r="U750" t="str">
            <v>NA</v>
          </cell>
          <cell r="V750" t="str">
            <v>NA</v>
          </cell>
          <cell r="X750" t="str">
            <v>NA</v>
          </cell>
          <cell r="Z750" t="str">
            <v>NA</v>
          </cell>
          <cell r="AB750" t="str">
            <v>NA</v>
          </cell>
          <cell r="AD750" t="str">
            <v>98.0</v>
          </cell>
          <cell r="AE750" t="str">
            <v>8</v>
          </cell>
          <cell r="AF750" t="str">
            <v>39000</v>
          </cell>
          <cell r="AG750" t="str">
            <v>174</v>
          </cell>
        </row>
        <row r="751">
          <cell r="H751" t="str">
            <v>1393_B_1A</v>
          </cell>
          <cell r="I751">
            <v>33817</v>
          </cell>
          <cell r="K751" t="str">
            <v>OP</v>
          </cell>
          <cell r="L751" t="str">
            <v>BR</v>
          </cell>
          <cell r="O751" t="str">
            <v>5449</v>
          </cell>
          <cell r="P751">
            <v>8143</v>
          </cell>
          <cell r="Q751">
            <v>0.01</v>
          </cell>
          <cell r="R751" t="str">
            <v>100</v>
          </cell>
          <cell r="S751" t="str">
            <v>100</v>
          </cell>
          <cell r="T751">
            <v>33909</v>
          </cell>
          <cell r="V751" t="str">
            <v>NA</v>
          </cell>
          <cell r="X751" t="str">
            <v>0.6</v>
          </cell>
          <cell r="Z751" t="str">
            <v>NA</v>
          </cell>
          <cell r="AB751" t="str">
            <v>4.5</v>
          </cell>
          <cell r="AD751" t="str">
            <v>99.8</v>
          </cell>
          <cell r="AE751" t="str">
            <v>14</v>
          </cell>
          <cell r="AF751" t="str">
            <v xml:space="preserve">   415000</v>
          </cell>
          <cell r="AG751" t="str">
            <v>280</v>
          </cell>
        </row>
        <row r="752">
          <cell r="H752" t="str">
            <v>1393_B_2A</v>
          </cell>
          <cell r="I752">
            <v>33848</v>
          </cell>
          <cell r="K752" t="str">
            <v>OP</v>
          </cell>
          <cell r="L752" t="str">
            <v>BR</v>
          </cell>
          <cell r="O752" t="str">
            <v>5449</v>
          </cell>
          <cell r="P752">
            <v>235</v>
          </cell>
          <cell r="Q752">
            <v>0.1</v>
          </cell>
          <cell r="R752" t="str">
            <v>100</v>
          </cell>
          <cell r="S752" t="str">
            <v>100</v>
          </cell>
          <cell r="T752">
            <v>33909</v>
          </cell>
          <cell r="V752" t="str">
            <v>NA</v>
          </cell>
          <cell r="X752" t="str">
            <v>0.6</v>
          </cell>
          <cell r="Z752" t="str">
            <v>NA</v>
          </cell>
          <cell r="AB752" t="str">
            <v>4.5</v>
          </cell>
          <cell r="AD752" t="str">
            <v>99.8</v>
          </cell>
          <cell r="AE752" t="str">
            <v>14</v>
          </cell>
          <cell r="AF752" t="str">
            <v xml:space="preserve">   415000</v>
          </cell>
          <cell r="AG752" t="str">
            <v>280</v>
          </cell>
        </row>
        <row r="753">
          <cell r="H753" t="str">
            <v>1393_B_4</v>
          </cell>
          <cell r="I753">
            <v>25750</v>
          </cell>
          <cell r="K753" t="str">
            <v>OS</v>
          </cell>
          <cell r="L753" t="str">
            <v>EK</v>
          </cell>
          <cell r="O753" t="str">
            <v>130</v>
          </cell>
          <cell r="P753">
            <v>0</v>
          </cell>
          <cell r="Q753" t="str">
            <v>NA</v>
          </cell>
          <cell r="R753" t="str">
            <v>NA</v>
          </cell>
          <cell r="S753" t="str">
            <v>NA</v>
          </cell>
          <cell r="U753" t="str">
            <v>NA</v>
          </cell>
          <cell r="V753" t="str">
            <v>NA</v>
          </cell>
          <cell r="X753" t="str">
            <v>0.1</v>
          </cell>
          <cell r="Z753" t="str">
            <v>NA</v>
          </cell>
          <cell r="AB753" t="str">
            <v>0.0</v>
          </cell>
          <cell r="AD753" t="str">
            <v>95</v>
          </cell>
          <cell r="AE753" t="str">
            <v>42</v>
          </cell>
          <cell r="AF753" t="str">
            <v xml:space="preserve">  1510000</v>
          </cell>
          <cell r="AG753" t="str">
            <v>274</v>
          </cell>
        </row>
        <row r="754">
          <cell r="H754" t="str">
            <v>1393_B_6</v>
          </cell>
          <cell r="I754">
            <v>30072</v>
          </cell>
          <cell r="K754" t="str">
            <v>OP</v>
          </cell>
          <cell r="L754" t="str">
            <v>EW</v>
          </cell>
          <cell r="O754" t="str">
            <v>9990</v>
          </cell>
          <cell r="P754">
            <v>7535</v>
          </cell>
          <cell r="Q754">
            <v>7.0000000000000007E-2</v>
          </cell>
          <cell r="R754" t="str">
            <v>99.5</v>
          </cell>
          <cell r="S754" t="str">
            <v>100</v>
          </cell>
          <cell r="T754">
            <v>33909</v>
          </cell>
          <cell r="V754" t="str">
            <v>5.8</v>
          </cell>
          <cell r="X754" t="str">
            <v>NA</v>
          </cell>
          <cell r="Z754" t="str">
            <v>0.5</v>
          </cell>
          <cell r="AB754" t="str">
            <v>NA</v>
          </cell>
          <cell r="AD754" t="str">
            <v>99.5</v>
          </cell>
          <cell r="AE754" t="str">
            <v>495</v>
          </cell>
          <cell r="AF754" t="str">
            <v xml:space="preserve">  3040000</v>
          </cell>
          <cell r="AG754" t="str">
            <v>800</v>
          </cell>
        </row>
        <row r="755">
          <cell r="H755" t="str">
            <v>1394_B_3</v>
          </cell>
          <cell r="I755">
            <v>28246</v>
          </cell>
          <cell r="K755" t="str">
            <v>OS</v>
          </cell>
          <cell r="L755" t="str">
            <v>EK</v>
          </cell>
          <cell r="O755" t="str">
            <v>EN</v>
          </cell>
          <cell r="P755">
            <v>0</v>
          </cell>
          <cell r="V755" t="str">
            <v>NA</v>
          </cell>
          <cell r="X755" t="str">
            <v>NA</v>
          </cell>
          <cell r="Z755" t="str">
            <v>NA</v>
          </cell>
          <cell r="AB755" t="str">
            <v>.7</v>
          </cell>
          <cell r="AD755" t="str">
            <v>95</v>
          </cell>
          <cell r="AE755" t="str">
            <v>42</v>
          </cell>
          <cell r="AF755" t="str">
            <v xml:space="preserve">  1200000</v>
          </cell>
          <cell r="AG755" t="str">
            <v>300</v>
          </cell>
        </row>
        <row r="756">
          <cell r="H756" t="str">
            <v>3459_B_5</v>
          </cell>
          <cell r="I756">
            <v>28856</v>
          </cell>
          <cell r="K756" t="str">
            <v>OS</v>
          </cell>
          <cell r="L756" t="str">
            <v>EK</v>
          </cell>
          <cell r="O756" t="str">
            <v>6000</v>
          </cell>
          <cell r="P756">
            <v>0</v>
          </cell>
          <cell r="V756" t="str">
            <v>NA</v>
          </cell>
          <cell r="X756" t="str">
            <v>.1</v>
          </cell>
          <cell r="Z756" t="str">
            <v>NA</v>
          </cell>
          <cell r="AB756" t="str">
            <v>.6</v>
          </cell>
          <cell r="AD756" t="str">
            <v>95</v>
          </cell>
          <cell r="AE756" t="str">
            <v>346</v>
          </cell>
          <cell r="AF756" t="str">
            <v xml:space="preserve">  1224600</v>
          </cell>
          <cell r="AG756" t="str">
            <v>261</v>
          </cell>
        </row>
        <row r="757">
          <cell r="H757" t="str">
            <v>10367_B_BH1501</v>
          </cell>
          <cell r="I757">
            <v>33390</v>
          </cell>
          <cell r="K757" t="str">
            <v>OP</v>
          </cell>
          <cell r="L757" t="str">
            <v>BP</v>
          </cell>
          <cell r="O757" t="str">
            <v>EN</v>
          </cell>
          <cell r="P757">
            <v>8564</v>
          </cell>
          <cell r="Q757">
            <v>0.01</v>
          </cell>
          <cell r="R757" t="str">
            <v>99.6</v>
          </cell>
          <cell r="S757" t="str">
            <v>99.6</v>
          </cell>
          <cell r="T757">
            <v>38565</v>
          </cell>
          <cell r="V757" t="str">
            <v>5.0</v>
          </cell>
          <cell r="X757" t="str">
            <v>NA</v>
          </cell>
          <cell r="Z757" t="str">
            <v>4.5</v>
          </cell>
          <cell r="AB757" t="str">
            <v>NA</v>
          </cell>
          <cell r="AD757" t="str">
            <v>99.6</v>
          </cell>
          <cell r="AE757" t="str">
            <v>4.9</v>
          </cell>
          <cell r="AF757" t="str">
            <v>83000</v>
          </cell>
          <cell r="AG757" t="str">
            <v>350</v>
          </cell>
        </row>
        <row r="758">
          <cell r="H758" t="str">
            <v>10368_B_BH1501</v>
          </cell>
          <cell r="I758">
            <v>32843</v>
          </cell>
          <cell r="K758" t="str">
            <v>OP</v>
          </cell>
          <cell r="L758" t="str">
            <v>BP</v>
          </cell>
          <cell r="O758" t="str">
            <v>EN</v>
          </cell>
          <cell r="P758">
            <v>8539</v>
          </cell>
          <cell r="Q758">
            <v>0.01</v>
          </cell>
          <cell r="R758" t="str">
            <v>99.6</v>
          </cell>
          <cell r="S758" t="str">
            <v>99.6</v>
          </cell>
          <cell r="T758">
            <v>38596</v>
          </cell>
          <cell r="V758" t="str">
            <v>5.0</v>
          </cell>
          <cell r="X758" t="str">
            <v>NA</v>
          </cell>
          <cell r="Z758" t="str">
            <v>4.5</v>
          </cell>
          <cell r="AB758" t="str">
            <v>NA</v>
          </cell>
          <cell r="AD758" t="str">
            <v>99.6</v>
          </cell>
          <cell r="AE758" t="str">
            <v>5</v>
          </cell>
          <cell r="AF758" t="str">
            <v>83000</v>
          </cell>
          <cell r="AG758" t="str">
            <v>350</v>
          </cell>
        </row>
        <row r="759">
          <cell r="H759" t="str">
            <v>10369_B_BH1501</v>
          </cell>
          <cell r="I759">
            <v>33208</v>
          </cell>
          <cell r="K759" t="str">
            <v>OP</v>
          </cell>
          <cell r="L759" t="str">
            <v>BP</v>
          </cell>
          <cell r="O759" t="str">
            <v>EN</v>
          </cell>
          <cell r="P759">
            <v>8590</v>
          </cell>
          <cell r="Q759">
            <v>0.01</v>
          </cell>
          <cell r="R759" t="str">
            <v>99.6</v>
          </cell>
          <cell r="S759" t="str">
            <v>99.6</v>
          </cell>
          <cell r="T759">
            <v>38596</v>
          </cell>
          <cell r="V759" t="str">
            <v>5.0</v>
          </cell>
          <cell r="X759" t="str">
            <v>NA</v>
          </cell>
          <cell r="Z759" t="str">
            <v>4.5</v>
          </cell>
          <cell r="AB759" t="str">
            <v>NA</v>
          </cell>
          <cell r="AD759" t="str">
            <v>99.6</v>
          </cell>
          <cell r="AE759" t="str">
            <v>5</v>
          </cell>
          <cell r="AF759" t="str">
            <v>83000</v>
          </cell>
          <cell r="AG759" t="str">
            <v>350</v>
          </cell>
        </row>
        <row r="760">
          <cell r="H760" t="str">
            <v>10370_B_BH1501</v>
          </cell>
          <cell r="I760">
            <v>32964</v>
          </cell>
          <cell r="K760" t="str">
            <v>OP</v>
          </cell>
          <cell r="L760" t="str">
            <v>BP</v>
          </cell>
          <cell r="O760" t="str">
            <v>EN</v>
          </cell>
          <cell r="P760">
            <v>8641</v>
          </cell>
          <cell r="Q760">
            <v>0.01</v>
          </cell>
          <cell r="R760" t="str">
            <v>99.6</v>
          </cell>
          <cell r="S760" t="str">
            <v>99.6</v>
          </cell>
          <cell r="T760">
            <v>38565</v>
          </cell>
          <cell r="V760" t="str">
            <v>5.0</v>
          </cell>
          <cell r="X760" t="str">
            <v>NA</v>
          </cell>
          <cell r="Z760" t="str">
            <v>4.5</v>
          </cell>
          <cell r="AB760" t="str">
            <v>NA</v>
          </cell>
          <cell r="AD760" t="str">
            <v>99.6</v>
          </cell>
          <cell r="AE760" t="str">
            <v>5</v>
          </cell>
          <cell r="AF760" t="str">
            <v>83000</v>
          </cell>
          <cell r="AG760" t="str">
            <v>350</v>
          </cell>
        </row>
        <row r="761">
          <cell r="H761" t="str">
            <v>10371_B_BH1501</v>
          </cell>
          <cell r="I761">
            <v>32782</v>
          </cell>
          <cell r="K761" t="str">
            <v>OP</v>
          </cell>
          <cell r="L761" t="str">
            <v>BP</v>
          </cell>
          <cell r="O761" t="str">
            <v>EN</v>
          </cell>
          <cell r="P761">
            <v>8586</v>
          </cell>
          <cell r="Q761">
            <v>0.01</v>
          </cell>
          <cell r="R761" t="str">
            <v>99.6</v>
          </cell>
          <cell r="S761" t="str">
            <v>99.6</v>
          </cell>
          <cell r="T761">
            <v>38565</v>
          </cell>
          <cell r="V761" t="str">
            <v>5.0</v>
          </cell>
          <cell r="X761" t="str">
            <v>NA</v>
          </cell>
          <cell r="Z761" t="str">
            <v>4.5</v>
          </cell>
          <cell r="AB761" t="str">
            <v>NA</v>
          </cell>
          <cell r="AD761" t="str">
            <v>99.6</v>
          </cell>
          <cell r="AE761" t="str">
            <v>5</v>
          </cell>
          <cell r="AF761" t="str">
            <v>83000</v>
          </cell>
          <cell r="AG761" t="str">
            <v>350</v>
          </cell>
        </row>
        <row r="762">
          <cell r="H762" t="str">
            <v>10030_B_ESP1</v>
          </cell>
          <cell r="I762">
            <v>31168</v>
          </cell>
          <cell r="K762" t="str">
            <v>OP</v>
          </cell>
          <cell r="L762" t="str">
            <v>EW</v>
          </cell>
          <cell r="O762" t="str">
            <v>1798</v>
          </cell>
          <cell r="P762">
            <v>8232</v>
          </cell>
          <cell r="Q762">
            <v>0.02</v>
          </cell>
          <cell r="R762" t="str">
            <v>96.0</v>
          </cell>
          <cell r="S762" t="str">
            <v>96.5</v>
          </cell>
          <cell r="T762">
            <v>37987</v>
          </cell>
          <cell r="V762" t="str">
            <v>7.1</v>
          </cell>
          <cell r="X762" t="str">
            <v>NA</v>
          </cell>
          <cell r="Z762" t="str">
            <v>1.6</v>
          </cell>
          <cell r="AB762" t="str">
            <v>NA</v>
          </cell>
          <cell r="AD762" t="str">
            <v>99.0</v>
          </cell>
          <cell r="AE762" t="str">
            <v>3.3</v>
          </cell>
          <cell r="AF762" t="str">
            <v>78330</v>
          </cell>
          <cell r="AG762" t="str">
            <v>304</v>
          </cell>
        </row>
        <row r="763">
          <cell r="H763" t="str">
            <v>10777_B_ESP1</v>
          </cell>
          <cell r="I763">
            <v>32690</v>
          </cell>
          <cell r="K763" t="str">
            <v>OP</v>
          </cell>
          <cell r="L763" t="str">
            <v>EW</v>
          </cell>
          <cell r="M763" t="str">
            <v>MC</v>
          </cell>
          <cell r="O763" t="str">
            <v>EN</v>
          </cell>
          <cell r="P763">
            <v>7779</v>
          </cell>
          <cell r="Q763">
            <v>0.01</v>
          </cell>
          <cell r="R763" t="str">
            <v>99.1</v>
          </cell>
          <cell r="S763" t="str">
            <v>99.1</v>
          </cell>
          <cell r="T763">
            <v>38231</v>
          </cell>
          <cell r="V763" t="str">
            <v>NA</v>
          </cell>
          <cell r="X763" t="str">
            <v>NA</v>
          </cell>
          <cell r="Z763" t="str">
            <v>NA</v>
          </cell>
          <cell r="AB763" t="str">
            <v>NA</v>
          </cell>
          <cell r="AD763" t="str">
            <v>99.0</v>
          </cell>
          <cell r="AE763" t="str">
            <v>4.37</v>
          </cell>
          <cell r="AF763" t="str">
            <v>89747</v>
          </cell>
          <cell r="AG763" t="str">
            <v>340</v>
          </cell>
        </row>
        <row r="764">
          <cell r="H764" t="str">
            <v>2917_B_8</v>
          </cell>
          <cell r="I764">
            <v>27820</v>
          </cell>
          <cell r="K764" t="str">
            <v>OP</v>
          </cell>
          <cell r="L764" t="str">
            <v>EW</v>
          </cell>
          <cell r="O764" t="str">
            <v>1430</v>
          </cell>
          <cell r="P764">
            <v>5129</v>
          </cell>
          <cell r="Q764">
            <v>0.04</v>
          </cell>
          <cell r="R764" t="str">
            <v>99.2</v>
          </cell>
          <cell r="S764" t="str">
            <v>NA</v>
          </cell>
          <cell r="U764" t="str">
            <v>NA</v>
          </cell>
          <cell r="V764" t="str">
            <v>7.5</v>
          </cell>
          <cell r="W764" t="str">
            <v>11.5</v>
          </cell>
          <cell r="X764" t="str">
            <v>NA</v>
          </cell>
          <cell r="Z764" t="str">
            <v>1</v>
          </cell>
          <cell r="AA764" t="str">
            <v>3</v>
          </cell>
          <cell r="AB764" t="str">
            <v>NA</v>
          </cell>
          <cell r="AD764" t="str">
            <v>99</v>
          </cell>
          <cell r="AE764" t="str">
            <v>8</v>
          </cell>
          <cell r="AF764" t="str">
            <v xml:space="preserve">   152000</v>
          </cell>
          <cell r="AG764" t="str">
            <v>621</v>
          </cell>
        </row>
        <row r="765">
          <cell r="H765" t="str">
            <v>2917_B_9</v>
          </cell>
          <cell r="I765">
            <v>27546</v>
          </cell>
          <cell r="K765" t="str">
            <v>OP</v>
          </cell>
          <cell r="L765" t="str">
            <v>EW</v>
          </cell>
          <cell r="M765" t="str">
            <v>BP</v>
          </cell>
          <cell r="O765" t="str">
            <v>1745</v>
          </cell>
          <cell r="P765">
            <v>5444</v>
          </cell>
          <cell r="Q765">
            <v>0.02</v>
          </cell>
          <cell r="R765" t="str">
            <v>99.8</v>
          </cell>
          <cell r="S765" t="str">
            <v>NA</v>
          </cell>
          <cell r="U765" t="str">
            <v>NA</v>
          </cell>
          <cell r="V765" t="str">
            <v>7.5</v>
          </cell>
          <cell r="W765" t="str">
            <v>14</v>
          </cell>
          <cell r="X765" t="str">
            <v>NA</v>
          </cell>
          <cell r="Z765" t="str">
            <v>1</v>
          </cell>
          <cell r="AA765" t="str">
            <v>4</v>
          </cell>
          <cell r="AB765" t="str">
            <v>NA</v>
          </cell>
          <cell r="AD765" t="str">
            <v>99</v>
          </cell>
          <cell r="AE765" t="str">
            <v>20</v>
          </cell>
          <cell r="AF765" t="str">
            <v xml:space="preserve">   361000</v>
          </cell>
          <cell r="AG765" t="str">
            <v>750</v>
          </cell>
        </row>
        <row r="766">
          <cell r="H766" t="str">
            <v>52140_B_PB1MC</v>
          </cell>
          <cell r="I766">
            <v>24624</v>
          </cell>
          <cell r="K766" t="str">
            <v>OP</v>
          </cell>
          <cell r="L766" t="str">
            <v>MC</v>
          </cell>
          <cell r="O766" t="str">
            <v>EN</v>
          </cell>
          <cell r="P766">
            <v>8528</v>
          </cell>
          <cell r="Q766" t="str">
            <v>EN</v>
          </cell>
          <cell r="R766" t="str">
            <v>EN</v>
          </cell>
          <cell r="S766" t="str">
            <v>NA</v>
          </cell>
          <cell r="U766" t="str">
            <v>NA</v>
          </cell>
          <cell r="V766" t="str">
            <v>NA</v>
          </cell>
          <cell r="X766" t="str">
            <v>0.8</v>
          </cell>
          <cell r="Z766" t="str">
            <v>NA</v>
          </cell>
          <cell r="AB766" t="str">
            <v>0.8</v>
          </cell>
          <cell r="AD766" t="str">
            <v>EN</v>
          </cell>
          <cell r="AE766" t="str">
            <v>EN</v>
          </cell>
          <cell r="AF766" t="str">
            <v>EN</v>
          </cell>
          <cell r="AG766" t="str">
            <v>EN</v>
          </cell>
        </row>
        <row r="767">
          <cell r="H767" t="str">
            <v>52140_B_PB1OT</v>
          </cell>
          <cell r="I767">
            <v>36220</v>
          </cell>
          <cell r="K767" t="str">
            <v>OP</v>
          </cell>
          <cell r="L767" t="str">
            <v>EC</v>
          </cell>
          <cell r="O767" t="str">
            <v>6862</v>
          </cell>
          <cell r="P767">
            <v>8528</v>
          </cell>
          <cell r="Q767">
            <v>0.03</v>
          </cell>
          <cell r="R767" t="str">
            <v>EN</v>
          </cell>
          <cell r="S767" t="str">
            <v>96.0</v>
          </cell>
          <cell r="T767">
            <v>37773</v>
          </cell>
          <cell r="V767" t="str">
            <v>NA</v>
          </cell>
          <cell r="X767" t="str">
            <v>0.8</v>
          </cell>
          <cell r="Z767" t="str">
            <v>NA</v>
          </cell>
          <cell r="AB767" t="str">
            <v>0.8</v>
          </cell>
          <cell r="AD767" t="str">
            <v>98.7</v>
          </cell>
          <cell r="AE767" t="str">
            <v>85</v>
          </cell>
          <cell r="AF767" t="str">
            <v>252717</v>
          </cell>
          <cell r="AG767" t="str">
            <v>153</v>
          </cell>
        </row>
        <row r="768">
          <cell r="H768" t="str">
            <v>52140_B_PB2EK</v>
          </cell>
          <cell r="I768">
            <v>29373</v>
          </cell>
          <cell r="K768" t="str">
            <v>OP</v>
          </cell>
          <cell r="L768" t="str">
            <v>EW</v>
          </cell>
          <cell r="O768" t="str">
            <v>EN</v>
          </cell>
          <cell r="P768">
            <v>8463</v>
          </cell>
          <cell r="Q768">
            <v>0.08</v>
          </cell>
          <cell r="R768" t="str">
            <v>EN</v>
          </cell>
          <cell r="S768" t="str">
            <v>99.7</v>
          </cell>
          <cell r="T768">
            <v>29373</v>
          </cell>
          <cell r="V768" t="str">
            <v>10.0</v>
          </cell>
          <cell r="X768" t="str">
            <v>0.8</v>
          </cell>
          <cell r="Z768" t="str">
            <v>1.5</v>
          </cell>
          <cell r="AB768" t="str">
            <v>0.8</v>
          </cell>
          <cell r="AD768" t="str">
            <v>99.7</v>
          </cell>
          <cell r="AE768" t="str">
            <v>61</v>
          </cell>
          <cell r="AF768" t="str">
            <v>334800</v>
          </cell>
          <cell r="AG768" t="str">
            <v>500</v>
          </cell>
        </row>
        <row r="769">
          <cell r="H769" t="str">
            <v>52140_B_PB2MC</v>
          </cell>
          <cell r="I769">
            <v>29373</v>
          </cell>
          <cell r="K769" t="str">
            <v>OP</v>
          </cell>
          <cell r="L769" t="str">
            <v>MC</v>
          </cell>
          <cell r="O769" t="str">
            <v>EN</v>
          </cell>
          <cell r="P769">
            <v>8463</v>
          </cell>
          <cell r="Q769" t="str">
            <v>EN</v>
          </cell>
          <cell r="R769" t="str">
            <v>EN</v>
          </cell>
          <cell r="S769" t="str">
            <v>NA</v>
          </cell>
          <cell r="U769" t="str">
            <v>NA</v>
          </cell>
          <cell r="V769" t="str">
            <v>10</v>
          </cell>
          <cell r="X769" t="str">
            <v>0.8</v>
          </cell>
          <cell r="Z769" t="str">
            <v>1.5</v>
          </cell>
          <cell r="AB769" t="str">
            <v>0.8</v>
          </cell>
          <cell r="AD769" t="str">
            <v>EN</v>
          </cell>
          <cell r="AE769" t="str">
            <v>EN</v>
          </cell>
          <cell r="AF769" t="str">
            <v>EN</v>
          </cell>
          <cell r="AG769" t="str">
            <v>EN</v>
          </cell>
        </row>
        <row r="770">
          <cell r="H770" t="str">
            <v>52140_B_RF1EK</v>
          </cell>
          <cell r="I770">
            <v>29373</v>
          </cell>
          <cell r="K770" t="str">
            <v>OP</v>
          </cell>
          <cell r="L770" t="str">
            <v>EK</v>
          </cell>
          <cell r="O770" t="str">
            <v>EN</v>
          </cell>
          <cell r="P770">
            <v>8412</v>
          </cell>
          <cell r="Q770">
            <v>0.01</v>
          </cell>
          <cell r="R770" t="str">
            <v>EN</v>
          </cell>
          <cell r="S770" t="str">
            <v>99.5</v>
          </cell>
          <cell r="T770">
            <v>29373</v>
          </cell>
          <cell r="V770" t="str">
            <v>NA</v>
          </cell>
          <cell r="X770" t="str">
            <v>0.8</v>
          </cell>
          <cell r="Z770" t="str">
            <v>NA</v>
          </cell>
          <cell r="AB770" t="str">
            <v>0.8</v>
          </cell>
          <cell r="AD770" t="str">
            <v>99.5</v>
          </cell>
          <cell r="AE770" t="str">
            <v>60</v>
          </cell>
          <cell r="AF770" t="str">
            <v>320000</v>
          </cell>
          <cell r="AG770" t="str">
            <v>400</v>
          </cell>
        </row>
        <row r="771">
          <cell r="H771" t="str">
            <v>52140_B_RF1WS</v>
          </cell>
          <cell r="I771">
            <v>35855</v>
          </cell>
          <cell r="K771" t="str">
            <v>OP</v>
          </cell>
          <cell r="L771" t="str">
            <v>WS</v>
          </cell>
          <cell r="O771" t="str">
            <v>947</v>
          </cell>
          <cell r="P771">
            <v>8309</v>
          </cell>
          <cell r="Q771">
            <v>0.01</v>
          </cell>
          <cell r="R771" t="str">
            <v>EN</v>
          </cell>
          <cell r="S771" t="str">
            <v>91.0</v>
          </cell>
          <cell r="T771">
            <v>35855</v>
          </cell>
          <cell r="V771" t="str">
            <v>NA</v>
          </cell>
          <cell r="X771" t="str">
            <v>0.8</v>
          </cell>
          <cell r="Z771" t="str">
            <v>NA</v>
          </cell>
          <cell r="AB771" t="str">
            <v>0.8</v>
          </cell>
          <cell r="AD771" t="str">
            <v>91.0</v>
          </cell>
          <cell r="AE771" t="str">
            <v>29</v>
          </cell>
          <cell r="AF771" t="str">
            <v>37286</v>
          </cell>
          <cell r="AG771" t="str">
            <v>179</v>
          </cell>
        </row>
        <row r="772">
          <cell r="H772" t="str">
            <v>52140_B_RF2EH</v>
          </cell>
          <cell r="I772">
            <v>29373</v>
          </cell>
          <cell r="K772" t="str">
            <v>OP</v>
          </cell>
          <cell r="L772" t="str">
            <v>EW</v>
          </cell>
          <cell r="O772" t="str">
            <v>EN</v>
          </cell>
          <cell r="P772">
            <v>8531</v>
          </cell>
          <cell r="Q772">
            <v>0.03</v>
          </cell>
          <cell r="R772" t="str">
            <v>EN</v>
          </cell>
          <cell r="S772" t="str">
            <v>99.8</v>
          </cell>
          <cell r="T772">
            <v>29373</v>
          </cell>
          <cell r="V772" t="str">
            <v>NA</v>
          </cell>
          <cell r="X772" t="str">
            <v>0.8</v>
          </cell>
          <cell r="Z772" t="str">
            <v>NA</v>
          </cell>
          <cell r="AB772" t="str">
            <v>0.8</v>
          </cell>
          <cell r="AD772" t="str">
            <v>99.8</v>
          </cell>
          <cell r="AE772" t="str">
            <v>73</v>
          </cell>
          <cell r="AF772" t="str">
            <v>451400</v>
          </cell>
          <cell r="AG772" t="str">
            <v>450</v>
          </cell>
        </row>
        <row r="773">
          <cell r="H773" t="str">
            <v>52140_B_RF2WS</v>
          </cell>
          <cell r="I773">
            <v>29373</v>
          </cell>
          <cell r="K773" t="str">
            <v>OP</v>
          </cell>
          <cell r="L773" t="str">
            <v>WS</v>
          </cell>
          <cell r="O773" t="str">
            <v>EN</v>
          </cell>
          <cell r="P773">
            <v>8372</v>
          </cell>
          <cell r="Q773">
            <v>0.01</v>
          </cell>
          <cell r="R773" t="str">
            <v>EN</v>
          </cell>
          <cell r="S773" t="str">
            <v>99.0</v>
          </cell>
          <cell r="T773">
            <v>29373</v>
          </cell>
          <cell r="V773" t="str">
            <v>NA</v>
          </cell>
          <cell r="X773" t="str">
            <v>0.8</v>
          </cell>
          <cell r="Z773" t="str">
            <v>NA</v>
          </cell>
          <cell r="AB773" t="str">
            <v>0.8</v>
          </cell>
          <cell r="AD773" t="str">
            <v>99.0</v>
          </cell>
          <cell r="AE773" t="str">
            <v>16</v>
          </cell>
          <cell r="AF773" t="str">
            <v>54700</v>
          </cell>
          <cell r="AG773" t="str">
            <v>190</v>
          </cell>
        </row>
        <row r="774">
          <cell r="H774" t="str">
            <v>54096_B_PRCE1</v>
          </cell>
          <cell r="I774">
            <v>30133</v>
          </cell>
          <cell r="K774" t="str">
            <v>OP</v>
          </cell>
          <cell r="L774" t="str">
            <v>EW</v>
          </cell>
          <cell r="O774" t="str">
            <v>5157</v>
          </cell>
          <cell r="P774">
            <v>8115</v>
          </cell>
          <cell r="Q774">
            <v>0.01</v>
          </cell>
          <cell r="R774" t="str">
            <v>99.8</v>
          </cell>
          <cell r="S774" t="str">
            <v>99.8</v>
          </cell>
          <cell r="T774">
            <v>37681</v>
          </cell>
          <cell r="V774" t="str">
            <v>NA</v>
          </cell>
          <cell r="X774" t="str">
            <v>NA</v>
          </cell>
          <cell r="Z774" t="str">
            <v>NA</v>
          </cell>
          <cell r="AB774" t="str">
            <v>0.5</v>
          </cell>
          <cell r="AD774" t="str">
            <v>99.7</v>
          </cell>
          <cell r="AE774" t="str">
            <v>26.21</v>
          </cell>
          <cell r="AF774" t="str">
            <v>208000</v>
          </cell>
          <cell r="AG774" t="str">
            <v>400</v>
          </cell>
        </row>
        <row r="775">
          <cell r="H775" t="str">
            <v>54096_B_PRCE2</v>
          </cell>
          <cell r="I775">
            <v>29768</v>
          </cell>
          <cell r="K775" t="str">
            <v>OP</v>
          </cell>
          <cell r="L775" t="str">
            <v>EW</v>
          </cell>
          <cell r="O775" t="str">
            <v>6630</v>
          </cell>
          <cell r="P775">
            <v>8208</v>
          </cell>
          <cell r="Q775">
            <v>0.01</v>
          </cell>
          <cell r="R775" t="str">
            <v>99.9</v>
          </cell>
          <cell r="S775" t="str">
            <v>99.9</v>
          </cell>
          <cell r="T775">
            <v>37257</v>
          </cell>
          <cell r="V775" t="str">
            <v>NA</v>
          </cell>
          <cell r="X775" t="str">
            <v>NA</v>
          </cell>
          <cell r="Z775" t="str">
            <v>NA</v>
          </cell>
          <cell r="AB775" t="str">
            <v>NA</v>
          </cell>
          <cell r="AD775" t="str">
            <v>99.8</v>
          </cell>
          <cell r="AE775" t="str">
            <v>39.92</v>
          </cell>
          <cell r="AF775" t="str">
            <v>310500</v>
          </cell>
          <cell r="AG775" t="str">
            <v>400</v>
          </cell>
        </row>
        <row r="776">
          <cell r="H776" t="str">
            <v>54096_B_PRCEB2</v>
          </cell>
          <cell r="I776">
            <v>31594</v>
          </cell>
          <cell r="K776" t="str">
            <v>OP</v>
          </cell>
          <cell r="L776" t="str">
            <v>MC</v>
          </cell>
          <cell r="M776" t="str">
            <v>EK</v>
          </cell>
          <cell r="O776" t="str">
            <v>3068</v>
          </cell>
          <cell r="P776">
            <v>8461</v>
          </cell>
          <cell r="Q776">
            <v>0.01</v>
          </cell>
          <cell r="R776" t="str">
            <v>NA</v>
          </cell>
          <cell r="S776" t="str">
            <v>NA</v>
          </cell>
          <cell r="U776" t="str">
            <v>NA</v>
          </cell>
          <cell r="V776" t="str">
            <v>NA</v>
          </cell>
          <cell r="X776" t="str">
            <v>NA</v>
          </cell>
          <cell r="Z776" t="str">
            <v>NA</v>
          </cell>
          <cell r="AB776" t="str">
            <v>0.5</v>
          </cell>
          <cell r="AD776" t="str">
            <v>99.0</v>
          </cell>
          <cell r="AE776" t="str">
            <v>47.05</v>
          </cell>
          <cell r="AF776" t="str">
            <v>274480</v>
          </cell>
          <cell r="AG776" t="str">
            <v>350</v>
          </cell>
        </row>
        <row r="777">
          <cell r="H777" t="str">
            <v>54096_B_SCRB1</v>
          </cell>
          <cell r="I777">
            <v>29403</v>
          </cell>
          <cell r="K777" t="str">
            <v>OP</v>
          </cell>
          <cell r="L777" t="str">
            <v>MC</v>
          </cell>
          <cell r="M777" t="str">
            <v>WS</v>
          </cell>
          <cell r="O777" t="str">
            <v>398</v>
          </cell>
          <cell r="P777">
            <v>8489</v>
          </cell>
          <cell r="Q777">
            <v>0.08</v>
          </cell>
          <cell r="R777" t="str">
            <v>NA</v>
          </cell>
          <cell r="S777" t="str">
            <v>NA</v>
          </cell>
          <cell r="U777" t="str">
            <v>NA</v>
          </cell>
          <cell r="V777" t="str">
            <v>NA</v>
          </cell>
          <cell r="X777" t="str">
            <v>NA</v>
          </cell>
          <cell r="Z777" t="str">
            <v>NA</v>
          </cell>
          <cell r="AB777" t="str">
            <v>NA</v>
          </cell>
          <cell r="AD777" t="str">
            <v>EN</v>
          </cell>
          <cell r="AE777" t="str">
            <v>EN</v>
          </cell>
          <cell r="AF777" t="str">
            <v>64858</v>
          </cell>
          <cell r="AG777" t="str">
            <v>146</v>
          </cell>
        </row>
        <row r="778">
          <cell r="H778" t="str">
            <v>54098_B_C01</v>
          </cell>
          <cell r="I778">
            <v>27546</v>
          </cell>
          <cell r="K778" t="str">
            <v>OP</v>
          </cell>
          <cell r="L778" t="str">
            <v>WS</v>
          </cell>
          <cell r="O778" t="str">
            <v>EN</v>
          </cell>
          <cell r="P778">
            <v>7987</v>
          </cell>
          <cell r="Q778">
            <v>0.01</v>
          </cell>
          <cell r="R778" t="str">
            <v>80.0</v>
          </cell>
          <cell r="S778" t="str">
            <v>0.01</v>
          </cell>
          <cell r="U778" t="str">
            <v>NA</v>
          </cell>
          <cell r="V778" t="str">
            <v>NA</v>
          </cell>
          <cell r="X778" t="str">
            <v>NA</v>
          </cell>
          <cell r="Z778" t="str">
            <v>NA</v>
          </cell>
          <cell r="AB778" t="str">
            <v>NA</v>
          </cell>
          <cell r="AD778" t="str">
            <v>80.0</v>
          </cell>
          <cell r="AE778" t="str">
            <v>EN</v>
          </cell>
          <cell r="AF778" t="str">
            <v>73640</v>
          </cell>
          <cell r="AG778" t="str">
            <v>440</v>
          </cell>
        </row>
        <row r="779">
          <cell r="H779" t="str">
            <v>54098_B_C02</v>
          </cell>
          <cell r="I779">
            <v>27546</v>
          </cell>
          <cell r="K779" t="str">
            <v>OP</v>
          </cell>
          <cell r="L779" t="str">
            <v>WS</v>
          </cell>
          <cell r="O779" t="str">
            <v>230</v>
          </cell>
          <cell r="P779">
            <v>7987</v>
          </cell>
          <cell r="Q779">
            <v>0.24</v>
          </cell>
          <cell r="R779" t="str">
            <v>95.0</v>
          </cell>
          <cell r="S779" t="str">
            <v>95.0</v>
          </cell>
          <cell r="U779" t="str">
            <v>NA</v>
          </cell>
          <cell r="V779" t="str">
            <v>NA</v>
          </cell>
          <cell r="X779" t="str">
            <v>NA</v>
          </cell>
          <cell r="Z779" t="str">
            <v>NA</v>
          </cell>
          <cell r="AB779" t="str">
            <v>NA</v>
          </cell>
          <cell r="AD779" t="str">
            <v>95</v>
          </cell>
          <cell r="AE779" t="str">
            <v>37</v>
          </cell>
          <cell r="AF779" t="str">
            <v>54000</v>
          </cell>
          <cell r="AG779" t="str">
            <v>145</v>
          </cell>
        </row>
        <row r="780">
          <cell r="H780" t="str">
            <v>54098_B_C03</v>
          </cell>
          <cell r="I780">
            <v>32295</v>
          </cell>
          <cell r="K780" t="str">
            <v>OP</v>
          </cell>
          <cell r="L780" t="str">
            <v>EK</v>
          </cell>
          <cell r="O780" t="str">
            <v>2335</v>
          </cell>
          <cell r="P780">
            <v>7681</v>
          </cell>
          <cell r="Q780">
            <v>0.08</v>
          </cell>
          <cell r="R780" t="str">
            <v>99.5</v>
          </cell>
          <cell r="S780" t="str">
            <v>99.5</v>
          </cell>
          <cell r="U780" t="str">
            <v>NA</v>
          </cell>
          <cell r="V780" t="str">
            <v>NA</v>
          </cell>
          <cell r="X780" t="str">
            <v>NA</v>
          </cell>
          <cell r="Z780" t="str">
            <v>NA</v>
          </cell>
          <cell r="AB780" t="str">
            <v>NA</v>
          </cell>
          <cell r="AD780" t="str">
            <v>99.5</v>
          </cell>
          <cell r="AE780" t="str">
            <v>24</v>
          </cell>
          <cell r="AF780" t="str">
            <v>185000</v>
          </cell>
          <cell r="AG780" t="str">
            <v>400</v>
          </cell>
        </row>
        <row r="781">
          <cell r="H781" t="str">
            <v>54098_B_C04</v>
          </cell>
          <cell r="I781">
            <v>30834</v>
          </cell>
          <cell r="K781" t="str">
            <v>OP</v>
          </cell>
          <cell r="L781" t="str">
            <v>EK</v>
          </cell>
          <cell r="O781" t="str">
            <v>2350</v>
          </cell>
          <cell r="P781">
            <v>8184</v>
          </cell>
          <cell r="Q781">
            <v>0.08</v>
          </cell>
          <cell r="R781" t="str">
            <v>99.3</v>
          </cell>
          <cell r="S781" t="str">
            <v>99.3</v>
          </cell>
          <cell r="U781" t="str">
            <v>NA</v>
          </cell>
          <cell r="V781" t="str">
            <v>NA</v>
          </cell>
          <cell r="X781" t="str">
            <v>NA</v>
          </cell>
          <cell r="Z781" t="str">
            <v>NA</v>
          </cell>
          <cell r="AB781" t="str">
            <v>NA</v>
          </cell>
          <cell r="AD781" t="str">
            <v>99.3</v>
          </cell>
          <cell r="AE781" t="str">
            <v>20</v>
          </cell>
          <cell r="AF781" t="str">
            <v>155000</v>
          </cell>
          <cell r="AG781" t="str">
            <v>400</v>
          </cell>
        </row>
        <row r="782">
          <cell r="H782" t="str">
            <v>54098_B_C06</v>
          </cell>
          <cell r="I782">
            <v>27181</v>
          </cell>
          <cell r="K782" t="str">
            <v>OP</v>
          </cell>
          <cell r="L782" t="str">
            <v>EK</v>
          </cell>
          <cell r="O782" t="str">
            <v>EN</v>
          </cell>
          <cell r="P782">
            <v>8528</v>
          </cell>
          <cell r="Q782">
            <v>0.01</v>
          </cell>
          <cell r="R782" t="str">
            <v>50.0</v>
          </cell>
          <cell r="S782" t="str">
            <v>NA</v>
          </cell>
          <cell r="U782" t="str">
            <v>NA</v>
          </cell>
          <cell r="V782" t="str">
            <v>8.18</v>
          </cell>
          <cell r="X782" t="str">
            <v>NA</v>
          </cell>
          <cell r="Z782" t="str">
            <v>2.93</v>
          </cell>
          <cell r="AB782" t="str">
            <v>NA</v>
          </cell>
          <cell r="AD782" t="str">
            <v>50.0</v>
          </cell>
          <cell r="AE782" t="str">
            <v>EN</v>
          </cell>
          <cell r="AF782" t="str">
            <v>75000</v>
          </cell>
          <cell r="AG782" t="str">
            <v>300</v>
          </cell>
        </row>
        <row r="783">
          <cell r="H783" t="str">
            <v>54098_B_C11</v>
          </cell>
          <cell r="I783">
            <v>27181</v>
          </cell>
          <cell r="K783" t="str">
            <v>OP</v>
          </cell>
          <cell r="L783" t="str">
            <v>EK</v>
          </cell>
          <cell r="O783" t="str">
            <v>EN</v>
          </cell>
          <cell r="P783">
            <v>8442</v>
          </cell>
          <cell r="Q783">
            <v>0.01</v>
          </cell>
          <cell r="R783" t="str">
            <v>50.0</v>
          </cell>
          <cell r="S783" t="str">
            <v>NA</v>
          </cell>
          <cell r="U783" t="str">
            <v>NA</v>
          </cell>
          <cell r="V783" t="str">
            <v>NA</v>
          </cell>
          <cell r="X783" t="str">
            <v>NA</v>
          </cell>
          <cell r="Z783" t="str">
            <v>NA</v>
          </cell>
          <cell r="AB783" t="str">
            <v>NA</v>
          </cell>
          <cell r="AD783" t="str">
            <v>50.0</v>
          </cell>
          <cell r="AE783" t="str">
            <v>EN</v>
          </cell>
          <cell r="AF783" t="str">
            <v>134500</v>
          </cell>
          <cell r="AG783" t="str">
            <v>300</v>
          </cell>
        </row>
        <row r="784">
          <cell r="H784" t="str">
            <v>10373_B_BH1501</v>
          </cell>
          <cell r="I784">
            <v>33270</v>
          </cell>
          <cell r="K784" t="str">
            <v>OP</v>
          </cell>
          <cell r="L784" t="str">
            <v>BP</v>
          </cell>
          <cell r="O784" t="str">
            <v>EN</v>
          </cell>
          <cell r="P784">
            <v>8176</v>
          </cell>
          <cell r="Q784">
            <v>0.01</v>
          </cell>
          <cell r="R784" t="str">
            <v>99.6</v>
          </cell>
          <cell r="S784" t="str">
            <v>99.6</v>
          </cell>
          <cell r="T784">
            <v>38687</v>
          </cell>
          <cell r="V784" t="str">
            <v>5.0</v>
          </cell>
          <cell r="X784" t="str">
            <v>NA</v>
          </cell>
          <cell r="Z784" t="str">
            <v>4.5</v>
          </cell>
          <cell r="AB784" t="str">
            <v>NA</v>
          </cell>
          <cell r="AD784" t="str">
            <v>99.6</v>
          </cell>
          <cell r="AE784" t="str">
            <v>3</v>
          </cell>
          <cell r="AF784" t="str">
            <v>105000</v>
          </cell>
          <cell r="AG784" t="str">
            <v>350</v>
          </cell>
        </row>
        <row r="785">
          <cell r="H785" t="str">
            <v>10118_B_1</v>
          </cell>
          <cell r="I785">
            <v>38718</v>
          </cell>
          <cell r="K785" t="str">
            <v>TS</v>
          </cell>
          <cell r="L785" t="str">
            <v>BP</v>
          </cell>
          <cell r="O785" t="str">
            <v>EN</v>
          </cell>
          <cell r="P785">
            <v>0</v>
          </cell>
          <cell r="U785" t="str">
            <v>NA</v>
          </cell>
          <cell r="V785" t="str">
            <v>NA</v>
          </cell>
          <cell r="X785" t="str">
            <v>NA</v>
          </cell>
          <cell r="Z785" t="str">
            <v>NA</v>
          </cell>
          <cell r="AB785" t="str">
            <v>NA</v>
          </cell>
          <cell r="AD785" t="str">
            <v>99.2</v>
          </cell>
          <cell r="AE785" t="str">
            <v>2.5</v>
          </cell>
          <cell r="AF785" t="str">
            <v>52000</v>
          </cell>
          <cell r="AG785" t="str">
            <v>285</v>
          </cell>
        </row>
        <row r="786">
          <cell r="H786" t="str">
            <v>10118_B_2</v>
          </cell>
          <cell r="I786">
            <v>38718</v>
          </cell>
          <cell r="K786" t="str">
            <v>CO</v>
          </cell>
          <cell r="L786" t="str">
            <v>BP</v>
          </cell>
          <cell r="O786" t="str">
            <v>EN</v>
          </cell>
          <cell r="U786" t="str">
            <v>NA</v>
          </cell>
          <cell r="V786" t="str">
            <v>NA</v>
          </cell>
          <cell r="X786" t="str">
            <v>NA</v>
          </cell>
          <cell r="Z786" t="str">
            <v>NA</v>
          </cell>
          <cell r="AB786" t="str">
            <v>NA</v>
          </cell>
          <cell r="AD786" t="str">
            <v>99.2</v>
          </cell>
          <cell r="AE786" t="str">
            <v>2.5</v>
          </cell>
          <cell r="AF786" t="str">
            <v>52000</v>
          </cell>
          <cell r="AG786" t="str">
            <v>285</v>
          </cell>
        </row>
        <row r="787">
          <cell r="H787" t="str">
            <v>10118_B_3</v>
          </cell>
          <cell r="I787">
            <v>38718</v>
          </cell>
          <cell r="K787" t="str">
            <v>CO</v>
          </cell>
          <cell r="L787" t="str">
            <v>BP</v>
          </cell>
          <cell r="O787" t="str">
            <v>EN</v>
          </cell>
          <cell r="U787" t="str">
            <v>NA</v>
          </cell>
          <cell r="V787" t="str">
            <v>NA</v>
          </cell>
          <cell r="X787" t="str">
            <v>NA</v>
          </cell>
          <cell r="Z787" t="str">
            <v>NA</v>
          </cell>
          <cell r="AB787" t="str">
            <v>NA</v>
          </cell>
          <cell r="AD787" t="str">
            <v>99.2</v>
          </cell>
          <cell r="AE787" t="str">
            <v>2.5</v>
          </cell>
          <cell r="AF787" t="str">
            <v>52000</v>
          </cell>
          <cell r="AG787" t="str">
            <v>285</v>
          </cell>
        </row>
        <row r="788">
          <cell r="H788" t="str">
            <v>60_B_1</v>
          </cell>
          <cell r="I788">
            <v>29768</v>
          </cell>
          <cell r="K788" t="str">
            <v>OP</v>
          </cell>
          <cell r="L788" t="str">
            <v>EK</v>
          </cell>
          <cell r="O788" t="str">
            <v>2979</v>
          </cell>
          <cell r="P788">
            <v>8226</v>
          </cell>
          <cell r="Q788">
            <v>0.01</v>
          </cell>
          <cell r="R788" t="str">
            <v>99.7</v>
          </cell>
          <cell r="S788" t="str">
            <v>99.8</v>
          </cell>
          <cell r="U788" t="str">
            <v>NA</v>
          </cell>
          <cell r="V788" t="str">
            <v>5.7</v>
          </cell>
          <cell r="X788" t="str">
            <v>NA</v>
          </cell>
          <cell r="Z788" t="str">
            <v>.3.0</v>
          </cell>
          <cell r="AB788" t="str">
            <v>.3.0</v>
          </cell>
          <cell r="AD788" t="str">
            <v>99.9</v>
          </cell>
          <cell r="AE788" t="str">
            <v>7</v>
          </cell>
          <cell r="AF788" t="str">
            <v>365700</v>
          </cell>
          <cell r="AG788" t="str">
            <v>310</v>
          </cell>
        </row>
        <row r="789">
          <cell r="H789" t="str">
            <v>10604_B_PSCBR</v>
          </cell>
          <cell r="I789">
            <v>34304</v>
          </cell>
          <cell r="K789" t="str">
            <v>OS</v>
          </cell>
          <cell r="L789" t="str">
            <v>WS</v>
          </cell>
          <cell r="O789" t="str">
            <v>1128</v>
          </cell>
          <cell r="P789">
            <v>0</v>
          </cell>
          <cell r="V789" t="str">
            <v>EN</v>
          </cell>
          <cell r="X789" t="str">
            <v>0.06</v>
          </cell>
          <cell r="Z789" t="str">
            <v>EN</v>
          </cell>
          <cell r="AB789" t="str">
            <v>1.87</v>
          </cell>
          <cell r="AD789" t="str">
            <v>EN</v>
          </cell>
          <cell r="AE789" t="str">
            <v>35</v>
          </cell>
          <cell r="AF789" t="str">
            <v>182373</v>
          </cell>
          <cell r="AG789" t="str">
            <v>161</v>
          </cell>
        </row>
        <row r="790">
          <cell r="H790" t="str">
            <v>10604_B_SCBR12</v>
          </cell>
          <cell r="I790">
            <v>32295</v>
          </cell>
          <cell r="K790" t="str">
            <v>OP</v>
          </cell>
          <cell r="L790" t="str">
            <v>WS</v>
          </cell>
          <cell r="O790" t="str">
            <v>1000</v>
          </cell>
          <cell r="P790">
            <v>7976</v>
          </cell>
          <cell r="Q790">
            <v>0.16</v>
          </cell>
          <cell r="R790" t="str">
            <v>94.0</v>
          </cell>
          <cell r="S790" t="str">
            <v>94.0</v>
          </cell>
          <cell r="T790">
            <v>38443</v>
          </cell>
          <cell r="V790" t="str">
            <v>12.5</v>
          </cell>
          <cell r="X790" t="str">
            <v>0.06</v>
          </cell>
          <cell r="Z790" t="str">
            <v>0.48</v>
          </cell>
          <cell r="AB790" t="str">
            <v>0.144</v>
          </cell>
          <cell r="AD790" t="str">
            <v>EN</v>
          </cell>
          <cell r="AE790" t="str">
            <v>91</v>
          </cell>
          <cell r="AF790" t="str">
            <v>240541</v>
          </cell>
          <cell r="AG790" t="str">
            <v>156</v>
          </cell>
        </row>
        <row r="791">
          <cell r="H791" t="str">
            <v>10604_B_SCBR3</v>
          </cell>
          <cell r="I791">
            <v>31747</v>
          </cell>
          <cell r="K791" t="str">
            <v>OP</v>
          </cell>
          <cell r="L791" t="str">
            <v>WS</v>
          </cell>
          <cell r="O791" t="str">
            <v>1000</v>
          </cell>
          <cell r="P791">
            <v>8133</v>
          </cell>
          <cell r="Q791">
            <v>7.0000000000000007E-2</v>
          </cell>
          <cell r="R791" t="str">
            <v>94.0.</v>
          </cell>
          <cell r="S791" t="str">
            <v>940</v>
          </cell>
          <cell r="T791">
            <v>38443</v>
          </cell>
          <cell r="V791" t="str">
            <v>12.5</v>
          </cell>
          <cell r="X791" t="str">
            <v>.001</v>
          </cell>
          <cell r="Z791" t="str">
            <v>0.48</v>
          </cell>
          <cell r="AB791" t="str">
            <v>0.144</v>
          </cell>
          <cell r="AD791" t="str">
            <v>EN</v>
          </cell>
          <cell r="AE791" t="str">
            <v>634</v>
          </cell>
          <cell r="AF791" t="str">
            <v>228000</v>
          </cell>
          <cell r="AG791" t="str">
            <v>156</v>
          </cell>
        </row>
        <row r="792">
          <cell r="H792" t="str">
            <v>1372_B_5</v>
          </cell>
          <cell r="I792">
            <v>20607</v>
          </cell>
          <cell r="K792" t="str">
            <v>OP</v>
          </cell>
          <cell r="L792" t="str">
            <v>MC</v>
          </cell>
          <cell r="O792" t="str">
            <v>EN</v>
          </cell>
          <cell r="P792">
            <v>2425</v>
          </cell>
          <cell r="Q792">
            <v>0.34</v>
          </cell>
          <cell r="R792" t="str">
            <v>95.3</v>
          </cell>
          <cell r="S792" t="str">
            <v>95.3</v>
          </cell>
          <cell r="T792">
            <v>38687</v>
          </cell>
          <cell r="V792" t="str">
            <v>9.8</v>
          </cell>
          <cell r="X792" t="str">
            <v>NA</v>
          </cell>
          <cell r="Z792" t="str">
            <v>2.0</v>
          </cell>
          <cell r="AB792" t="str">
            <v>NA</v>
          </cell>
          <cell r="AD792" t="str">
            <v>90.0</v>
          </cell>
          <cell r="AE792" t="str">
            <v>63</v>
          </cell>
          <cell r="AF792" t="str">
            <v>67500</v>
          </cell>
          <cell r="AG792" t="str">
            <v>395</v>
          </cell>
        </row>
        <row r="793">
          <cell r="H793" t="str">
            <v>1372_B_6</v>
          </cell>
          <cell r="I793">
            <v>24990</v>
          </cell>
          <cell r="K793" t="str">
            <v>SB</v>
          </cell>
          <cell r="L793" t="str">
            <v>MC</v>
          </cell>
          <cell r="M793" t="str">
            <v>EW</v>
          </cell>
          <cell r="O793" t="str">
            <v>EN</v>
          </cell>
          <cell r="P793">
            <v>2757</v>
          </cell>
          <cell r="Q793">
            <v>0.2</v>
          </cell>
          <cell r="R793" t="str">
            <v>97.3</v>
          </cell>
          <cell r="S793" t="str">
            <v>97.3</v>
          </cell>
          <cell r="T793">
            <v>38687</v>
          </cell>
          <cell r="V793" t="str">
            <v>10.1</v>
          </cell>
          <cell r="X793" t="str">
            <v>NA</v>
          </cell>
          <cell r="Z793" t="str">
            <v>2.4</v>
          </cell>
          <cell r="AB793" t="str">
            <v>NA</v>
          </cell>
          <cell r="AD793" t="str">
            <v>98.5</v>
          </cell>
          <cell r="AE793" t="str">
            <v>123</v>
          </cell>
          <cell r="AF793" t="str">
            <v>164284</v>
          </cell>
          <cell r="AG793" t="str">
            <v>400</v>
          </cell>
        </row>
        <row r="794">
          <cell r="H794" t="str">
            <v>10838_B_DC1</v>
          </cell>
          <cell r="I794">
            <v>32112</v>
          </cell>
          <cell r="K794" t="str">
            <v>OP</v>
          </cell>
          <cell r="L794" t="str">
            <v>MC</v>
          </cell>
          <cell r="O794" t="str">
            <v>69</v>
          </cell>
          <cell r="P794">
            <v>8581</v>
          </cell>
          <cell r="Q794">
            <v>0.02</v>
          </cell>
          <cell r="R794" t="str">
            <v>92.0</v>
          </cell>
          <cell r="S794" t="str">
            <v>NA</v>
          </cell>
          <cell r="U794" t="str">
            <v>NA</v>
          </cell>
          <cell r="V794" t="str">
            <v>NA</v>
          </cell>
          <cell r="X794" t="str">
            <v>NA</v>
          </cell>
          <cell r="Z794" t="str">
            <v>NA</v>
          </cell>
          <cell r="AB794" t="str">
            <v>NA</v>
          </cell>
          <cell r="AD794" t="str">
            <v>EN</v>
          </cell>
          <cell r="AE794" t="str">
            <v>EN</v>
          </cell>
          <cell r="AF794" t="str">
            <v>EN</v>
          </cell>
          <cell r="AG794" t="str">
            <v>EN</v>
          </cell>
        </row>
        <row r="795">
          <cell r="H795" t="str">
            <v>10838_B_ESP1</v>
          </cell>
          <cell r="I795">
            <v>32112</v>
          </cell>
          <cell r="K795" t="str">
            <v>OP</v>
          </cell>
          <cell r="L795" t="str">
            <v>EW</v>
          </cell>
          <cell r="O795" t="str">
            <v>726</v>
          </cell>
          <cell r="P795">
            <v>8581</v>
          </cell>
          <cell r="Q795">
            <v>0.02</v>
          </cell>
          <cell r="R795" t="str">
            <v>92.0</v>
          </cell>
          <cell r="S795" t="str">
            <v>97.0</v>
          </cell>
          <cell r="T795">
            <v>31168</v>
          </cell>
          <cell r="V795" t="str">
            <v>NA</v>
          </cell>
          <cell r="X795" t="str">
            <v>NA</v>
          </cell>
          <cell r="Z795" t="str">
            <v>NA</v>
          </cell>
          <cell r="AB795" t="str">
            <v>NA</v>
          </cell>
          <cell r="AD795" t="str">
            <v>98.3</v>
          </cell>
          <cell r="AE795" t="str">
            <v>0</v>
          </cell>
          <cell r="AF795" t="str">
            <v>89130</v>
          </cell>
          <cell r="AG795" t="str">
            <v>315</v>
          </cell>
        </row>
        <row r="796">
          <cell r="H796" t="str">
            <v>10207_B_1P</v>
          </cell>
          <cell r="I796">
            <v>27546</v>
          </cell>
          <cell r="K796" t="str">
            <v>OP</v>
          </cell>
          <cell r="L796" t="str">
            <v>EW</v>
          </cell>
          <cell r="O796" t="str">
            <v>509</v>
          </cell>
          <cell r="P796">
            <v>7680</v>
          </cell>
          <cell r="Q796">
            <v>7.0000000000000007E-2</v>
          </cell>
          <cell r="R796" t="str">
            <v>75.1</v>
          </cell>
          <cell r="S796" t="str">
            <v>68</v>
          </cell>
          <cell r="T796">
            <v>36161</v>
          </cell>
          <cell r="V796" t="str">
            <v>9.7</v>
          </cell>
          <cell r="X796" t="str">
            <v>0.0</v>
          </cell>
          <cell r="Z796" t="str">
            <v>3.3</v>
          </cell>
          <cell r="AB796" t="str">
            <v>0.1</v>
          </cell>
          <cell r="AD796" t="str">
            <v>88.8</v>
          </cell>
          <cell r="AE796" t="str">
            <v>23</v>
          </cell>
          <cell r="AF796" t="str">
            <v>71649</v>
          </cell>
          <cell r="AG796" t="str">
            <v>339</v>
          </cell>
        </row>
        <row r="797">
          <cell r="H797" t="str">
            <v>10207_B_1R</v>
          </cell>
          <cell r="I797">
            <v>22433</v>
          </cell>
          <cell r="K797" t="str">
            <v>OP</v>
          </cell>
          <cell r="L797" t="str">
            <v>MC</v>
          </cell>
          <cell r="O797" t="str">
            <v>EN</v>
          </cell>
          <cell r="P797">
            <v>7680</v>
          </cell>
          <cell r="Q797">
            <v>7.0000000000000007E-2</v>
          </cell>
          <cell r="R797" t="str">
            <v>75.1</v>
          </cell>
          <cell r="S797" t="str">
            <v>NA</v>
          </cell>
          <cell r="U797" t="str">
            <v>NA</v>
          </cell>
          <cell r="V797" t="str">
            <v>EN</v>
          </cell>
          <cell r="X797" t="str">
            <v>EN</v>
          </cell>
          <cell r="Z797" t="str">
            <v>EN</v>
          </cell>
          <cell r="AB797" t="str">
            <v>EN</v>
          </cell>
          <cell r="AD797" t="str">
            <v>EN</v>
          </cell>
          <cell r="AE797" t="str">
            <v>EN</v>
          </cell>
          <cell r="AF797" t="str">
            <v>EN</v>
          </cell>
          <cell r="AG797" t="str">
            <v>EN</v>
          </cell>
        </row>
        <row r="798">
          <cell r="H798" t="str">
            <v>10207_B_2P</v>
          </cell>
          <cell r="I798">
            <v>27546</v>
          </cell>
          <cell r="K798" t="str">
            <v>OP</v>
          </cell>
          <cell r="L798" t="str">
            <v>EW</v>
          </cell>
          <cell r="O798" t="str">
            <v>509</v>
          </cell>
          <cell r="P798">
            <v>5088</v>
          </cell>
          <cell r="Q798">
            <v>0.12</v>
          </cell>
          <cell r="R798" t="str">
            <v>67.3</v>
          </cell>
          <cell r="S798" t="str">
            <v>55</v>
          </cell>
          <cell r="T798">
            <v>36192</v>
          </cell>
          <cell r="V798" t="str">
            <v>9.7</v>
          </cell>
          <cell r="X798" t="str">
            <v>0.0</v>
          </cell>
          <cell r="Z798" t="str">
            <v>3.3</v>
          </cell>
          <cell r="AB798" t="str">
            <v>0.1</v>
          </cell>
          <cell r="AD798" t="str">
            <v>88.8</v>
          </cell>
          <cell r="AE798" t="str">
            <v>39</v>
          </cell>
          <cell r="AF798" t="str">
            <v>80135</v>
          </cell>
          <cell r="AG798" t="str">
            <v>341</v>
          </cell>
        </row>
        <row r="799">
          <cell r="H799" t="str">
            <v>10207_B_2R</v>
          </cell>
          <cell r="I799">
            <v>22433</v>
          </cell>
          <cell r="K799" t="str">
            <v>OP</v>
          </cell>
          <cell r="L799" t="str">
            <v>MC</v>
          </cell>
          <cell r="O799" t="str">
            <v>EN</v>
          </cell>
          <cell r="P799">
            <v>5088</v>
          </cell>
          <cell r="Q799">
            <v>0.12</v>
          </cell>
          <cell r="R799" t="str">
            <v>67.3</v>
          </cell>
          <cell r="S799" t="str">
            <v>NA</v>
          </cell>
          <cell r="U799" t="str">
            <v>NA</v>
          </cell>
          <cell r="V799" t="str">
            <v>EN</v>
          </cell>
          <cell r="X799" t="str">
            <v>EN</v>
          </cell>
          <cell r="Z799" t="str">
            <v>EN</v>
          </cell>
          <cell r="AB799" t="str">
            <v>EN</v>
          </cell>
          <cell r="AD799" t="str">
            <v>EN</v>
          </cell>
          <cell r="AE799" t="str">
            <v>EN</v>
          </cell>
          <cell r="AF799" t="str">
            <v>EN</v>
          </cell>
          <cell r="AG799" t="str">
            <v>EN</v>
          </cell>
        </row>
        <row r="800">
          <cell r="H800" t="str">
            <v>10207_B_3P</v>
          </cell>
          <cell r="I800">
            <v>27546</v>
          </cell>
          <cell r="K800" t="str">
            <v>OP</v>
          </cell>
          <cell r="L800" t="str">
            <v>EW</v>
          </cell>
          <cell r="O800" t="str">
            <v>509</v>
          </cell>
          <cell r="P800">
            <v>6864</v>
          </cell>
          <cell r="Q800">
            <v>0.06</v>
          </cell>
          <cell r="R800" t="str">
            <v>71.4</v>
          </cell>
          <cell r="S800" t="str">
            <v>61</v>
          </cell>
          <cell r="T800">
            <v>36192</v>
          </cell>
          <cell r="V800" t="str">
            <v>9.7</v>
          </cell>
          <cell r="X800" t="str">
            <v>0.0</v>
          </cell>
          <cell r="Z800" t="str">
            <v>3.3</v>
          </cell>
          <cell r="AB800" t="str">
            <v>0.1</v>
          </cell>
          <cell r="AD800" t="str">
            <v>88.8</v>
          </cell>
          <cell r="AE800" t="str">
            <v>21</v>
          </cell>
          <cell r="AF800" t="str">
            <v>75283</v>
          </cell>
          <cell r="AG800" t="str">
            <v>321</v>
          </cell>
        </row>
        <row r="801">
          <cell r="H801" t="str">
            <v>10207_B_3R</v>
          </cell>
          <cell r="I801">
            <v>22433</v>
          </cell>
          <cell r="K801" t="str">
            <v>OP</v>
          </cell>
          <cell r="L801" t="str">
            <v>MC</v>
          </cell>
          <cell r="O801" t="str">
            <v>EN</v>
          </cell>
          <cell r="P801">
            <v>6864</v>
          </cell>
          <cell r="Q801">
            <v>0.06</v>
          </cell>
          <cell r="R801" t="str">
            <v>71.4</v>
          </cell>
          <cell r="S801" t="str">
            <v>NA</v>
          </cell>
          <cell r="U801" t="str">
            <v>NA</v>
          </cell>
          <cell r="V801" t="str">
            <v>EN</v>
          </cell>
          <cell r="X801" t="str">
            <v>EN</v>
          </cell>
          <cell r="Z801" t="str">
            <v>EN</v>
          </cell>
          <cell r="AB801" t="str">
            <v>EN</v>
          </cell>
          <cell r="AD801" t="str">
            <v>EN</v>
          </cell>
          <cell r="AE801" t="str">
            <v>EN</v>
          </cell>
          <cell r="AF801" t="str">
            <v>EN</v>
          </cell>
          <cell r="AG801" t="str">
            <v>EN</v>
          </cell>
        </row>
        <row r="802">
          <cell r="H802" t="str">
            <v>1979_B_ESP1</v>
          </cell>
          <cell r="I802">
            <v>27912</v>
          </cell>
          <cell r="K802" t="str">
            <v>OP</v>
          </cell>
          <cell r="L802" t="str">
            <v>EK</v>
          </cell>
          <cell r="O802" t="str">
            <v>194</v>
          </cell>
          <cell r="P802">
            <v>4800</v>
          </cell>
          <cell r="Q802">
            <v>0.05</v>
          </cell>
          <cell r="R802" t="str">
            <v>99.5</v>
          </cell>
          <cell r="S802" t="str">
            <v>99.6</v>
          </cell>
          <cell r="T802">
            <v>38231</v>
          </cell>
          <cell r="V802" t="str">
            <v>8.3</v>
          </cell>
          <cell r="X802" t="str">
            <v>NA</v>
          </cell>
          <cell r="Z802" t="str">
            <v>0.5</v>
          </cell>
          <cell r="AB802" t="str">
            <v>NA</v>
          </cell>
          <cell r="AD802" t="str">
            <v>99.5</v>
          </cell>
          <cell r="AE802" t="str">
            <v>16</v>
          </cell>
          <cell r="AF802" t="str">
            <v>109000</v>
          </cell>
          <cell r="AG802" t="str">
            <v>475</v>
          </cell>
        </row>
        <row r="803">
          <cell r="H803" t="str">
            <v>1979_B_ESP2</v>
          </cell>
          <cell r="I803">
            <v>27912</v>
          </cell>
          <cell r="K803" t="str">
            <v>OP</v>
          </cell>
          <cell r="L803" t="str">
            <v>EK</v>
          </cell>
          <cell r="O803" t="str">
            <v>194</v>
          </cell>
          <cell r="P803">
            <v>4656</v>
          </cell>
          <cell r="Q803">
            <v>0.11</v>
          </cell>
          <cell r="R803" t="str">
            <v>99.5</v>
          </cell>
          <cell r="S803" t="str">
            <v>99.8</v>
          </cell>
          <cell r="T803">
            <v>38231</v>
          </cell>
          <cell r="V803" t="str">
            <v>8.3</v>
          </cell>
          <cell r="X803" t="str">
            <v>NA</v>
          </cell>
          <cell r="Z803" t="str">
            <v>0.5</v>
          </cell>
          <cell r="AB803" t="str">
            <v>NA</v>
          </cell>
          <cell r="AD803" t="str">
            <v>99.5</v>
          </cell>
          <cell r="AE803" t="str">
            <v>16</v>
          </cell>
          <cell r="AF803" t="str">
            <v>109000</v>
          </cell>
          <cell r="AG803" t="str">
            <v>475</v>
          </cell>
        </row>
        <row r="804">
          <cell r="H804" t="str">
            <v>1979_B_ESP3</v>
          </cell>
          <cell r="I804">
            <v>27912</v>
          </cell>
          <cell r="K804" t="str">
            <v>OP</v>
          </cell>
          <cell r="L804" t="str">
            <v>EW</v>
          </cell>
          <cell r="O804" t="str">
            <v>200</v>
          </cell>
          <cell r="P804">
            <v>5376</v>
          </cell>
          <cell r="Q804">
            <v>0.08</v>
          </cell>
          <cell r="R804" t="str">
            <v>99.5</v>
          </cell>
          <cell r="S804" t="str">
            <v>98.7</v>
          </cell>
          <cell r="T804">
            <v>38231</v>
          </cell>
          <cell r="V804" t="str">
            <v>8.3</v>
          </cell>
          <cell r="X804" t="str">
            <v>NA</v>
          </cell>
          <cell r="Z804" t="str">
            <v>0.5</v>
          </cell>
          <cell r="AB804" t="str">
            <v>NA</v>
          </cell>
          <cell r="AD804" t="str">
            <v>99.5</v>
          </cell>
          <cell r="AE804" t="str">
            <v>18</v>
          </cell>
          <cell r="AF804" t="str">
            <v>147500</v>
          </cell>
          <cell r="AG804" t="str">
            <v>675</v>
          </cell>
        </row>
        <row r="805">
          <cell r="H805" t="str">
            <v>50858_B_BHFF1B</v>
          </cell>
          <cell r="I805">
            <v>36557</v>
          </cell>
          <cell r="K805" t="str">
            <v>OP</v>
          </cell>
          <cell r="L805" t="str">
            <v>BP</v>
          </cell>
          <cell r="O805" t="str">
            <v>13300</v>
          </cell>
          <cell r="P805">
            <v>7980</v>
          </cell>
          <cell r="Q805">
            <v>0</v>
          </cell>
          <cell r="R805" t="str">
            <v>99.9</v>
          </cell>
          <cell r="S805" t="str">
            <v>99.9</v>
          </cell>
          <cell r="T805">
            <v>38534</v>
          </cell>
          <cell r="V805" t="str">
            <v>NA</v>
          </cell>
          <cell r="X805" t="str">
            <v>NA</v>
          </cell>
          <cell r="Z805" t="str">
            <v>NA</v>
          </cell>
          <cell r="AB805" t="str">
            <v>NA</v>
          </cell>
          <cell r="AD805" t="str">
            <v>99.9</v>
          </cell>
          <cell r="AE805" t="str">
            <v>4.1</v>
          </cell>
          <cell r="AF805" t="str">
            <v>97000</v>
          </cell>
          <cell r="AG805" t="str">
            <v>300</v>
          </cell>
        </row>
        <row r="806">
          <cell r="H806" t="str">
            <v>50858_B_BHFF2C</v>
          </cell>
          <cell r="I806">
            <v>36465</v>
          </cell>
          <cell r="K806" t="str">
            <v>OP</v>
          </cell>
          <cell r="L806" t="str">
            <v>BP</v>
          </cell>
          <cell r="O806" t="str">
            <v>13300</v>
          </cell>
          <cell r="P806">
            <v>7770</v>
          </cell>
          <cell r="Q806">
            <v>0.01</v>
          </cell>
          <cell r="R806" t="str">
            <v>99.9</v>
          </cell>
          <cell r="S806" t="str">
            <v>99.9</v>
          </cell>
          <cell r="T806">
            <v>38534</v>
          </cell>
          <cell r="V806" t="str">
            <v>NA</v>
          </cell>
          <cell r="X806" t="str">
            <v>NA</v>
          </cell>
          <cell r="Z806" t="str">
            <v>NA</v>
          </cell>
          <cell r="AB806" t="str">
            <v>NA</v>
          </cell>
          <cell r="AD806" t="str">
            <v>99.9</v>
          </cell>
          <cell r="AE806" t="str">
            <v>4.1</v>
          </cell>
          <cell r="AF806" t="str">
            <v>97000</v>
          </cell>
          <cell r="AG806" t="str">
            <v>300</v>
          </cell>
        </row>
        <row r="807">
          <cell r="H807" t="str">
            <v>50858_B_BHFF3D</v>
          </cell>
          <cell r="I807">
            <v>36342</v>
          </cell>
          <cell r="K807" t="str">
            <v>OP</v>
          </cell>
          <cell r="L807" t="str">
            <v>BP</v>
          </cell>
          <cell r="O807" t="str">
            <v>13300</v>
          </cell>
          <cell r="P807">
            <v>8059</v>
          </cell>
          <cell r="Q807">
            <v>0</v>
          </cell>
          <cell r="R807" t="str">
            <v>99.9</v>
          </cell>
          <cell r="S807" t="str">
            <v>99.9</v>
          </cell>
          <cell r="T807">
            <v>38534</v>
          </cell>
          <cell r="V807" t="str">
            <v>NA</v>
          </cell>
          <cell r="X807" t="str">
            <v>NA</v>
          </cell>
          <cell r="Z807" t="str">
            <v>NA</v>
          </cell>
          <cell r="AB807" t="str">
            <v>NA</v>
          </cell>
          <cell r="AD807" t="str">
            <v>99.9</v>
          </cell>
          <cell r="AE807" t="str">
            <v>4.1</v>
          </cell>
          <cell r="AF807" t="str">
            <v>97000</v>
          </cell>
          <cell r="AG807" t="str">
            <v>300</v>
          </cell>
        </row>
        <row r="808">
          <cell r="H808" t="str">
            <v>10401_B_ZURN1</v>
          </cell>
          <cell r="I808">
            <v>26816</v>
          </cell>
          <cell r="K808" t="str">
            <v>OP</v>
          </cell>
          <cell r="L808" t="str">
            <v>MC</v>
          </cell>
          <cell r="O808" t="str">
            <v>EN</v>
          </cell>
          <cell r="V808" t="str">
            <v>12.0</v>
          </cell>
          <cell r="X808" t="str">
            <v>0.0</v>
          </cell>
          <cell r="Z808" t="str">
            <v>0.5</v>
          </cell>
          <cell r="AB808" t="str">
            <v>0.5</v>
          </cell>
          <cell r="AD808" t="str">
            <v>97.0</v>
          </cell>
          <cell r="AE808" t="str">
            <v>317</v>
          </cell>
          <cell r="AF808" t="str">
            <v>241000</v>
          </cell>
          <cell r="AG808" t="str">
            <v>450</v>
          </cell>
        </row>
        <row r="809">
          <cell r="H809" t="str">
            <v>10346_B_ESP01</v>
          </cell>
          <cell r="I809">
            <v>32295</v>
          </cell>
          <cell r="K809" t="str">
            <v>OP</v>
          </cell>
          <cell r="L809" t="str">
            <v>EK</v>
          </cell>
          <cell r="O809" t="str">
            <v>750</v>
          </cell>
          <cell r="P809">
            <v>7900</v>
          </cell>
          <cell r="Q809">
            <v>0.02</v>
          </cell>
          <cell r="R809" t="str">
            <v>96.0</v>
          </cell>
          <cell r="S809" t="str">
            <v>96.0</v>
          </cell>
          <cell r="T809">
            <v>35977</v>
          </cell>
          <cell r="V809" t="str">
            <v>NA</v>
          </cell>
          <cell r="X809" t="str">
            <v>NA</v>
          </cell>
          <cell r="Z809" t="str">
            <v>NA</v>
          </cell>
          <cell r="AB809" t="str">
            <v>NA</v>
          </cell>
          <cell r="AD809" t="str">
            <v>99.0</v>
          </cell>
          <cell r="AE809" t="str">
            <v>5</v>
          </cell>
          <cell r="AF809" t="str">
            <v>116000</v>
          </cell>
          <cell r="AG809" t="str">
            <v>325</v>
          </cell>
        </row>
        <row r="810">
          <cell r="H810" t="str">
            <v>10346_B_MULC01</v>
          </cell>
          <cell r="I810">
            <v>35947</v>
          </cell>
          <cell r="K810" t="str">
            <v>OP</v>
          </cell>
          <cell r="L810" t="str">
            <v>MC</v>
          </cell>
          <cell r="O810" t="str">
            <v>150</v>
          </cell>
          <cell r="P810">
            <v>7900</v>
          </cell>
          <cell r="Q810">
            <v>0.02</v>
          </cell>
          <cell r="R810" t="str">
            <v>96.0</v>
          </cell>
          <cell r="S810" t="str">
            <v>96.0</v>
          </cell>
          <cell r="T810">
            <v>35977</v>
          </cell>
          <cell r="V810" t="str">
            <v>NA</v>
          </cell>
          <cell r="X810" t="str">
            <v>NA</v>
          </cell>
          <cell r="Z810" t="str">
            <v>NA</v>
          </cell>
          <cell r="AB810" t="str">
            <v>NA</v>
          </cell>
          <cell r="AD810" t="str">
            <v>99.0</v>
          </cell>
          <cell r="AE810" t="str">
            <v>5</v>
          </cell>
          <cell r="AF810" t="str">
            <v>116000</v>
          </cell>
          <cell r="AG810" t="str">
            <v>325</v>
          </cell>
        </row>
        <row r="811">
          <cell r="H811" t="str">
            <v>1830_B_3</v>
          </cell>
          <cell r="I811">
            <v>30803</v>
          </cell>
          <cell r="K811" t="str">
            <v>OP</v>
          </cell>
          <cell r="L811" t="str">
            <v>EK</v>
          </cell>
          <cell r="O811" t="str">
            <v>913</v>
          </cell>
          <cell r="P811">
            <v>7910</v>
          </cell>
          <cell r="Q811">
            <v>0.01</v>
          </cell>
          <cell r="R811" t="str">
            <v>99.9</v>
          </cell>
          <cell r="S811" t="str">
            <v>NA</v>
          </cell>
          <cell r="U811" t="str">
            <v>NA</v>
          </cell>
          <cell r="V811" t="str">
            <v>10.0</v>
          </cell>
          <cell r="W811" t="str">
            <v>16.0</v>
          </cell>
          <cell r="X811" t="str">
            <v>NA</v>
          </cell>
          <cell r="Z811" t="str">
            <v>0.6</v>
          </cell>
          <cell r="AA811" t="str">
            <v>1.0</v>
          </cell>
          <cell r="AB811" t="str">
            <v>NA</v>
          </cell>
          <cell r="AD811" t="str">
            <v>97.4</v>
          </cell>
          <cell r="AE811" t="str">
            <v>EN</v>
          </cell>
          <cell r="AF811" t="str">
            <v>75000</v>
          </cell>
          <cell r="AG811" t="str">
            <v>400</v>
          </cell>
        </row>
        <row r="812">
          <cell r="H812" t="str">
            <v>1830_B_4</v>
          </cell>
          <cell r="I812">
            <v>28399</v>
          </cell>
          <cell r="K812" t="str">
            <v>OP</v>
          </cell>
          <cell r="L812" t="str">
            <v>EK</v>
          </cell>
          <cell r="O812" t="str">
            <v>EN</v>
          </cell>
          <cell r="P812">
            <v>8300</v>
          </cell>
          <cell r="Q812">
            <v>0.01</v>
          </cell>
          <cell r="R812" t="str">
            <v>99.9</v>
          </cell>
          <cell r="S812" t="str">
            <v>NA</v>
          </cell>
          <cell r="U812" t="str">
            <v>NA</v>
          </cell>
          <cell r="V812" t="str">
            <v>7.3</v>
          </cell>
          <cell r="W812" t="str">
            <v>7.5</v>
          </cell>
          <cell r="X812" t="str">
            <v>NA</v>
          </cell>
          <cell r="Z812" t="str">
            <v>0.9</v>
          </cell>
          <cell r="AA812" t="str">
            <v>3.2</v>
          </cell>
          <cell r="AB812" t="str">
            <v>NA</v>
          </cell>
          <cell r="AD812" t="str">
            <v>99.0</v>
          </cell>
          <cell r="AE812" t="str">
            <v>EN</v>
          </cell>
          <cell r="AF812" t="str">
            <v>110112</v>
          </cell>
          <cell r="AG812" t="str">
            <v>318</v>
          </cell>
        </row>
        <row r="813">
          <cell r="H813" t="str">
            <v>1830_B_5</v>
          </cell>
          <cell r="I813">
            <v>30803</v>
          </cell>
          <cell r="K813" t="str">
            <v>OP</v>
          </cell>
          <cell r="L813" t="str">
            <v>EK</v>
          </cell>
          <cell r="O813" t="str">
            <v>EN</v>
          </cell>
          <cell r="P813">
            <v>8515</v>
          </cell>
          <cell r="Q813">
            <v>0.03</v>
          </cell>
          <cell r="R813" t="str">
            <v>99.9</v>
          </cell>
          <cell r="S813" t="str">
            <v>NA</v>
          </cell>
          <cell r="U813" t="str">
            <v>NA</v>
          </cell>
          <cell r="V813" t="str">
            <v>10.0</v>
          </cell>
          <cell r="W813" t="str">
            <v>16.0</v>
          </cell>
          <cell r="X813" t="str">
            <v>NA</v>
          </cell>
          <cell r="Z813" t="str">
            <v>0.06</v>
          </cell>
          <cell r="AA813" t="str">
            <v>1.0</v>
          </cell>
          <cell r="AB813" t="str">
            <v>NA</v>
          </cell>
          <cell r="AD813" t="str">
            <v>97.4</v>
          </cell>
          <cell r="AE813" t="str">
            <v>EN</v>
          </cell>
          <cell r="AF813" t="str">
            <v>127000</v>
          </cell>
          <cell r="AG813" t="str">
            <v>300</v>
          </cell>
        </row>
        <row r="814">
          <cell r="H814" t="str">
            <v>3130_B_BH 1</v>
          </cell>
          <cell r="I814">
            <v>38047</v>
          </cell>
          <cell r="K814" t="str">
            <v>OP</v>
          </cell>
          <cell r="L814" t="str">
            <v>BP</v>
          </cell>
          <cell r="O814" t="str">
            <v>11550</v>
          </cell>
          <cell r="P814">
            <v>6473</v>
          </cell>
          <cell r="Q814">
            <v>0.01</v>
          </cell>
          <cell r="R814" t="str">
            <v>99.9</v>
          </cell>
          <cell r="S814" t="str">
            <v>99.9</v>
          </cell>
          <cell r="T814">
            <v>38322</v>
          </cell>
          <cell r="V814" t="str">
            <v>1</v>
          </cell>
          <cell r="W814" t="str">
            <v>55.0</v>
          </cell>
          <cell r="Z814" t="str">
            <v>2.8</v>
          </cell>
          <cell r="AB814" t="str">
            <v>0.5</v>
          </cell>
          <cell r="AD814" t="str">
            <v>99.9</v>
          </cell>
          <cell r="AE814" t="str">
            <v>25</v>
          </cell>
          <cell r="AF814" t="str">
            <v>896000</v>
          </cell>
          <cell r="AG814" t="str">
            <v>165</v>
          </cell>
        </row>
        <row r="815">
          <cell r="H815" t="str">
            <v>3130_B_BH 2</v>
          </cell>
          <cell r="I815">
            <v>38047</v>
          </cell>
          <cell r="K815" t="str">
            <v>OP</v>
          </cell>
          <cell r="L815" t="str">
            <v>BP</v>
          </cell>
          <cell r="O815" t="str">
            <v>11550</v>
          </cell>
          <cell r="P815">
            <v>6675</v>
          </cell>
          <cell r="Q815">
            <v>0.01</v>
          </cell>
          <cell r="R815" t="str">
            <v>99.9</v>
          </cell>
          <cell r="S815" t="str">
            <v>99.9</v>
          </cell>
          <cell r="T815">
            <v>38322</v>
          </cell>
          <cell r="V815" t="str">
            <v>1</v>
          </cell>
          <cell r="W815" t="str">
            <v>55.0</v>
          </cell>
          <cell r="Z815" t="str">
            <v>2.8</v>
          </cell>
          <cell r="AB815" t="str">
            <v>0.5</v>
          </cell>
          <cell r="AD815" t="str">
            <v>99.9</v>
          </cell>
          <cell r="AE815" t="str">
            <v>25</v>
          </cell>
          <cell r="AF815" t="str">
            <v>896000</v>
          </cell>
          <cell r="AG815" t="str">
            <v>165</v>
          </cell>
        </row>
        <row r="816">
          <cell r="H816" t="str">
            <v>6254_B_1</v>
          </cell>
          <cell r="I816">
            <v>29707</v>
          </cell>
          <cell r="K816" t="str">
            <v>OP</v>
          </cell>
          <cell r="L816" t="str">
            <v>EW</v>
          </cell>
          <cell r="O816" t="str">
            <v>19421</v>
          </cell>
          <cell r="P816">
            <v>6377</v>
          </cell>
          <cell r="Q816">
            <v>0.03</v>
          </cell>
          <cell r="V816" t="str">
            <v>6.4</v>
          </cell>
          <cell r="X816" t="str">
            <v>NA</v>
          </cell>
          <cell r="Z816" t="str">
            <v>.5</v>
          </cell>
          <cell r="AB816" t="str">
            <v>NA</v>
          </cell>
          <cell r="AD816" t="str">
            <v>99.4</v>
          </cell>
          <cell r="AE816" t="str">
            <v>105</v>
          </cell>
          <cell r="AF816" t="str">
            <v xml:space="preserve">  4700000</v>
          </cell>
          <cell r="AG816" t="str">
            <v>839</v>
          </cell>
        </row>
        <row r="817">
          <cell r="H817" t="str">
            <v>54095_B_DC1</v>
          </cell>
          <cell r="I817">
            <v>25051</v>
          </cell>
          <cell r="K817" t="str">
            <v>OP</v>
          </cell>
          <cell r="L817" t="str">
            <v>MC</v>
          </cell>
          <cell r="O817" t="str">
            <v>EN</v>
          </cell>
          <cell r="P817">
            <v>7343</v>
          </cell>
          <cell r="Q817">
            <v>0.5</v>
          </cell>
          <cell r="R817" t="str">
            <v>75.0</v>
          </cell>
          <cell r="S817" t="str">
            <v>75.0</v>
          </cell>
          <cell r="T817">
            <v>37165</v>
          </cell>
          <cell r="V817" t="str">
            <v>NA</v>
          </cell>
          <cell r="X817" t="str">
            <v>NA</v>
          </cell>
          <cell r="Z817" t="str">
            <v>NA</v>
          </cell>
          <cell r="AB817" t="str">
            <v>NA</v>
          </cell>
          <cell r="AD817" t="str">
            <v>93.8</v>
          </cell>
          <cell r="AE817" t="str">
            <v>324.1</v>
          </cell>
          <cell r="AF817" t="str">
            <v>266497</v>
          </cell>
          <cell r="AG817" t="str">
            <v>685</v>
          </cell>
        </row>
        <row r="818">
          <cell r="H818" t="str">
            <v>54095_B_PREC1</v>
          </cell>
          <cell r="I818">
            <v>34304</v>
          </cell>
          <cell r="K818" t="str">
            <v>OP</v>
          </cell>
          <cell r="L818" t="str">
            <v>EK</v>
          </cell>
          <cell r="O818" t="str">
            <v>9</v>
          </cell>
          <cell r="P818">
            <v>7251</v>
          </cell>
          <cell r="Q818">
            <v>0.02</v>
          </cell>
          <cell r="R818" t="str">
            <v>95.0</v>
          </cell>
          <cell r="S818" t="str">
            <v>95.0</v>
          </cell>
          <cell r="T818">
            <v>38200</v>
          </cell>
          <cell r="V818" t="str">
            <v>NA</v>
          </cell>
          <cell r="X818" t="str">
            <v>NA</v>
          </cell>
          <cell r="Z818" t="str">
            <v>NA</v>
          </cell>
          <cell r="AB818" t="str">
            <v>NA</v>
          </cell>
          <cell r="AD818" t="str">
            <v>99.8</v>
          </cell>
          <cell r="AE818" t="str">
            <v>22</v>
          </cell>
          <cell r="AF818" t="str">
            <v>318000</v>
          </cell>
          <cell r="AG818" t="str">
            <v>325</v>
          </cell>
        </row>
        <row r="819">
          <cell r="H819" t="str">
            <v>54656_B_PB1</v>
          </cell>
          <cell r="I819">
            <v>35582</v>
          </cell>
          <cell r="K819" t="str">
            <v>OP</v>
          </cell>
          <cell r="L819" t="str">
            <v>WS</v>
          </cell>
          <cell r="O819" t="str">
            <v>1700</v>
          </cell>
          <cell r="P819">
            <v>8617</v>
          </cell>
          <cell r="Q819">
            <v>0.2</v>
          </cell>
          <cell r="R819" t="str">
            <v>76</v>
          </cell>
          <cell r="S819" t="str">
            <v>NA</v>
          </cell>
          <cell r="U819" t="str">
            <v>NA</v>
          </cell>
          <cell r="V819" t="str">
            <v>NA</v>
          </cell>
          <cell r="X819" t="str">
            <v>0.1</v>
          </cell>
          <cell r="Z819" t="str">
            <v>NA</v>
          </cell>
          <cell r="AB819" t="str">
            <v>2.1</v>
          </cell>
          <cell r="AD819" t="str">
            <v>76.0</v>
          </cell>
          <cell r="AE819" t="str">
            <v>2</v>
          </cell>
          <cell r="AF819" t="str">
            <v>43200</v>
          </cell>
          <cell r="AG819" t="str">
            <v>138</v>
          </cell>
        </row>
        <row r="820">
          <cell r="H820" t="str">
            <v>54656_B_PB2</v>
          </cell>
          <cell r="I820">
            <v>28642</v>
          </cell>
          <cell r="K820" t="str">
            <v>OP</v>
          </cell>
          <cell r="L820" t="str">
            <v>MC</v>
          </cell>
          <cell r="O820" t="str">
            <v>EN</v>
          </cell>
          <cell r="P820">
            <v>8393</v>
          </cell>
          <cell r="Q820">
            <v>0.05</v>
          </cell>
          <cell r="R820" t="str">
            <v>96</v>
          </cell>
          <cell r="S820" t="str">
            <v>NA</v>
          </cell>
          <cell r="U820" t="str">
            <v>NA</v>
          </cell>
          <cell r="V820" t="str">
            <v>9.1</v>
          </cell>
          <cell r="X820" t="str">
            <v>0.1</v>
          </cell>
          <cell r="Z820" t="str">
            <v>1.3</v>
          </cell>
          <cell r="AB820" t="str">
            <v>2.1</v>
          </cell>
          <cell r="AD820" t="str">
            <v>96.0</v>
          </cell>
          <cell r="AE820" t="str">
            <v>106</v>
          </cell>
          <cell r="AF820" t="str">
            <v>170000</v>
          </cell>
          <cell r="AG820" t="str">
            <v>365</v>
          </cell>
        </row>
        <row r="821">
          <cell r="H821" t="str">
            <v>54656_B_PB3</v>
          </cell>
          <cell r="I821">
            <v>35582</v>
          </cell>
          <cell r="K821" t="str">
            <v>OP</v>
          </cell>
          <cell r="L821" t="str">
            <v>WS</v>
          </cell>
          <cell r="O821" t="str">
            <v>1700</v>
          </cell>
          <cell r="P821">
            <v>8200</v>
          </cell>
          <cell r="Q821">
            <v>0.02</v>
          </cell>
          <cell r="R821" t="str">
            <v>76</v>
          </cell>
          <cell r="S821" t="str">
            <v>NA</v>
          </cell>
          <cell r="U821" t="str">
            <v>NA</v>
          </cell>
          <cell r="V821" t="str">
            <v>NA</v>
          </cell>
          <cell r="X821" t="str">
            <v>0.1</v>
          </cell>
          <cell r="Z821" t="str">
            <v>NA</v>
          </cell>
          <cell r="AB821" t="str">
            <v>2.1</v>
          </cell>
          <cell r="AD821" t="str">
            <v>76.0</v>
          </cell>
          <cell r="AE821" t="str">
            <v>2</v>
          </cell>
          <cell r="AF821" t="str">
            <v>69920</v>
          </cell>
          <cell r="AG821" t="str">
            <v>138</v>
          </cell>
        </row>
        <row r="822">
          <cell r="H822" t="str">
            <v>54656_B_PB4</v>
          </cell>
          <cell r="I822">
            <v>35582</v>
          </cell>
          <cell r="K822" t="str">
            <v>RE</v>
          </cell>
          <cell r="L822" t="str">
            <v>WS</v>
          </cell>
          <cell r="O822" t="str">
            <v>1700</v>
          </cell>
          <cell r="P822">
            <v>0</v>
          </cell>
          <cell r="V822" t="str">
            <v>NA</v>
          </cell>
          <cell r="X822" t="str">
            <v>0.1</v>
          </cell>
          <cell r="Z822" t="str">
            <v>NA</v>
          </cell>
          <cell r="AB822" t="str">
            <v>2.1</v>
          </cell>
          <cell r="AD822" t="str">
            <v>76.0</v>
          </cell>
          <cell r="AE822" t="str">
            <v>3</v>
          </cell>
          <cell r="AF822" t="str">
            <v>92289</v>
          </cell>
          <cell r="AG822" t="str">
            <v>138</v>
          </cell>
        </row>
        <row r="823">
          <cell r="H823" t="str">
            <v>54656_B_PB5</v>
          </cell>
          <cell r="I823">
            <v>28277</v>
          </cell>
          <cell r="K823" t="str">
            <v>OP</v>
          </cell>
          <cell r="L823" t="str">
            <v>MC</v>
          </cell>
          <cell r="O823" t="str">
            <v>500</v>
          </cell>
          <cell r="P823">
            <v>8548</v>
          </cell>
          <cell r="Q823">
            <v>0.06</v>
          </cell>
          <cell r="R823" t="str">
            <v>96</v>
          </cell>
          <cell r="S823" t="str">
            <v>NA</v>
          </cell>
          <cell r="U823" t="str">
            <v>NA</v>
          </cell>
          <cell r="V823" t="str">
            <v>9.1</v>
          </cell>
          <cell r="X823" t="str">
            <v>0.1</v>
          </cell>
          <cell r="Z823" t="str">
            <v>1.3</v>
          </cell>
          <cell r="AB823" t="str">
            <v>2.1</v>
          </cell>
          <cell r="AD823" t="str">
            <v>96.0</v>
          </cell>
          <cell r="AE823" t="str">
            <v>150</v>
          </cell>
          <cell r="AF823" t="str">
            <v>229618</v>
          </cell>
          <cell r="AG823" t="str">
            <v>150</v>
          </cell>
        </row>
        <row r="824">
          <cell r="H824" t="str">
            <v>54656_B_RB3</v>
          </cell>
          <cell r="I824">
            <v>31929</v>
          </cell>
          <cell r="K824" t="str">
            <v>RE</v>
          </cell>
          <cell r="L824" t="str">
            <v>EK</v>
          </cell>
          <cell r="O824" t="str">
            <v>3000</v>
          </cell>
          <cell r="P824">
            <v>0</v>
          </cell>
          <cell r="V824" t="str">
            <v>NA</v>
          </cell>
          <cell r="X824" t="str">
            <v>0.1</v>
          </cell>
          <cell r="Z824" t="str">
            <v>NA</v>
          </cell>
          <cell r="AB824" t="str">
            <v>2.1</v>
          </cell>
          <cell r="AD824" t="str">
            <v>99.2</v>
          </cell>
          <cell r="AE824" t="str">
            <v>56</v>
          </cell>
          <cell r="AF824" t="str">
            <v>169350</v>
          </cell>
          <cell r="AG824" t="str">
            <v>364</v>
          </cell>
        </row>
        <row r="825">
          <cell r="H825" t="str">
            <v>54656_B_RB4</v>
          </cell>
          <cell r="I825">
            <v>27181</v>
          </cell>
          <cell r="K825" t="str">
            <v>OP</v>
          </cell>
          <cell r="L825" t="str">
            <v>EK</v>
          </cell>
          <cell r="O825" t="str">
            <v>EN</v>
          </cell>
          <cell r="P825">
            <v>8602</v>
          </cell>
          <cell r="Q825">
            <v>0.11</v>
          </cell>
          <cell r="R825" t="str">
            <v>99.2</v>
          </cell>
          <cell r="S825" t="str">
            <v>NA</v>
          </cell>
          <cell r="U825" t="str">
            <v>NA</v>
          </cell>
          <cell r="V825" t="str">
            <v>NA</v>
          </cell>
          <cell r="X825" t="str">
            <v>0.1</v>
          </cell>
          <cell r="Z825" t="str">
            <v>NA</v>
          </cell>
          <cell r="AB825" t="str">
            <v>2.1</v>
          </cell>
          <cell r="AD825" t="str">
            <v>99.2</v>
          </cell>
          <cell r="AE825" t="str">
            <v>109</v>
          </cell>
          <cell r="AF825" t="str">
            <v>212000</v>
          </cell>
          <cell r="AG825" t="str">
            <v>325</v>
          </cell>
        </row>
        <row r="826">
          <cell r="H826" t="str">
            <v>54656_B_RB5</v>
          </cell>
          <cell r="I826">
            <v>28642</v>
          </cell>
          <cell r="K826" t="str">
            <v>OP</v>
          </cell>
          <cell r="L826" t="str">
            <v>EK</v>
          </cell>
          <cell r="O826" t="str">
            <v>9000</v>
          </cell>
          <cell r="P826">
            <v>8487</v>
          </cell>
          <cell r="Q826">
            <v>0.13</v>
          </cell>
          <cell r="R826" t="str">
            <v>99.2</v>
          </cell>
          <cell r="S826" t="str">
            <v>NA</v>
          </cell>
          <cell r="U826" t="str">
            <v>NA</v>
          </cell>
          <cell r="V826" t="str">
            <v>NA</v>
          </cell>
          <cell r="X826" t="str">
            <v>0.1</v>
          </cell>
          <cell r="Z826" t="str">
            <v>NA</v>
          </cell>
          <cell r="AB826" t="str">
            <v>2.1</v>
          </cell>
          <cell r="AD826" t="str">
            <v>99.2</v>
          </cell>
          <cell r="AE826" t="str">
            <v>147</v>
          </cell>
          <cell r="AF826" t="str">
            <v>575000</v>
          </cell>
          <cell r="AG826" t="str">
            <v>500</v>
          </cell>
        </row>
        <row r="827">
          <cell r="H827" t="str">
            <v>2132_B_1</v>
          </cell>
          <cell r="I827">
            <v>29007</v>
          </cell>
          <cell r="K827" t="str">
            <v>OP</v>
          </cell>
          <cell r="L827" t="str">
            <v>EK</v>
          </cell>
          <cell r="O827" t="str">
            <v>1438</v>
          </cell>
          <cell r="P827">
            <v>5310</v>
          </cell>
          <cell r="Q827">
            <v>0.03</v>
          </cell>
          <cell r="R827" t="str">
            <v>95.5</v>
          </cell>
          <cell r="S827" t="str">
            <v>99.6</v>
          </cell>
          <cell r="T827">
            <v>29160</v>
          </cell>
          <cell r="V827" t="str">
            <v>11.7</v>
          </cell>
          <cell r="X827" t="str">
            <v>.1</v>
          </cell>
          <cell r="Z827" t="str">
            <v>2.7</v>
          </cell>
          <cell r="AB827" t="str">
            <v>.4</v>
          </cell>
          <cell r="AD827" t="str">
            <v>99.7</v>
          </cell>
          <cell r="AE827" t="str">
            <v>15</v>
          </cell>
          <cell r="AF827" t="str">
            <v xml:space="preserve">   115000</v>
          </cell>
          <cell r="AG827" t="str">
            <v>303</v>
          </cell>
        </row>
        <row r="828">
          <cell r="H828" t="str">
            <v>2132_B_2</v>
          </cell>
          <cell r="I828">
            <v>29007</v>
          </cell>
          <cell r="K828" t="str">
            <v>OP</v>
          </cell>
          <cell r="L828" t="str">
            <v>EK</v>
          </cell>
          <cell r="O828" t="str">
            <v>1438</v>
          </cell>
          <cell r="P828">
            <v>4906</v>
          </cell>
          <cell r="Q828">
            <v>0.05</v>
          </cell>
          <cell r="R828" t="str">
            <v>95.5</v>
          </cell>
          <cell r="S828" t="str">
            <v>99.3</v>
          </cell>
          <cell r="T828">
            <v>29160</v>
          </cell>
          <cell r="V828" t="str">
            <v>11.4</v>
          </cell>
          <cell r="X828" t="str">
            <v>.1</v>
          </cell>
          <cell r="Z828" t="str">
            <v>2.7</v>
          </cell>
          <cell r="AB828" t="str">
            <v>.4</v>
          </cell>
          <cell r="AD828" t="str">
            <v>99.7</v>
          </cell>
          <cell r="AE828" t="str">
            <v>15</v>
          </cell>
          <cell r="AF828" t="str">
            <v xml:space="preserve">   115000</v>
          </cell>
          <cell r="AG828" t="str">
            <v>303</v>
          </cell>
        </row>
        <row r="829">
          <cell r="H829" t="str">
            <v>2132_B_3</v>
          </cell>
          <cell r="I829">
            <v>29007</v>
          </cell>
          <cell r="K829" t="str">
            <v>OP</v>
          </cell>
          <cell r="L829" t="str">
            <v>EK</v>
          </cell>
          <cell r="O829" t="str">
            <v>3060</v>
          </cell>
          <cell r="P829">
            <v>5872</v>
          </cell>
          <cell r="Q829">
            <v>0.03</v>
          </cell>
          <cell r="R829" t="str">
            <v>95.5</v>
          </cell>
          <cell r="S829" t="str">
            <v>99.7</v>
          </cell>
          <cell r="T829">
            <v>29587</v>
          </cell>
          <cell r="V829" t="str">
            <v>12.2</v>
          </cell>
          <cell r="X829" t="str">
            <v>.1</v>
          </cell>
          <cell r="Z829" t="str">
            <v>2.7</v>
          </cell>
          <cell r="AB829" t="str">
            <v>.4</v>
          </cell>
          <cell r="AD829" t="str">
            <v>99.7</v>
          </cell>
          <cell r="AE829" t="str">
            <v>50</v>
          </cell>
          <cell r="AF829" t="str">
            <v xml:space="preserve">   254000</v>
          </cell>
          <cell r="AG829" t="str">
            <v>303</v>
          </cell>
        </row>
        <row r="830">
          <cell r="H830" t="str">
            <v>50976_B_JPF04</v>
          </cell>
          <cell r="I830">
            <v>35034</v>
          </cell>
          <cell r="K830" t="str">
            <v>OP</v>
          </cell>
          <cell r="L830" t="str">
            <v>BR</v>
          </cell>
          <cell r="O830" t="str">
            <v>5898</v>
          </cell>
          <cell r="P830">
            <v>7946</v>
          </cell>
          <cell r="Q830">
            <v>0.01</v>
          </cell>
          <cell r="R830" t="str">
            <v>91.6</v>
          </cell>
          <cell r="S830" t="str">
            <v>91.6</v>
          </cell>
          <cell r="T830">
            <v>38687</v>
          </cell>
          <cell r="V830" t="str">
            <v>8.3</v>
          </cell>
          <cell r="W830" t="str">
            <v>9.0</v>
          </cell>
          <cell r="X830" t="str">
            <v>NA</v>
          </cell>
          <cell r="Y830" t="str">
            <v>NA</v>
          </cell>
          <cell r="Z830" t="str">
            <v>0.8</v>
          </cell>
          <cell r="AA830" t="str">
            <v>1.1</v>
          </cell>
          <cell r="AB830" t="str">
            <v>NA</v>
          </cell>
          <cell r="AC830" t="str">
            <v>NA</v>
          </cell>
          <cell r="AD830" t="str">
            <v>99.9</v>
          </cell>
          <cell r="AE830" t="str">
            <v>62</v>
          </cell>
          <cell r="AF830" t="str">
            <v>1232754</v>
          </cell>
          <cell r="AG830" t="str">
            <v>170</v>
          </cell>
        </row>
        <row r="831">
          <cell r="H831" t="str">
            <v>1043_B_1SG1</v>
          </cell>
          <cell r="I831">
            <v>27881</v>
          </cell>
          <cell r="K831" t="str">
            <v>OP</v>
          </cell>
          <cell r="L831" t="str">
            <v>EK</v>
          </cell>
          <cell r="O831" t="str">
            <v>2410</v>
          </cell>
          <cell r="P831">
            <v>7248</v>
          </cell>
          <cell r="Q831">
            <v>0.34</v>
          </cell>
          <cell r="R831" t="str">
            <v>98.0</v>
          </cell>
          <cell r="S831" t="str">
            <v>NA</v>
          </cell>
          <cell r="U831" t="str">
            <v>NA</v>
          </cell>
          <cell r="V831" t="str">
            <v>13</v>
          </cell>
          <cell r="X831" t="str">
            <v>NA</v>
          </cell>
          <cell r="Z831" t="str">
            <v>2.1</v>
          </cell>
          <cell r="AB831" t="str">
            <v>NA</v>
          </cell>
          <cell r="AD831" t="str">
            <v>99.0</v>
          </cell>
          <cell r="AE831" t="str">
            <v>73</v>
          </cell>
          <cell r="AF831" t="str">
            <v xml:space="preserve">   490000</v>
          </cell>
          <cell r="AG831" t="str">
            <v>310</v>
          </cell>
        </row>
        <row r="832">
          <cell r="H832" t="str">
            <v>1043_B_2SG1</v>
          </cell>
          <cell r="I832">
            <v>27791</v>
          </cell>
          <cell r="K832" t="str">
            <v>OP</v>
          </cell>
          <cell r="L832" t="str">
            <v>EK</v>
          </cell>
          <cell r="O832" t="str">
            <v>2410</v>
          </cell>
          <cell r="P832">
            <v>5826</v>
          </cell>
          <cell r="Q832">
            <v>0.3</v>
          </cell>
          <cell r="R832" t="str">
            <v>98.0</v>
          </cell>
          <cell r="S832" t="str">
            <v>NA</v>
          </cell>
          <cell r="U832" t="str">
            <v>NA</v>
          </cell>
          <cell r="V832" t="str">
            <v>13</v>
          </cell>
          <cell r="X832" t="str">
            <v>NA</v>
          </cell>
          <cell r="Z832" t="str">
            <v>2.1</v>
          </cell>
          <cell r="AB832" t="str">
            <v>NA</v>
          </cell>
          <cell r="AD832" t="str">
            <v>99.0</v>
          </cell>
          <cell r="AE832" t="str">
            <v>82</v>
          </cell>
          <cell r="AF832" t="str">
            <v xml:space="preserve">   490000</v>
          </cell>
          <cell r="AG832" t="str">
            <v>310</v>
          </cell>
        </row>
        <row r="833">
          <cell r="H833" t="str">
            <v>6213_B_1SG1</v>
          </cell>
          <cell r="I833">
            <v>29983</v>
          </cell>
          <cell r="K833" t="str">
            <v>OP</v>
          </cell>
          <cell r="L833" t="str">
            <v>EK</v>
          </cell>
          <cell r="O833" t="str">
            <v>11927</v>
          </cell>
          <cell r="P833">
            <v>8062</v>
          </cell>
          <cell r="Q833">
            <v>0.02</v>
          </cell>
          <cell r="R833" t="str">
            <v>99.5</v>
          </cell>
          <cell r="S833" t="str">
            <v>NA</v>
          </cell>
          <cell r="U833" t="str">
            <v>NA</v>
          </cell>
          <cell r="V833" t="str">
            <v>11.1</v>
          </cell>
          <cell r="X833" t="str">
            <v>NA</v>
          </cell>
          <cell r="Z833" t="str">
            <v>4.2</v>
          </cell>
          <cell r="AB833" t="str">
            <v>NA</v>
          </cell>
          <cell r="AD833" t="str">
            <v>99.9</v>
          </cell>
          <cell r="AE833" t="str">
            <v>0</v>
          </cell>
          <cell r="AF833" t="str">
            <v xml:space="preserve">  1848974</v>
          </cell>
          <cell r="AG833" t="str">
            <v>280</v>
          </cell>
        </row>
        <row r="834">
          <cell r="H834" t="str">
            <v>6213_B_2SG1</v>
          </cell>
          <cell r="I834">
            <v>30621</v>
          </cell>
          <cell r="K834" t="str">
            <v>OP</v>
          </cell>
          <cell r="L834" t="str">
            <v>EK</v>
          </cell>
          <cell r="O834" t="str">
            <v>11927</v>
          </cell>
          <cell r="P834">
            <v>7902</v>
          </cell>
          <cell r="Q834">
            <v>0.02</v>
          </cell>
          <cell r="R834" t="str">
            <v>99.5</v>
          </cell>
          <cell r="S834" t="str">
            <v>NA</v>
          </cell>
          <cell r="U834" t="str">
            <v>NA</v>
          </cell>
          <cell r="V834" t="str">
            <v>11.1</v>
          </cell>
          <cell r="X834" t="str">
            <v>NA</v>
          </cell>
          <cell r="Z834" t="str">
            <v>4.2</v>
          </cell>
          <cell r="AB834" t="str">
            <v>NA</v>
          </cell>
          <cell r="AD834" t="str">
            <v>99.9</v>
          </cell>
          <cell r="AE834" t="str">
            <v>0</v>
          </cell>
          <cell r="AF834" t="str">
            <v xml:space="preserve">  1848974</v>
          </cell>
          <cell r="AG834" t="str">
            <v>280</v>
          </cell>
        </row>
        <row r="835">
          <cell r="H835" t="str">
            <v>983_B_1</v>
          </cell>
          <cell r="I835">
            <v>29068</v>
          </cell>
          <cell r="K835" t="str">
            <v>OP</v>
          </cell>
          <cell r="L835" t="str">
            <v>EC</v>
          </cell>
          <cell r="O835" t="str">
            <v>14500</v>
          </cell>
          <cell r="P835">
            <v>7365</v>
          </cell>
          <cell r="Q835">
            <v>0.01</v>
          </cell>
          <cell r="R835" t="str">
            <v>99.9</v>
          </cell>
          <cell r="S835" t="str">
            <v>99.9</v>
          </cell>
          <cell r="T835">
            <v>29465</v>
          </cell>
          <cell r="V835" t="str">
            <v>EN</v>
          </cell>
          <cell r="X835" t="str">
            <v>NA</v>
          </cell>
          <cell r="Z835" t="str">
            <v>0.5</v>
          </cell>
          <cell r="AA835" t="str">
            <v>6.0</v>
          </cell>
          <cell r="AB835" t="str">
            <v>NA</v>
          </cell>
          <cell r="AD835" t="str">
            <v>98.4</v>
          </cell>
          <cell r="AE835" t="str">
            <v>40</v>
          </cell>
          <cell r="AF835" t="str">
            <v xml:space="preserve">   925000</v>
          </cell>
          <cell r="AG835" t="str">
            <v>350</v>
          </cell>
        </row>
        <row r="836">
          <cell r="H836" t="str">
            <v>983_B_2</v>
          </cell>
          <cell r="I836">
            <v>29007</v>
          </cell>
          <cell r="K836" t="str">
            <v>OP</v>
          </cell>
          <cell r="L836" t="str">
            <v>EC</v>
          </cell>
          <cell r="O836" t="str">
            <v>14500</v>
          </cell>
          <cell r="P836">
            <v>6569</v>
          </cell>
          <cell r="Q836">
            <v>0.01</v>
          </cell>
          <cell r="R836" t="str">
            <v>99.9</v>
          </cell>
          <cell r="S836" t="str">
            <v>99.9</v>
          </cell>
          <cell r="T836">
            <v>29434</v>
          </cell>
          <cell r="V836" t="str">
            <v>EN</v>
          </cell>
          <cell r="X836" t="str">
            <v>NA</v>
          </cell>
          <cell r="Z836" t="str">
            <v>0.5</v>
          </cell>
          <cell r="AA836" t="str">
            <v>6.0</v>
          </cell>
          <cell r="AB836" t="str">
            <v>NA</v>
          </cell>
          <cell r="AD836" t="str">
            <v>98.4</v>
          </cell>
          <cell r="AE836" t="str">
            <v>40</v>
          </cell>
          <cell r="AF836" t="str">
            <v xml:space="preserve">   925000</v>
          </cell>
          <cell r="AG836" t="str">
            <v>350</v>
          </cell>
        </row>
        <row r="837">
          <cell r="H837" t="str">
            <v>983_B_3</v>
          </cell>
          <cell r="I837">
            <v>28946</v>
          </cell>
          <cell r="K837" t="str">
            <v>OP</v>
          </cell>
          <cell r="L837" t="str">
            <v>EC</v>
          </cell>
          <cell r="O837" t="str">
            <v>14500</v>
          </cell>
          <cell r="P837">
            <v>8038</v>
          </cell>
          <cell r="Q837">
            <v>0.01</v>
          </cell>
          <cell r="R837" t="str">
            <v>99.9</v>
          </cell>
          <cell r="S837" t="str">
            <v>99.9</v>
          </cell>
          <cell r="T837">
            <v>29465</v>
          </cell>
          <cell r="V837" t="str">
            <v>EN</v>
          </cell>
          <cell r="X837" t="str">
            <v>NA</v>
          </cell>
          <cell r="Z837" t="str">
            <v>0.5</v>
          </cell>
          <cell r="AA837" t="str">
            <v>6.0</v>
          </cell>
          <cell r="AB837" t="str">
            <v>NA</v>
          </cell>
          <cell r="AD837" t="str">
            <v>98.4</v>
          </cell>
          <cell r="AE837" t="str">
            <v>40</v>
          </cell>
          <cell r="AF837" t="str">
            <v xml:space="preserve">   925000</v>
          </cell>
          <cell r="AG837" t="str">
            <v>350</v>
          </cell>
        </row>
        <row r="838">
          <cell r="H838" t="str">
            <v>983_B_4</v>
          </cell>
          <cell r="I838">
            <v>28915</v>
          </cell>
          <cell r="K838" t="str">
            <v>OP</v>
          </cell>
          <cell r="L838" t="str">
            <v>EC</v>
          </cell>
          <cell r="O838" t="str">
            <v>14500</v>
          </cell>
          <cell r="P838">
            <v>7889</v>
          </cell>
          <cell r="Q838">
            <v>0.05</v>
          </cell>
          <cell r="R838" t="str">
            <v>99.9</v>
          </cell>
          <cell r="S838" t="str">
            <v>99.9</v>
          </cell>
          <cell r="T838">
            <v>29465</v>
          </cell>
          <cell r="V838" t="str">
            <v>EN</v>
          </cell>
          <cell r="X838" t="str">
            <v>NA</v>
          </cell>
          <cell r="Z838" t="str">
            <v>0.5</v>
          </cell>
          <cell r="AA838" t="str">
            <v>6.0</v>
          </cell>
          <cell r="AB838" t="str">
            <v>NA</v>
          </cell>
          <cell r="AD838" t="str">
            <v>98.4</v>
          </cell>
          <cell r="AE838" t="str">
            <v>40</v>
          </cell>
          <cell r="AF838" t="str">
            <v xml:space="preserve">   925000</v>
          </cell>
          <cell r="AG838" t="str">
            <v>350</v>
          </cell>
        </row>
        <row r="839">
          <cell r="H839" t="str">
            <v>983_B_5</v>
          </cell>
          <cell r="I839">
            <v>28825</v>
          </cell>
          <cell r="K839" t="str">
            <v>OP</v>
          </cell>
          <cell r="L839" t="str">
            <v>EC</v>
          </cell>
          <cell r="O839" t="str">
            <v>14500</v>
          </cell>
          <cell r="P839">
            <v>7651</v>
          </cell>
          <cell r="Q839">
            <v>0.05</v>
          </cell>
          <cell r="R839" t="str">
            <v>99.9</v>
          </cell>
          <cell r="S839" t="str">
            <v>99.9</v>
          </cell>
          <cell r="T839">
            <v>29465</v>
          </cell>
          <cell r="V839" t="str">
            <v>EN</v>
          </cell>
          <cell r="X839" t="str">
            <v>NA</v>
          </cell>
          <cell r="Z839" t="str">
            <v>0.5</v>
          </cell>
          <cell r="AA839" t="str">
            <v>6.0</v>
          </cell>
          <cell r="AB839" t="str">
            <v>NA</v>
          </cell>
          <cell r="AD839" t="str">
            <v>98.4</v>
          </cell>
          <cell r="AE839" t="str">
            <v>40</v>
          </cell>
          <cell r="AF839" t="str">
            <v xml:space="preserve">   925000</v>
          </cell>
          <cell r="AG839" t="str">
            <v>350</v>
          </cell>
        </row>
        <row r="840">
          <cell r="H840" t="str">
            <v>983_B_6</v>
          </cell>
          <cell r="I840">
            <v>28369</v>
          </cell>
          <cell r="K840" t="str">
            <v>OP</v>
          </cell>
          <cell r="L840" t="str">
            <v>EW</v>
          </cell>
          <cell r="O840" t="str">
            <v>17872</v>
          </cell>
          <cell r="P840">
            <v>7695</v>
          </cell>
          <cell r="Q840">
            <v>0.05</v>
          </cell>
          <cell r="R840" t="str">
            <v>99.4</v>
          </cell>
          <cell r="S840" t="str">
            <v>99.4</v>
          </cell>
          <cell r="T840">
            <v>28734</v>
          </cell>
          <cell r="V840" t="str">
            <v>EN</v>
          </cell>
          <cell r="X840" t="str">
            <v>NA</v>
          </cell>
          <cell r="Z840" t="str">
            <v>0.3</v>
          </cell>
          <cell r="AA840" t="str">
            <v>6.0</v>
          </cell>
          <cell r="AB840" t="str">
            <v>NA</v>
          </cell>
          <cell r="AD840" t="str">
            <v>99.7</v>
          </cell>
          <cell r="AE840" t="str">
            <v>50</v>
          </cell>
          <cell r="AF840" t="str">
            <v xml:space="preserve">  1303000</v>
          </cell>
          <cell r="AG840" t="str">
            <v>760</v>
          </cell>
        </row>
        <row r="841">
          <cell r="H841" t="str">
            <v>990_B_50</v>
          </cell>
          <cell r="I841">
            <v>25355</v>
          </cell>
          <cell r="K841" t="str">
            <v>OP</v>
          </cell>
          <cell r="L841" t="str">
            <v>EC</v>
          </cell>
          <cell r="O841" t="str">
            <v>4516</v>
          </cell>
          <cell r="P841">
            <v>7483</v>
          </cell>
          <cell r="Q841">
            <v>0.08</v>
          </cell>
          <cell r="R841" t="str">
            <v>99.0</v>
          </cell>
          <cell r="S841" t="str">
            <v>EN</v>
          </cell>
          <cell r="T841">
            <v>38626</v>
          </cell>
          <cell r="V841" t="str">
            <v>7.0</v>
          </cell>
          <cell r="W841" t="str">
            <v>13.0</v>
          </cell>
          <cell r="X841" t="str">
            <v>NA</v>
          </cell>
          <cell r="Z841" t="str">
            <v>2.0</v>
          </cell>
          <cell r="AA841" t="str">
            <v>4.0</v>
          </cell>
          <cell r="AB841" t="str">
            <v>NA</v>
          </cell>
          <cell r="AD841" t="str">
            <v>99.0</v>
          </cell>
          <cell r="AE841" t="str">
            <v>28</v>
          </cell>
          <cell r="AF841" t="str">
            <v xml:space="preserve">   392000</v>
          </cell>
          <cell r="AG841" t="str">
            <v>293</v>
          </cell>
        </row>
        <row r="842">
          <cell r="H842" t="str">
            <v>990_B_60</v>
          </cell>
          <cell r="I842">
            <v>34731</v>
          </cell>
          <cell r="K842" t="str">
            <v>OP</v>
          </cell>
          <cell r="L842" t="str">
            <v>MC</v>
          </cell>
          <cell r="M842" t="str">
            <v>EC</v>
          </cell>
          <cell r="O842" t="str">
            <v>5900</v>
          </cell>
          <cell r="P842">
            <v>8384</v>
          </cell>
          <cell r="Q842">
            <v>0.08</v>
          </cell>
          <cell r="R842" t="str">
            <v>99.0</v>
          </cell>
          <cell r="S842" t="str">
            <v>99.0</v>
          </cell>
          <cell r="T842">
            <v>38626</v>
          </cell>
          <cell r="V842" t="str">
            <v>7.0</v>
          </cell>
          <cell r="W842" t="str">
            <v>13.0</v>
          </cell>
          <cell r="X842" t="str">
            <v>NA</v>
          </cell>
          <cell r="Z842" t="str">
            <v>2.0</v>
          </cell>
          <cell r="AA842" t="str">
            <v>4.0</v>
          </cell>
          <cell r="AB842" t="str">
            <v>NA</v>
          </cell>
          <cell r="AD842" t="str">
            <v>99.0</v>
          </cell>
          <cell r="AE842" t="str">
            <v>105</v>
          </cell>
          <cell r="AF842" t="str">
            <v xml:space="preserve">   490000</v>
          </cell>
          <cell r="AG842" t="str">
            <v>370</v>
          </cell>
        </row>
        <row r="843">
          <cell r="H843" t="str">
            <v>990_B_70</v>
          </cell>
          <cell r="I843">
            <v>34486</v>
          </cell>
          <cell r="K843" t="str">
            <v>OP</v>
          </cell>
          <cell r="L843" t="str">
            <v>EC</v>
          </cell>
          <cell r="O843" t="str">
            <v>9402</v>
          </cell>
          <cell r="P843">
            <v>7065</v>
          </cell>
          <cell r="Q843">
            <v>0.04</v>
          </cell>
          <cell r="R843" t="str">
            <v>99.0</v>
          </cell>
          <cell r="S843" t="str">
            <v>99.0</v>
          </cell>
          <cell r="T843">
            <v>38626</v>
          </cell>
          <cell r="V843" t="str">
            <v>7.0</v>
          </cell>
          <cell r="W843" t="str">
            <v>13.0</v>
          </cell>
          <cell r="X843" t="str">
            <v>NA</v>
          </cell>
          <cell r="Z843" t="str">
            <v>2.0</v>
          </cell>
          <cell r="AA843" t="str">
            <v>4.0</v>
          </cell>
          <cell r="AB843" t="str">
            <v>NA</v>
          </cell>
          <cell r="AD843" t="str">
            <v>99.5</v>
          </cell>
          <cell r="AE843" t="str">
            <v>250</v>
          </cell>
          <cell r="AF843" t="str">
            <v xml:space="preserve">  1465000</v>
          </cell>
          <cell r="AG843" t="str">
            <v>293</v>
          </cell>
        </row>
        <row r="844">
          <cell r="H844" t="str">
            <v>991_B_3</v>
          </cell>
          <cell r="I844">
            <v>27181</v>
          </cell>
          <cell r="K844" t="str">
            <v>OP</v>
          </cell>
          <cell r="L844" t="str">
            <v>EK</v>
          </cell>
          <cell r="O844" t="str">
            <v>3275</v>
          </cell>
          <cell r="P844">
            <v>6780</v>
          </cell>
          <cell r="Q844">
            <v>0.05</v>
          </cell>
          <cell r="R844" t="str">
            <v>99.3</v>
          </cell>
          <cell r="S844" t="str">
            <v>99.3</v>
          </cell>
          <cell r="U844" t="str">
            <v>EN</v>
          </cell>
          <cell r="V844" t="str">
            <v>NA</v>
          </cell>
          <cell r="X844" t="str">
            <v>NA</v>
          </cell>
          <cell r="Z844" t="str">
            <v>NA</v>
          </cell>
          <cell r="AB844" t="str">
            <v>NA</v>
          </cell>
          <cell r="AD844" t="str">
            <v>99.3</v>
          </cell>
          <cell r="AE844" t="str">
            <v>36</v>
          </cell>
          <cell r="AF844" t="str">
            <v xml:space="preserve">   282000</v>
          </cell>
          <cell r="AG844" t="str">
            <v>370</v>
          </cell>
        </row>
        <row r="845">
          <cell r="H845" t="str">
            <v>991_B_4</v>
          </cell>
          <cell r="I845">
            <v>26816</v>
          </cell>
          <cell r="K845" t="str">
            <v>OP</v>
          </cell>
          <cell r="L845" t="str">
            <v>MC</v>
          </cell>
          <cell r="M845" t="str">
            <v>EK</v>
          </cell>
          <cell r="O845" t="str">
            <v>3263</v>
          </cell>
          <cell r="P845">
            <v>8027</v>
          </cell>
          <cell r="Q845">
            <v>0.05</v>
          </cell>
          <cell r="R845" t="str">
            <v>99.5</v>
          </cell>
          <cell r="S845" t="str">
            <v>99.5</v>
          </cell>
          <cell r="U845" t="str">
            <v>EN</v>
          </cell>
          <cell r="V845" t="str">
            <v>NA</v>
          </cell>
          <cell r="X845" t="str">
            <v>NA</v>
          </cell>
          <cell r="Z845" t="str">
            <v>NA</v>
          </cell>
          <cell r="AB845" t="str">
            <v>NA</v>
          </cell>
          <cell r="AD845" t="str">
            <v>99.0</v>
          </cell>
          <cell r="AE845" t="str">
            <v>58</v>
          </cell>
          <cell r="AF845" t="str">
            <v xml:space="preserve">   320000</v>
          </cell>
          <cell r="AG845" t="str">
            <v>375</v>
          </cell>
        </row>
        <row r="846">
          <cell r="H846" t="str">
            <v>991_B_5</v>
          </cell>
          <cell r="I846">
            <v>26451</v>
          </cell>
          <cell r="K846" t="str">
            <v>OP</v>
          </cell>
          <cell r="L846" t="str">
            <v>EK</v>
          </cell>
          <cell r="O846" t="str">
            <v>2513</v>
          </cell>
          <cell r="P846">
            <v>7667</v>
          </cell>
          <cell r="Q846">
            <v>0.08</v>
          </cell>
          <cell r="R846" t="str">
            <v>98.9</v>
          </cell>
          <cell r="S846" t="str">
            <v>98.9</v>
          </cell>
          <cell r="U846" t="str">
            <v>EN</v>
          </cell>
          <cell r="V846" t="str">
            <v>NA</v>
          </cell>
          <cell r="X846" t="str">
            <v>NA</v>
          </cell>
          <cell r="Z846" t="str">
            <v>NA</v>
          </cell>
          <cell r="AB846" t="str">
            <v>NA</v>
          </cell>
          <cell r="AD846" t="str">
            <v>99.9</v>
          </cell>
          <cell r="AE846" t="str">
            <v>58</v>
          </cell>
          <cell r="AF846" t="str">
            <v xml:space="preserve">   320000</v>
          </cell>
          <cell r="AG846" t="str">
            <v>375</v>
          </cell>
        </row>
        <row r="847">
          <cell r="H847" t="str">
            <v>991_B_6</v>
          </cell>
          <cell r="I847">
            <v>34731</v>
          </cell>
          <cell r="K847" t="str">
            <v>OP</v>
          </cell>
          <cell r="L847" t="str">
            <v>EK</v>
          </cell>
          <cell r="O847" t="str">
            <v>7550</v>
          </cell>
          <cell r="P847">
            <v>7900</v>
          </cell>
          <cell r="Q847">
            <v>0.08</v>
          </cell>
          <cell r="R847" t="str">
            <v>99.5</v>
          </cell>
          <cell r="S847" t="str">
            <v>99.5</v>
          </cell>
          <cell r="U847" t="str">
            <v>EN</v>
          </cell>
          <cell r="V847" t="str">
            <v>NA</v>
          </cell>
          <cell r="X847" t="str">
            <v>NA</v>
          </cell>
          <cell r="Z847" t="str">
            <v>NA</v>
          </cell>
          <cell r="AB847" t="str">
            <v>NA</v>
          </cell>
          <cell r="AD847" t="str">
            <v>99.0</v>
          </cell>
          <cell r="AE847" t="str">
            <v>30</v>
          </cell>
          <cell r="AF847" t="str">
            <v xml:space="preserve">   450000</v>
          </cell>
          <cell r="AG847" t="str">
            <v>310</v>
          </cell>
        </row>
        <row r="848">
          <cell r="H848" t="str">
            <v>994_B_1</v>
          </cell>
          <cell r="I848">
            <v>27181</v>
          </cell>
          <cell r="K848" t="str">
            <v>OP</v>
          </cell>
          <cell r="L848" t="str">
            <v>EK</v>
          </cell>
          <cell r="O848" t="str">
            <v>7840</v>
          </cell>
          <cell r="P848">
            <v>7825</v>
          </cell>
          <cell r="Q848">
            <v>5.1999999999999998E-2</v>
          </cell>
          <cell r="R848" t="str">
            <v>98.8</v>
          </cell>
          <cell r="S848" t="str">
            <v>98.8</v>
          </cell>
          <cell r="T848">
            <v>29526</v>
          </cell>
          <cell r="V848" t="str">
            <v>NA</v>
          </cell>
          <cell r="X848" t="str">
            <v>NA</v>
          </cell>
          <cell r="Z848" t="str">
            <v>NA</v>
          </cell>
          <cell r="AB848" t="str">
            <v>NA</v>
          </cell>
          <cell r="AD848" t="str">
            <v>99.2</v>
          </cell>
          <cell r="AE848" t="str">
            <v>168</v>
          </cell>
          <cell r="AF848" t="str">
            <v xml:space="preserve">   900000</v>
          </cell>
          <cell r="AG848" t="str">
            <v>300</v>
          </cell>
        </row>
        <row r="849">
          <cell r="H849" t="str">
            <v>994_B_2</v>
          </cell>
          <cell r="I849">
            <v>30103</v>
          </cell>
          <cell r="K849" t="str">
            <v>OP</v>
          </cell>
          <cell r="L849" t="str">
            <v>EK</v>
          </cell>
          <cell r="O849" t="str">
            <v>29614</v>
          </cell>
          <cell r="P849">
            <v>7991</v>
          </cell>
          <cell r="Q849">
            <v>66</v>
          </cell>
          <cell r="R849" t="str">
            <v>99.5</v>
          </cell>
          <cell r="S849" t="str">
            <v>99.5</v>
          </cell>
          <cell r="T849">
            <v>32112</v>
          </cell>
          <cell r="V849" t="str">
            <v>NA</v>
          </cell>
          <cell r="X849" t="str">
            <v>NA</v>
          </cell>
          <cell r="Z849" t="str">
            <v>NA</v>
          </cell>
          <cell r="AB849" t="str">
            <v>NA</v>
          </cell>
          <cell r="AD849" t="str">
            <v>99.2</v>
          </cell>
          <cell r="AE849" t="str">
            <v>337</v>
          </cell>
          <cell r="AF849" t="str">
            <v xml:space="preserve">  1950000</v>
          </cell>
          <cell r="AG849" t="str">
            <v>340</v>
          </cell>
        </row>
        <row r="850">
          <cell r="H850" t="str">
            <v>994_B_3</v>
          </cell>
          <cell r="I850">
            <v>28430</v>
          </cell>
          <cell r="K850" t="str">
            <v>OP</v>
          </cell>
          <cell r="L850" t="str">
            <v>EK</v>
          </cell>
          <cell r="O850" t="str">
            <v>27140</v>
          </cell>
          <cell r="P850">
            <v>8237</v>
          </cell>
          <cell r="Q850">
            <v>2.7E-2</v>
          </cell>
          <cell r="R850" t="str">
            <v>98.2</v>
          </cell>
          <cell r="S850" t="str">
            <v>98.2</v>
          </cell>
          <cell r="T850">
            <v>30195</v>
          </cell>
          <cell r="V850" t="str">
            <v>NA</v>
          </cell>
          <cell r="X850" t="str">
            <v>NA</v>
          </cell>
          <cell r="Z850" t="str">
            <v>NA</v>
          </cell>
          <cell r="AB850" t="str">
            <v>NA</v>
          </cell>
          <cell r="AD850" t="str">
            <v>99.3</v>
          </cell>
          <cell r="AE850" t="str">
            <v>328</v>
          </cell>
          <cell r="AF850" t="str">
            <v xml:space="preserve">  1900000</v>
          </cell>
          <cell r="AG850" t="str">
            <v>297</v>
          </cell>
        </row>
        <row r="851">
          <cell r="H851" t="str">
            <v>994_B_4</v>
          </cell>
          <cell r="I851">
            <v>31503</v>
          </cell>
          <cell r="K851" t="str">
            <v>OP</v>
          </cell>
          <cell r="L851" t="str">
            <v>EK</v>
          </cell>
          <cell r="O851" t="str">
            <v>23158</v>
          </cell>
          <cell r="P851">
            <v>8217</v>
          </cell>
          <cell r="Q851">
            <v>2.5000000000000001E-2</v>
          </cell>
          <cell r="R851" t="str">
            <v>99.5</v>
          </cell>
          <cell r="S851" t="str">
            <v>99.5</v>
          </cell>
          <cell r="T851">
            <v>31564</v>
          </cell>
          <cell r="V851" t="str">
            <v>NA</v>
          </cell>
          <cell r="X851" t="str">
            <v>NA</v>
          </cell>
          <cell r="Z851" t="str">
            <v>NA</v>
          </cell>
          <cell r="AB851" t="str">
            <v>NA</v>
          </cell>
          <cell r="AD851" t="str">
            <v>99.4</v>
          </cell>
          <cell r="AE851" t="str">
            <v>168</v>
          </cell>
          <cell r="AF851" t="str">
            <v xml:space="preserve">  2250000</v>
          </cell>
          <cell r="AG851" t="str">
            <v>300</v>
          </cell>
        </row>
        <row r="852">
          <cell r="H852" t="str">
            <v>55823_B_PS1</v>
          </cell>
          <cell r="I852">
            <v>40330</v>
          </cell>
          <cell r="K852" t="str">
            <v>PL</v>
          </cell>
          <cell r="L852" t="str">
            <v>WS</v>
          </cell>
          <cell r="P852">
            <v>0</v>
          </cell>
        </row>
        <row r="853">
          <cell r="H853" t="str">
            <v>55823_B_PS2</v>
          </cell>
          <cell r="I853">
            <v>40330</v>
          </cell>
          <cell r="K853" t="str">
            <v>PL</v>
          </cell>
          <cell r="L853" t="str">
            <v>WS</v>
          </cell>
          <cell r="P853">
            <v>0</v>
          </cell>
        </row>
        <row r="854">
          <cell r="H854" t="str">
            <v>54085_B_PRECIP</v>
          </cell>
          <cell r="I854">
            <v>28460</v>
          </cell>
          <cell r="K854" t="str">
            <v>OP</v>
          </cell>
          <cell r="L854" t="str">
            <v>EW</v>
          </cell>
          <cell r="O854" t="str">
            <v>3500</v>
          </cell>
          <cell r="P854">
            <v>8760</v>
          </cell>
          <cell r="Q854">
            <v>0.03</v>
          </cell>
          <cell r="R854" t="str">
            <v>99.1</v>
          </cell>
          <cell r="S854" t="str">
            <v>99.5</v>
          </cell>
          <cell r="T854">
            <v>38261</v>
          </cell>
          <cell r="V854" t="str">
            <v>NA</v>
          </cell>
          <cell r="X854" t="str">
            <v>0.5</v>
          </cell>
          <cell r="Z854" t="str">
            <v>NA</v>
          </cell>
          <cell r="AB854" t="str">
            <v>0.1</v>
          </cell>
          <cell r="AD854" t="str">
            <v>99.8</v>
          </cell>
          <cell r="AE854" t="str">
            <v>41</v>
          </cell>
          <cell r="AF854" t="str">
            <v>482000</v>
          </cell>
          <cell r="AG854" t="str">
            <v>450</v>
          </cell>
        </row>
        <row r="855">
          <cell r="H855" t="str">
            <v>54085_B_WFIS</v>
          </cell>
          <cell r="I855">
            <v>32843</v>
          </cell>
          <cell r="K855" t="str">
            <v>OP</v>
          </cell>
          <cell r="L855" t="str">
            <v>WS</v>
          </cell>
          <cell r="O855" t="str">
            <v>500</v>
          </cell>
          <cell r="P855">
            <v>8298</v>
          </cell>
          <cell r="Q855">
            <v>0.04</v>
          </cell>
          <cell r="R855" t="str">
            <v>97.4</v>
          </cell>
          <cell r="S855" t="str">
            <v>98.9</v>
          </cell>
          <cell r="T855">
            <v>38200</v>
          </cell>
          <cell r="V855" t="str">
            <v>NA</v>
          </cell>
          <cell r="X855" t="str">
            <v>0.5</v>
          </cell>
          <cell r="Z855" t="str">
            <v>NA</v>
          </cell>
          <cell r="AB855" t="str">
            <v>0.1</v>
          </cell>
          <cell r="AD855" t="str">
            <v>97.4</v>
          </cell>
          <cell r="AE855" t="str">
            <v>50</v>
          </cell>
          <cell r="AF855" t="str">
            <v>135929</v>
          </cell>
          <cell r="AG855" t="str">
            <v>159</v>
          </cell>
        </row>
        <row r="856">
          <cell r="H856" t="str">
            <v>10425_B_1RB</v>
          </cell>
          <cell r="I856">
            <v>36434</v>
          </cell>
          <cell r="K856" t="str">
            <v>OP</v>
          </cell>
          <cell r="L856" t="str">
            <v>EW</v>
          </cell>
          <cell r="O856" t="str">
            <v>5124</v>
          </cell>
          <cell r="P856">
            <v>7667</v>
          </cell>
          <cell r="Q856">
            <v>0.09</v>
          </cell>
          <cell r="R856" t="str">
            <v>99.0</v>
          </cell>
          <cell r="T856">
            <v>38718</v>
          </cell>
          <cell r="V856" t="str">
            <v>NA</v>
          </cell>
          <cell r="X856" t="str">
            <v>NA</v>
          </cell>
          <cell r="Z856" t="str">
            <v>NA</v>
          </cell>
          <cell r="AB856" t="str">
            <v>NA</v>
          </cell>
          <cell r="AD856" t="str">
            <v>99.5</v>
          </cell>
          <cell r="AE856" t="str">
            <v>5341</v>
          </cell>
          <cell r="AF856" t="str">
            <v>74100</v>
          </cell>
          <cell r="AG856" t="str">
            <v>300</v>
          </cell>
        </row>
        <row r="857">
          <cell r="H857" t="str">
            <v>10425_B_2RB</v>
          </cell>
          <cell r="I857">
            <v>36312</v>
          </cell>
          <cell r="K857" t="str">
            <v>OP</v>
          </cell>
          <cell r="L857" t="str">
            <v>EW</v>
          </cell>
          <cell r="O857" t="str">
            <v>5084</v>
          </cell>
          <cell r="P857">
            <v>8004</v>
          </cell>
          <cell r="Q857">
            <v>0.01</v>
          </cell>
          <cell r="R857" t="str">
            <v>99.0</v>
          </cell>
          <cell r="T857">
            <v>38718</v>
          </cell>
          <cell r="V857" t="str">
            <v>NA</v>
          </cell>
          <cell r="X857" t="str">
            <v>NA</v>
          </cell>
          <cell r="Z857" t="str">
            <v>NA</v>
          </cell>
          <cell r="AB857" t="str">
            <v>NA</v>
          </cell>
          <cell r="AD857" t="str">
            <v>99.5</v>
          </cell>
          <cell r="AE857" t="str">
            <v>5341</v>
          </cell>
          <cell r="AF857" t="str">
            <v>74100</v>
          </cell>
          <cell r="AG857" t="str">
            <v>347</v>
          </cell>
        </row>
        <row r="858">
          <cell r="H858" t="str">
            <v>10425_B_BB</v>
          </cell>
          <cell r="I858">
            <v>31929</v>
          </cell>
          <cell r="K858" t="str">
            <v>OP</v>
          </cell>
          <cell r="L858" t="str">
            <v>WS</v>
          </cell>
          <cell r="O858" t="str">
            <v>436</v>
          </cell>
          <cell r="P858">
            <v>8435</v>
          </cell>
          <cell r="Q858">
            <v>0.06</v>
          </cell>
          <cell r="R858" t="str">
            <v>99.0</v>
          </cell>
          <cell r="T858">
            <v>38718</v>
          </cell>
          <cell r="V858" t="str">
            <v>NA</v>
          </cell>
          <cell r="X858" t="str">
            <v>NA</v>
          </cell>
          <cell r="Z858" t="str">
            <v>NA</v>
          </cell>
          <cell r="AB858" t="str">
            <v>NA</v>
          </cell>
          <cell r="AD858" t="str">
            <v>96.9</v>
          </cell>
          <cell r="AE858" t="str">
            <v>17</v>
          </cell>
          <cell r="AF858" t="str">
            <v>74100</v>
          </cell>
          <cell r="AG858" t="str">
            <v>152</v>
          </cell>
        </row>
        <row r="859">
          <cell r="H859" t="str">
            <v>988_B_U1</v>
          </cell>
          <cell r="I859">
            <v>28185</v>
          </cell>
          <cell r="K859" t="str">
            <v>OP</v>
          </cell>
          <cell r="L859" t="str">
            <v>EK</v>
          </cell>
          <cell r="O859" t="str">
            <v>16058</v>
          </cell>
          <cell r="P859">
            <v>8181</v>
          </cell>
          <cell r="Q859" t="str">
            <v>EN</v>
          </cell>
          <cell r="R859" t="str">
            <v>EN</v>
          </cell>
          <cell r="S859" t="str">
            <v>99.7</v>
          </cell>
          <cell r="T859">
            <v>28185</v>
          </cell>
          <cell r="V859" t="str">
            <v>5</v>
          </cell>
          <cell r="W859" t="str">
            <v>15</v>
          </cell>
          <cell r="X859" t="str">
            <v>NA</v>
          </cell>
          <cell r="Z859" t="str">
            <v>.3</v>
          </cell>
          <cell r="AA859" t="str">
            <v>6</v>
          </cell>
          <cell r="AB859" t="str">
            <v>NA</v>
          </cell>
          <cell r="AD859" t="str">
            <v>99.7</v>
          </cell>
          <cell r="AE859" t="str">
            <v>10.0</v>
          </cell>
          <cell r="AF859" t="str">
            <v xml:space="preserve">   640000</v>
          </cell>
          <cell r="AG859" t="str">
            <v>340</v>
          </cell>
        </row>
        <row r="860">
          <cell r="H860" t="str">
            <v>988_B_U2</v>
          </cell>
          <cell r="I860">
            <v>28216</v>
          </cell>
          <cell r="K860" t="str">
            <v>OP</v>
          </cell>
          <cell r="L860" t="str">
            <v>EK</v>
          </cell>
          <cell r="O860" t="str">
            <v>16163</v>
          </cell>
          <cell r="P860">
            <v>7872</v>
          </cell>
          <cell r="Q860" t="str">
            <v>EN</v>
          </cell>
          <cell r="R860" t="str">
            <v>EN</v>
          </cell>
          <cell r="S860" t="str">
            <v>99.7</v>
          </cell>
          <cell r="T860">
            <v>28277</v>
          </cell>
          <cell r="V860" t="str">
            <v>5</v>
          </cell>
          <cell r="W860" t="str">
            <v>15</v>
          </cell>
          <cell r="X860" t="str">
            <v>NA</v>
          </cell>
          <cell r="Z860" t="str">
            <v>.3</v>
          </cell>
          <cell r="AA860" t="str">
            <v>6</v>
          </cell>
          <cell r="AB860" t="str">
            <v>NA</v>
          </cell>
          <cell r="AD860" t="str">
            <v>99.7</v>
          </cell>
          <cell r="AE860" t="str">
            <v>10.0</v>
          </cell>
          <cell r="AF860" t="str">
            <v xml:space="preserve">   640000</v>
          </cell>
          <cell r="AG860" t="str">
            <v>340</v>
          </cell>
        </row>
        <row r="861">
          <cell r="H861" t="str">
            <v>988_B_U3</v>
          </cell>
          <cell r="I861">
            <v>28277</v>
          </cell>
          <cell r="K861" t="str">
            <v>OP</v>
          </cell>
          <cell r="L861" t="str">
            <v>EK</v>
          </cell>
          <cell r="O861" t="str">
            <v>21695</v>
          </cell>
          <cell r="P861">
            <v>6780</v>
          </cell>
          <cell r="Q861" t="str">
            <v>EN</v>
          </cell>
          <cell r="R861" t="str">
            <v>EN</v>
          </cell>
          <cell r="S861" t="str">
            <v>99.8</v>
          </cell>
          <cell r="T861">
            <v>28338</v>
          </cell>
          <cell r="V861" t="str">
            <v>5</v>
          </cell>
          <cell r="W861" t="str">
            <v>15</v>
          </cell>
          <cell r="X861" t="str">
            <v>NA</v>
          </cell>
          <cell r="Z861" t="str">
            <v>.3</v>
          </cell>
          <cell r="AA861" t="str">
            <v>6</v>
          </cell>
          <cell r="AB861" t="str">
            <v>NA</v>
          </cell>
          <cell r="AD861" t="str">
            <v>99.7</v>
          </cell>
          <cell r="AE861" t="str">
            <v>12.0</v>
          </cell>
          <cell r="AF861" t="str">
            <v xml:space="preserve">   940000</v>
          </cell>
          <cell r="AG861" t="str">
            <v>340</v>
          </cell>
        </row>
        <row r="862">
          <cell r="H862" t="str">
            <v>988_B_U4</v>
          </cell>
          <cell r="I862">
            <v>28430</v>
          </cell>
          <cell r="K862" t="str">
            <v>OP</v>
          </cell>
          <cell r="L862" t="str">
            <v>EK</v>
          </cell>
          <cell r="O862" t="str">
            <v>28453</v>
          </cell>
          <cell r="P862">
            <v>4701</v>
          </cell>
          <cell r="Q862" t="str">
            <v>EN</v>
          </cell>
          <cell r="R862" t="str">
            <v>EN</v>
          </cell>
          <cell r="S862" t="str">
            <v>99.8</v>
          </cell>
          <cell r="T862">
            <v>28338</v>
          </cell>
          <cell r="V862" t="str">
            <v>7</v>
          </cell>
          <cell r="W862" t="str">
            <v>13</v>
          </cell>
          <cell r="X862" t="str">
            <v>NA</v>
          </cell>
          <cell r="Z862" t="str">
            <v>.3</v>
          </cell>
          <cell r="AA862" t="str">
            <v>6</v>
          </cell>
          <cell r="AB862" t="str">
            <v>NA</v>
          </cell>
          <cell r="AD862" t="str">
            <v>98.3</v>
          </cell>
          <cell r="AE862" t="str">
            <v>67.0</v>
          </cell>
          <cell r="AF862" t="str">
            <v xml:space="preserve">  2300000</v>
          </cell>
          <cell r="AG862" t="str">
            <v>340</v>
          </cell>
        </row>
        <row r="863">
          <cell r="H863" t="str">
            <v>6166_B_MB1</v>
          </cell>
          <cell r="I863">
            <v>31017</v>
          </cell>
          <cell r="K863" t="str">
            <v>OP</v>
          </cell>
          <cell r="L863" t="str">
            <v>EK</v>
          </cell>
          <cell r="O863" t="str">
            <v>106792</v>
          </cell>
          <cell r="P863">
            <v>7268</v>
          </cell>
          <cell r="Q863" t="str">
            <v>EN</v>
          </cell>
          <cell r="R863" t="str">
            <v>EN</v>
          </cell>
          <cell r="S863" t="str">
            <v>NA</v>
          </cell>
          <cell r="U863" t="str">
            <v>NA</v>
          </cell>
          <cell r="V863" t="str">
            <v>7.4</v>
          </cell>
          <cell r="X863" t="str">
            <v>NA</v>
          </cell>
          <cell r="Z863" t="str">
            <v>.6</v>
          </cell>
          <cell r="AB863" t="str">
            <v>NA</v>
          </cell>
          <cell r="AD863" t="str">
            <v>99.7</v>
          </cell>
          <cell r="AE863" t="str">
            <v>520.0</v>
          </cell>
          <cell r="AF863" t="str">
            <v xml:space="preserve">  5100000</v>
          </cell>
          <cell r="AG863" t="str">
            <v>289</v>
          </cell>
        </row>
        <row r="864">
          <cell r="H864" t="str">
            <v>6166_B_MB2</v>
          </cell>
          <cell r="I864">
            <v>32843</v>
          </cell>
          <cell r="K864" t="str">
            <v>OP</v>
          </cell>
          <cell r="L864" t="str">
            <v>EK</v>
          </cell>
          <cell r="O864" t="str">
            <v>106792</v>
          </cell>
          <cell r="P864">
            <v>8029</v>
          </cell>
          <cell r="Q864" t="str">
            <v>EN</v>
          </cell>
          <cell r="R864" t="str">
            <v>EN</v>
          </cell>
          <cell r="S864" t="str">
            <v>NA</v>
          </cell>
          <cell r="U864" t="str">
            <v>NA</v>
          </cell>
          <cell r="V864" t="str">
            <v>7.4</v>
          </cell>
          <cell r="X864" t="str">
            <v>NA</v>
          </cell>
          <cell r="Z864" t="str">
            <v>.6</v>
          </cell>
          <cell r="AB864" t="str">
            <v>NA</v>
          </cell>
          <cell r="AD864" t="str">
            <v>99.7</v>
          </cell>
          <cell r="AE864" t="str">
            <v>520.0</v>
          </cell>
          <cell r="AF864" t="str">
            <v xml:space="preserve">  5100000</v>
          </cell>
          <cell r="AG864" t="str">
            <v>289</v>
          </cell>
        </row>
        <row r="865">
          <cell r="H865" t="str">
            <v>594_B_1</v>
          </cell>
          <cell r="I865">
            <v>28277</v>
          </cell>
          <cell r="K865" t="str">
            <v>OP</v>
          </cell>
          <cell r="L865" t="str">
            <v>EK</v>
          </cell>
          <cell r="O865" t="str">
            <v>3636</v>
          </cell>
          <cell r="P865">
            <v>6676</v>
          </cell>
          <cell r="Q865">
            <v>0.03</v>
          </cell>
          <cell r="R865" t="str">
            <v>98.5</v>
          </cell>
          <cell r="S865" t="str">
            <v>98.5</v>
          </cell>
          <cell r="T865">
            <v>34851</v>
          </cell>
          <cell r="V865" t="str">
            <v>9.0</v>
          </cell>
          <cell r="W865" t="str">
            <v>12.0</v>
          </cell>
          <cell r="X865" t="str">
            <v>NA</v>
          </cell>
          <cell r="Z865" t="str">
            <v>1.3.0</v>
          </cell>
          <cell r="AA865" t="str">
            <v>1.6</v>
          </cell>
          <cell r="AB865" t="str">
            <v>0.3</v>
          </cell>
          <cell r="AD865" t="str">
            <v>99.5</v>
          </cell>
          <cell r="AE865" t="str">
            <v>19</v>
          </cell>
          <cell r="AF865" t="str">
            <v xml:space="preserve">   298000</v>
          </cell>
          <cell r="AG865" t="str">
            <v>270</v>
          </cell>
        </row>
        <row r="866">
          <cell r="H866" t="str">
            <v>594_B_2</v>
          </cell>
          <cell r="I866">
            <v>28642</v>
          </cell>
          <cell r="K866" t="str">
            <v>OP</v>
          </cell>
          <cell r="L866" t="str">
            <v>EK</v>
          </cell>
          <cell r="O866" t="str">
            <v>3636</v>
          </cell>
          <cell r="P866">
            <v>6491</v>
          </cell>
          <cell r="Q866">
            <v>0.05</v>
          </cell>
          <cell r="R866" t="str">
            <v>98.5</v>
          </cell>
          <cell r="S866" t="str">
            <v>98.5</v>
          </cell>
          <cell r="T866">
            <v>34851</v>
          </cell>
          <cell r="V866" t="str">
            <v>9.0</v>
          </cell>
          <cell r="W866" t="str">
            <v>12.0</v>
          </cell>
          <cell r="X866" t="str">
            <v>NA</v>
          </cell>
          <cell r="Z866" t="str">
            <v>1.3.0</v>
          </cell>
          <cell r="AA866" t="str">
            <v>1.6</v>
          </cell>
          <cell r="AB866" t="str">
            <v>0.3</v>
          </cell>
          <cell r="AD866" t="str">
            <v>99.5</v>
          </cell>
          <cell r="AE866" t="str">
            <v>19</v>
          </cell>
          <cell r="AF866" t="str">
            <v xml:space="preserve">   298000</v>
          </cell>
          <cell r="AG866" t="str">
            <v>270</v>
          </cell>
        </row>
        <row r="867">
          <cell r="H867" t="str">
            <v>594_B_3</v>
          </cell>
          <cell r="I867">
            <v>29587</v>
          </cell>
          <cell r="K867" t="str">
            <v>OP</v>
          </cell>
          <cell r="L867" t="str">
            <v>EK</v>
          </cell>
          <cell r="O867" t="str">
            <v>8200</v>
          </cell>
          <cell r="P867">
            <v>7881</v>
          </cell>
          <cell r="Q867">
            <v>0.08</v>
          </cell>
          <cell r="R867" t="str">
            <v>98.5</v>
          </cell>
          <cell r="S867" t="str">
            <v>98.5</v>
          </cell>
          <cell r="T867">
            <v>34851</v>
          </cell>
          <cell r="V867" t="str">
            <v>9.0</v>
          </cell>
          <cell r="W867" t="str">
            <v>12.0</v>
          </cell>
          <cell r="X867" t="str">
            <v>NA</v>
          </cell>
          <cell r="Z867" t="str">
            <v>1.3.0</v>
          </cell>
          <cell r="AA867" t="str">
            <v>1.6</v>
          </cell>
          <cell r="AB867" t="str">
            <v>0.3</v>
          </cell>
          <cell r="AD867" t="str">
            <v>99.5</v>
          </cell>
          <cell r="AE867" t="str">
            <v>65</v>
          </cell>
          <cell r="AF867" t="str">
            <v xml:space="preserve">   525000</v>
          </cell>
          <cell r="AG867" t="str">
            <v>285</v>
          </cell>
        </row>
        <row r="868">
          <cell r="H868" t="str">
            <v>594_B_4</v>
          </cell>
          <cell r="I868">
            <v>29373</v>
          </cell>
          <cell r="K868" t="str">
            <v>OP</v>
          </cell>
          <cell r="L868" t="str">
            <v>EK</v>
          </cell>
          <cell r="O868" t="str">
            <v>12712</v>
          </cell>
          <cell r="P868">
            <v>6902</v>
          </cell>
          <cell r="Q868">
            <v>0.11</v>
          </cell>
          <cell r="R868" t="str">
            <v>99.5</v>
          </cell>
          <cell r="S868" t="str">
            <v>99.5</v>
          </cell>
          <cell r="T868">
            <v>34851</v>
          </cell>
          <cell r="V868" t="str">
            <v>6.0</v>
          </cell>
          <cell r="W868" t="str">
            <v>10.0</v>
          </cell>
          <cell r="X868" t="str">
            <v>NA</v>
          </cell>
          <cell r="Z868" t="str">
            <v>0.5</v>
          </cell>
          <cell r="AA868" t="str">
            <v>0.9</v>
          </cell>
          <cell r="AB868" t="str">
            <v>0.3</v>
          </cell>
          <cell r="AD868" t="str">
            <v>99.5</v>
          </cell>
          <cell r="AE868" t="str">
            <v>174</v>
          </cell>
          <cell r="AF868" t="str">
            <v xml:space="preserve">  1956700</v>
          </cell>
          <cell r="AG868" t="str">
            <v>350</v>
          </cell>
        </row>
        <row r="869">
          <cell r="H869" t="str">
            <v>52152_B_4RBESP</v>
          </cell>
          <cell r="I869">
            <v>33390</v>
          </cell>
          <cell r="K869" t="str">
            <v>OP</v>
          </cell>
          <cell r="L869" t="str">
            <v>EK</v>
          </cell>
          <cell r="O869" t="str">
            <v>6732</v>
          </cell>
          <cell r="P869">
            <v>7930</v>
          </cell>
          <cell r="Q869">
            <v>0.02</v>
          </cell>
          <cell r="R869" t="str">
            <v>99.4</v>
          </cell>
          <cell r="S869" t="str">
            <v>NA</v>
          </cell>
          <cell r="U869" t="str">
            <v>NA</v>
          </cell>
          <cell r="V869" t="str">
            <v>NA</v>
          </cell>
          <cell r="X869" t="str">
            <v>0.1</v>
          </cell>
          <cell r="Z869" t="str">
            <v>NA</v>
          </cell>
          <cell r="AB869" t="str">
            <v>2.1</v>
          </cell>
          <cell r="AD869" t="str">
            <v>99.2</v>
          </cell>
          <cell r="AE869" t="str">
            <v>10</v>
          </cell>
          <cell r="AF869" t="str">
            <v>64178</v>
          </cell>
          <cell r="AG869" t="str">
            <v>287</v>
          </cell>
        </row>
        <row r="870">
          <cell r="H870" t="str">
            <v>52152_B_5ESP</v>
          </cell>
          <cell r="I870">
            <v>31564</v>
          </cell>
          <cell r="K870" t="str">
            <v>OP</v>
          </cell>
          <cell r="L870" t="str">
            <v>EK</v>
          </cell>
          <cell r="M870" t="str">
            <v>MC</v>
          </cell>
          <cell r="O870" t="str">
            <v>2939</v>
          </cell>
          <cell r="P870">
            <v>7930</v>
          </cell>
          <cell r="Q870">
            <v>0.02</v>
          </cell>
          <cell r="R870" t="str">
            <v>99.4</v>
          </cell>
          <cell r="S870" t="str">
            <v>NA</v>
          </cell>
          <cell r="U870" t="str">
            <v>NA</v>
          </cell>
          <cell r="V870" t="str">
            <v>9.0</v>
          </cell>
          <cell r="X870" t="str">
            <v>NA</v>
          </cell>
          <cell r="Z870" t="str">
            <v>0.8</v>
          </cell>
          <cell r="AB870" t="str">
            <v>NA</v>
          </cell>
          <cell r="AD870" t="str">
            <v>99.9</v>
          </cell>
          <cell r="AE870" t="str">
            <v>1</v>
          </cell>
          <cell r="AF870" t="str">
            <v>84542</v>
          </cell>
          <cell r="AG870" t="str">
            <v>306</v>
          </cell>
        </row>
        <row r="871">
          <cell r="H871" t="str">
            <v>52152_B_5RBESP</v>
          </cell>
          <cell r="I871">
            <v>35947</v>
          </cell>
          <cell r="K871" t="str">
            <v>OP</v>
          </cell>
          <cell r="L871" t="str">
            <v>EK</v>
          </cell>
          <cell r="O871" t="str">
            <v>686</v>
          </cell>
          <cell r="P871">
            <v>7363</v>
          </cell>
          <cell r="Q871">
            <v>0.01</v>
          </cell>
          <cell r="R871" t="str">
            <v>99.5</v>
          </cell>
          <cell r="S871" t="str">
            <v>NA</v>
          </cell>
          <cell r="U871" t="str">
            <v>NA</v>
          </cell>
          <cell r="V871" t="str">
            <v>NA</v>
          </cell>
          <cell r="X871" t="str">
            <v>0.1</v>
          </cell>
          <cell r="Z871" t="str">
            <v>NA</v>
          </cell>
          <cell r="AB871" t="str">
            <v>2.1</v>
          </cell>
          <cell r="AD871" t="str">
            <v>99.2</v>
          </cell>
          <cell r="AE871" t="str">
            <v>18</v>
          </cell>
          <cell r="AF871" t="str">
            <v>52835</v>
          </cell>
          <cell r="AG871" t="str">
            <v>260</v>
          </cell>
        </row>
        <row r="872">
          <cell r="H872" t="str">
            <v>52152_B_6ESP</v>
          </cell>
          <cell r="I872">
            <v>24990</v>
          </cell>
          <cell r="K872" t="str">
            <v>OP</v>
          </cell>
          <cell r="L872" t="str">
            <v>MC</v>
          </cell>
          <cell r="M872" t="str">
            <v>EK</v>
          </cell>
          <cell r="O872" t="str">
            <v>1843</v>
          </cell>
          <cell r="P872">
            <v>7637</v>
          </cell>
          <cell r="Q872">
            <v>0.03</v>
          </cell>
          <cell r="R872" t="str">
            <v>99.7</v>
          </cell>
          <cell r="S872" t="str">
            <v>NA</v>
          </cell>
          <cell r="U872" t="str">
            <v>NA</v>
          </cell>
          <cell r="V872" t="str">
            <v>9.0</v>
          </cell>
          <cell r="X872" t="str">
            <v>NA</v>
          </cell>
          <cell r="Z872" t="str">
            <v>0.8</v>
          </cell>
          <cell r="AB872" t="str">
            <v>NA</v>
          </cell>
          <cell r="AD872" t="str">
            <v>99.7</v>
          </cell>
          <cell r="AE872" t="str">
            <v>8</v>
          </cell>
          <cell r="AF872" t="str">
            <v>166644</v>
          </cell>
          <cell r="AG872" t="str">
            <v>330</v>
          </cell>
        </row>
        <row r="873">
          <cell r="H873" t="str">
            <v>52152_B_6RBESP</v>
          </cell>
          <cell r="I873">
            <v>28277</v>
          </cell>
          <cell r="K873" t="str">
            <v>OP</v>
          </cell>
          <cell r="L873" t="str">
            <v>EK</v>
          </cell>
          <cell r="O873" t="str">
            <v>4726</v>
          </cell>
          <cell r="P873">
            <v>8536</v>
          </cell>
          <cell r="Q873">
            <v>0.01</v>
          </cell>
          <cell r="R873" t="str">
            <v>99.8</v>
          </cell>
          <cell r="S873" t="str">
            <v>NA</v>
          </cell>
          <cell r="U873" t="str">
            <v>NA</v>
          </cell>
          <cell r="V873" t="str">
            <v>NA</v>
          </cell>
          <cell r="X873" t="str">
            <v>0.1</v>
          </cell>
          <cell r="Z873" t="str">
            <v>NA</v>
          </cell>
          <cell r="AB873" t="str">
            <v>2.1</v>
          </cell>
          <cell r="AD873" t="str">
            <v>99.8</v>
          </cell>
          <cell r="AE873" t="str">
            <v>12</v>
          </cell>
          <cell r="AF873" t="str">
            <v>93804</v>
          </cell>
          <cell r="AG873" t="str">
            <v>404</v>
          </cell>
        </row>
        <row r="874">
          <cell r="H874" t="str">
            <v>52152_B_7ESP</v>
          </cell>
          <cell r="I874">
            <v>33756</v>
          </cell>
          <cell r="K874" t="str">
            <v>OP</v>
          </cell>
          <cell r="L874" t="str">
            <v>MC</v>
          </cell>
          <cell r="M874" t="str">
            <v>EK</v>
          </cell>
          <cell r="O874" t="str">
            <v>4328</v>
          </cell>
          <cell r="P874">
            <v>8236</v>
          </cell>
          <cell r="Q874">
            <v>0.03</v>
          </cell>
          <cell r="R874" t="str">
            <v>99.5</v>
          </cell>
          <cell r="S874" t="str">
            <v>NA</v>
          </cell>
          <cell r="U874" t="str">
            <v>NA</v>
          </cell>
          <cell r="V874" t="str">
            <v>9.0</v>
          </cell>
          <cell r="X874" t="str">
            <v>0.1</v>
          </cell>
          <cell r="Z874" t="str">
            <v>1.0</v>
          </cell>
          <cell r="AB874" t="str">
            <v>2.1</v>
          </cell>
          <cell r="AD874" t="str">
            <v>99.9</v>
          </cell>
          <cell r="AE874" t="str">
            <v>2</v>
          </cell>
          <cell r="AF874" t="str">
            <v>133662</v>
          </cell>
          <cell r="AG874" t="str">
            <v>383</v>
          </cell>
        </row>
        <row r="875">
          <cell r="H875" t="str">
            <v>54099_B_PBF1</v>
          </cell>
          <cell r="I875">
            <v>35217</v>
          </cell>
          <cell r="K875" t="str">
            <v>OP</v>
          </cell>
          <cell r="L875" t="str">
            <v>WS</v>
          </cell>
          <cell r="M875" t="str">
            <v>BP</v>
          </cell>
          <cell r="N875" t="str">
            <v>MC</v>
          </cell>
          <cell r="O875" t="str">
            <v>20000</v>
          </cell>
          <cell r="P875">
            <v>8474</v>
          </cell>
          <cell r="Q875">
            <v>0.06</v>
          </cell>
          <cell r="R875" t="str">
            <v>76.0</v>
          </cell>
          <cell r="S875" t="str">
            <v>76.0</v>
          </cell>
          <cell r="T875">
            <v>35462</v>
          </cell>
          <cell r="V875" t="str">
            <v>NA</v>
          </cell>
          <cell r="X875" t="str">
            <v>EN</v>
          </cell>
          <cell r="Z875" t="str">
            <v>NA</v>
          </cell>
          <cell r="AB875" t="str">
            <v>1.5</v>
          </cell>
          <cell r="AD875" t="str">
            <v>76.0</v>
          </cell>
          <cell r="AE875" t="str">
            <v>43</v>
          </cell>
          <cell r="AF875" t="str">
            <v>200164</v>
          </cell>
          <cell r="AG875" t="str">
            <v>140</v>
          </cell>
        </row>
        <row r="876">
          <cell r="H876" t="str">
            <v>54099_B_RBF1</v>
          </cell>
          <cell r="I876">
            <v>25720</v>
          </cell>
          <cell r="K876" t="str">
            <v>OP</v>
          </cell>
          <cell r="L876" t="str">
            <v>EK</v>
          </cell>
          <cell r="O876" t="str">
            <v>6000</v>
          </cell>
          <cell r="P876">
            <v>8474</v>
          </cell>
          <cell r="Q876">
            <v>0.01</v>
          </cell>
          <cell r="R876" t="str">
            <v>99.7</v>
          </cell>
          <cell r="S876" t="str">
            <v>99.7</v>
          </cell>
          <cell r="T876">
            <v>36770</v>
          </cell>
          <cell r="V876" t="str">
            <v>NA</v>
          </cell>
          <cell r="X876" t="str">
            <v>EN</v>
          </cell>
          <cell r="Z876" t="str">
            <v>NA</v>
          </cell>
          <cell r="AB876" t="str">
            <v>1.5</v>
          </cell>
          <cell r="AD876" t="str">
            <v>99.7</v>
          </cell>
          <cell r="AE876" t="str">
            <v>4</v>
          </cell>
          <cell r="AF876" t="str">
            <v>212000</v>
          </cell>
          <cell r="AG876" t="str">
            <v>400</v>
          </cell>
        </row>
        <row r="877">
          <cell r="H877" t="str">
            <v>10627_B_BB1-WS</v>
          </cell>
          <cell r="I877">
            <v>25082</v>
          </cell>
          <cell r="K877" t="str">
            <v>OP</v>
          </cell>
          <cell r="L877" t="str">
            <v>WS</v>
          </cell>
          <cell r="O877" t="str">
            <v>22900</v>
          </cell>
          <cell r="P877">
            <v>8261</v>
          </cell>
          <cell r="Q877">
            <v>0.1</v>
          </cell>
          <cell r="R877" t="str">
            <v>90.0</v>
          </cell>
          <cell r="S877" t="str">
            <v>90.0</v>
          </cell>
          <cell r="T877">
            <v>38565</v>
          </cell>
          <cell r="V877" t="str">
            <v>NA</v>
          </cell>
          <cell r="X877" t="str">
            <v>NA</v>
          </cell>
          <cell r="Z877" t="str">
            <v>NA</v>
          </cell>
          <cell r="AB877" t="str">
            <v>NA</v>
          </cell>
          <cell r="AD877" t="str">
            <v>90.0</v>
          </cell>
          <cell r="AE877" t="str">
            <v>69</v>
          </cell>
          <cell r="AF877" t="str">
            <v>223414</v>
          </cell>
          <cell r="AG877" t="str">
            <v>155</v>
          </cell>
        </row>
        <row r="878">
          <cell r="H878" t="str">
            <v>10627_B_RB2-EW</v>
          </cell>
          <cell r="I878">
            <v>22282</v>
          </cell>
          <cell r="K878" t="str">
            <v>OP</v>
          </cell>
          <cell r="L878" t="str">
            <v>EW</v>
          </cell>
          <cell r="O878" t="str">
            <v>1300000</v>
          </cell>
          <cell r="P878">
            <v>8096</v>
          </cell>
          <cell r="Q878">
            <v>0.05</v>
          </cell>
          <cell r="R878" t="str">
            <v>99.0</v>
          </cell>
          <cell r="S878" t="str">
            <v>90.0</v>
          </cell>
          <cell r="T878">
            <v>38534</v>
          </cell>
          <cell r="V878" t="str">
            <v>NA</v>
          </cell>
          <cell r="X878" t="str">
            <v>NA</v>
          </cell>
          <cell r="Z878" t="str">
            <v>NA</v>
          </cell>
          <cell r="AB878" t="str">
            <v>NA</v>
          </cell>
          <cell r="AD878" t="str">
            <v>99.0</v>
          </cell>
          <cell r="AE878" t="str">
            <v>27.0</v>
          </cell>
          <cell r="AF878" t="str">
            <v>128421</v>
          </cell>
          <cell r="AG878" t="str">
            <v>290</v>
          </cell>
        </row>
        <row r="879">
          <cell r="H879" t="str">
            <v>10627_B_RB3-EW</v>
          </cell>
          <cell r="I879">
            <v>22282</v>
          </cell>
          <cell r="K879" t="str">
            <v>OP</v>
          </cell>
          <cell r="L879" t="str">
            <v>EW</v>
          </cell>
          <cell r="O879" t="str">
            <v>1300000</v>
          </cell>
          <cell r="P879">
            <v>7888</v>
          </cell>
          <cell r="Q879">
            <v>0.04</v>
          </cell>
          <cell r="R879" t="str">
            <v>99.0</v>
          </cell>
          <cell r="S879" t="str">
            <v>90.0</v>
          </cell>
          <cell r="T879">
            <v>38534</v>
          </cell>
          <cell r="V879" t="str">
            <v>NA</v>
          </cell>
          <cell r="X879" t="str">
            <v>NA</v>
          </cell>
          <cell r="Z879" t="str">
            <v>NA</v>
          </cell>
          <cell r="AB879" t="str">
            <v>NA</v>
          </cell>
          <cell r="AD879" t="str">
            <v>99.0</v>
          </cell>
          <cell r="AE879" t="str">
            <v>31.7</v>
          </cell>
          <cell r="AF879" t="str">
            <v>143683</v>
          </cell>
          <cell r="AG879" t="str">
            <v>314</v>
          </cell>
        </row>
        <row r="880">
          <cell r="H880" t="str">
            <v>10627_B_RB4-EW</v>
          </cell>
          <cell r="I880">
            <v>24838</v>
          </cell>
          <cell r="K880" t="str">
            <v>OP</v>
          </cell>
          <cell r="L880" t="str">
            <v>EW</v>
          </cell>
          <cell r="O880" t="str">
            <v>8400000</v>
          </cell>
          <cell r="P880">
            <v>8144</v>
          </cell>
          <cell r="Q880">
            <v>0.05</v>
          </cell>
          <cell r="R880" t="str">
            <v>99.0</v>
          </cell>
          <cell r="S880" t="str">
            <v>100.</v>
          </cell>
          <cell r="T880">
            <v>38565</v>
          </cell>
          <cell r="V880" t="str">
            <v>NA</v>
          </cell>
          <cell r="X880" t="str">
            <v>NA</v>
          </cell>
          <cell r="Z880" t="str">
            <v>NA</v>
          </cell>
          <cell r="AB880" t="str">
            <v>NA</v>
          </cell>
          <cell r="AD880" t="str">
            <v>99.0</v>
          </cell>
          <cell r="AE880" t="str">
            <v>63.2</v>
          </cell>
          <cell r="AF880" t="str">
            <v>202577</v>
          </cell>
          <cell r="AG880" t="str">
            <v>304</v>
          </cell>
        </row>
        <row r="881">
          <cell r="H881" t="str">
            <v>54091_B_PB1P</v>
          </cell>
          <cell r="I881">
            <v>29860</v>
          </cell>
          <cell r="K881" t="str">
            <v>OP</v>
          </cell>
          <cell r="L881" t="str">
            <v>EH</v>
          </cell>
          <cell r="M881" t="str">
            <v>MC</v>
          </cell>
          <cell r="O881" t="str">
            <v>5000</v>
          </cell>
          <cell r="P881">
            <v>8440</v>
          </cell>
          <cell r="Q881">
            <v>0.02</v>
          </cell>
          <cell r="R881" t="str">
            <v>EN</v>
          </cell>
          <cell r="S881" t="str">
            <v>NA</v>
          </cell>
          <cell r="U881" t="str">
            <v>NA</v>
          </cell>
          <cell r="V881" t="str">
            <v>12.0</v>
          </cell>
          <cell r="X881" t="str">
            <v>0.4</v>
          </cell>
          <cell r="Z881" t="str">
            <v>1.2</v>
          </cell>
          <cell r="AB881" t="str">
            <v>0.5</v>
          </cell>
          <cell r="AD881" t="str">
            <v>EN</v>
          </cell>
          <cell r="AE881" t="str">
            <v>EN</v>
          </cell>
          <cell r="AF881" t="str">
            <v>156588</v>
          </cell>
          <cell r="AG881" t="str">
            <v>382</v>
          </cell>
        </row>
        <row r="882">
          <cell r="H882" t="str">
            <v>54091_B_PB2P</v>
          </cell>
          <cell r="I882">
            <v>29860</v>
          </cell>
          <cell r="K882" t="str">
            <v>OP</v>
          </cell>
          <cell r="L882" t="str">
            <v>EH</v>
          </cell>
          <cell r="M882" t="str">
            <v>MC</v>
          </cell>
          <cell r="O882" t="str">
            <v>5000</v>
          </cell>
          <cell r="P882">
            <v>8490</v>
          </cell>
          <cell r="Q882">
            <v>0.02</v>
          </cell>
          <cell r="R882" t="str">
            <v>EN</v>
          </cell>
          <cell r="S882" t="str">
            <v>NA</v>
          </cell>
          <cell r="U882" t="str">
            <v>NA</v>
          </cell>
          <cell r="V882" t="str">
            <v>12.0</v>
          </cell>
          <cell r="X882" t="str">
            <v>0.4</v>
          </cell>
          <cell r="Z882" t="str">
            <v>1.2</v>
          </cell>
          <cell r="AB882" t="str">
            <v>0.7</v>
          </cell>
          <cell r="AD882" t="str">
            <v>EN</v>
          </cell>
          <cell r="AE882" t="str">
            <v>EN</v>
          </cell>
          <cell r="AF882" t="str">
            <v>146293</v>
          </cell>
          <cell r="AG882" t="str">
            <v>360</v>
          </cell>
        </row>
        <row r="883">
          <cell r="H883" t="str">
            <v>54091_B_RB1P</v>
          </cell>
          <cell r="I883">
            <v>29860</v>
          </cell>
          <cell r="K883" t="str">
            <v>OP</v>
          </cell>
          <cell r="L883" t="str">
            <v>EW</v>
          </cell>
          <cell r="O883" t="str">
            <v>5000</v>
          </cell>
          <cell r="P883">
            <v>8456</v>
          </cell>
          <cell r="Q883">
            <v>0.23</v>
          </cell>
          <cell r="R883" t="str">
            <v>EN</v>
          </cell>
          <cell r="S883" t="str">
            <v>NA</v>
          </cell>
          <cell r="U883" t="str">
            <v>NA</v>
          </cell>
          <cell r="V883" t="str">
            <v>NA</v>
          </cell>
          <cell r="X883" t="str">
            <v>0.4</v>
          </cell>
          <cell r="Z883" t="str">
            <v>NA</v>
          </cell>
          <cell r="AB883" t="str">
            <v>0.7</v>
          </cell>
          <cell r="AD883" t="str">
            <v>EN</v>
          </cell>
          <cell r="AE883" t="str">
            <v>EN</v>
          </cell>
          <cell r="AF883" t="str">
            <v>171434</v>
          </cell>
          <cell r="AG883" t="str">
            <v>421</v>
          </cell>
        </row>
        <row r="884">
          <cell r="H884" t="str">
            <v>54091_B_RB2P</v>
          </cell>
          <cell r="I884">
            <v>29860</v>
          </cell>
          <cell r="K884" t="str">
            <v>OP</v>
          </cell>
          <cell r="L884" t="str">
            <v>EW</v>
          </cell>
          <cell r="O884" t="str">
            <v>5000</v>
          </cell>
          <cell r="P884">
            <v>8518</v>
          </cell>
          <cell r="Q884">
            <v>0.22</v>
          </cell>
          <cell r="R884" t="str">
            <v>EN</v>
          </cell>
          <cell r="S884" t="str">
            <v>NA</v>
          </cell>
          <cell r="U884" t="str">
            <v>NA</v>
          </cell>
          <cell r="V884" t="str">
            <v>NA</v>
          </cell>
          <cell r="X884" t="str">
            <v>0.4</v>
          </cell>
          <cell r="Z884" t="str">
            <v>NA</v>
          </cell>
          <cell r="AB884" t="str">
            <v>0.7</v>
          </cell>
          <cell r="AD884" t="str">
            <v>EN</v>
          </cell>
          <cell r="AE884" t="str">
            <v>EN</v>
          </cell>
          <cell r="AF884" t="str">
            <v>159120</v>
          </cell>
          <cell r="AG884" t="str">
            <v>382</v>
          </cell>
        </row>
        <row r="885">
          <cell r="H885" t="str">
            <v>50251_B_PREC1</v>
          </cell>
          <cell r="I885">
            <v>31321</v>
          </cell>
          <cell r="K885" t="str">
            <v>OP</v>
          </cell>
          <cell r="L885" t="str">
            <v>EK</v>
          </cell>
          <cell r="O885" t="str">
            <v>8925</v>
          </cell>
          <cell r="P885">
            <v>8519</v>
          </cell>
          <cell r="Q885">
            <v>0.02</v>
          </cell>
          <cell r="R885" t="str">
            <v>99.7</v>
          </cell>
          <cell r="S885" t="str">
            <v>EN</v>
          </cell>
          <cell r="T885">
            <v>35034</v>
          </cell>
          <cell r="V885" t="str">
            <v>NA</v>
          </cell>
          <cell r="X885" t="str">
            <v>NA</v>
          </cell>
          <cell r="Z885" t="str">
            <v>NA</v>
          </cell>
          <cell r="AB885" t="str">
            <v>NA</v>
          </cell>
          <cell r="AD885" t="str">
            <v>99.7</v>
          </cell>
          <cell r="AE885" t="str">
            <v>EN</v>
          </cell>
          <cell r="AF885" t="str">
            <v>380000</v>
          </cell>
          <cell r="AG885" t="str">
            <v>450</v>
          </cell>
        </row>
        <row r="886">
          <cell r="H886" t="str">
            <v>50251_B_PREC2</v>
          </cell>
          <cell r="I886">
            <v>31321</v>
          </cell>
          <cell r="K886" t="str">
            <v>OP</v>
          </cell>
          <cell r="L886" t="str">
            <v>EK</v>
          </cell>
          <cell r="O886" t="str">
            <v>4600</v>
          </cell>
          <cell r="P886">
            <v>8553</v>
          </cell>
          <cell r="Q886">
            <v>0.01</v>
          </cell>
          <cell r="R886" t="str">
            <v>99.7</v>
          </cell>
          <cell r="S886" t="str">
            <v>EN</v>
          </cell>
          <cell r="T886">
            <v>35034</v>
          </cell>
          <cell r="V886" t="str">
            <v>9.7</v>
          </cell>
          <cell r="X886" t="str">
            <v>NA</v>
          </cell>
          <cell r="Z886" t="str">
            <v>0.6</v>
          </cell>
          <cell r="AB886" t="str">
            <v>NA</v>
          </cell>
          <cell r="AD886" t="str">
            <v>99.7</v>
          </cell>
          <cell r="AE886" t="str">
            <v>EN</v>
          </cell>
          <cell r="AF886" t="str">
            <v>303600</v>
          </cell>
          <cell r="AG886" t="str">
            <v>400</v>
          </cell>
        </row>
        <row r="887">
          <cell r="H887" t="str">
            <v>50252_B_3</v>
          </cell>
          <cell r="I887">
            <v>30072</v>
          </cell>
          <cell r="K887" t="str">
            <v>OP</v>
          </cell>
          <cell r="L887" t="str">
            <v>MC</v>
          </cell>
          <cell r="O887" t="str">
            <v>1000</v>
          </cell>
          <cell r="P887">
            <v>8546</v>
          </cell>
          <cell r="Q887">
            <v>0.05</v>
          </cell>
          <cell r="R887" t="str">
            <v>98.9</v>
          </cell>
          <cell r="S887" t="str">
            <v>NA</v>
          </cell>
          <cell r="U887" t="str">
            <v>NA</v>
          </cell>
          <cell r="V887" t="str">
            <v>8.9</v>
          </cell>
          <cell r="X887" t="str">
            <v>NA</v>
          </cell>
          <cell r="Z887" t="str">
            <v>0.7</v>
          </cell>
          <cell r="AB887" t="str">
            <v>NA</v>
          </cell>
          <cell r="AD887" t="str">
            <v>98</v>
          </cell>
          <cell r="AE887" t="str">
            <v>20</v>
          </cell>
          <cell r="AF887" t="str">
            <v>123000</v>
          </cell>
          <cell r="AG887" t="str">
            <v>127</v>
          </cell>
        </row>
        <row r="888">
          <cell r="H888" t="str">
            <v>54097_B_PB1</v>
          </cell>
          <cell r="I888">
            <v>26573</v>
          </cell>
          <cell r="K888" t="str">
            <v>OP</v>
          </cell>
          <cell r="L888" t="str">
            <v>MC</v>
          </cell>
          <cell r="O888" t="str">
            <v>EN</v>
          </cell>
          <cell r="P888">
            <v>618</v>
          </cell>
          <cell r="Q888">
            <v>0.06</v>
          </cell>
          <cell r="R888" t="str">
            <v>90</v>
          </cell>
          <cell r="S888" t="str">
            <v>90</v>
          </cell>
          <cell r="U888" t="str">
            <v>NA</v>
          </cell>
          <cell r="V888" t="str">
            <v>NA</v>
          </cell>
          <cell r="X888" t="str">
            <v>0.9</v>
          </cell>
          <cell r="Z888" t="str">
            <v>NA</v>
          </cell>
          <cell r="AB888" t="str">
            <v>0.7</v>
          </cell>
          <cell r="AD888" t="str">
            <v>95.0</v>
          </cell>
          <cell r="AE888" t="str">
            <v>0.5</v>
          </cell>
          <cell r="AF888" t="str">
            <v>300000</v>
          </cell>
          <cell r="AG888" t="str">
            <v>135</v>
          </cell>
        </row>
        <row r="889">
          <cell r="H889" t="str">
            <v>54097_B_PB2</v>
          </cell>
          <cell r="I889">
            <v>28277</v>
          </cell>
          <cell r="K889" t="str">
            <v>OP</v>
          </cell>
          <cell r="L889" t="str">
            <v>MC</v>
          </cell>
          <cell r="M889" t="str">
            <v>WS</v>
          </cell>
          <cell r="O889" t="str">
            <v>EN</v>
          </cell>
          <cell r="P889">
            <v>8523</v>
          </cell>
          <cell r="Q889">
            <v>8.5000000000000006E-2</v>
          </cell>
          <cell r="R889" t="str">
            <v>90</v>
          </cell>
          <cell r="S889" t="str">
            <v>90</v>
          </cell>
          <cell r="U889" t="str">
            <v>NA</v>
          </cell>
          <cell r="V889" t="str">
            <v>NA</v>
          </cell>
          <cell r="X889" t="str">
            <v>0.9</v>
          </cell>
          <cell r="Z889" t="str">
            <v>NA</v>
          </cell>
          <cell r="AB889" t="str">
            <v>3.0</v>
          </cell>
          <cell r="AD889" t="str">
            <v>95.0</v>
          </cell>
          <cell r="AE889" t="str">
            <v>40.4</v>
          </cell>
          <cell r="AF889" t="str">
            <v>400000</v>
          </cell>
          <cell r="AG889" t="str">
            <v>135</v>
          </cell>
        </row>
        <row r="890">
          <cell r="H890" t="str">
            <v>54100_B_PR0001</v>
          </cell>
          <cell r="I890">
            <v>30103</v>
          </cell>
          <cell r="K890" t="str">
            <v>OP</v>
          </cell>
          <cell r="L890" t="str">
            <v>EW</v>
          </cell>
          <cell r="O890" t="str">
            <v>3540</v>
          </cell>
          <cell r="P890">
            <v>7830</v>
          </cell>
          <cell r="Q890">
            <v>0.1</v>
          </cell>
          <cell r="R890" t="str">
            <v>99.0</v>
          </cell>
          <cell r="S890" t="str">
            <v>NA</v>
          </cell>
          <cell r="U890" t="str">
            <v>NA</v>
          </cell>
          <cell r="V890" t="str">
            <v>NA</v>
          </cell>
          <cell r="X890" t="str">
            <v>NA</v>
          </cell>
          <cell r="Z890" t="str">
            <v>NA</v>
          </cell>
          <cell r="AB890" t="str">
            <v>NA</v>
          </cell>
          <cell r="AD890" t="str">
            <v>99.0</v>
          </cell>
          <cell r="AE890" t="str">
            <v>90</v>
          </cell>
          <cell r="AF890" t="str">
            <v>350000</v>
          </cell>
          <cell r="AG890" t="str">
            <v>350</v>
          </cell>
        </row>
        <row r="891">
          <cell r="H891" t="str">
            <v>54100_B_SC0004</v>
          </cell>
          <cell r="I891">
            <v>26816</v>
          </cell>
          <cell r="K891" t="str">
            <v>OP</v>
          </cell>
          <cell r="L891" t="str">
            <v>WS</v>
          </cell>
          <cell r="O891" t="str">
            <v>6300</v>
          </cell>
          <cell r="P891">
            <v>7830</v>
          </cell>
          <cell r="Q891">
            <v>0.08</v>
          </cell>
          <cell r="R891" t="str">
            <v>99.0</v>
          </cell>
          <cell r="S891" t="str">
            <v>NA</v>
          </cell>
          <cell r="U891" t="str">
            <v>NA</v>
          </cell>
          <cell r="V891" t="str">
            <v>NA</v>
          </cell>
          <cell r="X891" t="str">
            <v>NA</v>
          </cell>
          <cell r="Z891" t="str">
            <v>NA</v>
          </cell>
          <cell r="AB891" t="str">
            <v>1.0</v>
          </cell>
          <cell r="AD891" t="str">
            <v>90.0</v>
          </cell>
          <cell r="AE891" t="str">
            <v>75</v>
          </cell>
          <cell r="AF891" t="str">
            <v>314440</v>
          </cell>
          <cell r="AG891" t="str">
            <v>148</v>
          </cell>
        </row>
        <row r="892">
          <cell r="H892" t="str">
            <v>54358_B_PB1B</v>
          </cell>
          <cell r="I892">
            <v>22068</v>
          </cell>
          <cell r="K892" t="str">
            <v>OP</v>
          </cell>
          <cell r="L892" t="str">
            <v>WS</v>
          </cell>
          <cell r="O892" t="str">
            <v>1058</v>
          </cell>
          <cell r="P892">
            <v>7983</v>
          </cell>
          <cell r="Q892">
            <v>7.0000000000000007E-2</v>
          </cell>
          <cell r="R892" t="str">
            <v>94.0</v>
          </cell>
          <cell r="S892" t="str">
            <v>NA</v>
          </cell>
          <cell r="U892" t="str">
            <v>NA</v>
          </cell>
          <cell r="V892" t="str">
            <v>14.5</v>
          </cell>
          <cell r="X892" t="str">
            <v>NA</v>
          </cell>
          <cell r="Z892" t="str">
            <v>1.2</v>
          </cell>
          <cell r="AB892" t="str">
            <v>NA</v>
          </cell>
          <cell r="AD892" t="str">
            <v>94.0</v>
          </cell>
          <cell r="AE892" t="str">
            <v>82</v>
          </cell>
          <cell r="AF892" t="str">
            <v>390000</v>
          </cell>
          <cell r="AG892" t="str">
            <v>135</v>
          </cell>
        </row>
        <row r="893">
          <cell r="H893" t="str">
            <v>54358_B_PB2B</v>
          </cell>
          <cell r="I893">
            <v>23894</v>
          </cell>
          <cell r="K893" t="str">
            <v>OP</v>
          </cell>
          <cell r="L893" t="str">
            <v>EK</v>
          </cell>
          <cell r="O893" t="str">
            <v>674</v>
          </cell>
          <cell r="P893">
            <v>8493</v>
          </cell>
          <cell r="Q893">
            <v>0.06</v>
          </cell>
          <cell r="R893" t="str">
            <v>99.0</v>
          </cell>
          <cell r="S893" t="str">
            <v>NA</v>
          </cell>
          <cell r="U893" t="str">
            <v>NA</v>
          </cell>
          <cell r="V893" t="str">
            <v>14.5</v>
          </cell>
          <cell r="X893" t="str">
            <v>NA</v>
          </cell>
          <cell r="Z893" t="str">
            <v>1.2</v>
          </cell>
          <cell r="AB893" t="str">
            <v>NA</v>
          </cell>
          <cell r="AD893" t="str">
            <v>99.2</v>
          </cell>
          <cell r="AE893" t="str">
            <v>24</v>
          </cell>
          <cell r="AF893" t="str">
            <v>180000</v>
          </cell>
          <cell r="AG893" t="str">
            <v>475</v>
          </cell>
        </row>
        <row r="894">
          <cell r="H894" t="str">
            <v>54358_B_PB3B</v>
          </cell>
          <cell r="I894">
            <v>33390</v>
          </cell>
          <cell r="K894" t="str">
            <v>OP</v>
          </cell>
          <cell r="L894" t="str">
            <v>EK</v>
          </cell>
          <cell r="O894" t="str">
            <v>432</v>
          </cell>
          <cell r="P894">
            <v>8180</v>
          </cell>
          <cell r="Q894">
            <v>0.03</v>
          </cell>
          <cell r="R894" t="str">
            <v>99.0</v>
          </cell>
          <cell r="S894" t="str">
            <v>NA</v>
          </cell>
          <cell r="U894" t="str">
            <v>NA</v>
          </cell>
          <cell r="V894" t="str">
            <v>NA</v>
          </cell>
          <cell r="X894" t="str">
            <v>NA</v>
          </cell>
          <cell r="Z894" t="str">
            <v>NA</v>
          </cell>
          <cell r="AB894" t="str">
            <v>NA</v>
          </cell>
          <cell r="AD894" t="str">
            <v>99.2</v>
          </cell>
          <cell r="AE894" t="str">
            <v>31</v>
          </cell>
          <cell r="AF894" t="str">
            <v>280000</v>
          </cell>
          <cell r="AG894" t="str">
            <v>350</v>
          </cell>
        </row>
        <row r="895">
          <cell r="H895" t="str">
            <v>54358_B_RB2B</v>
          </cell>
          <cell r="I895">
            <v>23894</v>
          </cell>
          <cell r="K895" t="str">
            <v>OP</v>
          </cell>
          <cell r="L895" t="str">
            <v>EK</v>
          </cell>
          <cell r="O895" t="str">
            <v>646</v>
          </cell>
          <cell r="P895">
            <v>8394</v>
          </cell>
          <cell r="Q895">
            <v>0.05</v>
          </cell>
          <cell r="R895" t="str">
            <v>99.0</v>
          </cell>
          <cell r="S895" t="str">
            <v>NA</v>
          </cell>
          <cell r="U895" t="str">
            <v>NA</v>
          </cell>
          <cell r="V895" t="str">
            <v>NA</v>
          </cell>
          <cell r="X895" t="str">
            <v>NA</v>
          </cell>
          <cell r="Z895" t="str">
            <v>NA</v>
          </cell>
          <cell r="AB895" t="str">
            <v>3.0</v>
          </cell>
          <cell r="AD895" t="str">
            <v>99.2</v>
          </cell>
          <cell r="AE895" t="str">
            <v>11</v>
          </cell>
          <cell r="AF895" t="str">
            <v>220000</v>
          </cell>
          <cell r="AG895" t="str">
            <v>316</v>
          </cell>
        </row>
        <row r="896">
          <cell r="H896" t="str">
            <v>54358_B_RB3B</v>
          </cell>
          <cell r="I896">
            <v>32295</v>
          </cell>
          <cell r="K896" t="str">
            <v>OP</v>
          </cell>
          <cell r="L896" t="str">
            <v>EK</v>
          </cell>
          <cell r="O896" t="str">
            <v>1000</v>
          </cell>
          <cell r="P896">
            <v>8529</v>
          </cell>
          <cell r="Q896">
            <v>0.03</v>
          </cell>
          <cell r="R896" t="str">
            <v>99.0</v>
          </cell>
          <cell r="S896" t="str">
            <v>NA</v>
          </cell>
          <cell r="U896" t="str">
            <v>NA</v>
          </cell>
          <cell r="V896" t="str">
            <v>NA</v>
          </cell>
          <cell r="X896" t="str">
            <v>0.1</v>
          </cell>
          <cell r="Z896" t="str">
            <v>NA</v>
          </cell>
          <cell r="AB896" t="str">
            <v>0.5</v>
          </cell>
          <cell r="AD896" t="str">
            <v>99.2</v>
          </cell>
          <cell r="AE896" t="str">
            <v>50</v>
          </cell>
          <cell r="AF896" t="str">
            <v>420000</v>
          </cell>
          <cell r="AG896" t="str">
            <v>375</v>
          </cell>
        </row>
        <row r="897">
          <cell r="H897" t="str">
            <v>50245_B_RB3</v>
          </cell>
          <cell r="I897">
            <v>33025</v>
          </cell>
          <cell r="K897" t="str">
            <v>OP</v>
          </cell>
          <cell r="L897" t="str">
            <v>EC</v>
          </cell>
          <cell r="O897" t="str">
            <v>EN</v>
          </cell>
          <cell r="P897">
            <v>8284</v>
          </cell>
          <cell r="Q897">
            <v>0.01</v>
          </cell>
          <cell r="R897" t="str">
            <v>99.5</v>
          </cell>
          <cell r="S897" t="str">
            <v>99.5</v>
          </cell>
          <cell r="T897">
            <v>38504</v>
          </cell>
          <cell r="V897" t="str">
            <v>NA</v>
          </cell>
          <cell r="X897" t="str">
            <v>NA</v>
          </cell>
          <cell r="Z897" t="str">
            <v>NA</v>
          </cell>
          <cell r="AB897" t="str">
            <v>NA</v>
          </cell>
          <cell r="AD897" t="str">
            <v>99.8</v>
          </cell>
          <cell r="AE897" t="str">
            <v>18.1</v>
          </cell>
          <cell r="AF897" t="str">
            <v>390000</v>
          </cell>
          <cell r="AG897" t="str">
            <v>365</v>
          </cell>
        </row>
        <row r="898">
          <cell r="H898" t="str">
            <v>50245_B_SCRB3</v>
          </cell>
          <cell r="I898">
            <v>33756</v>
          </cell>
          <cell r="K898" t="str">
            <v>OP</v>
          </cell>
          <cell r="L898" t="str">
            <v>EC</v>
          </cell>
          <cell r="O898" t="str">
            <v>EN</v>
          </cell>
          <cell r="P898">
            <v>8209</v>
          </cell>
          <cell r="Q898">
            <v>0.01</v>
          </cell>
          <cell r="R898" t="str">
            <v>99.5</v>
          </cell>
          <cell r="S898" t="str">
            <v>99.5</v>
          </cell>
          <cell r="U898" t="str">
            <v>NA</v>
          </cell>
          <cell r="V898" t="str">
            <v>NA</v>
          </cell>
          <cell r="X898" t="str">
            <v>NA</v>
          </cell>
          <cell r="Z898" t="str">
            <v>NA</v>
          </cell>
          <cell r="AB898" t="str">
            <v>NA</v>
          </cell>
          <cell r="AD898" t="str">
            <v>99.8</v>
          </cell>
          <cell r="AE898" t="str">
            <v>16.8</v>
          </cell>
          <cell r="AF898" t="str">
            <v>295000</v>
          </cell>
          <cell r="AG898" t="str">
            <v>345</v>
          </cell>
        </row>
        <row r="899">
          <cell r="H899" t="str">
            <v>54087_B_PB01</v>
          </cell>
          <cell r="I899">
            <v>30256</v>
          </cell>
          <cell r="K899" t="str">
            <v>OP</v>
          </cell>
          <cell r="L899" t="str">
            <v>MC</v>
          </cell>
          <cell r="M899" t="str">
            <v>EW</v>
          </cell>
          <cell r="O899" t="str">
            <v>1830</v>
          </cell>
          <cell r="P899">
            <v>8407</v>
          </cell>
          <cell r="Q899">
            <v>0.04</v>
          </cell>
          <cell r="R899" t="str">
            <v>99.4</v>
          </cell>
          <cell r="S899" t="str">
            <v>99.4</v>
          </cell>
          <cell r="T899">
            <v>38139</v>
          </cell>
          <cell r="V899" t="str">
            <v>11.0</v>
          </cell>
          <cell r="X899" t="str">
            <v>NA</v>
          </cell>
          <cell r="Z899" t="str">
            <v>1.5</v>
          </cell>
          <cell r="AB899" t="str">
            <v>0.7</v>
          </cell>
          <cell r="AD899" t="str">
            <v>99.4</v>
          </cell>
          <cell r="AE899" t="str">
            <v>59.2</v>
          </cell>
          <cell r="AF899" t="str">
            <v>280000</v>
          </cell>
          <cell r="AG899" t="str">
            <v>400</v>
          </cell>
        </row>
        <row r="900">
          <cell r="H900" t="str">
            <v>54087_B_PB02</v>
          </cell>
          <cell r="I900">
            <v>30256</v>
          </cell>
          <cell r="K900" t="str">
            <v>OP</v>
          </cell>
          <cell r="L900" t="str">
            <v>MC</v>
          </cell>
          <cell r="M900" t="str">
            <v>EW</v>
          </cell>
          <cell r="O900" t="str">
            <v>1901</v>
          </cell>
          <cell r="P900">
            <v>8557</v>
          </cell>
          <cell r="Q900">
            <v>0.04</v>
          </cell>
          <cell r="R900" t="str">
            <v>99.4</v>
          </cell>
          <cell r="S900" t="str">
            <v>99.4</v>
          </cell>
          <cell r="T900">
            <v>38139</v>
          </cell>
          <cell r="V900" t="str">
            <v>11.0</v>
          </cell>
          <cell r="X900" t="str">
            <v>NA</v>
          </cell>
          <cell r="Z900" t="str">
            <v>1.5</v>
          </cell>
          <cell r="AB900" t="str">
            <v>0.7</v>
          </cell>
          <cell r="AD900" t="str">
            <v>99.4</v>
          </cell>
          <cell r="AE900" t="str">
            <v>59.2</v>
          </cell>
          <cell r="AF900" t="str">
            <v>280000</v>
          </cell>
          <cell r="AG900" t="str">
            <v>400</v>
          </cell>
        </row>
        <row r="901">
          <cell r="H901" t="str">
            <v>54087_B_RB01</v>
          </cell>
          <cell r="I901">
            <v>23163</v>
          </cell>
          <cell r="K901" t="str">
            <v>OP</v>
          </cell>
          <cell r="L901" t="str">
            <v>EW</v>
          </cell>
          <cell r="O901" t="str">
            <v>2550</v>
          </cell>
          <cell r="P901">
            <v>8224</v>
          </cell>
          <cell r="Q901">
            <v>0.02</v>
          </cell>
          <cell r="R901" t="str">
            <v>99.5</v>
          </cell>
          <cell r="S901" t="str">
            <v>99.5</v>
          </cell>
          <cell r="T901">
            <v>38565</v>
          </cell>
          <cell r="V901" t="str">
            <v>NA</v>
          </cell>
          <cell r="X901" t="str">
            <v>NA</v>
          </cell>
          <cell r="Z901" t="str">
            <v>NA</v>
          </cell>
          <cell r="AB901" t="str">
            <v>2.1</v>
          </cell>
          <cell r="AD901" t="str">
            <v>99.5</v>
          </cell>
          <cell r="AE901" t="str">
            <v>103</v>
          </cell>
          <cell r="AF901" t="str">
            <v>156000</v>
          </cell>
          <cell r="AG901" t="str">
            <v>348</v>
          </cell>
        </row>
        <row r="902">
          <cell r="H902" t="str">
            <v>54087_B_RB02</v>
          </cell>
          <cell r="I902">
            <v>24259</v>
          </cell>
          <cell r="K902" t="str">
            <v>OP</v>
          </cell>
          <cell r="L902" t="str">
            <v>EW</v>
          </cell>
          <cell r="O902" t="str">
            <v>2270</v>
          </cell>
          <cell r="P902">
            <v>8342</v>
          </cell>
          <cell r="Q902">
            <v>0.05</v>
          </cell>
          <cell r="R902" t="str">
            <v>99.5</v>
          </cell>
          <cell r="S902" t="str">
            <v>99.5</v>
          </cell>
          <cell r="T902">
            <v>38565</v>
          </cell>
          <cell r="V902" t="str">
            <v>NA</v>
          </cell>
          <cell r="X902" t="str">
            <v>NA</v>
          </cell>
          <cell r="Z902" t="str">
            <v>NA</v>
          </cell>
          <cell r="AB902" t="str">
            <v>2.1</v>
          </cell>
          <cell r="AD902" t="str">
            <v>99.5</v>
          </cell>
          <cell r="AE902" t="str">
            <v>32.1</v>
          </cell>
          <cell r="AF902" t="str">
            <v>300000</v>
          </cell>
          <cell r="AG902" t="str">
            <v>165</v>
          </cell>
        </row>
        <row r="903">
          <cell r="H903" t="str">
            <v>54281_B_MFB</v>
          </cell>
          <cell r="I903">
            <v>37895</v>
          </cell>
          <cell r="K903" t="str">
            <v>OP</v>
          </cell>
          <cell r="L903" t="str">
            <v>EW</v>
          </cell>
          <cell r="O903" t="str">
            <v>17309</v>
          </cell>
          <cell r="P903">
            <v>7665</v>
          </cell>
          <cell r="Q903">
            <v>0.01</v>
          </cell>
          <cell r="R903" t="str">
            <v>99.0</v>
          </cell>
          <cell r="S903" t="str">
            <v>99.0</v>
          </cell>
          <cell r="T903">
            <v>0</v>
          </cell>
          <cell r="V903" t="str">
            <v>NA</v>
          </cell>
          <cell r="X903" t="str">
            <v>NA</v>
          </cell>
          <cell r="Z903" t="str">
            <v>NA</v>
          </cell>
          <cell r="AB903" t="str">
            <v>NA</v>
          </cell>
          <cell r="AD903" t="str">
            <v>99.0</v>
          </cell>
          <cell r="AE903" t="str">
            <v>5</v>
          </cell>
          <cell r="AF903" t="str">
            <v>115930</v>
          </cell>
          <cell r="AG903" t="str">
            <v>147</v>
          </cell>
        </row>
        <row r="904">
          <cell r="H904" t="str">
            <v>54281_B_REC</v>
          </cell>
          <cell r="I904">
            <v>27546</v>
          </cell>
          <cell r="K904" t="str">
            <v>OP</v>
          </cell>
          <cell r="L904" t="str">
            <v>WS</v>
          </cell>
          <cell r="O904" t="str">
            <v>1828</v>
          </cell>
          <cell r="P904">
            <v>7373</v>
          </cell>
          <cell r="Q904">
            <v>7.0000000000000007E-2</v>
          </cell>
          <cell r="R904" t="str">
            <v>98.0</v>
          </cell>
          <cell r="S904" t="str">
            <v>98.0</v>
          </cell>
          <cell r="T904">
            <v>0</v>
          </cell>
          <cell r="V904" t="str">
            <v>NA</v>
          </cell>
          <cell r="X904" t="str">
            <v>NA</v>
          </cell>
          <cell r="Z904" t="str">
            <v>NA</v>
          </cell>
          <cell r="AB904" t="str">
            <v>3.0</v>
          </cell>
          <cell r="AD904" t="str">
            <v>98.8</v>
          </cell>
          <cell r="AE904" t="str">
            <v>41</v>
          </cell>
          <cell r="AF904" t="str">
            <v>101090</v>
          </cell>
          <cell r="AG904" t="str">
            <v>833</v>
          </cell>
        </row>
        <row r="905">
          <cell r="H905" t="str">
            <v>54090_B_3</v>
          </cell>
          <cell r="I905">
            <v>30468</v>
          </cell>
          <cell r="K905" t="str">
            <v>OP</v>
          </cell>
          <cell r="L905" t="str">
            <v>EK</v>
          </cell>
          <cell r="M905" t="str">
            <v>MC</v>
          </cell>
          <cell r="O905" t="str">
            <v>EN</v>
          </cell>
          <cell r="P905">
            <v>7752</v>
          </cell>
          <cell r="Q905">
            <v>0</v>
          </cell>
          <cell r="R905" t="str">
            <v>99.0</v>
          </cell>
          <cell r="S905" t="str">
            <v>99.0</v>
          </cell>
          <cell r="U905" t="str">
            <v>NA</v>
          </cell>
          <cell r="V905" t="str">
            <v>NA</v>
          </cell>
          <cell r="X905" t="str">
            <v>NA</v>
          </cell>
          <cell r="Z905" t="str">
            <v>NA</v>
          </cell>
          <cell r="AB905" t="str">
            <v>NA</v>
          </cell>
          <cell r="AD905" t="str">
            <v>99.0</v>
          </cell>
          <cell r="AE905" t="str">
            <v>76</v>
          </cell>
          <cell r="AF905" t="str">
            <v>329000</v>
          </cell>
          <cell r="AG905" t="str">
            <v>347</v>
          </cell>
        </row>
        <row r="906">
          <cell r="H906" t="str">
            <v>54090_B_5</v>
          </cell>
          <cell r="I906">
            <v>23894</v>
          </cell>
          <cell r="K906" t="str">
            <v>OP</v>
          </cell>
          <cell r="L906" t="str">
            <v>EK</v>
          </cell>
          <cell r="O906" t="str">
            <v>EN</v>
          </cell>
          <cell r="P906">
            <v>8232</v>
          </cell>
          <cell r="Q906">
            <v>0.17</v>
          </cell>
          <cell r="R906" t="str">
            <v>99.0</v>
          </cell>
          <cell r="S906" t="str">
            <v>99.0</v>
          </cell>
          <cell r="U906" t="str">
            <v>NA</v>
          </cell>
          <cell r="V906" t="str">
            <v>NA</v>
          </cell>
          <cell r="X906" t="str">
            <v>NA</v>
          </cell>
          <cell r="Z906" t="str">
            <v>NA</v>
          </cell>
          <cell r="AB906" t="str">
            <v>NA</v>
          </cell>
          <cell r="AD906" t="str">
            <v>99.5</v>
          </cell>
          <cell r="AE906" t="str">
            <v>87.3</v>
          </cell>
          <cell r="AF906" t="str">
            <v>428000</v>
          </cell>
          <cell r="AG906" t="str">
            <v>311</v>
          </cell>
        </row>
        <row r="907">
          <cell r="H907" t="str">
            <v>54090_B_6</v>
          </cell>
          <cell r="I907">
            <v>34121</v>
          </cell>
          <cell r="K907" t="str">
            <v>OP</v>
          </cell>
          <cell r="L907" t="str">
            <v>EW</v>
          </cell>
          <cell r="O907" t="str">
            <v>EN</v>
          </cell>
          <cell r="P907">
            <v>6576</v>
          </cell>
          <cell r="Q907">
            <v>0.03</v>
          </cell>
          <cell r="R907" t="str">
            <v>99.0</v>
          </cell>
          <cell r="S907" t="str">
            <v>99.0</v>
          </cell>
          <cell r="U907" t="str">
            <v>NA</v>
          </cell>
          <cell r="V907" t="str">
            <v>NA</v>
          </cell>
          <cell r="X907" t="str">
            <v>NA</v>
          </cell>
          <cell r="Z907" t="str">
            <v>NA</v>
          </cell>
          <cell r="AB907" t="str">
            <v>NA</v>
          </cell>
          <cell r="AD907" t="str">
            <v>99.0</v>
          </cell>
          <cell r="AE907" t="str">
            <v>27.1</v>
          </cell>
          <cell r="AF907" t="str">
            <v>360000</v>
          </cell>
          <cell r="AG907" t="str">
            <v>395</v>
          </cell>
        </row>
        <row r="908">
          <cell r="H908" t="str">
            <v>1046_B_1</v>
          </cell>
          <cell r="I908">
            <v>27546</v>
          </cell>
          <cell r="K908" t="str">
            <v>OP</v>
          </cell>
          <cell r="L908" t="str">
            <v>EK</v>
          </cell>
          <cell r="O908" t="str">
            <v>261</v>
          </cell>
          <cell r="P908">
            <v>7852</v>
          </cell>
          <cell r="Q908">
            <v>0.05</v>
          </cell>
          <cell r="R908" t="str">
            <v>99</v>
          </cell>
          <cell r="S908" t="str">
            <v>99.5</v>
          </cell>
          <cell r="T908">
            <v>37073</v>
          </cell>
          <cell r="V908" t="str">
            <v>9</v>
          </cell>
          <cell r="W908" t="str">
            <v>15</v>
          </cell>
          <cell r="X908" t="str">
            <v>NA</v>
          </cell>
          <cell r="Z908" t="str">
            <v>1</v>
          </cell>
          <cell r="AA908" t="str">
            <v>3.5</v>
          </cell>
          <cell r="AB908" t="str">
            <v>NA</v>
          </cell>
          <cell r="AD908" t="str">
            <v>99.0</v>
          </cell>
          <cell r="AE908" t="str">
            <v>35</v>
          </cell>
          <cell r="AF908" t="str">
            <v>175000</v>
          </cell>
          <cell r="AG908" t="str">
            <v>320</v>
          </cell>
        </row>
        <row r="909">
          <cell r="H909" t="str">
            <v>1046_B_5</v>
          </cell>
          <cell r="I909">
            <v>27546</v>
          </cell>
          <cell r="K909" t="str">
            <v>OP</v>
          </cell>
          <cell r="L909" t="str">
            <v>EK</v>
          </cell>
          <cell r="O909" t="str">
            <v>217</v>
          </cell>
          <cell r="P909">
            <v>7969</v>
          </cell>
          <cell r="Q909">
            <v>0.05</v>
          </cell>
          <cell r="R909" t="str">
            <v>99</v>
          </cell>
          <cell r="S909" t="str">
            <v>99.5</v>
          </cell>
          <cell r="T909">
            <v>37438</v>
          </cell>
          <cell r="V909" t="str">
            <v>9</v>
          </cell>
          <cell r="W909" t="str">
            <v>15</v>
          </cell>
          <cell r="X909" t="str">
            <v>NA</v>
          </cell>
          <cell r="Z909" t="str">
            <v>1</v>
          </cell>
          <cell r="AA909" t="str">
            <v>3.5</v>
          </cell>
          <cell r="AB909" t="str">
            <v>NA</v>
          </cell>
          <cell r="AD909" t="str">
            <v>99.0</v>
          </cell>
          <cell r="AE909" t="str">
            <v>35</v>
          </cell>
          <cell r="AF909" t="str">
            <v>150000</v>
          </cell>
          <cell r="AG909" t="str">
            <v>320</v>
          </cell>
        </row>
        <row r="910">
          <cell r="H910" t="str">
            <v>1046_B_6</v>
          </cell>
          <cell r="I910">
            <v>27546</v>
          </cell>
          <cell r="K910" t="str">
            <v>OP</v>
          </cell>
          <cell r="L910" t="str">
            <v>EK</v>
          </cell>
          <cell r="O910" t="str">
            <v>247</v>
          </cell>
          <cell r="P910">
            <v>3571</v>
          </cell>
          <cell r="Q910">
            <v>0.11</v>
          </cell>
          <cell r="R910" t="str">
            <v>99</v>
          </cell>
          <cell r="S910" t="str">
            <v>99.5</v>
          </cell>
          <cell r="T910">
            <v>37803</v>
          </cell>
          <cell r="V910" t="str">
            <v>9</v>
          </cell>
          <cell r="W910" t="str">
            <v>15</v>
          </cell>
          <cell r="X910" t="str">
            <v>NA</v>
          </cell>
          <cell r="Z910" t="str">
            <v>1</v>
          </cell>
          <cell r="AA910" t="str">
            <v>3.5</v>
          </cell>
          <cell r="AB910" t="str">
            <v>NA</v>
          </cell>
          <cell r="AD910" t="str">
            <v>99</v>
          </cell>
          <cell r="AE910" t="str">
            <v>35</v>
          </cell>
          <cell r="AF910" t="str">
            <v>90000</v>
          </cell>
          <cell r="AG910" t="str">
            <v>320</v>
          </cell>
        </row>
        <row r="911">
          <cell r="H911" t="str">
            <v>1047_B_1</v>
          </cell>
          <cell r="I911">
            <v>27638</v>
          </cell>
          <cell r="K911" t="str">
            <v>OP</v>
          </cell>
          <cell r="L911" t="str">
            <v>EK</v>
          </cell>
          <cell r="O911" t="str">
            <v>932</v>
          </cell>
          <cell r="P911">
            <v>705</v>
          </cell>
          <cell r="Q911">
            <v>0.16</v>
          </cell>
          <cell r="R911" t="str">
            <v>NA</v>
          </cell>
          <cell r="S911" t="str">
            <v>99.5</v>
          </cell>
          <cell r="T911">
            <v>27638</v>
          </cell>
          <cell r="V911" t="str">
            <v>9</v>
          </cell>
          <cell r="W911" t="str">
            <v>15</v>
          </cell>
          <cell r="X911" t="str">
            <v>NA</v>
          </cell>
          <cell r="Z911" t="str">
            <v>1</v>
          </cell>
          <cell r="AA911" t="str">
            <v>3.5</v>
          </cell>
          <cell r="AB911" t="str">
            <v>NA</v>
          </cell>
          <cell r="AD911" t="str">
            <v>99</v>
          </cell>
          <cell r="AE911" t="str">
            <v>15</v>
          </cell>
          <cell r="AF911" t="str">
            <v xml:space="preserve">    85000</v>
          </cell>
          <cell r="AG911" t="str">
            <v>392</v>
          </cell>
        </row>
        <row r="912">
          <cell r="H912" t="str">
            <v>1047_B_2</v>
          </cell>
          <cell r="I912">
            <v>27638</v>
          </cell>
          <cell r="K912" t="str">
            <v>OP</v>
          </cell>
          <cell r="L912" t="str">
            <v>EK</v>
          </cell>
          <cell r="O912" t="str">
            <v>932</v>
          </cell>
          <cell r="P912">
            <v>1545</v>
          </cell>
          <cell r="Q912">
            <v>6973</v>
          </cell>
          <cell r="R912" t="str">
            <v>NA</v>
          </cell>
          <cell r="S912" t="str">
            <v>99.5</v>
          </cell>
          <cell r="T912">
            <v>27546</v>
          </cell>
          <cell r="V912" t="str">
            <v>9</v>
          </cell>
          <cell r="W912" t="str">
            <v>15</v>
          </cell>
          <cell r="X912" t="str">
            <v>NA</v>
          </cell>
          <cell r="Z912" t="str">
            <v>1</v>
          </cell>
          <cell r="AA912" t="str">
            <v>3.5</v>
          </cell>
          <cell r="AB912" t="str">
            <v>NA</v>
          </cell>
          <cell r="AD912" t="str">
            <v>99</v>
          </cell>
          <cell r="AE912" t="str">
            <v>15</v>
          </cell>
          <cell r="AF912" t="str">
            <v xml:space="preserve">    85000</v>
          </cell>
          <cell r="AG912" t="str">
            <v>392</v>
          </cell>
        </row>
        <row r="913">
          <cell r="H913" t="str">
            <v>1047_B_3</v>
          </cell>
          <cell r="I913">
            <v>27546</v>
          </cell>
          <cell r="K913" t="str">
            <v>OP</v>
          </cell>
          <cell r="L913" t="str">
            <v>EK</v>
          </cell>
          <cell r="O913" t="str">
            <v>1728</v>
          </cell>
          <cell r="P913">
            <v>6973</v>
          </cell>
          <cell r="Q913">
            <v>0.09</v>
          </cell>
          <cell r="R913" t="str">
            <v>59</v>
          </cell>
          <cell r="S913" t="str">
            <v>99.5</v>
          </cell>
          <cell r="T913">
            <v>27638</v>
          </cell>
          <cell r="V913" t="str">
            <v>9</v>
          </cell>
          <cell r="W913" t="str">
            <v>15</v>
          </cell>
          <cell r="X913" t="str">
            <v>NA</v>
          </cell>
          <cell r="Z913" t="str">
            <v>1</v>
          </cell>
          <cell r="AA913" t="str">
            <v>3.5</v>
          </cell>
          <cell r="AB913" t="str">
            <v>NA</v>
          </cell>
          <cell r="AD913" t="str">
            <v>99</v>
          </cell>
          <cell r="AE913" t="str">
            <v>37</v>
          </cell>
          <cell r="AF913" t="str">
            <v xml:space="preserve">   160000</v>
          </cell>
          <cell r="AG913" t="str">
            <v>312</v>
          </cell>
        </row>
        <row r="914">
          <cell r="H914" t="str">
            <v>1047_B_4</v>
          </cell>
          <cell r="I914">
            <v>28277</v>
          </cell>
          <cell r="K914" t="str">
            <v>OP</v>
          </cell>
          <cell r="L914" t="str">
            <v>EW</v>
          </cell>
          <cell r="O914" t="str">
            <v>4875</v>
          </cell>
          <cell r="P914">
            <v>7649</v>
          </cell>
          <cell r="Q914">
            <v>0.09</v>
          </cell>
          <cell r="R914" t="str">
            <v>87</v>
          </cell>
          <cell r="S914" t="str">
            <v>99.5</v>
          </cell>
          <cell r="T914">
            <v>29373</v>
          </cell>
          <cell r="V914" t="str">
            <v>5.8</v>
          </cell>
          <cell r="X914" t="str">
            <v>NA</v>
          </cell>
          <cell r="Z914" t="str">
            <v>.3</v>
          </cell>
          <cell r="AA914" t="str">
            <v>.7</v>
          </cell>
          <cell r="AB914" t="str">
            <v>NA</v>
          </cell>
          <cell r="AD914" t="str">
            <v>99.5</v>
          </cell>
          <cell r="AE914" t="str">
            <v>138</v>
          </cell>
          <cell r="AF914" t="str">
            <v xml:space="preserve">  1480880</v>
          </cell>
          <cell r="AG914" t="str">
            <v>715</v>
          </cell>
        </row>
        <row r="915">
          <cell r="H915" t="str">
            <v>1048_B_1</v>
          </cell>
          <cell r="I915">
            <v>27607</v>
          </cell>
          <cell r="K915" t="str">
            <v>OS</v>
          </cell>
          <cell r="L915" t="str">
            <v>EK</v>
          </cell>
          <cell r="O915" t="str">
            <v>1081</v>
          </cell>
          <cell r="P915">
            <v>0</v>
          </cell>
          <cell r="T915">
            <v>38687</v>
          </cell>
          <cell r="V915" t="str">
            <v>9</v>
          </cell>
          <cell r="W915" t="str">
            <v>15</v>
          </cell>
          <cell r="X915" t="str">
            <v>NA</v>
          </cell>
          <cell r="Z915" t="str">
            <v>1</v>
          </cell>
          <cell r="AA915" t="str">
            <v>3.5</v>
          </cell>
          <cell r="AB915" t="str">
            <v>NA</v>
          </cell>
          <cell r="AD915" t="str">
            <v>99</v>
          </cell>
          <cell r="AE915" t="str">
            <v>17</v>
          </cell>
          <cell r="AF915" t="str">
            <v xml:space="preserve">    93000</v>
          </cell>
          <cell r="AG915" t="str">
            <v>425</v>
          </cell>
        </row>
        <row r="916">
          <cell r="H916" t="str">
            <v>1048_B_2</v>
          </cell>
          <cell r="I916">
            <v>29037</v>
          </cell>
          <cell r="K916" t="str">
            <v>OP</v>
          </cell>
          <cell r="L916" t="str">
            <v>EC</v>
          </cell>
          <cell r="O916" t="str">
            <v>7703</v>
          </cell>
          <cell r="P916">
            <v>8120</v>
          </cell>
          <cell r="Q916">
            <v>0.14199999999999999</v>
          </cell>
          <cell r="R916" t="str">
            <v>70</v>
          </cell>
          <cell r="T916">
            <v>38443</v>
          </cell>
          <cell r="V916" t="str">
            <v>10.5</v>
          </cell>
          <cell r="X916" t="str">
            <v>NA</v>
          </cell>
          <cell r="Z916" t="str">
            <v>1.5</v>
          </cell>
          <cell r="AA916" t="str">
            <v>3</v>
          </cell>
          <cell r="AB916" t="str">
            <v>NA</v>
          </cell>
          <cell r="AD916" t="str">
            <v>99.5</v>
          </cell>
          <cell r="AE916" t="str">
            <v>200</v>
          </cell>
          <cell r="AF916" t="str">
            <v xml:space="preserve">   909000</v>
          </cell>
          <cell r="AG916" t="str">
            <v>350</v>
          </cell>
        </row>
        <row r="917">
          <cell r="H917" t="str">
            <v>1058_B_2</v>
          </cell>
          <cell r="I917">
            <v>25263</v>
          </cell>
          <cell r="K917" t="str">
            <v>OP</v>
          </cell>
          <cell r="L917" t="str">
            <v>EK</v>
          </cell>
          <cell r="O917" t="str">
            <v>350</v>
          </cell>
          <cell r="P917">
            <v>4787</v>
          </cell>
          <cell r="Q917">
            <v>0.1</v>
          </cell>
          <cell r="R917" t="str">
            <v>98</v>
          </cell>
          <cell r="S917" t="str">
            <v>NA</v>
          </cell>
          <cell r="U917" t="str">
            <v>NA</v>
          </cell>
          <cell r="V917" t="str">
            <v>9.0</v>
          </cell>
          <cell r="X917" t="str">
            <v>NA</v>
          </cell>
          <cell r="Z917" t="str">
            <v>2.0</v>
          </cell>
          <cell r="AB917" t="str">
            <v>NA</v>
          </cell>
          <cell r="AD917" t="str">
            <v>100</v>
          </cell>
          <cell r="AE917" t="str">
            <v>51</v>
          </cell>
          <cell r="AF917" t="str">
            <v>199338</v>
          </cell>
          <cell r="AG917" t="str">
            <v>401</v>
          </cell>
        </row>
        <row r="918">
          <cell r="H918" t="str">
            <v>1058_B_3</v>
          </cell>
          <cell r="I918">
            <v>26115</v>
          </cell>
          <cell r="K918" t="str">
            <v>OP</v>
          </cell>
          <cell r="L918" t="str">
            <v>EK</v>
          </cell>
          <cell r="O918" t="str">
            <v>500</v>
          </cell>
          <cell r="P918">
            <v>7031</v>
          </cell>
          <cell r="Q918">
            <v>0.1</v>
          </cell>
          <cell r="R918" t="str">
            <v>98</v>
          </cell>
          <cell r="S918" t="str">
            <v>NA</v>
          </cell>
          <cell r="U918" t="str">
            <v>NA</v>
          </cell>
          <cell r="V918" t="str">
            <v>9.0</v>
          </cell>
          <cell r="X918" t="str">
            <v>NA</v>
          </cell>
          <cell r="Z918" t="str">
            <v>2.0</v>
          </cell>
          <cell r="AB918" t="str">
            <v>NA</v>
          </cell>
          <cell r="AD918" t="str">
            <v>100</v>
          </cell>
          <cell r="AE918" t="str">
            <v>30</v>
          </cell>
          <cell r="AF918" t="str">
            <v>184903</v>
          </cell>
          <cell r="AG918" t="str">
            <v>416.05</v>
          </cell>
        </row>
        <row r="919">
          <cell r="H919" t="str">
            <v>1058_B_4</v>
          </cell>
          <cell r="I919">
            <v>26177</v>
          </cell>
          <cell r="K919" t="str">
            <v>OP</v>
          </cell>
          <cell r="L919" t="str">
            <v>EK</v>
          </cell>
          <cell r="O919" t="str">
            <v>650</v>
          </cell>
          <cell r="P919">
            <v>6146</v>
          </cell>
          <cell r="Q919">
            <v>0.1</v>
          </cell>
          <cell r="R919" t="str">
            <v>98</v>
          </cell>
          <cell r="S919" t="str">
            <v>NA</v>
          </cell>
          <cell r="U919" t="str">
            <v>NA</v>
          </cell>
          <cell r="V919" t="str">
            <v>9.0</v>
          </cell>
          <cell r="X919" t="str">
            <v>NA</v>
          </cell>
          <cell r="Z919" t="str">
            <v>2.0</v>
          </cell>
          <cell r="AB919" t="str">
            <v>NA</v>
          </cell>
          <cell r="AD919" t="str">
            <v>100</v>
          </cell>
          <cell r="AE919" t="str">
            <v>29</v>
          </cell>
          <cell r="AF919" t="str">
            <v>220903</v>
          </cell>
          <cell r="AG919" t="str">
            <v>434</v>
          </cell>
        </row>
        <row r="920">
          <cell r="H920" t="str">
            <v>1058_B_5</v>
          </cell>
          <cell r="I920">
            <v>26755</v>
          </cell>
          <cell r="K920" t="str">
            <v>OP</v>
          </cell>
          <cell r="L920" t="str">
            <v>EK</v>
          </cell>
          <cell r="O920" t="str">
            <v>650</v>
          </cell>
          <cell r="P920">
            <v>7465</v>
          </cell>
          <cell r="Q920">
            <v>0.1</v>
          </cell>
          <cell r="R920" t="str">
            <v>98</v>
          </cell>
          <cell r="S920" t="str">
            <v>NA</v>
          </cell>
          <cell r="U920" t="str">
            <v>NA</v>
          </cell>
          <cell r="V920" t="str">
            <v>9.0</v>
          </cell>
          <cell r="X920" t="str">
            <v>NA</v>
          </cell>
          <cell r="Z920" t="str">
            <v>2.0</v>
          </cell>
          <cell r="AB920" t="str">
            <v>NA</v>
          </cell>
          <cell r="AD920" t="str">
            <v>100</v>
          </cell>
          <cell r="AE920" t="str">
            <v>17</v>
          </cell>
          <cell r="AF920" t="str">
            <v>198479</v>
          </cell>
          <cell r="AG920" t="str">
            <v>397</v>
          </cell>
        </row>
        <row r="921">
          <cell r="H921" t="str">
            <v>1073_B_1</v>
          </cell>
          <cell r="I921">
            <v>28491</v>
          </cell>
          <cell r="K921" t="str">
            <v>OP</v>
          </cell>
          <cell r="L921" t="str">
            <v>EK</v>
          </cell>
          <cell r="O921" t="str">
            <v>2000</v>
          </cell>
          <cell r="P921">
            <v>8118</v>
          </cell>
          <cell r="Q921">
            <v>0.02</v>
          </cell>
          <cell r="R921" t="str">
            <v>95</v>
          </cell>
          <cell r="S921" t="str">
            <v>95</v>
          </cell>
          <cell r="U921" t="str">
            <v>NA</v>
          </cell>
          <cell r="V921" t="str">
            <v>9</v>
          </cell>
          <cell r="X921" t="str">
            <v>NA</v>
          </cell>
          <cell r="Z921" t="str">
            <v>2</v>
          </cell>
          <cell r="AB921" t="str">
            <v>NA</v>
          </cell>
          <cell r="AD921" t="str">
            <v>95.0</v>
          </cell>
          <cell r="AE921" t="str">
            <v>24</v>
          </cell>
          <cell r="AF921" t="str">
            <v xml:space="preserve">   140000</v>
          </cell>
          <cell r="AG921" t="str">
            <v>340</v>
          </cell>
        </row>
        <row r="922">
          <cell r="H922" t="str">
            <v>1073_B_2</v>
          </cell>
          <cell r="I922">
            <v>28491</v>
          </cell>
          <cell r="K922" t="str">
            <v>OP</v>
          </cell>
          <cell r="L922" t="str">
            <v>EK</v>
          </cell>
          <cell r="O922" t="str">
            <v>2000</v>
          </cell>
          <cell r="P922">
            <v>7918</v>
          </cell>
          <cell r="Q922">
            <v>0.02</v>
          </cell>
          <cell r="R922" t="str">
            <v>95</v>
          </cell>
          <cell r="S922" t="str">
            <v>95</v>
          </cell>
          <cell r="U922" t="str">
            <v>NA</v>
          </cell>
          <cell r="V922" t="str">
            <v>9</v>
          </cell>
          <cell r="X922" t="str">
            <v>NA</v>
          </cell>
          <cell r="Z922" t="str">
            <v>2</v>
          </cell>
          <cell r="AB922" t="str">
            <v>NA</v>
          </cell>
          <cell r="AD922" t="str">
            <v>95.0</v>
          </cell>
          <cell r="AE922" t="str">
            <v>24</v>
          </cell>
          <cell r="AF922" t="str">
            <v xml:space="preserve">   140000</v>
          </cell>
          <cell r="AG922" t="str">
            <v>340</v>
          </cell>
        </row>
        <row r="923">
          <cell r="H923" t="str">
            <v>1073_B_3</v>
          </cell>
          <cell r="I923">
            <v>26481</v>
          </cell>
          <cell r="K923" t="str">
            <v>OP</v>
          </cell>
          <cell r="L923" t="str">
            <v>EK</v>
          </cell>
          <cell r="O923" t="str">
            <v>650</v>
          </cell>
          <cell r="P923">
            <v>8204</v>
          </cell>
          <cell r="Q923">
            <v>0.08</v>
          </cell>
          <cell r="R923" t="str">
            <v>95</v>
          </cell>
          <cell r="S923" t="str">
            <v>95</v>
          </cell>
          <cell r="V923" t="str">
            <v>9</v>
          </cell>
          <cell r="X923" t="str">
            <v>NA</v>
          </cell>
          <cell r="Z923" t="str">
            <v>2</v>
          </cell>
          <cell r="AB923" t="str">
            <v>NA</v>
          </cell>
          <cell r="AD923" t="str">
            <v>99.0</v>
          </cell>
          <cell r="AE923" t="str">
            <v>32</v>
          </cell>
          <cell r="AF923" t="str">
            <v xml:space="preserve">   183000</v>
          </cell>
          <cell r="AG923" t="str">
            <v>313</v>
          </cell>
        </row>
        <row r="924">
          <cell r="H924" t="str">
            <v>1073_B_4</v>
          </cell>
          <cell r="I924">
            <v>27576</v>
          </cell>
          <cell r="K924" t="str">
            <v>OP</v>
          </cell>
          <cell r="L924" t="str">
            <v>EC</v>
          </cell>
          <cell r="O924" t="str">
            <v>2066</v>
          </cell>
          <cell r="P924">
            <v>8047</v>
          </cell>
          <cell r="Q924">
            <v>0.06</v>
          </cell>
          <cell r="R924" t="str">
            <v>95</v>
          </cell>
          <cell r="S924" t="str">
            <v>95</v>
          </cell>
          <cell r="V924" t="str">
            <v>9</v>
          </cell>
          <cell r="X924" t="str">
            <v>NA</v>
          </cell>
          <cell r="Z924" t="str">
            <v>2</v>
          </cell>
          <cell r="AB924" t="str">
            <v>NA</v>
          </cell>
          <cell r="AD924" t="str">
            <v>99.5</v>
          </cell>
          <cell r="AE924" t="str">
            <v>141</v>
          </cell>
          <cell r="AF924" t="str">
            <v xml:space="preserve">   448000</v>
          </cell>
          <cell r="AG924" t="str">
            <v>284</v>
          </cell>
        </row>
        <row r="925">
          <cell r="H925" t="str">
            <v>1077_B_1</v>
          </cell>
          <cell r="I925">
            <v>28065</v>
          </cell>
          <cell r="K925" t="str">
            <v>OP</v>
          </cell>
          <cell r="L925" t="str">
            <v>EK</v>
          </cell>
          <cell r="O925" t="str">
            <v>1946</v>
          </cell>
          <cell r="P925">
            <v>7881</v>
          </cell>
          <cell r="Q925">
            <v>0.05</v>
          </cell>
          <cell r="R925" t="str">
            <v>99.3</v>
          </cell>
          <cell r="S925" t="str">
            <v>99.5</v>
          </cell>
          <cell r="T925">
            <v>28065</v>
          </cell>
          <cell r="V925" t="str">
            <v>10</v>
          </cell>
          <cell r="X925" t="str">
            <v>NA</v>
          </cell>
          <cell r="Z925" t="str">
            <v>2</v>
          </cell>
          <cell r="AB925" t="str">
            <v>NA</v>
          </cell>
          <cell r="AD925" t="str">
            <v>98.5</v>
          </cell>
          <cell r="AE925" t="str">
            <v>210</v>
          </cell>
          <cell r="AF925" t="str">
            <v xml:space="preserve">   163500</v>
          </cell>
          <cell r="AG925" t="str">
            <v>350</v>
          </cell>
        </row>
        <row r="926">
          <cell r="H926" t="str">
            <v>1077_B_2</v>
          </cell>
          <cell r="I926">
            <v>28065</v>
          </cell>
          <cell r="K926" t="str">
            <v>OP</v>
          </cell>
          <cell r="L926" t="str">
            <v>EK</v>
          </cell>
          <cell r="O926" t="str">
            <v>1946</v>
          </cell>
          <cell r="P926">
            <v>7814</v>
          </cell>
          <cell r="Q926">
            <v>0.06</v>
          </cell>
          <cell r="R926" t="str">
            <v>99.2</v>
          </cell>
          <cell r="S926" t="str">
            <v>99.4</v>
          </cell>
          <cell r="T926">
            <v>28065</v>
          </cell>
          <cell r="V926" t="str">
            <v>10</v>
          </cell>
          <cell r="X926" t="str">
            <v>NA</v>
          </cell>
          <cell r="Z926" t="str">
            <v>2</v>
          </cell>
          <cell r="AB926" t="str">
            <v>NA</v>
          </cell>
          <cell r="AD926" t="str">
            <v>98.5</v>
          </cell>
          <cell r="AE926" t="str">
            <v>210</v>
          </cell>
          <cell r="AF926" t="str">
            <v xml:space="preserve">   163500</v>
          </cell>
          <cell r="AG926" t="str">
            <v>350</v>
          </cell>
        </row>
        <row r="927">
          <cell r="H927" t="str">
            <v>1077_B_3</v>
          </cell>
          <cell r="I927">
            <v>28065</v>
          </cell>
          <cell r="K927" t="str">
            <v>OP</v>
          </cell>
          <cell r="L927" t="str">
            <v>EK</v>
          </cell>
          <cell r="O927" t="str">
            <v>2814</v>
          </cell>
          <cell r="P927">
            <v>7274</v>
          </cell>
          <cell r="Q927">
            <v>0.03</v>
          </cell>
          <cell r="R927" t="str">
            <v>98.3</v>
          </cell>
          <cell r="S927" t="str">
            <v>98.5</v>
          </cell>
          <cell r="T927">
            <v>28157</v>
          </cell>
          <cell r="V927" t="str">
            <v>10</v>
          </cell>
          <cell r="X927" t="str">
            <v>NA</v>
          </cell>
          <cell r="Z927" t="str">
            <v>2</v>
          </cell>
          <cell r="AB927" t="str">
            <v>NA</v>
          </cell>
          <cell r="AD927" t="str">
            <v>98.5</v>
          </cell>
          <cell r="AE927" t="str">
            <v>424</v>
          </cell>
          <cell r="AF927" t="str">
            <v xml:space="preserve">   330000</v>
          </cell>
          <cell r="AG927" t="str">
            <v>325</v>
          </cell>
        </row>
        <row r="928">
          <cell r="H928" t="str">
            <v>1104_B_1</v>
          </cell>
          <cell r="I928">
            <v>24990</v>
          </cell>
          <cell r="K928" t="str">
            <v>OP</v>
          </cell>
          <cell r="L928" t="str">
            <v>EC</v>
          </cell>
          <cell r="O928" t="str">
            <v>367</v>
          </cell>
          <cell r="P928">
            <v>7718</v>
          </cell>
          <cell r="Q928">
            <v>0.1</v>
          </cell>
          <cell r="R928" t="str">
            <v>98.8</v>
          </cell>
          <cell r="S928" t="str">
            <v>98.29</v>
          </cell>
          <cell r="T928">
            <v>38108</v>
          </cell>
          <cell r="V928" t="str">
            <v>6.7</v>
          </cell>
          <cell r="X928" t="str">
            <v>NA</v>
          </cell>
          <cell r="Z928" t="str">
            <v>2</v>
          </cell>
          <cell r="AB928" t="str">
            <v>NA</v>
          </cell>
          <cell r="AD928" t="str">
            <v>98.2</v>
          </cell>
          <cell r="AE928" t="str">
            <v>257</v>
          </cell>
          <cell r="AF928" t="str">
            <v xml:space="preserve">   643558</v>
          </cell>
          <cell r="AG928" t="str">
            <v>261</v>
          </cell>
        </row>
        <row r="929">
          <cell r="H929" t="str">
            <v>1888_B_3</v>
          </cell>
          <cell r="I929">
            <v>28369</v>
          </cell>
          <cell r="K929" t="str">
            <v>SB</v>
          </cell>
          <cell r="L929" t="str">
            <v>EK</v>
          </cell>
          <cell r="O929" t="str">
            <v>2853</v>
          </cell>
          <cell r="P929">
            <v>0</v>
          </cell>
          <cell r="V929" t="str">
            <v>9</v>
          </cell>
          <cell r="X929" t="str">
            <v>NA</v>
          </cell>
          <cell r="Z929" t="str">
            <v>.7</v>
          </cell>
          <cell r="AB929" t="str">
            <v>NA</v>
          </cell>
          <cell r="AD929" t="str">
            <v>99</v>
          </cell>
          <cell r="AE929" t="str">
            <v>44</v>
          </cell>
          <cell r="AF929" t="str">
            <v xml:space="preserve">   277200</v>
          </cell>
          <cell r="AG929" t="str">
            <v>285</v>
          </cell>
        </row>
        <row r="930">
          <cell r="H930" t="str">
            <v>52151_B_PB1</v>
          </cell>
          <cell r="I930">
            <v>30773</v>
          </cell>
          <cell r="K930" t="str">
            <v>OP</v>
          </cell>
          <cell r="L930" t="str">
            <v>MC</v>
          </cell>
          <cell r="M930" t="str">
            <v>EW</v>
          </cell>
          <cell r="O930" t="str">
            <v>4630</v>
          </cell>
          <cell r="P930">
            <v>8704</v>
          </cell>
          <cell r="Q930">
            <v>0.04</v>
          </cell>
          <cell r="R930" t="str">
            <v>NA</v>
          </cell>
          <cell r="S930" t="str">
            <v>NA</v>
          </cell>
          <cell r="T930">
            <v>38261</v>
          </cell>
          <cell r="V930" t="str">
            <v>12.0</v>
          </cell>
          <cell r="X930" t="str">
            <v>0.1</v>
          </cell>
          <cell r="Z930" t="str">
            <v>0.8</v>
          </cell>
          <cell r="AB930" t="str">
            <v>2.1</v>
          </cell>
          <cell r="AD930" t="str">
            <v>99.2</v>
          </cell>
          <cell r="AE930" t="str">
            <v>11</v>
          </cell>
          <cell r="AF930" t="str">
            <v>110000</v>
          </cell>
          <cell r="AG930" t="str">
            <v>335</v>
          </cell>
        </row>
        <row r="931">
          <cell r="H931" t="str">
            <v>52151_B_PB2</v>
          </cell>
          <cell r="I931">
            <v>33329</v>
          </cell>
          <cell r="K931" t="str">
            <v>OP</v>
          </cell>
          <cell r="L931" t="str">
            <v>MC</v>
          </cell>
          <cell r="M931" t="str">
            <v>EW</v>
          </cell>
          <cell r="O931" t="str">
            <v>5350</v>
          </cell>
          <cell r="P931">
            <v>8380</v>
          </cell>
          <cell r="Q931">
            <v>0.01</v>
          </cell>
          <cell r="R931" t="str">
            <v>NA</v>
          </cell>
          <cell r="S931" t="str">
            <v>NA</v>
          </cell>
          <cell r="T931">
            <v>38047</v>
          </cell>
          <cell r="V931" t="str">
            <v>12.0</v>
          </cell>
          <cell r="X931" t="str">
            <v>0.1</v>
          </cell>
          <cell r="Z931" t="str">
            <v>1.5</v>
          </cell>
          <cell r="AB931" t="str">
            <v>0.5</v>
          </cell>
          <cell r="AD931" t="str">
            <v>99.2</v>
          </cell>
          <cell r="AE931" t="str">
            <v>23</v>
          </cell>
          <cell r="AF931" t="str">
            <v>307700</v>
          </cell>
          <cell r="AG931" t="str">
            <v>350</v>
          </cell>
        </row>
        <row r="932">
          <cell r="H932" t="str">
            <v>52151_B_RF1</v>
          </cell>
          <cell r="I932">
            <v>30895</v>
          </cell>
          <cell r="K932" t="str">
            <v>OP</v>
          </cell>
          <cell r="L932" t="str">
            <v>EW</v>
          </cell>
          <cell r="O932" t="str">
            <v>6430</v>
          </cell>
          <cell r="P932">
            <v>8426</v>
          </cell>
          <cell r="Q932">
            <v>0.01</v>
          </cell>
          <cell r="R932" t="str">
            <v>NA</v>
          </cell>
          <cell r="S932" t="str">
            <v>NA</v>
          </cell>
          <cell r="T932">
            <v>38231</v>
          </cell>
          <cell r="V932" t="str">
            <v>NA</v>
          </cell>
          <cell r="X932" t="str">
            <v>0.1</v>
          </cell>
          <cell r="Z932" t="str">
            <v>NA</v>
          </cell>
          <cell r="AB932" t="str">
            <v>2.1</v>
          </cell>
          <cell r="AD932" t="str">
            <v>99.8</v>
          </cell>
          <cell r="AE932" t="str">
            <v>29</v>
          </cell>
          <cell r="AF932" t="str">
            <v>305000</v>
          </cell>
          <cell r="AG932" t="str">
            <v>425</v>
          </cell>
        </row>
        <row r="933">
          <cell r="H933" t="str">
            <v>52151_B_RF2</v>
          </cell>
          <cell r="I933">
            <v>33329</v>
          </cell>
          <cell r="K933" t="str">
            <v>OP</v>
          </cell>
          <cell r="L933" t="str">
            <v>EW</v>
          </cell>
          <cell r="O933" t="str">
            <v>7090</v>
          </cell>
          <cell r="P933">
            <v>8153</v>
          </cell>
          <cell r="Q933">
            <v>0.01</v>
          </cell>
          <cell r="R933" t="str">
            <v>NA</v>
          </cell>
          <cell r="S933" t="str">
            <v>NA</v>
          </cell>
          <cell r="T933">
            <v>38473</v>
          </cell>
          <cell r="V933" t="str">
            <v>NA</v>
          </cell>
          <cell r="X933" t="str">
            <v>0.1</v>
          </cell>
          <cell r="Z933" t="str">
            <v>NA</v>
          </cell>
          <cell r="AB933" t="str">
            <v>2.1</v>
          </cell>
          <cell r="AD933" t="str">
            <v>99.7</v>
          </cell>
          <cell r="AE933" t="str">
            <v>32</v>
          </cell>
          <cell r="AF933" t="str">
            <v>250000</v>
          </cell>
          <cell r="AG933" t="str">
            <v>395</v>
          </cell>
        </row>
        <row r="934">
          <cell r="H934" t="str">
            <v>54201_B_BGH1</v>
          </cell>
          <cell r="I934">
            <v>32387</v>
          </cell>
          <cell r="K934" t="str">
            <v>OP</v>
          </cell>
          <cell r="L934" t="str">
            <v>BP</v>
          </cell>
          <cell r="O934" t="str">
            <v>EN</v>
          </cell>
          <cell r="P934">
            <v>6799</v>
          </cell>
          <cell r="Q934">
            <v>0.02</v>
          </cell>
          <cell r="R934" t="str">
            <v>99.5</v>
          </cell>
          <cell r="S934" t="str">
            <v>NA</v>
          </cell>
          <cell r="U934" t="str">
            <v>NA</v>
          </cell>
          <cell r="V934" t="str">
            <v>18.6</v>
          </cell>
          <cell r="X934" t="str">
            <v>NA</v>
          </cell>
          <cell r="Z934" t="str">
            <v>4.5</v>
          </cell>
          <cell r="AB934" t="str">
            <v>NA</v>
          </cell>
          <cell r="AD934" t="str">
            <v>99.5</v>
          </cell>
          <cell r="AE934" t="str">
            <v>0.05</v>
          </cell>
          <cell r="AF934" t="str">
            <v>97764</v>
          </cell>
          <cell r="AG934" t="str">
            <v>300</v>
          </cell>
        </row>
        <row r="935">
          <cell r="H935" t="str">
            <v>54201_B_BGH2</v>
          </cell>
          <cell r="I935">
            <v>32387</v>
          </cell>
          <cell r="K935" t="str">
            <v>OP</v>
          </cell>
          <cell r="L935" t="str">
            <v>BP</v>
          </cell>
          <cell r="O935" t="str">
            <v>EN</v>
          </cell>
          <cell r="P935">
            <v>8026</v>
          </cell>
          <cell r="Q935">
            <v>0.02</v>
          </cell>
          <cell r="R935" t="str">
            <v>99.5</v>
          </cell>
          <cell r="S935" t="str">
            <v>NA</v>
          </cell>
          <cell r="U935" t="str">
            <v>NA</v>
          </cell>
          <cell r="V935" t="str">
            <v>18.6</v>
          </cell>
          <cell r="X935" t="str">
            <v>NA</v>
          </cell>
          <cell r="Z935" t="str">
            <v>4.5</v>
          </cell>
          <cell r="AB935" t="str">
            <v>NA</v>
          </cell>
          <cell r="AD935" t="str">
            <v>99.5</v>
          </cell>
          <cell r="AE935" t="str">
            <v>0.05</v>
          </cell>
          <cell r="AF935" t="str">
            <v>97764</v>
          </cell>
          <cell r="AG935" t="str">
            <v>300</v>
          </cell>
        </row>
        <row r="936">
          <cell r="H936" t="str">
            <v>54201_B_DC3</v>
          </cell>
          <cell r="I936">
            <v>26816</v>
          </cell>
          <cell r="K936" t="str">
            <v>OP</v>
          </cell>
          <cell r="L936" t="str">
            <v>MC</v>
          </cell>
          <cell r="O936" t="str">
            <v>EN</v>
          </cell>
          <cell r="P936">
            <v>4858</v>
          </cell>
          <cell r="Q936">
            <v>0.38</v>
          </cell>
          <cell r="R936" t="str">
            <v>90.0</v>
          </cell>
          <cell r="S936" t="str">
            <v>NA</v>
          </cell>
          <cell r="U936" t="str">
            <v>NA</v>
          </cell>
          <cell r="V936" t="str">
            <v>18.6</v>
          </cell>
          <cell r="X936" t="str">
            <v>NA</v>
          </cell>
          <cell r="Z936" t="str">
            <v>4.5</v>
          </cell>
          <cell r="AB936" t="str">
            <v>NA</v>
          </cell>
          <cell r="AD936" t="str">
            <v>90.0</v>
          </cell>
          <cell r="AE936" t="str">
            <v>182</v>
          </cell>
          <cell r="AF936" t="str">
            <v>91280</v>
          </cell>
          <cell r="AG936" t="str">
            <v>375</v>
          </cell>
        </row>
        <row r="937">
          <cell r="H937" t="str">
            <v>54201_B_DC4</v>
          </cell>
          <cell r="I937">
            <v>27546</v>
          </cell>
          <cell r="K937" t="str">
            <v>OP</v>
          </cell>
          <cell r="L937" t="str">
            <v>MC</v>
          </cell>
          <cell r="O937" t="str">
            <v>EN</v>
          </cell>
          <cell r="P937">
            <v>8016</v>
          </cell>
          <cell r="Q937">
            <v>0.38</v>
          </cell>
          <cell r="R937" t="str">
            <v>90.0</v>
          </cell>
          <cell r="S937" t="str">
            <v>NA</v>
          </cell>
          <cell r="U937" t="str">
            <v>NA</v>
          </cell>
          <cell r="V937" t="str">
            <v>9.9</v>
          </cell>
          <cell r="X937" t="str">
            <v>NA</v>
          </cell>
          <cell r="Z937" t="str">
            <v>2.9</v>
          </cell>
          <cell r="AB937" t="str">
            <v>NA</v>
          </cell>
          <cell r="AD937" t="str">
            <v>90</v>
          </cell>
          <cell r="AE937" t="str">
            <v>131</v>
          </cell>
          <cell r="AF937" t="str">
            <v>96375</v>
          </cell>
          <cell r="AG937" t="str">
            <v>400</v>
          </cell>
        </row>
        <row r="938">
          <cell r="H938" t="str">
            <v>54201_B_DC5</v>
          </cell>
          <cell r="I938">
            <v>26816</v>
          </cell>
          <cell r="K938" t="str">
            <v>OS</v>
          </cell>
          <cell r="L938" t="str">
            <v>MC</v>
          </cell>
          <cell r="O938" t="str">
            <v>EN</v>
          </cell>
          <cell r="P938">
            <v>156</v>
          </cell>
          <cell r="Q938">
            <v>0.24</v>
          </cell>
          <cell r="R938" t="str">
            <v>90.0</v>
          </cell>
          <cell r="S938" t="str">
            <v>NA</v>
          </cell>
          <cell r="U938" t="str">
            <v>NA</v>
          </cell>
          <cell r="V938" t="str">
            <v>18.6</v>
          </cell>
          <cell r="X938" t="str">
            <v>NA</v>
          </cell>
          <cell r="Z938" t="str">
            <v>4.5</v>
          </cell>
          <cell r="AB938" t="str">
            <v>NA</v>
          </cell>
          <cell r="AD938" t="str">
            <v>90.0</v>
          </cell>
          <cell r="AE938" t="str">
            <v>38</v>
          </cell>
          <cell r="AF938" t="str">
            <v>103928</v>
          </cell>
          <cell r="AG938" t="str">
            <v>449</v>
          </cell>
        </row>
        <row r="939">
          <cell r="H939" t="str">
            <v>54201_B_DC6</v>
          </cell>
          <cell r="I939">
            <v>26816</v>
          </cell>
          <cell r="K939" t="str">
            <v>OS</v>
          </cell>
          <cell r="L939" t="str">
            <v>MC</v>
          </cell>
          <cell r="O939" t="str">
            <v>EN</v>
          </cell>
          <cell r="P939">
            <v>0</v>
          </cell>
          <cell r="Q939">
            <v>0.28999999999999998</v>
          </cell>
          <cell r="R939" t="str">
            <v>90.0</v>
          </cell>
          <cell r="S939" t="str">
            <v>NA</v>
          </cell>
          <cell r="U939" t="str">
            <v>NA</v>
          </cell>
          <cell r="V939" t="str">
            <v>18.6</v>
          </cell>
          <cell r="X939" t="str">
            <v>NA</v>
          </cell>
          <cell r="Z939" t="str">
            <v>4.5</v>
          </cell>
          <cell r="AB939" t="str">
            <v>NA</v>
          </cell>
          <cell r="AD939" t="str">
            <v>90.0</v>
          </cell>
          <cell r="AE939" t="str">
            <v>34</v>
          </cell>
          <cell r="AF939" t="str">
            <v>55425</v>
          </cell>
          <cell r="AG939" t="str">
            <v>439</v>
          </cell>
        </row>
        <row r="940">
          <cell r="H940" t="str">
            <v>54201_B_DC7</v>
          </cell>
          <cell r="I940">
            <v>26816</v>
          </cell>
          <cell r="K940" t="str">
            <v>OS</v>
          </cell>
          <cell r="L940" t="str">
            <v>MC</v>
          </cell>
          <cell r="O940" t="str">
            <v>EN</v>
          </cell>
          <cell r="P940">
            <v>0</v>
          </cell>
          <cell r="Q940">
            <v>0.28999999999999998</v>
          </cell>
          <cell r="R940" t="str">
            <v>NA</v>
          </cell>
          <cell r="S940" t="str">
            <v>NA</v>
          </cell>
          <cell r="V940" t="str">
            <v>18.6</v>
          </cell>
          <cell r="X940" t="str">
            <v>NA</v>
          </cell>
          <cell r="Z940" t="str">
            <v>4.5</v>
          </cell>
          <cell r="AB940" t="str">
            <v>NA</v>
          </cell>
          <cell r="AD940" t="str">
            <v>90.0</v>
          </cell>
          <cell r="AE940" t="str">
            <v>53</v>
          </cell>
          <cell r="AF940" t="str">
            <v>58972</v>
          </cell>
          <cell r="AG940" t="str">
            <v>400</v>
          </cell>
        </row>
        <row r="941">
          <cell r="H941" t="str">
            <v>54201_B_P3</v>
          </cell>
          <cell r="I941">
            <v>28642</v>
          </cell>
          <cell r="K941" t="str">
            <v>OP</v>
          </cell>
          <cell r="L941" t="str">
            <v>EK</v>
          </cell>
          <cell r="O941" t="str">
            <v>EN</v>
          </cell>
          <cell r="P941">
            <v>4858</v>
          </cell>
          <cell r="Q941">
            <v>0.05</v>
          </cell>
          <cell r="R941" t="str">
            <v>97.5</v>
          </cell>
          <cell r="S941" t="str">
            <v>NA</v>
          </cell>
          <cell r="U941" t="str">
            <v>NA</v>
          </cell>
          <cell r="V941" t="str">
            <v>7.8</v>
          </cell>
          <cell r="X941" t="str">
            <v>NA</v>
          </cell>
          <cell r="Z941" t="str">
            <v>2.0</v>
          </cell>
          <cell r="AB941" t="str">
            <v>NA</v>
          </cell>
          <cell r="AD941" t="str">
            <v>97.5</v>
          </cell>
          <cell r="AE941" t="str">
            <v>26.1</v>
          </cell>
          <cell r="AF941" t="str">
            <v>100000</v>
          </cell>
          <cell r="AG941" t="str">
            <v>450</v>
          </cell>
        </row>
        <row r="942">
          <cell r="H942" t="str">
            <v>54201_B_P4</v>
          </cell>
          <cell r="I942">
            <v>28642</v>
          </cell>
          <cell r="K942" t="str">
            <v>OP</v>
          </cell>
          <cell r="L942" t="str">
            <v>EK</v>
          </cell>
          <cell r="O942" t="str">
            <v>EN</v>
          </cell>
          <cell r="P942">
            <v>8016</v>
          </cell>
          <cell r="Q942">
            <v>0.05</v>
          </cell>
          <cell r="R942" t="str">
            <v>97.5</v>
          </cell>
          <cell r="S942" t="str">
            <v>NA</v>
          </cell>
          <cell r="U942" t="str">
            <v>NA</v>
          </cell>
          <cell r="V942" t="str">
            <v>7.8</v>
          </cell>
          <cell r="X942" t="str">
            <v>NA</v>
          </cell>
          <cell r="Z942" t="str">
            <v>2.0</v>
          </cell>
          <cell r="AB942" t="str">
            <v>NA</v>
          </cell>
          <cell r="AD942" t="str">
            <v>97.5</v>
          </cell>
          <cell r="AE942" t="str">
            <v>17</v>
          </cell>
          <cell r="AF942" t="str">
            <v>112000</v>
          </cell>
          <cell r="AG942" t="str">
            <v>450</v>
          </cell>
        </row>
        <row r="943">
          <cell r="H943" t="str">
            <v>51038_B_BH1</v>
          </cell>
          <cell r="I943">
            <v>32933</v>
          </cell>
          <cell r="K943" t="str">
            <v>OP</v>
          </cell>
          <cell r="L943" t="str">
            <v>BR</v>
          </cell>
          <cell r="O943" t="str">
            <v>3600</v>
          </cell>
          <cell r="P943">
            <v>7879</v>
          </cell>
          <cell r="Q943">
            <v>0</v>
          </cell>
          <cell r="R943" t="str">
            <v>99.5</v>
          </cell>
          <cell r="S943" t="str">
            <v>EN</v>
          </cell>
          <cell r="U943" t="str">
            <v>EN</v>
          </cell>
          <cell r="V943" t="str">
            <v>NA</v>
          </cell>
          <cell r="X943" t="str">
            <v>NA</v>
          </cell>
          <cell r="Z943" t="str">
            <v>NA</v>
          </cell>
          <cell r="AB943" t="str">
            <v>NA</v>
          </cell>
          <cell r="AD943" t="str">
            <v>99.5</v>
          </cell>
          <cell r="AE943" t="str">
            <v>0</v>
          </cell>
          <cell r="AF943" t="str">
            <v>51000</v>
          </cell>
          <cell r="AG943" t="str">
            <v>303</v>
          </cell>
        </row>
        <row r="944">
          <cell r="H944" t="str">
            <v>51038_B_BH2</v>
          </cell>
          <cell r="I944">
            <v>32933</v>
          </cell>
          <cell r="K944" t="str">
            <v>OP</v>
          </cell>
          <cell r="L944" t="str">
            <v>BR</v>
          </cell>
          <cell r="O944" t="str">
            <v>3600</v>
          </cell>
          <cell r="P944">
            <v>7645</v>
          </cell>
          <cell r="Q944">
            <v>0</v>
          </cell>
          <cell r="R944" t="str">
            <v>99.5</v>
          </cell>
          <cell r="S944" t="str">
            <v>EN</v>
          </cell>
          <cell r="U944" t="str">
            <v>EN</v>
          </cell>
          <cell r="V944" t="str">
            <v>NA</v>
          </cell>
          <cell r="X944" t="str">
            <v>NA</v>
          </cell>
          <cell r="Z944" t="str">
            <v>NA</v>
          </cell>
          <cell r="AB944" t="str">
            <v>NA</v>
          </cell>
          <cell r="AD944" t="str">
            <v>99.5</v>
          </cell>
          <cell r="AE944" t="str">
            <v>0</v>
          </cell>
          <cell r="AF944" t="str">
            <v>51000</v>
          </cell>
          <cell r="AG944" t="str">
            <v>303</v>
          </cell>
        </row>
        <row r="945">
          <cell r="H945" t="str">
            <v>207_B_1</v>
          </cell>
          <cell r="I945">
            <v>31837</v>
          </cell>
          <cell r="K945" t="str">
            <v>OP</v>
          </cell>
          <cell r="L945" t="str">
            <v>EK</v>
          </cell>
          <cell r="O945" t="str">
            <v>41174</v>
          </cell>
          <cell r="P945">
            <v>8550</v>
          </cell>
          <cell r="Q945">
            <v>0.01</v>
          </cell>
          <cell r="R945" t="str">
            <v>99.8</v>
          </cell>
          <cell r="S945" t="str">
            <v>99.8</v>
          </cell>
          <cell r="T945">
            <v>38657</v>
          </cell>
          <cell r="V945" t="str">
            <v>6.0</v>
          </cell>
          <cell r="W945" t="str">
            <v>18.0</v>
          </cell>
          <cell r="X945" t="str">
            <v>0.1</v>
          </cell>
          <cell r="Z945" t="str">
            <v>0.5</v>
          </cell>
          <cell r="AA945" t="str">
            <v>4.0</v>
          </cell>
          <cell r="AB945" t="str">
            <v>2.3</v>
          </cell>
          <cell r="AC945" t="str">
            <v>3.5</v>
          </cell>
          <cell r="AD945" t="str">
            <v>99.8</v>
          </cell>
          <cell r="AE945" t="str">
            <v>185</v>
          </cell>
          <cell r="AF945" t="str">
            <v xml:space="preserve">  2500000</v>
          </cell>
          <cell r="AG945" t="str">
            <v>277</v>
          </cell>
        </row>
        <row r="946">
          <cell r="H946" t="str">
            <v>207_B_2</v>
          </cell>
          <cell r="I946">
            <v>32264</v>
          </cell>
          <cell r="K946" t="str">
            <v>OP</v>
          </cell>
          <cell r="L946" t="str">
            <v>EK</v>
          </cell>
          <cell r="O946" t="str">
            <v>39978</v>
          </cell>
          <cell r="P946">
            <v>8687</v>
          </cell>
          <cell r="Q946">
            <v>0.01</v>
          </cell>
          <cell r="R946" t="str">
            <v>99.8</v>
          </cell>
          <cell r="S946" t="str">
            <v>99.8</v>
          </cell>
          <cell r="T946">
            <v>38657</v>
          </cell>
          <cell r="V946" t="str">
            <v>6.0</v>
          </cell>
          <cell r="W946" t="str">
            <v>18.0</v>
          </cell>
          <cell r="X946" t="str">
            <v>0.1</v>
          </cell>
          <cell r="Z946" t="str">
            <v>0.5</v>
          </cell>
          <cell r="AA946" t="str">
            <v>4.0</v>
          </cell>
          <cell r="AB946" t="str">
            <v>2.3</v>
          </cell>
          <cell r="AC946" t="str">
            <v>3.5</v>
          </cell>
          <cell r="AD946" t="str">
            <v>99.8</v>
          </cell>
          <cell r="AE946" t="str">
            <v>185</v>
          </cell>
          <cell r="AF946" t="str">
            <v xml:space="preserve">  2500000</v>
          </cell>
          <cell r="AG946" t="str">
            <v>277</v>
          </cell>
        </row>
        <row r="947">
          <cell r="H947" t="str">
            <v>667_B_1</v>
          </cell>
          <cell r="I947">
            <v>37377</v>
          </cell>
          <cell r="K947" t="str">
            <v>OP</v>
          </cell>
          <cell r="L947" t="str">
            <v>BP</v>
          </cell>
          <cell r="O947" t="str">
            <v>12744</v>
          </cell>
          <cell r="P947">
            <v>7815</v>
          </cell>
          <cell r="Q947">
            <v>0.01</v>
          </cell>
          <cell r="R947" t="str">
            <v>99.8</v>
          </cell>
          <cell r="S947" t="str">
            <v>99.8</v>
          </cell>
          <cell r="T947">
            <v>38687</v>
          </cell>
          <cell r="U947" t="str">
            <v>EN</v>
          </cell>
          <cell r="V947" t="str">
            <v>6.0</v>
          </cell>
          <cell r="W947" t="str">
            <v>16.0</v>
          </cell>
          <cell r="X947" t="str">
            <v>NA</v>
          </cell>
          <cell r="Z947" t="str">
            <v>0.5</v>
          </cell>
          <cell r="AA947" t="str">
            <v>6.0</v>
          </cell>
          <cell r="AB947" t="str">
            <v>NA</v>
          </cell>
          <cell r="AD947" t="str">
            <v>99.8</v>
          </cell>
          <cell r="AE947" t="str">
            <v>185</v>
          </cell>
          <cell r="AF947" t="str">
            <v>800000</v>
          </cell>
          <cell r="AG947" t="str">
            <v>280</v>
          </cell>
        </row>
        <row r="948">
          <cell r="H948" t="str">
            <v>667_B_2</v>
          </cell>
          <cell r="I948">
            <v>37288</v>
          </cell>
          <cell r="K948" t="str">
            <v>OP</v>
          </cell>
          <cell r="L948" t="str">
            <v>BP</v>
          </cell>
          <cell r="O948" t="str">
            <v>10000</v>
          </cell>
          <cell r="P948">
            <v>7111</v>
          </cell>
          <cell r="Q948">
            <v>0.01</v>
          </cell>
          <cell r="R948" t="str">
            <v>99.8</v>
          </cell>
          <cell r="S948" t="str">
            <v>99.8</v>
          </cell>
          <cell r="T948">
            <v>38687</v>
          </cell>
          <cell r="U948" t="str">
            <v>EN</v>
          </cell>
          <cell r="V948" t="str">
            <v>6.0</v>
          </cell>
          <cell r="W948" t="str">
            <v>16.0</v>
          </cell>
          <cell r="X948" t="str">
            <v>NA</v>
          </cell>
          <cell r="Z948" t="str">
            <v>0.5</v>
          </cell>
          <cell r="AA948" t="str">
            <v>6.0</v>
          </cell>
          <cell r="AB948" t="str">
            <v>NA</v>
          </cell>
          <cell r="AD948" t="str">
            <v>99.8</v>
          </cell>
          <cell r="AE948" t="str">
            <v>185</v>
          </cell>
          <cell r="AF948" t="str">
            <v>800000</v>
          </cell>
          <cell r="AG948" t="str">
            <v>280</v>
          </cell>
        </row>
        <row r="949">
          <cell r="H949" t="str">
            <v>10377_B_1A</v>
          </cell>
          <cell r="I949">
            <v>32112</v>
          </cell>
          <cell r="K949" t="str">
            <v>OP</v>
          </cell>
          <cell r="L949" t="str">
            <v>BP</v>
          </cell>
          <cell r="O949" t="str">
            <v>670</v>
          </cell>
          <cell r="P949">
            <v>8518</v>
          </cell>
          <cell r="Q949">
            <v>0.01</v>
          </cell>
          <cell r="R949" t="str">
            <v>99.8</v>
          </cell>
          <cell r="S949" t="str">
            <v>99.8</v>
          </cell>
          <cell r="U949" t="str">
            <v>NA</v>
          </cell>
          <cell r="V949" t="str">
            <v>11.0</v>
          </cell>
          <cell r="X949" t="str">
            <v>NA</v>
          </cell>
          <cell r="Z949" t="str">
            <v>1.0</v>
          </cell>
          <cell r="AB949" t="str">
            <v>NA</v>
          </cell>
          <cell r="AD949" t="str">
            <v>99.8</v>
          </cell>
          <cell r="AE949" t="str">
            <v>1</v>
          </cell>
          <cell r="AF949" t="str">
            <v>75000</v>
          </cell>
          <cell r="AG949" t="str">
            <v>290</v>
          </cell>
        </row>
        <row r="950">
          <cell r="H950" t="str">
            <v>10377_B_1B</v>
          </cell>
          <cell r="I950">
            <v>32112</v>
          </cell>
          <cell r="K950" t="str">
            <v>OP</v>
          </cell>
          <cell r="L950" t="str">
            <v>BP</v>
          </cell>
          <cell r="O950" t="str">
            <v>670</v>
          </cell>
          <cell r="P950">
            <v>8392</v>
          </cell>
          <cell r="Q950">
            <v>0.01</v>
          </cell>
          <cell r="R950" t="str">
            <v>99.8</v>
          </cell>
          <cell r="S950" t="str">
            <v>99.8</v>
          </cell>
          <cell r="U950" t="str">
            <v>NA</v>
          </cell>
          <cell r="V950" t="str">
            <v>11.0</v>
          </cell>
          <cell r="X950" t="str">
            <v>NA</v>
          </cell>
          <cell r="Z950" t="str">
            <v>1.0</v>
          </cell>
          <cell r="AB950" t="str">
            <v>NA</v>
          </cell>
          <cell r="AD950" t="str">
            <v>99.8</v>
          </cell>
          <cell r="AE950" t="str">
            <v>1</v>
          </cell>
          <cell r="AF950" t="str">
            <v>75000</v>
          </cell>
          <cell r="AG950" t="str">
            <v>290</v>
          </cell>
        </row>
        <row r="951">
          <cell r="H951" t="str">
            <v>10377_B_1C</v>
          </cell>
          <cell r="I951">
            <v>32112</v>
          </cell>
          <cell r="K951" t="str">
            <v>OP</v>
          </cell>
          <cell r="L951" t="str">
            <v>BP</v>
          </cell>
          <cell r="O951" t="str">
            <v>670</v>
          </cell>
          <cell r="P951">
            <v>8387</v>
          </cell>
          <cell r="Q951">
            <v>0.01</v>
          </cell>
          <cell r="R951" t="str">
            <v>99.8</v>
          </cell>
          <cell r="S951" t="str">
            <v>99.8</v>
          </cell>
          <cell r="U951" t="str">
            <v>NA</v>
          </cell>
          <cell r="V951" t="str">
            <v>11.0</v>
          </cell>
          <cell r="X951" t="str">
            <v>NA</v>
          </cell>
          <cell r="Z951" t="str">
            <v>1.0</v>
          </cell>
          <cell r="AB951" t="str">
            <v>NA</v>
          </cell>
          <cell r="AD951" t="str">
            <v>99.8</v>
          </cell>
          <cell r="AE951" t="str">
            <v>1</v>
          </cell>
          <cell r="AF951" t="str">
            <v>75000</v>
          </cell>
          <cell r="AG951" t="str">
            <v>290</v>
          </cell>
        </row>
        <row r="952">
          <cell r="H952" t="str">
            <v>10377_B_2A</v>
          </cell>
          <cell r="I952">
            <v>32112</v>
          </cell>
          <cell r="K952" t="str">
            <v>OP</v>
          </cell>
          <cell r="L952" t="str">
            <v>BP</v>
          </cell>
          <cell r="O952" t="str">
            <v>670</v>
          </cell>
          <cell r="P952">
            <v>8287</v>
          </cell>
          <cell r="Q952">
            <v>0.01</v>
          </cell>
          <cell r="R952" t="str">
            <v>99.8</v>
          </cell>
          <cell r="S952" t="str">
            <v>99.8</v>
          </cell>
          <cell r="U952" t="str">
            <v>NA</v>
          </cell>
          <cell r="V952" t="str">
            <v>11.0</v>
          </cell>
          <cell r="X952" t="str">
            <v>NA</v>
          </cell>
          <cell r="Z952" t="str">
            <v>1.0</v>
          </cell>
          <cell r="AB952" t="str">
            <v>NA</v>
          </cell>
          <cell r="AD952" t="str">
            <v>99.8</v>
          </cell>
          <cell r="AE952" t="str">
            <v>5</v>
          </cell>
          <cell r="AF952" t="str">
            <v>75000</v>
          </cell>
          <cell r="AG952" t="str">
            <v>280</v>
          </cell>
        </row>
        <row r="953">
          <cell r="H953" t="str">
            <v>10377_B_2B</v>
          </cell>
          <cell r="I953">
            <v>32112</v>
          </cell>
          <cell r="K953" t="str">
            <v>OP</v>
          </cell>
          <cell r="L953" t="str">
            <v>BP</v>
          </cell>
          <cell r="O953" t="str">
            <v>670</v>
          </cell>
          <cell r="P953">
            <v>8317</v>
          </cell>
          <cell r="Q953">
            <v>0.01</v>
          </cell>
          <cell r="R953" t="str">
            <v>99.8</v>
          </cell>
          <cell r="S953" t="str">
            <v>99.8</v>
          </cell>
          <cell r="U953" t="str">
            <v>NA</v>
          </cell>
          <cell r="V953" t="str">
            <v>11.0</v>
          </cell>
          <cell r="X953" t="str">
            <v>NA</v>
          </cell>
          <cell r="Z953" t="str">
            <v>1.0</v>
          </cell>
          <cell r="AB953" t="str">
            <v>NA</v>
          </cell>
          <cell r="AD953" t="str">
            <v>99.8</v>
          </cell>
          <cell r="AE953" t="str">
            <v>5</v>
          </cell>
          <cell r="AF953" t="str">
            <v>75000</v>
          </cell>
          <cell r="AG953" t="str">
            <v>280</v>
          </cell>
        </row>
        <row r="954">
          <cell r="H954" t="str">
            <v>10377_B_2C</v>
          </cell>
          <cell r="I954">
            <v>32112</v>
          </cell>
          <cell r="K954" t="str">
            <v>OP</v>
          </cell>
          <cell r="L954" t="str">
            <v>BP</v>
          </cell>
          <cell r="O954" t="str">
            <v>670</v>
          </cell>
          <cell r="P954">
            <v>8455</v>
          </cell>
          <cell r="Q954">
            <v>0.01</v>
          </cell>
          <cell r="R954" t="str">
            <v>99.8</v>
          </cell>
          <cell r="S954" t="str">
            <v>99.8</v>
          </cell>
          <cell r="U954" t="str">
            <v>NA</v>
          </cell>
          <cell r="V954" t="str">
            <v>11.0</v>
          </cell>
          <cell r="X954" t="str">
            <v>NA</v>
          </cell>
          <cell r="Z954" t="str">
            <v>1.0</v>
          </cell>
          <cell r="AB954" t="str">
            <v>NA</v>
          </cell>
          <cell r="AD954" t="str">
            <v>99.8</v>
          </cell>
          <cell r="AE954" t="str">
            <v>5</v>
          </cell>
          <cell r="AF954" t="str">
            <v>75000</v>
          </cell>
          <cell r="AG954" t="str">
            <v>280</v>
          </cell>
        </row>
        <row r="955">
          <cell r="H955" t="str">
            <v>2682_B_10</v>
          </cell>
          <cell r="I955">
            <v>27699</v>
          </cell>
          <cell r="K955" t="str">
            <v>OP</v>
          </cell>
          <cell r="L955" t="str">
            <v>EK</v>
          </cell>
          <cell r="O955" t="str">
            <v>385</v>
          </cell>
          <cell r="P955">
            <v>4039</v>
          </cell>
          <cell r="Q955">
            <v>0.05</v>
          </cell>
          <cell r="R955" t="str">
            <v>99.5</v>
          </cell>
          <cell r="S955" t="str">
            <v>99.5</v>
          </cell>
          <cell r="T955">
            <v>28399</v>
          </cell>
          <cell r="V955" t="str">
            <v>14.0</v>
          </cell>
          <cell r="X955" t="str">
            <v>NA</v>
          </cell>
          <cell r="Z955" t="str">
            <v>2.4</v>
          </cell>
          <cell r="AB955" t="str">
            <v>NA</v>
          </cell>
          <cell r="AD955" t="str">
            <v>99.5</v>
          </cell>
          <cell r="AE955" t="str">
            <v>10</v>
          </cell>
          <cell r="AF955" t="str">
            <v>76288</v>
          </cell>
          <cell r="AG955" t="str">
            <v>320</v>
          </cell>
        </row>
        <row r="956">
          <cell r="H956" t="str">
            <v>2682_B_11</v>
          </cell>
          <cell r="I956">
            <v>27729</v>
          </cell>
          <cell r="K956" t="str">
            <v>OS</v>
          </cell>
          <cell r="L956" t="str">
            <v>EK</v>
          </cell>
          <cell r="O956" t="str">
            <v>402</v>
          </cell>
          <cell r="P956">
            <v>0</v>
          </cell>
          <cell r="Q956">
            <v>0.05</v>
          </cell>
          <cell r="R956" t="str">
            <v>99.5</v>
          </cell>
          <cell r="S956" t="str">
            <v>99.5</v>
          </cell>
          <cell r="T956">
            <v>28399</v>
          </cell>
          <cell r="V956" t="str">
            <v>14.0</v>
          </cell>
          <cell r="X956" t="str">
            <v>NA</v>
          </cell>
          <cell r="Z956" t="str">
            <v>2.4</v>
          </cell>
          <cell r="AB956" t="str">
            <v>NA</v>
          </cell>
          <cell r="AD956" t="str">
            <v>99.5</v>
          </cell>
          <cell r="AE956" t="str">
            <v>10</v>
          </cell>
          <cell r="AF956" t="str">
            <v>81099</v>
          </cell>
          <cell r="AG956" t="str">
            <v>320</v>
          </cell>
        </row>
        <row r="957">
          <cell r="H957" t="str">
            <v>2682_B_12</v>
          </cell>
          <cell r="I957">
            <v>27729</v>
          </cell>
          <cell r="K957" t="str">
            <v>OP</v>
          </cell>
          <cell r="L957" t="str">
            <v>EK</v>
          </cell>
          <cell r="O957" t="str">
            <v>447</v>
          </cell>
          <cell r="P957">
            <v>5947</v>
          </cell>
          <cell r="Q957">
            <v>0.05</v>
          </cell>
          <cell r="R957" t="str">
            <v>99.5</v>
          </cell>
          <cell r="S957" t="str">
            <v>99.5</v>
          </cell>
          <cell r="T957">
            <v>28399</v>
          </cell>
          <cell r="V957" t="str">
            <v>14.0</v>
          </cell>
          <cell r="X957" t="str">
            <v>NA</v>
          </cell>
          <cell r="Z957" t="str">
            <v>2.4</v>
          </cell>
          <cell r="AB957" t="str">
            <v>NA</v>
          </cell>
          <cell r="AD957" t="str">
            <v>99.5</v>
          </cell>
          <cell r="AE957" t="str">
            <v>15</v>
          </cell>
          <cell r="AF957" t="str">
            <v>113058</v>
          </cell>
          <cell r="AG957" t="str">
            <v>320</v>
          </cell>
        </row>
        <row r="958">
          <cell r="H958" t="str">
            <v>2682_B_9</v>
          </cell>
          <cell r="I958">
            <v>27699</v>
          </cell>
          <cell r="K958" t="str">
            <v>OP</v>
          </cell>
          <cell r="L958" t="str">
            <v>EK</v>
          </cell>
          <cell r="O958" t="str">
            <v>385</v>
          </cell>
          <cell r="P958">
            <v>4911</v>
          </cell>
          <cell r="Q958">
            <v>0.05</v>
          </cell>
          <cell r="R958" t="str">
            <v>99.5</v>
          </cell>
          <cell r="S958" t="str">
            <v>99.5</v>
          </cell>
          <cell r="T958">
            <v>28399</v>
          </cell>
          <cell r="V958" t="str">
            <v>14.0</v>
          </cell>
          <cell r="X958" t="str">
            <v>NA</v>
          </cell>
          <cell r="Z958" t="str">
            <v>2.4</v>
          </cell>
          <cell r="AB958" t="str">
            <v>NA</v>
          </cell>
          <cell r="AD958" t="str">
            <v>99.5</v>
          </cell>
          <cell r="AE958" t="str">
            <v>10</v>
          </cell>
          <cell r="AF958" t="str">
            <v>76288</v>
          </cell>
          <cell r="AG958" t="str">
            <v>320</v>
          </cell>
        </row>
        <row r="959">
          <cell r="H959" t="str">
            <v>6225_B_ESP</v>
          </cell>
          <cell r="I959">
            <v>34151</v>
          </cell>
          <cell r="K959" t="str">
            <v>OP</v>
          </cell>
          <cell r="L959" t="str">
            <v>EW</v>
          </cell>
          <cell r="M959" t="str">
            <v>MC</v>
          </cell>
          <cell r="O959" t="str">
            <v>1744</v>
          </cell>
          <cell r="P959">
            <v>3140</v>
          </cell>
          <cell r="Q959">
            <v>5.1999999999999998E-3</v>
          </cell>
          <cell r="R959" t="str">
            <v>95.1</v>
          </cell>
          <cell r="S959" t="str">
            <v>99.0</v>
          </cell>
          <cell r="T959">
            <v>38657</v>
          </cell>
          <cell r="V959" t="str">
            <v>6.0</v>
          </cell>
          <cell r="W959" t="str">
            <v>12.0</v>
          </cell>
          <cell r="X959" t="str">
            <v>NA</v>
          </cell>
          <cell r="Z959" t="str">
            <v>.8</v>
          </cell>
          <cell r="AA959" t="str">
            <v>1.5</v>
          </cell>
          <cell r="AB959" t="str">
            <v>NA</v>
          </cell>
          <cell r="AD959" t="str">
            <v>98.0</v>
          </cell>
          <cell r="AE959" t="str">
            <v>2.6</v>
          </cell>
          <cell r="AF959" t="str">
            <v>103000</v>
          </cell>
          <cell r="AG959" t="str">
            <v>320</v>
          </cell>
        </row>
        <row r="960">
          <cell r="H960" t="str">
            <v>54414_B_EP1</v>
          </cell>
          <cell r="I960">
            <v>28825</v>
          </cell>
          <cell r="K960" t="str">
            <v>OP</v>
          </cell>
          <cell r="L960" t="str">
            <v>EW</v>
          </cell>
          <cell r="O960" t="str">
            <v>2042</v>
          </cell>
          <cell r="P960">
            <v>353</v>
          </cell>
          <cell r="Q960">
            <v>0.1</v>
          </cell>
          <cell r="R960" t="str">
            <v>98.6</v>
          </cell>
          <cell r="S960" t="str">
            <v>98.6</v>
          </cell>
          <cell r="U960" t="str">
            <v>NA</v>
          </cell>
          <cell r="V960" t="str">
            <v>7.7</v>
          </cell>
          <cell r="X960" t="str">
            <v>NA</v>
          </cell>
          <cell r="Z960" t="str">
            <v>2.1</v>
          </cell>
          <cell r="AB960" t="str">
            <v>NA</v>
          </cell>
          <cell r="AD960" t="str">
            <v>98.6</v>
          </cell>
          <cell r="AE960" t="str">
            <v>42</v>
          </cell>
          <cell r="AF960" t="str">
            <v>122500</v>
          </cell>
          <cell r="AG960" t="str">
            <v>390</v>
          </cell>
        </row>
        <row r="961">
          <cell r="H961" t="str">
            <v>1294_B_1</v>
          </cell>
          <cell r="I961">
            <v>28430</v>
          </cell>
          <cell r="K961" t="str">
            <v>SC</v>
          </cell>
          <cell r="L961" t="str">
            <v>BR</v>
          </cell>
          <cell r="O961" t="str">
            <v>3000</v>
          </cell>
          <cell r="P961">
            <v>0</v>
          </cell>
          <cell r="V961" t="str">
            <v>4.0</v>
          </cell>
          <cell r="W961" t="str">
            <v>16.0</v>
          </cell>
          <cell r="X961" t="str">
            <v>0.1</v>
          </cell>
          <cell r="Z961" t="str">
            <v>3.0</v>
          </cell>
          <cell r="AB961" t="str">
            <v>0.5</v>
          </cell>
          <cell r="AD961" t="str">
            <v>99.9</v>
          </cell>
          <cell r="AE961" t="str">
            <v>8</v>
          </cell>
          <cell r="AF961" t="str">
            <v xml:space="preserve">   197500</v>
          </cell>
          <cell r="AG961" t="str">
            <v>340</v>
          </cell>
        </row>
        <row r="962">
          <cell r="H962" t="str">
            <v>1294_B_2</v>
          </cell>
          <cell r="I962">
            <v>28734</v>
          </cell>
          <cell r="K962" t="str">
            <v>SC</v>
          </cell>
          <cell r="L962" t="str">
            <v>BR</v>
          </cell>
          <cell r="O962" t="str">
            <v>3000</v>
          </cell>
          <cell r="P962">
            <v>0</v>
          </cell>
          <cell r="V962" t="str">
            <v>4.0</v>
          </cell>
          <cell r="W962" t="str">
            <v>16.0</v>
          </cell>
          <cell r="X962" t="str">
            <v>0.1</v>
          </cell>
          <cell r="Z962" t="str">
            <v>3.0</v>
          </cell>
          <cell r="AB962" t="str">
            <v>0.5</v>
          </cell>
          <cell r="AD962" t="str">
            <v>99.9</v>
          </cell>
          <cell r="AE962" t="str">
            <v>8</v>
          </cell>
          <cell r="AF962" t="str">
            <v xml:space="preserve">   197500</v>
          </cell>
          <cell r="AG962" t="str">
            <v>340</v>
          </cell>
        </row>
        <row r="963">
          <cell r="H963" t="str">
            <v>1294_B_3</v>
          </cell>
          <cell r="I963">
            <v>29373</v>
          </cell>
          <cell r="K963" t="str">
            <v>SC</v>
          </cell>
          <cell r="L963" t="str">
            <v>BR</v>
          </cell>
          <cell r="O963" t="str">
            <v>39000</v>
          </cell>
          <cell r="P963">
            <v>0</v>
          </cell>
          <cell r="V963" t="str">
            <v>4.0</v>
          </cell>
          <cell r="W963" t="str">
            <v>16.0</v>
          </cell>
          <cell r="X963" t="str">
            <v>0.1</v>
          </cell>
          <cell r="Z963" t="str">
            <v>3.0</v>
          </cell>
          <cell r="AB963" t="str">
            <v>0.5</v>
          </cell>
          <cell r="AD963" t="str">
            <v>99.8</v>
          </cell>
          <cell r="AE963" t="str">
            <v>11</v>
          </cell>
          <cell r="AF963" t="str">
            <v xml:space="preserve">   246900</v>
          </cell>
          <cell r="AG963" t="str">
            <v>340</v>
          </cell>
        </row>
        <row r="964">
          <cell r="H964" t="str">
            <v>1295_B_1</v>
          </cell>
          <cell r="I964">
            <v>31503</v>
          </cell>
          <cell r="K964" t="str">
            <v>OP</v>
          </cell>
          <cell r="L964" t="str">
            <v>EK</v>
          </cell>
          <cell r="O964" t="str">
            <v>13000</v>
          </cell>
          <cell r="P964">
            <v>6699</v>
          </cell>
          <cell r="Q964">
            <v>0.02</v>
          </cell>
          <cell r="R964" t="str">
            <v>99.9</v>
          </cell>
          <cell r="S964" t="str">
            <v>99.9</v>
          </cell>
          <cell r="T964">
            <v>33878</v>
          </cell>
          <cell r="V964" t="str">
            <v>9.0</v>
          </cell>
          <cell r="W964" t="str">
            <v>16.0</v>
          </cell>
          <cell r="X964" t="str">
            <v>0.1</v>
          </cell>
          <cell r="Z964" t="str">
            <v>2.0</v>
          </cell>
          <cell r="AA964" t="str">
            <v>3.8</v>
          </cell>
          <cell r="AB964" t="str">
            <v>0.5</v>
          </cell>
          <cell r="AD964" t="str">
            <v>99.9</v>
          </cell>
          <cell r="AE964" t="str">
            <v>17</v>
          </cell>
          <cell r="AF964" t="str">
            <v>545000</v>
          </cell>
          <cell r="AG964" t="str">
            <v>325</v>
          </cell>
        </row>
        <row r="965">
          <cell r="H965" t="str">
            <v>1295_B_2</v>
          </cell>
          <cell r="I965">
            <v>33725</v>
          </cell>
          <cell r="K965" t="str">
            <v>OP</v>
          </cell>
          <cell r="L965" t="str">
            <v>EK</v>
          </cell>
          <cell r="O965" t="str">
            <v>8000</v>
          </cell>
          <cell r="P965">
            <v>8061</v>
          </cell>
          <cell r="Q965">
            <v>0.01</v>
          </cell>
          <cell r="R965" t="str">
            <v>99.9</v>
          </cell>
          <cell r="S965" t="str">
            <v>99.9</v>
          </cell>
          <cell r="T965">
            <v>31686</v>
          </cell>
          <cell r="V965" t="str">
            <v>4.0</v>
          </cell>
          <cell r="W965" t="str">
            <v>16.0</v>
          </cell>
          <cell r="X965" t="str">
            <v>0.1</v>
          </cell>
          <cell r="Z965" t="str">
            <v>3.6</v>
          </cell>
          <cell r="AB965" t="str">
            <v>0.5</v>
          </cell>
          <cell r="AD965" t="str">
            <v>99.9</v>
          </cell>
          <cell r="AE965" t="str">
            <v>17</v>
          </cell>
          <cell r="AF965" t="str">
            <v>34000</v>
          </cell>
          <cell r="AG965" t="str">
            <v>325</v>
          </cell>
        </row>
        <row r="966">
          <cell r="H966" t="str">
            <v>6064_B_N1</v>
          </cell>
          <cell r="I966">
            <v>29618</v>
          </cell>
          <cell r="K966" t="str">
            <v>OP</v>
          </cell>
          <cell r="L966" t="str">
            <v>EC</v>
          </cell>
          <cell r="O966" t="str">
            <v>18398</v>
          </cell>
          <cell r="P966">
            <v>7869</v>
          </cell>
          <cell r="Q966">
            <v>0.02</v>
          </cell>
          <cell r="R966" t="str">
            <v>99.5</v>
          </cell>
          <cell r="S966" t="str">
            <v>99.5</v>
          </cell>
          <cell r="T966">
            <v>32356</v>
          </cell>
          <cell r="V966" t="str">
            <v>4</v>
          </cell>
          <cell r="W966" t="str">
            <v>7.4</v>
          </cell>
          <cell r="X966" t="str">
            <v>.1</v>
          </cell>
          <cell r="Z966" t="str">
            <v>.2</v>
          </cell>
          <cell r="AA966" t="str">
            <v>.5</v>
          </cell>
          <cell r="AB966" t="str">
            <v>.5</v>
          </cell>
          <cell r="AD966" t="str">
            <v>99.5</v>
          </cell>
          <cell r="AE966" t="str">
            <v>52</v>
          </cell>
          <cell r="AF966" t="str">
            <v xml:space="preserve">   981660</v>
          </cell>
          <cell r="AG966" t="str">
            <v>291</v>
          </cell>
        </row>
        <row r="967">
          <cell r="H967" t="str">
            <v>1241_B_1</v>
          </cell>
          <cell r="I967">
            <v>26816</v>
          </cell>
          <cell r="K967" t="str">
            <v>OP</v>
          </cell>
          <cell r="L967" t="str">
            <v>WS</v>
          </cell>
          <cell r="O967" t="str">
            <v>57326</v>
          </cell>
          <cell r="P967">
            <v>6393</v>
          </cell>
          <cell r="Q967">
            <v>0.12</v>
          </cell>
          <cell r="R967" t="str">
            <v>97.0</v>
          </cell>
          <cell r="S967" t="str">
            <v>98.7</v>
          </cell>
          <cell r="T967">
            <v>32843</v>
          </cell>
          <cell r="V967" t="str">
            <v>25.4</v>
          </cell>
          <cell r="X967" t="str">
            <v>NA</v>
          </cell>
          <cell r="Z967" t="str">
            <v>5.4</v>
          </cell>
          <cell r="AB967" t="str">
            <v>NA</v>
          </cell>
          <cell r="AD967" t="str">
            <v>98.7</v>
          </cell>
          <cell r="AE967" t="str">
            <v>654</v>
          </cell>
          <cell r="AF967" t="str">
            <v xml:space="preserve">  2500000</v>
          </cell>
          <cell r="AG967" t="str">
            <v>151</v>
          </cell>
        </row>
        <row r="968">
          <cell r="H968" t="str">
            <v>1241_B_2</v>
          </cell>
          <cell r="I968">
            <v>28246</v>
          </cell>
          <cell r="K968" t="str">
            <v>OP</v>
          </cell>
          <cell r="L968" t="str">
            <v>EK</v>
          </cell>
          <cell r="O968" t="str">
            <v>31150</v>
          </cell>
          <cell r="P968">
            <v>8529</v>
          </cell>
          <cell r="Q968">
            <v>0.02</v>
          </cell>
          <cell r="R968" t="str">
            <v>99.4</v>
          </cell>
          <cell r="S968" t="str">
            <v>99.4</v>
          </cell>
          <cell r="T968">
            <v>32843</v>
          </cell>
          <cell r="V968" t="str">
            <v>5.8</v>
          </cell>
          <cell r="X968" t="str">
            <v>NA</v>
          </cell>
          <cell r="Z968" t="str">
            <v>.3</v>
          </cell>
          <cell r="AB968" t="str">
            <v>NA</v>
          </cell>
          <cell r="AD968" t="str">
            <v>99.4</v>
          </cell>
          <cell r="AE968" t="str">
            <v>74</v>
          </cell>
          <cell r="AF968" t="str">
            <v xml:space="preserve">  2926000</v>
          </cell>
          <cell r="AG968" t="str">
            <v>302</v>
          </cell>
        </row>
        <row r="969">
          <cell r="H969" t="str">
            <v>2079_B_5A</v>
          </cell>
          <cell r="I969">
            <v>37012</v>
          </cell>
          <cell r="K969" t="str">
            <v>OP</v>
          </cell>
          <cell r="L969" t="str">
            <v>BP</v>
          </cell>
          <cell r="O969" t="str">
            <v>11574</v>
          </cell>
          <cell r="P969">
            <v>7723</v>
          </cell>
          <cell r="Q969">
            <v>0.01</v>
          </cell>
          <cell r="R969" t="str">
            <v>99.9</v>
          </cell>
          <cell r="S969" t="str">
            <v>99.9</v>
          </cell>
          <cell r="T969">
            <v>37104</v>
          </cell>
          <cell r="V969" t="str">
            <v>5.5</v>
          </cell>
          <cell r="X969" t="str">
            <v>NA</v>
          </cell>
          <cell r="Z969" t="str">
            <v>0.3</v>
          </cell>
          <cell r="AB969" t="str">
            <v>NA</v>
          </cell>
          <cell r="AD969" t="str">
            <v>99.9</v>
          </cell>
          <cell r="AE969" t="str">
            <v>96</v>
          </cell>
          <cell r="AF969" t="str">
            <v>1778030</v>
          </cell>
          <cell r="AG969" t="str">
            <v>161</v>
          </cell>
        </row>
        <row r="970">
          <cell r="H970" t="str">
            <v>2080_B_1</v>
          </cell>
          <cell r="I970">
            <v>26299</v>
          </cell>
          <cell r="K970" t="str">
            <v>OP</v>
          </cell>
          <cell r="L970" t="str">
            <v>EC</v>
          </cell>
          <cell r="O970" t="str">
            <v>3004</v>
          </cell>
          <cell r="P970">
            <v>8250</v>
          </cell>
          <cell r="Q970">
            <v>0.13</v>
          </cell>
          <cell r="R970" t="str">
            <v>99.5</v>
          </cell>
          <cell r="S970" t="str">
            <v>99.5</v>
          </cell>
          <cell r="T970">
            <v>26785</v>
          </cell>
          <cell r="V970" t="str">
            <v>25</v>
          </cell>
          <cell r="X970" t="str">
            <v>NA</v>
          </cell>
          <cell r="Z970" t="str">
            <v>5</v>
          </cell>
          <cell r="AB970" t="str">
            <v>NA</v>
          </cell>
          <cell r="AD970" t="str">
            <v>99.5</v>
          </cell>
          <cell r="AE970" t="str">
            <v>219</v>
          </cell>
          <cell r="AF970" t="str">
            <v xml:space="preserve">   581600</v>
          </cell>
          <cell r="AG970" t="str">
            <v>290</v>
          </cell>
        </row>
        <row r="971">
          <cell r="H971" t="str">
            <v>2080_B_2</v>
          </cell>
          <cell r="I971">
            <v>26299</v>
          </cell>
          <cell r="K971" t="str">
            <v>OP</v>
          </cell>
          <cell r="L971" t="str">
            <v>EC</v>
          </cell>
          <cell r="O971" t="str">
            <v>2467</v>
          </cell>
          <cell r="P971">
            <v>8391</v>
          </cell>
          <cell r="Q971">
            <v>0.13</v>
          </cell>
          <cell r="R971" t="str">
            <v>99.5</v>
          </cell>
          <cell r="S971" t="str">
            <v>99.5</v>
          </cell>
          <cell r="T971">
            <v>26785</v>
          </cell>
          <cell r="V971" t="str">
            <v>25</v>
          </cell>
          <cell r="X971" t="str">
            <v>NA</v>
          </cell>
          <cell r="Z971" t="str">
            <v>5</v>
          </cell>
          <cell r="AB971" t="str">
            <v>NA</v>
          </cell>
          <cell r="AD971" t="str">
            <v>99.5</v>
          </cell>
          <cell r="AE971" t="str">
            <v>219</v>
          </cell>
          <cell r="AF971" t="str">
            <v xml:space="preserve">   581600</v>
          </cell>
          <cell r="AG971" t="str">
            <v>290</v>
          </cell>
        </row>
        <row r="972">
          <cell r="H972" t="str">
            <v>2080_B_3</v>
          </cell>
          <cell r="I972">
            <v>26299</v>
          </cell>
          <cell r="K972" t="str">
            <v>OP</v>
          </cell>
          <cell r="L972" t="str">
            <v>EC</v>
          </cell>
          <cell r="O972" t="str">
            <v>2268</v>
          </cell>
          <cell r="P972">
            <v>7450</v>
          </cell>
          <cell r="Q972">
            <v>0.13</v>
          </cell>
          <cell r="R972" t="str">
            <v>99.5</v>
          </cell>
          <cell r="S972" t="str">
            <v>99.5</v>
          </cell>
          <cell r="T972">
            <v>26785</v>
          </cell>
          <cell r="V972" t="str">
            <v>25</v>
          </cell>
          <cell r="X972" t="str">
            <v>NA</v>
          </cell>
          <cell r="Z972" t="str">
            <v>5</v>
          </cell>
          <cell r="AB972" t="str">
            <v>NA</v>
          </cell>
          <cell r="AD972" t="str">
            <v>99.5</v>
          </cell>
          <cell r="AE972" t="str">
            <v>219</v>
          </cell>
          <cell r="AF972" t="str">
            <v xml:space="preserve">   581600</v>
          </cell>
          <cell r="AG972" t="str">
            <v>290</v>
          </cell>
        </row>
        <row r="973">
          <cell r="H973" t="str">
            <v>6065_B_1</v>
          </cell>
          <cell r="I973">
            <v>29342</v>
          </cell>
          <cell r="K973" t="str">
            <v>OP</v>
          </cell>
          <cell r="L973" t="str">
            <v>EK</v>
          </cell>
          <cell r="O973" t="str">
            <v>33962</v>
          </cell>
          <cell r="P973">
            <v>7760</v>
          </cell>
          <cell r="Q973">
            <v>0.03</v>
          </cell>
          <cell r="R973" t="str">
            <v>99.4</v>
          </cell>
          <cell r="S973" t="str">
            <v>99.4</v>
          </cell>
          <cell r="T973">
            <v>29312</v>
          </cell>
          <cell r="V973" t="str">
            <v>6</v>
          </cell>
          <cell r="X973" t="str">
            <v>NA</v>
          </cell>
          <cell r="Z973" t="str">
            <v>.4</v>
          </cell>
          <cell r="AB973" t="str">
            <v>NA</v>
          </cell>
          <cell r="AD973" t="str">
            <v>99.4</v>
          </cell>
          <cell r="AE973" t="str">
            <v>256</v>
          </cell>
          <cell r="AF973" t="str">
            <v xml:space="preserve">  2643000</v>
          </cell>
          <cell r="AG973" t="str">
            <v>302</v>
          </cell>
        </row>
        <row r="974">
          <cell r="H974" t="str">
            <v>2500_B_3</v>
          </cell>
          <cell r="I974">
            <v>23894</v>
          </cell>
          <cell r="K974" t="str">
            <v>OS</v>
          </cell>
          <cell r="L974" t="str">
            <v>EW</v>
          </cell>
          <cell r="O974" t="str">
            <v>10300</v>
          </cell>
          <cell r="V974" t="str">
            <v>12.5</v>
          </cell>
          <cell r="X974" t="str">
            <v>NA</v>
          </cell>
          <cell r="Z974" t="str">
            <v>0.3</v>
          </cell>
          <cell r="AA974" t="str">
            <v>0.6</v>
          </cell>
          <cell r="AB974" t="str">
            <v>3</v>
          </cell>
          <cell r="AD974" t="str">
            <v>99</v>
          </cell>
          <cell r="AE974" t="str">
            <v>550</v>
          </cell>
          <cell r="AF974" t="str">
            <v>4310000</v>
          </cell>
          <cell r="AG974" t="str">
            <v>700</v>
          </cell>
        </row>
        <row r="975">
          <cell r="H975" t="str">
            <v>55289_B_BH1</v>
          </cell>
          <cell r="I975">
            <v>39814</v>
          </cell>
          <cell r="K975" t="str">
            <v>PL</v>
          </cell>
          <cell r="L975" t="str">
            <v>BP</v>
          </cell>
        </row>
        <row r="976">
          <cell r="H976" t="str">
            <v>50860_B_1</v>
          </cell>
          <cell r="I976">
            <v>32874</v>
          </cell>
          <cell r="K976" t="str">
            <v>OP</v>
          </cell>
          <cell r="L976" t="str">
            <v>BP</v>
          </cell>
          <cell r="O976" t="str">
            <v>1724</v>
          </cell>
          <cell r="P976">
            <v>7976</v>
          </cell>
          <cell r="Q976">
            <v>0</v>
          </cell>
          <cell r="R976" t="str">
            <v>99.0</v>
          </cell>
          <cell r="S976" t="str">
            <v>100.0</v>
          </cell>
          <cell r="T976">
            <v>38596</v>
          </cell>
          <cell r="V976" t="str">
            <v>NA</v>
          </cell>
          <cell r="X976" t="str">
            <v>NA</v>
          </cell>
          <cell r="Z976" t="str">
            <v>NA</v>
          </cell>
          <cell r="AB976" t="str">
            <v>NA</v>
          </cell>
          <cell r="AD976" t="str">
            <v>99.0</v>
          </cell>
          <cell r="AE976" t="str">
            <v>0</v>
          </cell>
          <cell r="AF976" t="str">
            <v>74483</v>
          </cell>
          <cell r="AG976" t="str">
            <v>312</v>
          </cell>
        </row>
        <row r="977">
          <cell r="H977" t="str">
            <v>50860_B_2</v>
          </cell>
          <cell r="I977">
            <v>32874</v>
          </cell>
          <cell r="K977" t="str">
            <v>OP</v>
          </cell>
          <cell r="L977" t="str">
            <v>BP</v>
          </cell>
          <cell r="O977" t="str">
            <v>1724</v>
          </cell>
          <cell r="P977">
            <v>8295</v>
          </cell>
          <cell r="Q977">
            <v>0</v>
          </cell>
          <cell r="R977" t="str">
            <v>99.0</v>
          </cell>
          <cell r="S977" t="str">
            <v>100.0</v>
          </cell>
          <cell r="T977">
            <v>38596</v>
          </cell>
          <cell r="V977" t="str">
            <v>NA</v>
          </cell>
          <cell r="X977" t="str">
            <v>NA</v>
          </cell>
          <cell r="Z977" t="str">
            <v>NA</v>
          </cell>
          <cell r="AB977" t="str">
            <v>NA</v>
          </cell>
          <cell r="AD977" t="str">
            <v>99.0</v>
          </cell>
          <cell r="AE977" t="str">
            <v>1</v>
          </cell>
          <cell r="AF977" t="str">
            <v>72841</v>
          </cell>
          <cell r="AG977" t="str">
            <v>313</v>
          </cell>
        </row>
        <row r="978">
          <cell r="H978" t="str">
            <v>1355_B_1</v>
          </cell>
          <cell r="I978">
            <v>26755</v>
          </cell>
          <cell r="K978" t="str">
            <v>OP</v>
          </cell>
          <cell r="L978" t="str">
            <v>EC</v>
          </cell>
          <cell r="O978" t="str">
            <v>1675</v>
          </cell>
          <cell r="P978">
            <v>7898</v>
          </cell>
          <cell r="Q978">
            <v>0.14000000000000001</v>
          </cell>
          <cell r="R978" t="str">
            <v>97.9</v>
          </cell>
          <cell r="S978" t="str">
            <v>97.9</v>
          </cell>
          <cell r="T978">
            <v>27364</v>
          </cell>
          <cell r="V978" t="str">
            <v>11.0</v>
          </cell>
          <cell r="X978" t="str">
            <v>NA</v>
          </cell>
          <cell r="Z978" t="str">
            <v>3.1</v>
          </cell>
          <cell r="AB978" t="str">
            <v>NA</v>
          </cell>
          <cell r="AD978" t="str">
            <v>98.5</v>
          </cell>
          <cell r="AE978" t="str">
            <v>69</v>
          </cell>
          <cell r="AF978" t="str">
            <v xml:space="preserve">   430000</v>
          </cell>
          <cell r="AG978" t="str">
            <v>296</v>
          </cell>
        </row>
        <row r="979">
          <cell r="H979" t="str">
            <v>1355_B_2</v>
          </cell>
          <cell r="I979">
            <v>27576</v>
          </cell>
          <cell r="K979" t="str">
            <v>OP</v>
          </cell>
          <cell r="L979" t="str">
            <v>EK</v>
          </cell>
          <cell r="O979" t="str">
            <v>2848</v>
          </cell>
          <cell r="P979">
            <v>7773</v>
          </cell>
          <cell r="Q979">
            <v>0.02</v>
          </cell>
          <cell r="R979" t="str">
            <v>99.7</v>
          </cell>
          <cell r="S979" t="str">
            <v>99.7</v>
          </cell>
          <cell r="T979">
            <v>27760</v>
          </cell>
          <cell r="V979" t="str">
            <v>13.1</v>
          </cell>
          <cell r="X979" t="str">
            <v>NA</v>
          </cell>
          <cell r="Z979" t="str">
            <v>3.6</v>
          </cell>
          <cell r="AB979" t="str">
            <v>NA</v>
          </cell>
          <cell r="AD979" t="str">
            <v>99.0</v>
          </cell>
          <cell r="AE979" t="str">
            <v>98</v>
          </cell>
          <cell r="AF979" t="str">
            <v xml:space="preserve">   604725</v>
          </cell>
          <cell r="AG979" t="str">
            <v>301</v>
          </cell>
        </row>
        <row r="980">
          <cell r="H980" t="str">
            <v>1355_B_3</v>
          </cell>
          <cell r="I980">
            <v>27942</v>
          </cell>
          <cell r="K980" t="str">
            <v>OP</v>
          </cell>
          <cell r="L980" t="str">
            <v>EK</v>
          </cell>
          <cell r="O980" t="str">
            <v>6241</v>
          </cell>
          <cell r="P980">
            <v>4810</v>
          </cell>
          <cell r="Q980">
            <v>0.02</v>
          </cell>
          <cell r="R980" t="str">
            <v>99.7</v>
          </cell>
          <cell r="S980" t="str">
            <v>99.7</v>
          </cell>
          <cell r="T980">
            <v>28307</v>
          </cell>
          <cell r="V980" t="str">
            <v>13.1</v>
          </cell>
          <cell r="X980" t="str">
            <v>NA</v>
          </cell>
          <cell r="Z980" t="str">
            <v>3.6</v>
          </cell>
          <cell r="AB980" t="str">
            <v>NA</v>
          </cell>
          <cell r="AD980" t="str">
            <v>99.0</v>
          </cell>
          <cell r="AE980" t="str">
            <v>300</v>
          </cell>
          <cell r="AF980" t="str">
            <v xml:space="preserve">  1750000</v>
          </cell>
          <cell r="AG980" t="str">
            <v>289</v>
          </cell>
        </row>
        <row r="981">
          <cell r="H981" t="str">
            <v>1356_B_1</v>
          </cell>
          <cell r="I981">
            <v>26999</v>
          </cell>
          <cell r="K981" t="str">
            <v>OP</v>
          </cell>
          <cell r="L981" t="str">
            <v>EK</v>
          </cell>
          <cell r="O981" t="str">
            <v>5256</v>
          </cell>
          <cell r="P981">
            <v>7985</v>
          </cell>
          <cell r="Q981">
            <v>0.06</v>
          </cell>
          <cell r="R981" t="str">
            <v>99.2</v>
          </cell>
          <cell r="S981" t="str">
            <v>99.2</v>
          </cell>
          <cell r="T981">
            <v>27181</v>
          </cell>
          <cell r="V981" t="str">
            <v>11.0</v>
          </cell>
          <cell r="X981" t="str">
            <v>NA</v>
          </cell>
          <cell r="Z981" t="str">
            <v>3.2</v>
          </cell>
          <cell r="AB981" t="str">
            <v>0.2</v>
          </cell>
          <cell r="AD981" t="str">
            <v>98.5</v>
          </cell>
          <cell r="AE981" t="str">
            <v>345</v>
          </cell>
          <cell r="AF981" t="str">
            <v xml:space="preserve">  1900000</v>
          </cell>
          <cell r="AG981" t="str">
            <v>292</v>
          </cell>
        </row>
        <row r="982">
          <cell r="H982" t="str">
            <v>1356_B_2</v>
          </cell>
          <cell r="I982">
            <v>28185</v>
          </cell>
          <cell r="K982" t="str">
            <v>OP</v>
          </cell>
          <cell r="L982" t="str">
            <v>EW</v>
          </cell>
          <cell r="O982" t="str">
            <v>3668</v>
          </cell>
          <cell r="P982">
            <v>7031</v>
          </cell>
          <cell r="Q982">
            <v>7.0000000000000007E-2</v>
          </cell>
          <cell r="R982" t="str">
            <v>99.0</v>
          </cell>
          <cell r="S982" t="str">
            <v>99.0</v>
          </cell>
          <cell r="T982">
            <v>28430</v>
          </cell>
          <cell r="V982" t="str">
            <v>8.8</v>
          </cell>
          <cell r="X982" t="str">
            <v>NA</v>
          </cell>
          <cell r="Z982" t="str">
            <v>0.5</v>
          </cell>
          <cell r="AB982" t="str">
            <v>0.2</v>
          </cell>
          <cell r="AD982" t="str">
            <v>99.0</v>
          </cell>
          <cell r="AE982" t="str">
            <v>481</v>
          </cell>
          <cell r="AF982" t="str">
            <v xml:space="preserve">  2900000</v>
          </cell>
          <cell r="AG982" t="str">
            <v>630</v>
          </cell>
        </row>
        <row r="983">
          <cell r="H983" t="str">
            <v>1356_B_3</v>
          </cell>
          <cell r="I983">
            <v>29707</v>
          </cell>
          <cell r="K983" t="str">
            <v>OP</v>
          </cell>
          <cell r="L983" t="str">
            <v>EW</v>
          </cell>
          <cell r="O983" t="str">
            <v>10896</v>
          </cell>
          <cell r="P983">
            <v>7968</v>
          </cell>
          <cell r="Q983">
            <v>0.03</v>
          </cell>
          <cell r="R983" t="str">
            <v>99.6</v>
          </cell>
          <cell r="S983" t="str">
            <v>99.6</v>
          </cell>
          <cell r="T983">
            <v>30348</v>
          </cell>
          <cell r="V983" t="str">
            <v>15</v>
          </cell>
          <cell r="X983" t="str">
            <v>NA</v>
          </cell>
          <cell r="Z983" t="str">
            <v>0.7</v>
          </cell>
          <cell r="AB983" t="str">
            <v>0.2</v>
          </cell>
          <cell r="AD983" t="str">
            <v>99.5</v>
          </cell>
          <cell r="AE983" t="str">
            <v>550</v>
          </cell>
          <cell r="AF983" t="str">
            <v xml:space="preserve">  3450000</v>
          </cell>
          <cell r="AG983" t="str">
            <v>775</v>
          </cell>
        </row>
        <row r="984">
          <cell r="H984" t="str">
            <v>1356_B_4</v>
          </cell>
          <cell r="I984">
            <v>30834</v>
          </cell>
          <cell r="K984" t="str">
            <v>OP</v>
          </cell>
          <cell r="L984" t="str">
            <v>EW</v>
          </cell>
          <cell r="O984" t="str">
            <v>10896</v>
          </cell>
          <cell r="P984">
            <v>8106</v>
          </cell>
          <cell r="Q984">
            <v>0.02</v>
          </cell>
          <cell r="R984" t="str">
            <v>99.7</v>
          </cell>
          <cell r="S984" t="str">
            <v>99.7</v>
          </cell>
          <cell r="T984">
            <v>30895</v>
          </cell>
          <cell r="V984" t="str">
            <v>15</v>
          </cell>
          <cell r="X984" t="str">
            <v>NA</v>
          </cell>
          <cell r="Z984" t="str">
            <v>0.7</v>
          </cell>
          <cell r="AB984" t="str">
            <v>0.2</v>
          </cell>
          <cell r="AD984" t="str">
            <v>99.5</v>
          </cell>
          <cell r="AE984" t="str">
            <v>550</v>
          </cell>
          <cell r="AF984" t="str">
            <v xml:space="preserve">  3450000</v>
          </cell>
          <cell r="AG984" t="str">
            <v>775</v>
          </cell>
        </row>
        <row r="985">
          <cell r="H985" t="str">
            <v>1357_B_4</v>
          </cell>
          <cell r="I985">
            <v>26999</v>
          </cell>
          <cell r="K985" t="str">
            <v>OP</v>
          </cell>
          <cell r="L985" t="str">
            <v>EK</v>
          </cell>
          <cell r="O985" t="str">
            <v>300</v>
          </cell>
          <cell r="P985">
            <v>6860</v>
          </cell>
          <cell r="Q985">
            <v>0.09</v>
          </cell>
          <cell r="R985" t="str">
            <v>98.5</v>
          </cell>
          <cell r="S985" t="str">
            <v>98.5</v>
          </cell>
          <cell r="T985">
            <v>27030</v>
          </cell>
          <cell r="V985" t="str">
            <v>18.0</v>
          </cell>
          <cell r="X985" t="str">
            <v>NA</v>
          </cell>
          <cell r="Z985" t="str">
            <v>1.0</v>
          </cell>
          <cell r="AB985" t="str">
            <v>NA</v>
          </cell>
          <cell r="AD985" t="str">
            <v>98.5</v>
          </cell>
          <cell r="AE985" t="str">
            <v>84</v>
          </cell>
          <cell r="AF985" t="str">
            <v xml:space="preserve">   336000</v>
          </cell>
          <cell r="AG985" t="str">
            <v>325</v>
          </cell>
        </row>
        <row r="986">
          <cell r="H986" t="str">
            <v>1357_B_5</v>
          </cell>
          <cell r="I986">
            <v>27576</v>
          </cell>
          <cell r="K986" t="str">
            <v>OP</v>
          </cell>
          <cell r="L986" t="str">
            <v>EW</v>
          </cell>
          <cell r="O986" t="str">
            <v>456</v>
          </cell>
          <cell r="P986">
            <v>4620</v>
          </cell>
          <cell r="Q986">
            <v>0.06</v>
          </cell>
          <cell r="R986" t="str">
            <v>99.0</v>
          </cell>
          <cell r="S986" t="str">
            <v>99.0</v>
          </cell>
          <cell r="T986">
            <v>27729</v>
          </cell>
          <cell r="V986" t="str">
            <v>15.1</v>
          </cell>
          <cell r="X986" t="str">
            <v>NA</v>
          </cell>
          <cell r="Z986" t="str">
            <v>0.7</v>
          </cell>
          <cell r="AB986" t="str">
            <v>NA</v>
          </cell>
          <cell r="AD986" t="str">
            <v>99.0</v>
          </cell>
          <cell r="AE986" t="str">
            <v>355</v>
          </cell>
          <cell r="AF986" t="str">
            <v xml:space="preserve">   620900</v>
          </cell>
          <cell r="AG986" t="str">
            <v>650</v>
          </cell>
        </row>
        <row r="987">
          <cell r="H987" t="str">
            <v>1360_B_3</v>
          </cell>
          <cell r="I987">
            <v>27515</v>
          </cell>
          <cell r="K987" t="str">
            <v>OS</v>
          </cell>
          <cell r="L987" t="str">
            <v>EK</v>
          </cell>
          <cell r="O987" t="str">
            <v>EN</v>
          </cell>
          <cell r="V987" t="str">
            <v>19.0</v>
          </cell>
          <cell r="X987" t="str">
            <v>NA</v>
          </cell>
          <cell r="Z987" t="str">
            <v>1</v>
          </cell>
          <cell r="AB987" t="str">
            <v>NA</v>
          </cell>
          <cell r="AD987" t="str">
            <v>98.5</v>
          </cell>
          <cell r="AE987" t="str">
            <v>29</v>
          </cell>
          <cell r="AF987" t="str">
            <v>160000</v>
          </cell>
          <cell r="AG987" t="str">
            <v>285</v>
          </cell>
        </row>
        <row r="988">
          <cell r="H988" t="str">
            <v>1361_B_5</v>
          </cell>
          <cell r="I988">
            <v>27364</v>
          </cell>
          <cell r="K988" t="str">
            <v>OP</v>
          </cell>
          <cell r="L988" t="str">
            <v>EK</v>
          </cell>
          <cell r="O988" t="str">
            <v>1461</v>
          </cell>
          <cell r="P988">
            <v>7059</v>
          </cell>
          <cell r="Q988">
            <v>0.03</v>
          </cell>
          <cell r="R988" t="str">
            <v>99.5</v>
          </cell>
          <cell r="S988" t="str">
            <v>99.5</v>
          </cell>
          <cell r="T988">
            <v>27364</v>
          </cell>
          <cell r="V988" t="str">
            <v>18.0</v>
          </cell>
          <cell r="X988" t="str">
            <v>NA</v>
          </cell>
          <cell r="Z988" t="str">
            <v>1.0</v>
          </cell>
          <cell r="AB988" t="str">
            <v>NA</v>
          </cell>
          <cell r="AD988" t="str">
            <v>99.5</v>
          </cell>
          <cell r="AE988" t="str">
            <v>49</v>
          </cell>
          <cell r="AF988" t="str">
            <v xml:space="preserve">   336000</v>
          </cell>
          <cell r="AG988" t="str">
            <v>300</v>
          </cell>
        </row>
        <row r="989">
          <cell r="H989" t="str">
            <v>50277_B_ESP1</v>
          </cell>
          <cell r="I989">
            <v>34029</v>
          </cell>
          <cell r="K989" t="str">
            <v>OP</v>
          </cell>
          <cell r="L989" t="str">
            <v>EW</v>
          </cell>
          <cell r="M989" t="str">
            <v>MC</v>
          </cell>
          <cell r="O989" t="str">
            <v>EN</v>
          </cell>
          <cell r="P989">
            <v>7839</v>
          </cell>
          <cell r="Q989">
            <v>0.02</v>
          </cell>
          <cell r="R989" t="str">
            <v>.99.0</v>
          </cell>
          <cell r="S989" t="str">
            <v>NA</v>
          </cell>
          <cell r="U989" t="str">
            <v>NA</v>
          </cell>
          <cell r="V989" t="str">
            <v>NA</v>
          </cell>
          <cell r="X989" t="str">
            <v>NA</v>
          </cell>
          <cell r="Z989" t="str">
            <v>NA</v>
          </cell>
          <cell r="AB989" t="str">
            <v>NA</v>
          </cell>
          <cell r="AD989" t="str">
            <v>98.7</v>
          </cell>
          <cell r="AE989" t="str">
            <v>10</v>
          </cell>
          <cell r="AF989" t="str">
            <v>127890</v>
          </cell>
          <cell r="AG989" t="str">
            <v>374</v>
          </cell>
        </row>
        <row r="990">
          <cell r="H990" t="str">
            <v>50410_B_CO4</v>
          </cell>
          <cell r="I990">
            <v>31199</v>
          </cell>
          <cell r="K990" t="str">
            <v>OP</v>
          </cell>
          <cell r="L990" t="str">
            <v>BP</v>
          </cell>
          <cell r="O990" t="str">
            <v>1945</v>
          </cell>
          <cell r="P990">
            <v>8093</v>
          </cell>
          <cell r="Q990">
            <v>0.02</v>
          </cell>
          <cell r="R990" t="str">
            <v>99.0</v>
          </cell>
          <cell r="S990" t="str">
            <v>99.0</v>
          </cell>
          <cell r="T990">
            <v>37865</v>
          </cell>
          <cell r="V990" t="str">
            <v>19.8</v>
          </cell>
          <cell r="W990" t="str">
            <v>50.3</v>
          </cell>
          <cell r="X990" t="str">
            <v>0.1</v>
          </cell>
          <cell r="Z990" t="str">
            <v>0.3</v>
          </cell>
          <cell r="AA990" t="str">
            <v>6.5</v>
          </cell>
          <cell r="AB990" t="str">
            <v>0.1</v>
          </cell>
          <cell r="AD990" t="str">
            <v>99.7</v>
          </cell>
          <cell r="AE990" t="str">
            <v>10</v>
          </cell>
          <cell r="AF990" t="str">
            <v>300000</v>
          </cell>
          <cell r="AG990" t="str">
            <v>350</v>
          </cell>
        </row>
        <row r="991">
          <cell r="H991" t="str">
            <v>10731_B_ESP1</v>
          </cell>
          <cell r="I991">
            <v>32295</v>
          </cell>
          <cell r="K991" t="str">
            <v>OP</v>
          </cell>
          <cell r="L991" t="str">
            <v>MC</v>
          </cell>
          <cell r="M991" t="str">
            <v>EK</v>
          </cell>
          <cell r="O991" t="str">
            <v>120</v>
          </cell>
          <cell r="P991">
            <v>7517</v>
          </cell>
          <cell r="Q991">
            <v>0.01</v>
          </cell>
          <cell r="R991" t="str">
            <v>81.0</v>
          </cell>
          <cell r="S991" t="str">
            <v>NA</v>
          </cell>
          <cell r="U991" t="str">
            <v>NA</v>
          </cell>
          <cell r="V991" t="str">
            <v>NA</v>
          </cell>
          <cell r="X991" t="str">
            <v>NA</v>
          </cell>
          <cell r="Z991" t="str">
            <v>NA</v>
          </cell>
          <cell r="AB991" t="str">
            <v>NA</v>
          </cell>
          <cell r="AD991" t="str">
            <v>96.6</v>
          </cell>
          <cell r="AE991" t="str">
            <v>1.38</v>
          </cell>
          <cell r="AF991" t="str">
            <v>95000</v>
          </cell>
          <cell r="AG991" t="str">
            <v>330</v>
          </cell>
        </row>
        <row r="992">
          <cell r="H992" t="str">
            <v>673_B_S-3</v>
          </cell>
          <cell r="I992">
            <v>24990</v>
          </cell>
          <cell r="K992" t="str">
            <v>OP</v>
          </cell>
          <cell r="L992" t="str">
            <v>MC</v>
          </cell>
          <cell r="O992" t="str">
            <v>EN</v>
          </cell>
          <cell r="P992">
            <v>293</v>
          </cell>
          <cell r="Q992">
            <v>0.01</v>
          </cell>
          <cell r="R992" t="str">
            <v>90.0</v>
          </cell>
          <cell r="S992" t="str">
            <v>100.0</v>
          </cell>
          <cell r="T992">
            <v>37073</v>
          </cell>
          <cell r="V992" t="str">
            <v>NA</v>
          </cell>
          <cell r="X992" t="str">
            <v>0.1</v>
          </cell>
          <cell r="Z992" t="str">
            <v>NA</v>
          </cell>
          <cell r="AB992" t="str">
            <v>2.3</v>
          </cell>
          <cell r="AD992" t="str">
            <v>90.0</v>
          </cell>
          <cell r="AE992" t="str">
            <v>8</v>
          </cell>
          <cell r="AF992" t="str">
            <v>89000</v>
          </cell>
          <cell r="AG992" t="str">
            <v>305</v>
          </cell>
        </row>
        <row r="993">
          <cell r="H993" t="str">
            <v>676_B_3</v>
          </cell>
          <cell r="I993">
            <v>30195</v>
          </cell>
          <cell r="K993" t="str">
            <v>OP</v>
          </cell>
          <cell r="L993" t="str">
            <v>EK</v>
          </cell>
          <cell r="O993" t="str">
            <v>2917</v>
          </cell>
          <cell r="P993">
            <v>8176</v>
          </cell>
          <cell r="Q993">
            <v>0.02</v>
          </cell>
          <cell r="R993" t="str">
            <v>99.6</v>
          </cell>
          <cell r="S993" t="str">
            <v>99.7</v>
          </cell>
          <cell r="T993">
            <v>34121</v>
          </cell>
          <cell r="V993" t="str">
            <v>15.0</v>
          </cell>
          <cell r="X993" t="str">
            <v>0.1</v>
          </cell>
          <cell r="Z993" t="str">
            <v>1.5</v>
          </cell>
          <cell r="AA993" t="str">
            <v>3.0</v>
          </cell>
          <cell r="AB993" t="str">
            <v>0.8</v>
          </cell>
          <cell r="AC993" t="str">
            <v>2.0</v>
          </cell>
          <cell r="AD993" t="str">
            <v>99.6</v>
          </cell>
          <cell r="AE993" t="str">
            <v>81</v>
          </cell>
          <cell r="AF993" t="str">
            <v xml:space="preserve">   700000</v>
          </cell>
          <cell r="AG993" t="str">
            <v>298</v>
          </cell>
        </row>
        <row r="994">
          <cell r="H994" t="str">
            <v>1831_B_1</v>
          </cell>
          <cell r="I994">
            <v>28642</v>
          </cell>
          <cell r="K994" t="str">
            <v>OP</v>
          </cell>
          <cell r="L994" t="str">
            <v>EK</v>
          </cell>
          <cell r="O994" t="str">
            <v>2415</v>
          </cell>
          <cell r="P994">
            <v>6550</v>
          </cell>
          <cell r="Q994">
            <v>0.1</v>
          </cell>
          <cell r="R994" t="str">
            <v>99.2</v>
          </cell>
          <cell r="S994" t="str">
            <v>99.9</v>
          </cell>
          <cell r="T994">
            <v>38596</v>
          </cell>
          <cell r="V994" t="str">
            <v>11.3</v>
          </cell>
          <cell r="X994" t="str">
            <v>NA</v>
          </cell>
          <cell r="Z994" t="str">
            <v>0.9</v>
          </cell>
          <cell r="AB994" t="str">
            <v>NA</v>
          </cell>
          <cell r="AD994" t="str">
            <v>99.2</v>
          </cell>
          <cell r="AE994" t="str">
            <v>95</v>
          </cell>
          <cell r="AF994" t="str">
            <v xml:space="preserve">   142500</v>
          </cell>
          <cell r="AG994" t="str">
            <v>340</v>
          </cell>
        </row>
        <row r="995">
          <cell r="H995" t="str">
            <v>1831_B_2</v>
          </cell>
          <cell r="I995">
            <v>28642</v>
          </cell>
          <cell r="K995" t="str">
            <v>OP</v>
          </cell>
          <cell r="L995" t="str">
            <v>EK</v>
          </cell>
          <cell r="O995" t="str">
            <v>2415</v>
          </cell>
          <cell r="P995">
            <v>6157</v>
          </cell>
          <cell r="Q995">
            <v>0.03</v>
          </cell>
          <cell r="R995" t="str">
            <v>98.9</v>
          </cell>
          <cell r="S995" t="str">
            <v>99.9</v>
          </cell>
          <cell r="T995">
            <v>38596</v>
          </cell>
          <cell r="V995" t="str">
            <v>11.3</v>
          </cell>
          <cell r="X995" t="str">
            <v>NA</v>
          </cell>
          <cell r="Z995" t="str">
            <v>0.9</v>
          </cell>
          <cell r="AB995" t="str">
            <v>NA</v>
          </cell>
          <cell r="AD995" t="str">
            <v>98.9</v>
          </cell>
          <cell r="AE995" t="str">
            <v>95</v>
          </cell>
          <cell r="AF995" t="str">
            <v xml:space="preserve">   164500</v>
          </cell>
          <cell r="AG995" t="str">
            <v>340</v>
          </cell>
        </row>
        <row r="996">
          <cell r="H996" t="str">
            <v>1831_B_3</v>
          </cell>
          <cell r="I996">
            <v>28642</v>
          </cell>
          <cell r="K996" t="str">
            <v>OP</v>
          </cell>
          <cell r="L996" t="str">
            <v>EK</v>
          </cell>
          <cell r="O996" t="str">
            <v>2415</v>
          </cell>
          <cell r="P996">
            <v>7085</v>
          </cell>
          <cell r="Q996">
            <v>0.14000000000000001</v>
          </cell>
          <cell r="R996" t="str">
            <v>98.9</v>
          </cell>
          <cell r="S996" t="str">
            <v>99.9</v>
          </cell>
          <cell r="T996">
            <v>38596</v>
          </cell>
          <cell r="V996" t="str">
            <v>11.3</v>
          </cell>
          <cell r="X996" t="str">
            <v>NA</v>
          </cell>
          <cell r="Z996" t="str">
            <v>0.9</v>
          </cell>
          <cell r="AB996" t="str">
            <v>NA</v>
          </cell>
          <cell r="AD996" t="str">
            <v>98.9</v>
          </cell>
          <cell r="AE996" t="str">
            <v>95</v>
          </cell>
          <cell r="AF996" t="str">
            <v xml:space="preserve">   164500</v>
          </cell>
          <cell r="AG996" t="str">
            <v>340</v>
          </cell>
        </row>
        <row r="997">
          <cell r="H997" t="str">
            <v>1831_B_4</v>
          </cell>
          <cell r="I997">
            <v>27912</v>
          </cell>
          <cell r="K997" t="str">
            <v>OP</v>
          </cell>
          <cell r="L997" t="str">
            <v>EK</v>
          </cell>
          <cell r="O997" t="str">
            <v>2754</v>
          </cell>
          <cell r="P997">
            <v>4887</v>
          </cell>
          <cell r="Q997">
            <v>0.04</v>
          </cell>
          <cell r="R997" t="str">
            <v>99.6</v>
          </cell>
          <cell r="S997" t="str">
            <v>99.9</v>
          </cell>
          <cell r="T997">
            <v>38596</v>
          </cell>
          <cell r="V997" t="str">
            <v>12.0</v>
          </cell>
          <cell r="X997" t="str">
            <v>NA</v>
          </cell>
          <cell r="Z997" t="str">
            <v>0.9</v>
          </cell>
          <cell r="AB997" t="str">
            <v>NA</v>
          </cell>
          <cell r="AD997" t="str">
            <v>99.6</v>
          </cell>
          <cell r="AE997" t="str">
            <v>133</v>
          </cell>
          <cell r="AF997" t="str">
            <v xml:space="preserve">   244000</v>
          </cell>
          <cell r="AG997" t="str">
            <v>340</v>
          </cell>
        </row>
        <row r="998">
          <cell r="H998" t="str">
            <v>1831_B_5</v>
          </cell>
          <cell r="I998">
            <v>27912</v>
          </cell>
          <cell r="K998" t="str">
            <v>OP</v>
          </cell>
          <cell r="L998" t="str">
            <v>EK</v>
          </cell>
          <cell r="O998" t="str">
            <v>2630</v>
          </cell>
          <cell r="P998">
            <v>5837</v>
          </cell>
          <cell r="Q998">
            <v>0.04</v>
          </cell>
          <cell r="R998" t="str">
            <v>99.6</v>
          </cell>
          <cell r="S998" t="str">
            <v>99.9</v>
          </cell>
          <cell r="T998">
            <v>38596</v>
          </cell>
          <cell r="V998" t="str">
            <v>12.0</v>
          </cell>
          <cell r="X998" t="str">
            <v>NA</v>
          </cell>
          <cell r="Z998" t="str">
            <v>0.9</v>
          </cell>
          <cell r="AB998" t="str">
            <v>NA</v>
          </cell>
          <cell r="AD998" t="str">
            <v>99.6</v>
          </cell>
          <cell r="AE998" t="str">
            <v>133</v>
          </cell>
          <cell r="AF998" t="str">
            <v xml:space="preserve">   244000</v>
          </cell>
          <cell r="AG998" t="str">
            <v>340</v>
          </cell>
        </row>
        <row r="999">
          <cell r="H999" t="str">
            <v>1831_B_6</v>
          </cell>
          <cell r="I999">
            <v>27912</v>
          </cell>
          <cell r="K999" t="str">
            <v>OP</v>
          </cell>
          <cell r="L999" t="str">
            <v>EK</v>
          </cell>
          <cell r="O999" t="str">
            <v>2630</v>
          </cell>
          <cell r="P999">
            <v>7962</v>
          </cell>
          <cell r="Q999">
            <v>0.04</v>
          </cell>
          <cell r="R999" t="str">
            <v>99.6</v>
          </cell>
          <cell r="S999" t="str">
            <v>99.9</v>
          </cell>
          <cell r="T999">
            <v>38596</v>
          </cell>
          <cell r="V999" t="str">
            <v>12.0</v>
          </cell>
          <cell r="X999" t="str">
            <v>NA</v>
          </cell>
          <cell r="Z999" t="str">
            <v>0.9</v>
          </cell>
          <cell r="AB999" t="str">
            <v>NA</v>
          </cell>
          <cell r="AD999" t="str">
            <v>99.6</v>
          </cell>
          <cell r="AE999" t="str">
            <v>133</v>
          </cell>
          <cell r="AF999" t="str">
            <v xml:space="preserve">   244000</v>
          </cell>
          <cell r="AG999" t="str">
            <v>340</v>
          </cell>
        </row>
        <row r="1000">
          <cell r="H1000" t="str">
            <v>1832_B_1</v>
          </cell>
          <cell r="I1000">
            <v>36100</v>
          </cell>
          <cell r="K1000" t="str">
            <v>OP</v>
          </cell>
          <cell r="L1000" t="str">
            <v>EK</v>
          </cell>
          <cell r="O1000" t="str">
            <v>11170</v>
          </cell>
          <cell r="P1000">
            <v>8046</v>
          </cell>
          <cell r="Q1000">
            <v>0.01</v>
          </cell>
          <cell r="R1000" t="str">
            <v>99.9</v>
          </cell>
          <cell r="S1000" t="str">
            <v>99.9</v>
          </cell>
          <cell r="T1000">
            <v>38596</v>
          </cell>
          <cell r="V1000" t="str">
            <v>8.0</v>
          </cell>
          <cell r="X1000" t="str">
            <v>NA</v>
          </cell>
          <cell r="Z1000" t="str">
            <v>0.9</v>
          </cell>
          <cell r="AB1000" t="str">
            <v>NA</v>
          </cell>
          <cell r="AD1000" t="str">
            <v>99.5</v>
          </cell>
          <cell r="AE1000" t="str">
            <v>58</v>
          </cell>
          <cell r="AF1000" t="str">
            <v>655000</v>
          </cell>
          <cell r="AG1000" t="str">
            <v>325</v>
          </cell>
        </row>
        <row r="1001">
          <cell r="H1001" t="str">
            <v>51000_B_F100</v>
          </cell>
          <cell r="I1001">
            <v>32752</v>
          </cell>
          <cell r="K1001" t="str">
            <v>OP</v>
          </cell>
          <cell r="L1001" t="str">
            <v>BP</v>
          </cell>
          <cell r="O1001" t="str">
            <v>EN</v>
          </cell>
          <cell r="P1001">
            <v>8000</v>
          </cell>
          <cell r="Q1001">
            <v>3.8</v>
          </cell>
          <cell r="R1001" t="str">
            <v>90.0</v>
          </cell>
          <cell r="S1001" t="str">
            <v>90.0</v>
          </cell>
          <cell r="T1001">
            <v>37408</v>
          </cell>
          <cell r="V1001" t="str">
            <v>13.5</v>
          </cell>
          <cell r="X1001" t="str">
            <v>0.4</v>
          </cell>
          <cell r="Z1001" t="str">
            <v>3.0</v>
          </cell>
          <cell r="AB1001" t="str">
            <v>4.5</v>
          </cell>
          <cell r="AD1001" t="str">
            <v>90.0</v>
          </cell>
          <cell r="AE1001" t="str">
            <v>3.8</v>
          </cell>
          <cell r="AF1001" t="str">
            <v>113000</v>
          </cell>
          <cell r="AG1001" t="str">
            <v>290</v>
          </cell>
        </row>
        <row r="1002">
          <cell r="H1002" t="str">
            <v>52010_B_BH1</v>
          </cell>
          <cell r="I1002">
            <v>34669</v>
          </cell>
          <cell r="K1002" t="str">
            <v>OP</v>
          </cell>
          <cell r="L1002" t="str">
            <v>BP</v>
          </cell>
          <cell r="O1002" t="str">
            <v>4000</v>
          </cell>
          <cell r="P1002">
            <v>7679</v>
          </cell>
          <cell r="Q1002">
            <v>1.2999999999999999E-3</v>
          </cell>
          <cell r="R1002" t="str">
            <v>NA</v>
          </cell>
          <cell r="S1002" t="str">
            <v>NA</v>
          </cell>
          <cell r="U1002" t="str">
            <v>NA</v>
          </cell>
          <cell r="V1002" t="str">
            <v>NA</v>
          </cell>
          <cell r="X1002" t="str">
            <v>NA</v>
          </cell>
          <cell r="Z1002" t="str">
            <v>NA</v>
          </cell>
          <cell r="AB1002" t="str">
            <v>NA</v>
          </cell>
          <cell r="AD1002" t="str">
            <v>99.9</v>
          </cell>
          <cell r="AE1002" t="str">
            <v>0.15</v>
          </cell>
          <cell r="AF1002" t="str">
            <v>155000</v>
          </cell>
          <cell r="AG1002" t="str">
            <v>290</v>
          </cell>
        </row>
        <row r="1003">
          <cell r="H1003" t="str">
            <v>52010_B_BH2</v>
          </cell>
          <cell r="I1003">
            <v>34669</v>
          </cell>
          <cell r="K1003" t="str">
            <v>OP</v>
          </cell>
          <cell r="L1003" t="str">
            <v>BP</v>
          </cell>
          <cell r="O1003" t="str">
            <v>4000</v>
          </cell>
          <cell r="P1003">
            <v>7626</v>
          </cell>
          <cell r="Q1003">
            <v>1.2999999999999999E-3</v>
          </cell>
          <cell r="R1003" t="str">
            <v>NA</v>
          </cell>
          <cell r="S1003" t="str">
            <v>NA</v>
          </cell>
          <cell r="U1003" t="str">
            <v>NA</v>
          </cell>
          <cell r="V1003" t="str">
            <v>NA</v>
          </cell>
          <cell r="X1003" t="str">
            <v>NA</v>
          </cell>
          <cell r="Z1003" t="str">
            <v>NA</v>
          </cell>
          <cell r="AB1003" t="str">
            <v>NA</v>
          </cell>
          <cell r="AD1003" t="str">
            <v>99.9</v>
          </cell>
          <cell r="AE1003" t="str">
            <v>0.46</v>
          </cell>
          <cell r="AF1003" t="str">
            <v>155000</v>
          </cell>
          <cell r="AG1003" t="str">
            <v>290</v>
          </cell>
        </row>
        <row r="1004">
          <cell r="H1004" t="str">
            <v>10773_B_1</v>
          </cell>
          <cell r="I1004">
            <v>33390</v>
          </cell>
          <cell r="K1004" t="str">
            <v>OP</v>
          </cell>
          <cell r="L1004" t="str">
            <v>BP</v>
          </cell>
          <cell r="O1004" t="str">
            <v>EN</v>
          </cell>
          <cell r="P1004">
            <v>7201</v>
          </cell>
          <cell r="Q1004">
            <v>0.02</v>
          </cell>
          <cell r="R1004" t="str">
            <v>99.1</v>
          </cell>
          <cell r="S1004" t="str">
            <v>NA</v>
          </cell>
          <cell r="U1004" t="str">
            <v>NA</v>
          </cell>
          <cell r="V1004" t="str">
            <v>10.8</v>
          </cell>
          <cell r="X1004" t="str">
            <v>NA</v>
          </cell>
          <cell r="Z1004" t="str">
            <v>1.6</v>
          </cell>
          <cell r="AB1004" t="str">
            <v>NA</v>
          </cell>
          <cell r="AD1004" t="str">
            <v>99.9</v>
          </cell>
          <cell r="AE1004" t="str">
            <v>4</v>
          </cell>
          <cell r="AF1004" t="str">
            <v>16667</v>
          </cell>
          <cell r="AG1004" t="str">
            <v>160</v>
          </cell>
        </row>
        <row r="1005">
          <cell r="H1005" t="str">
            <v>10773_B_2</v>
          </cell>
          <cell r="I1005">
            <v>33390</v>
          </cell>
          <cell r="K1005" t="str">
            <v>OP</v>
          </cell>
          <cell r="L1005" t="str">
            <v>BP</v>
          </cell>
          <cell r="O1005" t="str">
            <v>EN</v>
          </cell>
          <cell r="P1005">
            <v>7176</v>
          </cell>
          <cell r="Q1005">
            <v>0.01</v>
          </cell>
          <cell r="R1005" t="str">
            <v>99.1</v>
          </cell>
          <cell r="S1005" t="str">
            <v>NA</v>
          </cell>
          <cell r="U1005" t="str">
            <v>NA</v>
          </cell>
          <cell r="V1005" t="str">
            <v>10.8</v>
          </cell>
          <cell r="X1005" t="str">
            <v>NA</v>
          </cell>
          <cell r="Z1005" t="str">
            <v>1.6</v>
          </cell>
          <cell r="AB1005" t="str">
            <v>NA</v>
          </cell>
          <cell r="AD1005" t="str">
            <v>99.9</v>
          </cell>
          <cell r="AE1005" t="str">
            <v>4</v>
          </cell>
          <cell r="AF1005" t="str">
            <v>16667</v>
          </cell>
          <cell r="AG1005" t="str">
            <v>160</v>
          </cell>
        </row>
        <row r="1006">
          <cell r="H1006" t="str">
            <v>10771_B_1</v>
          </cell>
          <cell r="I1006">
            <v>33390</v>
          </cell>
          <cell r="K1006" t="str">
            <v>OS</v>
          </cell>
          <cell r="L1006" t="str">
            <v>BP</v>
          </cell>
          <cell r="O1006" t="str">
            <v>EN</v>
          </cell>
          <cell r="V1006" t="str">
            <v>10.8</v>
          </cell>
          <cell r="X1006" t="str">
            <v>NA</v>
          </cell>
          <cell r="Z1006" t="str">
            <v>1.6</v>
          </cell>
          <cell r="AB1006" t="str">
            <v>NA</v>
          </cell>
          <cell r="AD1006" t="str">
            <v>99.9</v>
          </cell>
          <cell r="AE1006" t="str">
            <v>16.4</v>
          </cell>
          <cell r="AF1006" t="str">
            <v>16667</v>
          </cell>
          <cell r="AG1006" t="str">
            <v>160</v>
          </cell>
        </row>
        <row r="1007">
          <cell r="H1007" t="str">
            <v>10771_B_2</v>
          </cell>
          <cell r="I1007">
            <v>33390</v>
          </cell>
          <cell r="K1007" t="str">
            <v>OS</v>
          </cell>
          <cell r="L1007" t="str">
            <v>BP</v>
          </cell>
          <cell r="O1007" t="str">
            <v>EN</v>
          </cell>
          <cell r="V1007" t="str">
            <v>10.8</v>
          </cell>
          <cell r="X1007" t="str">
            <v>NA</v>
          </cell>
          <cell r="Z1007" t="str">
            <v>1.6</v>
          </cell>
          <cell r="AB1007" t="str">
            <v>NA</v>
          </cell>
          <cell r="AD1007" t="str">
            <v>99.9</v>
          </cell>
          <cell r="AE1007" t="str">
            <v>16.4</v>
          </cell>
          <cell r="AF1007" t="str">
            <v>16667</v>
          </cell>
          <cell r="AG1007" t="str">
            <v>160</v>
          </cell>
        </row>
        <row r="1008">
          <cell r="H1008" t="str">
            <v>10774_B_1</v>
          </cell>
          <cell r="I1008">
            <v>33390</v>
          </cell>
          <cell r="K1008" t="str">
            <v>OP</v>
          </cell>
          <cell r="L1008" t="str">
            <v>BP</v>
          </cell>
          <cell r="O1008" t="str">
            <v>EN</v>
          </cell>
          <cell r="P1008">
            <v>7387</v>
          </cell>
          <cell r="Q1008">
            <v>0.03</v>
          </cell>
          <cell r="R1008" t="str">
            <v>99.1</v>
          </cell>
          <cell r="S1008" t="str">
            <v>99.1</v>
          </cell>
          <cell r="T1008">
            <v>38657</v>
          </cell>
          <cell r="V1008" t="str">
            <v>10.8</v>
          </cell>
          <cell r="X1008" t="str">
            <v>NA</v>
          </cell>
          <cell r="Z1008" t="str">
            <v>1.6</v>
          </cell>
          <cell r="AB1008" t="str">
            <v>NA</v>
          </cell>
          <cell r="AD1008" t="str">
            <v>99.9</v>
          </cell>
          <cell r="AE1008" t="str">
            <v>4</v>
          </cell>
          <cell r="AF1008" t="str">
            <v>112500</v>
          </cell>
          <cell r="AG1008" t="str">
            <v>160</v>
          </cell>
        </row>
        <row r="1009">
          <cell r="H1009" t="str">
            <v>10774_B_2</v>
          </cell>
          <cell r="I1009">
            <v>33390</v>
          </cell>
          <cell r="K1009" t="str">
            <v>OP</v>
          </cell>
          <cell r="L1009" t="str">
            <v>BP</v>
          </cell>
          <cell r="O1009" t="str">
            <v>EN</v>
          </cell>
          <cell r="P1009">
            <v>7291</v>
          </cell>
          <cell r="Q1009">
            <v>0.03</v>
          </cell>
          <cell r="R1009" t="str">
            <v>99.1</v>
          </cell>
          <cell r="S1009" t="str">
            <v>99.9</v>
          </cell>
          <cell r="T1009">
            <v>38657</v>
          </cell>
          <cell r="V1009" t="str">
            <v>10.8</v>
          </cell>
          <cell r="X1009" t="str">
            <v>NA</v>
          </cell>
          <cell r="Z1009" t="str">
            <v>1.6</v>
          </cell>
          <cell r="AB1009" t="str">
            <v>NA</v>
          </cell>
          <cell r="AD1009" t="str">
            <v>99.9</v>
          </cell>
          <cell r="AE1009" t="str">
            <v>4</v>
          </cell>
          <cell r="AF1009" t="str">
            <v>112500</v>
          </cell>
          <cell r="AG1009" t="str">
            <v>160</v>
          </cell>
        </row>
        <row r="1010">
          <cell r="H1010" t="str">
            <v>10043_B_JPF04</v>
          </cell>
          <cell r="I1010">
            <v>34578</v>
          </cell>
          <cell r="K1010" t="str">
            <v>OP</v>
          </cell>
          <cell r="L1010" t="str">
            <v>BR</v>
          </cell>
          <cell r="O1010" t="str">
            <v>20000</v>
          </cell>
          <cell r="P1010">
            <v>7959</v>
          </cell>
          <cell r="Q1010">
            <v>0.02</v>
          </cell>
          <cell r="R1010" t="str">
            <v>99.9</v>
          </cell>
          <cell r="S1010" t="str">
            <v>99.9</v>
          </cell>
          <cell r="U1010" t="str">
            <v>NA</v>
          </cell>
          <cell r="V1010" t="str">
            <v>10.5</v>
          </cell>
          <cell r="X1010" t="str">
            <v>NA</v>
          </cell>
          <cell r="Z1010" t="str">
            <v>1.5</v>
          </cell>
          <cell r="AB1010" t="str">
            <v>0.2</v>
          </cell>
          <cell r="AD1010" t="str">
            <v>99.9</v>
          </cell>
          <cell r="AE1010" t="str">
            <v>38</v>
          </cell>
          <cell r="AF1010" t="str">
            <v>183000</v>
          </cell>
          <cell r="AG1010" t="str">
            <v>178</v>
          </cell>
        </row>
        <row r="1011">
          <cell r="H1011" t="str">
            <v>54562_B_1</v>
          </cell>
          <cell r="I1011">
            <v>27912</v>
          </cell>
          <cell r="K1011" t="str">
            <v>OP</v>
          </cell>
          <cell r="L1011" t="str">
            <v>MC</v>
          </cell>
          <cell r="M1011" t="str">
            <v>WS</v>
          </cell>
          <cell r="O1011" t="str">
            <v>41</v>
          </cell>
          <cell r="P1011">
            <v>7935</v>
          </cell>
          <cell r="Q1011">
            <v>0.06</v>
          </cell>
          <cell r="R1011" t="str">
            <v>95.0</v>
          </cell>
          <cell r="S1011" t="str">
            <v>95.0</v>
          </cell>
          <cell r="U1011" t="str">
            <v>NA</v>
          </cell>
          <cell r="V1011" t="str">
            <v>NA</v>
          </cell>
          <cell r="X1011" t="str">
            <v>2</v>
          </cell>
          <cell r="Z1011" t="str">
            <v>NA</v>
          </cell>
          <cell r="AB1011" t="str">
            <v>0.7</v>
          </cell>
          <cell r="AD1011" t="str">
            <v>95.0</v>
          </cell>
          <cell r="AE1011" t="str">
            <v>11.0</v>
          </cell>
          <cell r="AF1011" t="str">
            <v>70746</v>
          </cell>
          <cell r="AG1011" t="str">
            <v>141</v>
          </cell>
        </row>
        <row r="1012">
          <cell r="H1012" t="str">
            <v>54562_B_12ESP</v>
          </cell>
          <cell r="I1012">
            <v>38231</v>
          </cell>
          <cell r="K1012" t="str">
            <v>OP</v>
          </cell>
          <cell r="L1012" t="str">
            <v>EC</v>
          </cell>
          <cell r="O1012" t="str">
            <v>3000</v>
          </cell>
          <cell r="P1012">
            <v>7408</v>
          </cell>
          <cell r="Q1012">
            <v>0.02</v>
          </cell>
          <cell r="R1012" t="str">
            <v>80.0</v>
          </cell>
          <cell r="S1012" t="str">
            <v>80.0</v>
          </cell>
          <cell r="U1012" t="str">
            <v>NA</v>
          </cell>
          <cell r="V1012" t="str">
            <v>NA</v>
          </cell>
          <cell r="X1012" t="str">
            <v>0.6</v>
          </cell>
          <cell r="Z1012" t="str">
            <v>NA</v>
          </cell>
          <cell r="AB1012" t="str">
            <v>0.5</v>
          </cell>
          <cell r="AD1012" t="str">
            <v>80.0</v>
          </cell>
          <cell r="AE1012" t="str">
            <v>4.1</v>
          </cell>
          <cell r="AF1012" t="str">
            <v>147601</v>
          </cell>
          <cell r="AG1012" t="str">
            <v>150</v>
          </cell>
        </row>
        <row r="1013">
          <cell r="H1013" t="str">
            <v>54562_B_13ESP</v>
          </cell>
          <cell r="I1013">
            <v>38292</v>
          </cell>
          <cell r="K1013" t="str">
            <v>OP</v>
          </cell>
          <cell r="L1013" t="str">
            <v>EC</v>
          </cell>
          <cell r="O1013" t="str">
            <v>3000</v>
          </cell>
          <cell r="P1013">
            <v>6915</v>
          </cell>
          <cell r="Q1013">
            <v>0.01</v>
          </cell>
          <cell r="R1013" t="str">
            <v>80.0</v>
          </cell>
          <cell r="S1013" t="str">
            <v>80.0</v>
          </cell>
          <cell r="U1013" t="str">
            <v>NA</v>
          </cell>
          <cell r="V1013" t="str">
            <v>NA</v>
          </cell>
          <cell r="X1013" t="str">
            <v>0.6</v>
          </cell>
          <cell r="Z1013" t="str">
            <v>NA</v>
          </cell>
          <cell r="AB1013" t="str">
            <v>0.5</v>
          </cell>
          <cell r="AD1013" t="str">
            <v>80.0</v>
          </cell>
          <cell r="AE1013" t="str">
            <v>4.0</v>
          </cell>
          <cell r="AF1013" t="str">
            <v>158477</v>
          </cell>
          <cell r="AG1013" t="str">
            <v>150</v>
          </cell>
        </row>
        <row r="1014">
          <cell r="H1014" t="str">
            <v>54562_B_15ESP</v>
          </cell>
          <cell r="I1014">
            <v>20607</v>
          </cell>
          <cell r="K1014" t="str">
            <v>OS</v>
          </cell>
          <cell r="L1014" t="str">
            <v>WS</v>
          </cell>
          <cell r="M1014" t="str">
            <v>EW</v>
          </cell>
          <cell r="O1014" t="str">
            <v>4684</v>
          </cell>
          <cell r="P1014">
            <v>1420</v>
          </cell>
          <cell r="Q1014" t="str">
            <v>NA</v>
          </cell>
          <cell r="R1014" t="str">
            <v>99.5</v>
          </cell>
          <cell r="S1014" t="str">
            <v>99.5</v>
          </cell>
          <cell r="U1014" t="str">
            <v>NA</v>
          </cell>
          <cell r="V1014" t="str">
            <v>NA</v>
          </cell>
          <cell r="X1014" t="str">
            <v>NA</v>
          </cell>
          <cell r="Z1014" t="str">
            <v>NA</v>
          </cell>
          <cell r="AB1014" t="str">
            <v>NA</v>
          </cell>
          <cell r="AD1014" t="str">
            <v>99.5</v>
          </cell>
          <cell r="AE1014" t="str">
            <v>1307.0</v>
          </cell>
          <cell r="AF1014" t="str">
            <v>172000</v>
          </cell>
          <cell r="AG1014" t="str">
            <v>265</v>
          </cell>
        </row>
        <row r="1015">
          <cell r="H1015" t="str">
            <v>54562_B_15SCRB</v>
          </cell>
          <cell r="I1015">
            <v>32295</v>
          </cell>
          <cell r="K1015" t="str">
            <v>OS</v>
          </cell>
          <cell r="L1015" t="str">
            <v>WS</v>
          </cell>
          <cell r="M1015" t="str">
            <v>EW</v>
          </cell>
          <cell r="O1015" t="str">
            <v>2994</v>
          </cell>
          <cell r="P1015">
            <v>1420</v>
          </cell>
          <cell r="Q1015">
            <v>0</v>
          </cell>
          <cell r="R1015" t="str">
            <v>85.0</v>
          </cell>
          <cell r="S1015" t="str">
            <v>85.0</v>
          </cell>
          <cell r="U1015" t="str">
            <v>NA</v>
          </cell>
          <cell r="V1015" t="str">
            <v>NA</v>
          </cell>
          <cell r="X1015" t="str">
            <v>NA</v>
          </cell>
          <cell r="Z1015" t="str">
            <v>NA</v>
          </cell>
          <cell r="AB1015" t="str">
            <v>NA</v>
          </cell>
          <cell r="AD1015" t="str">
            <v>85.0</v>
          </cell>
          <cell r="AE1015" t="str">
            <v>1308.0</v>
          </cell>
          <cell r="AF1015" t="str">
            <v>142280</v>
          </cell>
          <cell r="AG1015" t="str">
            <v>140</v>
          </cell>
        </row>
        <row r="1016">
          <cell r="H1016" t="str">
            <v>54562_B_18ESP</v>
          </cell>
          <cell r="I1016">
            <v>23529</v>
          </cell>
          <cell r="K1016" t="str">
            <v>OP</v>
          </cell>
          <cell r="L1016" t="str">
            <v>EW</v>
          </cell>
          <cell r="O1016" t="str">
            <v>3634</v>
          </cell>
          <cell r="P1016">
            <v>3324</v>
          </cell>
          <cell r="Q1016">
            <v>0</v>
          </cell>
          <cell r="R1016" t="str">
            <v>99.5</v>
          </cell>
          <cell r="S1016" t="str">
            <v>99.5</v>
          </cell>
          <cell r="U1016" t="str">
            <v>NA</v>
          </cell>
          <cell r="V1016" t="str">
            <v>NA</v>
          </cell>
          <cell r="X1016" t="str">
            <v>NA</v>
          </cell>
          <cell r="Z1016" t="str">
            <v>NA</v>
          </cell>
          <cell r="AB1016" t="str">
            <v>NA</v>
          </cell>
          <cell r="AD1016" t="str">
            <v>97.5</v>
          </cell>
          <cell r="AE1016" t="str">
            <v>9.0</v>
          </cell>
          <cell r="AF1016" t="str">
            <v>281858</v>
          </cell>
          <cell r="AG1016" t="str">
            <v>248</v>
          </cell>
        </row>
        <row r="1017">
          <cell r="H1017" t="str">
            <v>54562_B_19ESP</v>
          </cell>
          <cell r="I1017">
            <v>26816</v>
          </cell>
          <cell r="K1017" t="str">
            <v>OP</v>
          </cell>
          <cell r="L1017" t="str">
            <v>EW</v>
          </cell>
          <cell r="O1017" t="str">
            <v>3889</v>
          </cell>
          <cell r="P1017">
            <v>6794</v>
          </cell>
          <cell r="Q1017">
            <v>0</v>
          </cell>
          <cell r="R1017" t="str">
            <v>99.7</v>
          </cell>
          <cell r="S1017" t="str">
            <v>99.7</v>
          </cell>
          <cell r="U1017" t="str">
            <v>NA</v>
          </cell>
          <cell r="V1017" t="str">
            <v>NA</v>
          </cell>
          <cell r="X1017" t="str">
            <v>NA</v>
          </cell>
          <cell r="Z1017" t="str">
            <v>NA</v>
          </cell>
          <cell r="AB1017" t="str">
            <v>NA</v>
          </cell>
          <cell r="AD1017" t="str">
            <v>99.7</v>
          </cell>
          <cell r="AE1017" t="str">
            <v>12.0</v>
          </cell>
          <cell r="AF1017" t="str">
            <v>352204</v>
          </cell>
          <cell r="AG1017" t="str">
            <v>241</v>
          </cell>
        </row>
        <row r="1018">
          <cell r="H1018" t="str">
            <v>54562_B_2</v>
          </cell>
          <cell r="I1018">
            <v>27912</v>
          </cell>
          <cell r="K1018" t="str">
            <v>OP</v>
          </cell>
          <cell r="L1018" t="str">
            <v>MC</v>
          </cell>
          <cell r="M1018" t="str">
            <v>WS</v>
          </cell>
          <cell r="O1018" t="str">
            <v>42</v>
          </cell>
          <cell r="P1018">
            <v>7935</v>
          </cell>
          <cell r="Q1018">
            <v>0.1</v>
          </cell>
          <cell r="R1018" t="str">
            <v>95.0</v>
          </cell>
          <cell r="S1018" t="str">
            <v>95.0</v>
          </cell>
          <cell r="U1018" t="str">
            <v>NA</v>
          </cell>
          <cell r="V1018" t="str">
            <v>NA</v>
          </cell>
          <cell r="X1018" t="str">
            <v>2.0</v>
          </cell>
          <cell r="Z1018" t="str">
            <v>NA</v>
          </cell>
          <cell r="AB1018" t="str">
            <v>0.7</v>
          </cell>
          <cell r="AD1018" t="str">
            <v>95.0</v>
          </cell>
          <cell r="AE1018" t="str">
            <v>11.0</v>
          </cell>
          <cell r="AF1018" t="str">
            <v>70746</v>
          </cell>
          <cell r="AG1018" t="str">
            <v>141</v>
          </cell>
        </row>
        <row r="1019">
          <cell r="H1019" t="str">
            <v>54562_B_20NESP</v>
          </cell>
          <cell r="I1019">
            <v>38261</v>
          </cell>
          <cell r="K1019" t="str">
            <v>OP</v>
          </cell>
          <cell r="L1019" t="str">
            <v>EC</v>
          </cell>
          <cell r="O1019" t="str">
            <v>3001</v>
          </cell>
          <cell r="P1019">
            <v>7935</v>
          </cell>
          <cell r="Q1019">
            <v>0.03</v>
          </cell>
          <cell r="R1019" t="str">
            <v>80.0</v>
          </cell>
          <cell r="S1019" t="str">
            <v>80.0</v>
          </cell>
          <cell r="U1019" t="str">
            <v>NA</v>
          </cell>
          <cell r="V1019" t="str">
            <v>NA</v>
          </cell>
          <cell r="X1019" t="str">
            <v>0.6</v>
          </cell>
          <cell r="Z1019" t="str">
            <v>NA</v>
          </cell>
          <cell r="AB1019" t="str">
            <v>0.5</v>
          </cell>
          <cell r="AD1019" t="str">
            <v>70</v>
          </cell>
          <cell r="AE1019" t="str">
            <v>8.0</v>
          </cell>
          <cell r="AF1019" t="str">
            <v>150000</v>
          </cell>
          <cell r="AG1019" t="str">
            <v>150</v>
          </cell>
        </row>
        <row r="1020">
          <cell r="H1020" t="str">
            <v>54562_B_20SESP</v>
          </cell>
          <cell r="I1020">
            <v>38261</v>
          </cell>
          <cell r="K1020" t="str">
            <v>OP</v>
          </cell>
          <cell r="L1020" t="str">
            <v>EC</v>
          </cell>
          <cell r="O1020" t="str">
            <v>3001</v>
          </cell>
          <cell r="P1020">
            <v>7935</v>
          </cell>
          <cell r="Q1020">
            <v>0.03</v>
          </cell>
          <cell r="R1020" t="str">
            <v>80.0</v>
          </cell>
          <cell r="S1020" t="str">
            <v>80.0</v>
          </cell>
          <cell r="U1020" t="str">
            <v>NA</v>
          </cell>
          <cell r="V1020" t="str">
            <v>NA</v>
          </cell>
          <cell r="X1020" t="str">
            <v>0.6</v>
          </cell>
          <cell r="Z1020" t="str">
            <v>NA</v>
          </cell>
          <cell r="AB1020" t="str">
            <v>0.5</v>
          </cell>
          <cell r="AD1020" t="str">
            <v>70</v>
          </cell>
          <cell r="AE1020" t="str">
            <v>8.0</v>
          </cell>
          <cell r="AF1020" t="str">
            <v>150000</v>
          </cell>
          <cell r="AG1020" t="str">
            <v>150</v>
          </cell>
        </row>
        <row r="1021">
          <cell r="H1021" t="str">
            <v>54562_B_22ESP</v>
          </cell>
          <cell r="I1021">
            <v>33756</v>
          </cell>
          <cell r="K1021" t="str">
            <v>OP</v>
          </cell>
          <cell r="L1021" t="str">
            <v>EW</v>
          </cell>
          <cell r="O1021" t="str">
            <v>8625</v>
          </cell>
          <cell r="P1021">
            <v>6550</v>
          </cell>
          <cell r="Q1021">
            <v>0</v>
          </cell>
          <cell r="R1021" t="str">
            <v>99.9</v>
          </cell>
          <cell r="S1021" t="str">
            <v>99.9</v>
          </cell>
          <cell r="U1021" t="str">
            <v>NA</v>
          </cell>
          <cell r="V1021" t="str">
            <v>NA</v>
          </cell>
          <cell r="X1021" t="str">
            <v>NA</v>
          </cell>
          <cell r="Z1021" t="str">
            <v>NA</v>
          </cell>
          <cell r="AB1021" t="str">
            <v>NA</v>
          </cell>
          <cell r="AD1021" t="str">
            <v>99.9</v>
          </cell>
          <cell r="AE1021" t="str">
            <v>2.0</v>
          </cell>
          <cell r="AF1021" t="str">
            <v>27786</v>
          </cell>
          <cell r="AG1021" t="str">
            <v>301</v>
          </cell>
        </row>
        <row r="1022">
          <cell r="H1022" t="str">
            <v>54562_B_3</v>
          </cell>
          <cell r="I1022">
            <v>27912</v>
          </cell>
          <cell r="K1022" t="str">
            <v>OP</v>
          </cell>
          <cell r="L1022" t="str">
            <v>MC</v>
          </cell>
          <cell r="M1022" t="str">
            <v>WS</v>
          </cell>
          <cell r="O1022" t="str">
            <v>41</v>
          </cell>
          <cell r="P1022">
            <v>7935</v>
          </cell>
          <cell r="Q1022">
            <v>0.1</v>
          </cell>
          <cell r="R1022" t="str">
            <v>95.0</v>
          </cell>
          <cell r="S1022" t="str">
            <v>95.0</v>
          </cell>
          <cell r="U1022" t="str">
            <v>NA</v>
          </cell>
          <cell r="V1022" t="str">
            <v>NA</v>
          </cell>
          <cell r="X1022" t="str">
            <v>2.0</v>
          </cell>
          <cell r="Z1022" t="str">
            <v>NA</v>
          </cell>
          <cell r="AB1022" t="str">
            <v>0.7</v>
          </cell>
          <cell r="AD1022" t="str">
            <v>95.0</v>
          </cell>
          <cell r="AE1022" t="str">
            <v>11.0</v>
          </cell>
          <cell r="AF1022" t="str">
            <v>70746</v>
          </cell>
          <cell r="AG1022" t="str">
            <v>141</v>
          </cell>
        </row>
        <row r="1023">
          <cell r="H1023" t="str">
            <v>54562_B_4</v>
          </cell>
          <cell r="I1023">
            <v>27912</v>
          </cell>
          <cell r="K1023" t="str">
            <v>OP</v>
          </cell>
          <cell r="L1023" t="str">
            <v>MC</v>
          </cell>
          <cell r="M1023" t="str">
            <v>WS</v>
          </cell>
          <cell r="O1023" t="str">
            <v>42</v>
          </cell>
          <cell r="P1023">
            <v>7935</v>
          </cell>
          <cell r="Q1023">
            <v>0.1</v>
          </cell>
          <cell r="R1023" t="str">
            <v>95.0</v>
          </cell>
          <cell r="S1023" t="str">
            <v>95.0</v>
          </cell>
          <cell r="U1023" t="str">
            <v>NA</v>
          </cell>
          <cell r="V1023" t="str">
            <v>NA</v>
          </cell>
          <cell r="X1023" t="str">
            <v>2.0</v>
          </cell>
          <cell r="Z1023" t="str">
            <v>NA</v>
          </cell>
          <cell r="AB1023" t="str">
            <v>0.7</v>
          </cell>
          <cell r="AD1023" t="str">
            <v>95.0</v>
          </cell>
          <cell r="AE1023" t="str">
            <v>11.0</v>
          </cell>
          <cell r="AF1023" t="str">
            <v>70746</v>
          </cell>
          <cell r="AG1023" t="str">
            <v>141</v>
          </cell>
        </row>
        <row r="1024">
          <cell r="H1024" t="str">
            <v>54562_B_5</v>
          </cell>
          <cell r="I1024">
            <v>27912</v>
          </cell>
          <cell r="K1024" t="str">
            <v>OP</v>
          </cell>
          <cell r="L1024" t="str">
            <v>MC</v>
          </cell>
          <cell r="M1024" t="str">
            <v>WS</v>
          </cell>
          <cell r="O1024" t="str">
            <v>333</v>
          </cell>
          <cell r="P1024">
            <v>6915</v>
          </cell>
          <cell r="Q1024">
            <v>0.08</v>
          </cell>
          <cell r="R1024" t="str">
            <v>95.0</v>
          </cell>
          <cell r="S1024" t="str">
            <v>95.0</v>
          </cell>
          <cell r="U1024" t="str">
            <v>NA</v>
          </cell>
          <cell r="V1024" t="str">
            <v>NA</v>
          </cell>
          <cell r="X1024" t="str">
            <v>NA</v>
          </cell>
          <cell r="Z1024" t="str">
            <v>NA</v>
          </cell>
          <cell r="AB1024" t="str">
            <v>NA</v>
          </cell>
          <cell r="AD1024" t="str">
            <v>95.0</v>
          </cell>
          <cell r="AE1024" t="str">
            <v>7.0</v>
          </cell>
          <cell r="AF1024" t="str">
            <v>91384</v>
          </cell>
          <cell r="AG1024" t="str">
            <v>138</v>
          </cell>
        </row>
        <row r="1025">
          <cell r="H1025" t="str">
            <v>54562_B_6</v>
          </cell>
          <cell r="I1025">
            <v>27912</v>
          </cell>
          <cell r="K1025" t="str">
            <v>OP</v>
          </cell>
          <cell r="L1025" t="str">
            <v>MC</v>
          </cell>
          <cell r="M1025" t="str">
            <v>WS</v>
          </cell>
          <cell r="O1025" t="str">
            <v>334</v>
          </cell>
          <cell r="P1025">
            <v>5915</v>
          </cell>
          <cell r="Q1025">
            <v>0.08</v>
          </cell>
          <cell r="R1025" t="str">
            <v>95.0</v>
          </cell>
          <cell r="S1025" t="str">
            <v>95.0</v>
          </cell>
          <cell r="U1025" t="str">
            <v>NA</v>
          </cell>
          <cell r="V1025" t="str">
            <v>NA</v>
          </cell>
          <cell r="X1025" t="str">
            <v>NA</v>
          </cell>
          <cell r="Z1025" t="str">
            <v>NA</v>
          </cell>
          <cell r="AB1025" t="str">
            <v>NA</v>
          </cell>
          <cell r="AD1025" t="str">
            <v>95.0</v>
          </cell>
          <cell r="AE1025" t="str">
            <v>7.0</v>
          </cell>
          <cell r="AF1025" t="str">
            <v>91384</v>
          </cell>
          <cell r="AG1025" t="str">
            <v>138</v>
          </cell>
        </row>
        <row r="1026">
          <cell r="H1026" t="str">
            <v>54562_B_7</v>
          </cell>
          <cell r="I1026">
            <v>27912</v>
          </cell>
          <cell r="K1026" t="str">
            <v>OP</v>
          </cell>
          <cell r="L1026" t="str">
            <v>MC</v>
          </cell>
          <cell r="M1026" t="str">
            <v>WS</v>
          </cell>
          <cell r="O1026" t="str">
            <v>333</v>
          </cell>
          <cell r="P1026">
            <v>7408</v>
          </cell>
          <cell r="Q1026">
            <v>0.06</v>
          </cell>
          <cell r="R1026" t="str">
            <v>95.0</v>
          </cell>
          <cell r="S1026" t="str">
            <v>95.0</v>
          </cell>
          <cell r="U1026" t="str">
            <v>NA</v>
          </cell>
          <cell r="V1026" t="str">
            <v>NA</v>
          </cell>
          <cell r="X1026" t="str">
            <v>NA</v>
          </cell>
          <cell r="Z1026" t="str">
            <v>NA</v>
          </cell>
          <cell r="AB1026" t="str">
            <v>NA</v>
          </cell>
          <cell r="AD1026" t="str">
            <v>95.0</v>
          </cell>
          <cell r="AE1026" t="str">
            <v>8.0</v>
          </cell>
          <cell r="AF1026" t="str">
            <v>94530</v>
          </cell>
          <cell r="AG1026" t="str">
            <v>137</v>
          </cell>
        </row>
        <row r="1027">
          <cell r="H1027" t="str">
            <v>54562_B_8</v>
          </cell>
          <cell r="I1027">
            <v>27912</v>
          </cell>
          <cell r="K1027" t="str">
            <v>OP</v>
          </cell>
          <cell r="L1027" t="str">
            <v>MC</v>
          </cell>
          <cell r="M1027" t="str">
            <v>WS</v>
          </cell>
          <cell r="O1027" t="str">
            <v>334</v>
          </cell>
          <cell r="P1027">
            <v>7908</v>
          </cell>
          <cell r="Q1027">
            <v>0.06</v>
          </cell>
          <cell r="R1027" t="str">
            <v>95.0</v>
          </cell>
          <cell r="S1027" t="str">
            <v>95.0</v>
          </cell>
          <cell r="U1027" t="str">
            <v>NA</v>
          </cell>
          <cell r="V1027" t="str">
            <v>NA</v>
          </cell>
          <cell r="X1027" t="str">
            <v>NA</v>
          </cell>
          <cell r="Z1027" t="str">
            <v>NA</v>
          </cell>
          <cell r="AB1027" t="str">
            <v>NA</v>
          </cell>
          <cell r="AD1027" t="str">
            <v>95.0</v>
          </cell>
          <cell r="AE1027" t="str">
            <v>8.0</v>
          </cell>
          <cell r="AF1027" t="str">
            <v>94530</v>
          </cell>
          <cell r="AG1027" t="str">
            <v>137</v>
          </cell>
        </row>
        <row r="1028">
          <cell r="H1028" t="str">
            <v>6481_B_1CCB</v>
          </cell>
          <cell r="I1028">
            <v>31594</v>
          </cell>
          <cell r="K1028" t="str">
            <v>OP</v>
          </cell>
          <cell r="L1028" t="str">
            <v>BR</v>
          </cell>
          <cell r="O1028" t="str">
            <v>52653</v>
          </cell>
          <cell r="P1028">
            <v>7455</v>
          </cell>
          <cell r="Q1028">
            <v>0.01</v>
          </cell>
          <cell r="R1028" t="str">
            <v>99.9</v>
          </cell>
          <cell r="S1028" t="str">
            <v>99.9</v>
          </cell>
          <cell r="T1028">
            <v>38626</v>
          </cell>
          <cell r="V1028" t="str">
            <v>6.0</v>
          </cell>
          <cell r="W1028" t="str">
            <v>21.5</v>
          </cell>
          <cell r="X1028" t="str">
            <v>NA</v>
          </cell>
          <cell r="Z1028" t="str">
            <v>0.3</v>
          </cell>
          <cell r="AA1028" t="str">
            <v>0.9</v>
          </cell>
          <cell r="AB1028" t="str">
            <v>NA</v>
          </cell>
          <cell r="AD1028" t="str">
            <v>99.9</v>
          </cell>
          <cell r="AE1028" t="str">
            <v>167</v>
          </cell>
          <cell r="AF1028" t="str">
            <v xml:space="preserve">  3750000</v>
          </cell>
          <cell r="AG1028" t="str">
            <v>285</v>
          </cell>
        </row>
        <row r="1029">
          <cell r="H1029" t="str">
            <v>6481_B_2CCB</v>
          </cell>
          <cell r="I1029">
            <v>31898</v>
          </cell>
          <cell r="K1029" t="str">
            <v>OP</v>
          </cell>
          <cell r="L1029" t="str">
            <v>BR</v>
          </cell>
          <cell r="O1029" t="str">
            <v>52653</v>
          </cell>
          <cell r="P1029">
            <v>8245</v>
          </cell>
          <cell r="Q1029">
            <v>0.01</v>
          </cell>
          <cell r="R1029" t="str">
            <v>99.9</v>
          </cell>
          <cell r="S1029" t="str">
            <v>99.9</v>
          </cell>
          <cell r="T1029">
            <v>38626</v>
          </cell>
          <cell r="V1029" t="str">
            <v>6.0</v>
          </cell>
          <cell r="W1029" t="str">
            <v>21.5</v>
          </cell>
          <cell r="X1029" t="str">
            <v>NA</v>
          </cell>
          <cell r="Z1029" t="str">
            <v>0.3</v>
          </cell>
          <cell r="AA1029" t="str">
            <v>0.9</v>
          </cell>
          <cell r="AB1029" t="str">
            <v>NA</v>
          </cell>
          <cell r="AD1029" t="str">
            <v>99.9</v>
          </cell>
          <cell r="AE1029" t="str">
            <v>167</v>
          </cell>
          <cell r="AF1029" t="str">
            <v xml:space="preserve">  3750000</v>
          </cell>
          <cell r="AG1029" t="str">
            <v>285</v>
          </cell>
        </row>
        <row r="1030">
          <cell r="H1030" t="str">
            <v>1363_B_4</v>
          </cell>
          <cell r="I1030">
            <v>34029</v>
          </cell>
          <cell r="K1030" t="str">
            <v>OP</v>
          </cell>
          <cell r="L1030" t="str">
            <v>EK</v>
          </cell>
          <cell r="O1030" t="str">
            <v>8000</v>
          </cell>
          <cell r="P1030">
            <v>7905</v>
          </cell>
          <cell r="Q1030">
            <v>0.08</v>
          </cell>
          <cell r="R1030" t="str">
            <v>99.1</v>
          </cell>
          <cell r="S1030" t="str">
            <v>99.1</v>
          </cell>
          <cell r="T1030">
            <v>34060</v>
          </cell>
          <cell r="V1030" t="str">
            <v>13</v>
          </cell>
          <cell r="W1030" t="str">
            <v>6.4</v>
          </cell>
          <cell r="X1030" t="str">
            <v>NA</v>
          </cell>
          <cell r="Z1030" t="str">
            <v>4.6</v>
          </cell>
          <cell r="AA1030" t="str">
            <v>1.9</v>
          </cell>
          <cell r="AB1030" t="str">
            <v>NA</v>
          </cell>
          <cell r="AD1030" t="str">
            <v>99.8</v>
          </cell>
          <cell r="AE1030" t="str">
            <v>31</v>
          </cell>
          <cell r="AF1030" t="str">
            <v xml:space="preserve">   730000</v>
          </cell>
          <cell r="AG1030" t="str">
            <v>325</v>
          </cell>
        </row>
        <row r="1031">
          <cell r="H1031" t="str">
            <v>1363_B_5</v>
          </cell>
          <cell r="I1031">
            <v>38139</v>
          </cell>
          <cell r="K1031" t="str">
            <v>OP</v>
          </cell>
          <cell r="L1031" t="str">
            <v>EK</v>
          </cell>
          <cell r="O1031" t="str">
            <v>503</v>
          </cell>
          <cell r="P1031">
            <v>7841</v>
          </cell>
          <cell r="Q1031">
            <v>7.0000000000000007E-2</v>
          </cell>
          <cell r="R1031" t="str">
            <v>96.08</v>
          </cell>
          <cell r="S1031" t="str">
            <v>96.1</v>
          </cell>
          <cell r="T1031">
            <v>38231</v>
          </cell>
          <cell r="V1031" t="str">
            <v>17.9</v>
          </cell>
          <cell r="X1031" t="str">
            <v>NA</v>
          </cell>
          <cell r="Z1031" t="str">
            <v>4</v>
          </cell>
          <cell r="AB1031" t="str">
            <v>NA</v>
          </cell>
          <cell r="AD1031" t="str">
            <v>99.2</v>
          </cell>
          <cell r="AE1031" t="str">
            <v>204.6</v>
          </cell>
          <cell r="AF1031" t="str">
            <v>725000</v>
          </cell>
          <cell r="AG1031" t="str">
            <v>325</v>
          </cell>
        </row>
        <row r="1032">
          <cell r="H1032" t="str">
            <v>1363_B_6</v>
          </cell>
          <cell r="I1032">
            <v>25324</v>
          </cell>
          <cell r="K1032" t="str">
            <v>OP</v>
          </cell>
          <cell r="L1032" t="str">
            <v>EK</v>
          </cell>
          <cell r="O1032" t="str">
            <v>899</v>
          </cell>
          <cell r="P1032">
            <v>7434</v>
          </cell>
          <cell r="Q1032">
            <v>7.0000000000000007E-2</v>
          </cell>
          <cell r="R1032" t="str">
            <v>99.2</v>
          </cell>
          <cell r="S1032" t="str">
            <v>99.2</v>
          </cell>
          <cell r="T1032">
            <v>35217</v>
          </cell>
          <cell r="V1032" t="str">
            <v>10</v>
          </cell>
          <cell r="X1032" t="str">
            <v>NA</v>
          </cell>
          <cell r="Z1032" t="str">
            <v>3.6</v>
          </cell>
          <cell r="AB1032" t="str">
            <v>NA</v>
          </cell>
          <cell r="AD1032" t="str">
            <v>99.4</v>
          </cell>
          <cell r="AE1032" t="str">
            <v>86</v>
          </cell>
          <cell r="AF1032" t="str">
            <v xml:space="preserve">   840000</v>
          </cell>
          <cell r="AG1032" t="str">
            <v>330</v>
          </cell>
        </row>
        <row r="1033">
          <cell r="H1033" t="str">
            <v>1364_B_1</v>
          </cell>
          <cell r="I1033">
            <v>26512</v>
          </cell>
          <cell r="K1033" t="str">
            <v>OP</v>
          </cell>
          <cell r="L1033" t="str">
            <v>EK</v>
          </cell>
          <cell r="O1033" t="str">
            <v>389</v>
          </cell>
          <cell r="P1033">
            <v>8373</v>
          </cell>
          <cell r="Q1033">
            <v>0.05</v>
          </cell>
          <cell r="R1033" t="str">
            <v>99.3</v>
          </cell>
          <cell r="S1033" t="str">
            <v>99.3</v>
          </cell>
          <cell r="T1033">
            <v>36192</v>
          </cell>
          <cell r="V1033" t="str">
            <v>11.3</v>
          </cell>
          <cell r="X1033" t="str">
            <v>NA</v>
          </cell>
          <cell r="Z1033" t="str">
            <v>2.0</v>
          </cell>
          <cell r="AA1033" t="str">
            <v>3.1</v>
          </cell>
          <cell r="AB1033" t="str">
            <v>NA</v>
          </cell>
          <cell r="AD1033" t="str">
            <v>99.4</v>
          </cell>
          <cell r="AE1033" t="str">
            <v>55</v>
          </cell>
          <cell r="AF1033" t="str">
            <v xml:space="preserve">  1080000</v>
          </cell>
          <cell r="AG1033" t="str">
            <v>300</v>
          </cell>
        </row>
        <row r="1034">
          <cell r="H1034" t="str">
            <v>1364_B_2</v>
          </cell>
          <cell r="I1034">
            <v>27211</v>
          </cell>
          <cell r="K1034" t="str">
            <v>OP</v>
          </cell>
          <cell r="L1034" t="str">
            <v>EK</v>
          </cell>
          <cell r="O1034" t="str">
            <v>389</v>
          </cell>
          <cell r="P1034">
            <v>7281</v>
          </cell>
          <cell r="Q1034">
            <v>0.09</v>
          </cell>
          <cell r="R1034" t="str">
            <v>98.8</v>
          </cell>
          <cell r="S1034" t="str">
            <v>98.8</v>
          </cell>
          <cell r="T1034">
            <v>36192</v>
          </cell>
          <cell r="V1034" t="str">
            <v>11.3</v>
          </cell>
          <cell r="X1034" t="str">
            <v>NA</v>
          </cell>
          <cell r="Z1034" t="str">
            <v>2.0</v>
          </cell>
          <cell r="AA1034" t="str">
            <v>3.1</v>
          </cell>
          <cell r="AB1034" t="str">
            <v>NA</v>
          </cell>
          <cell r="AD1034" t="str">
            <v>99.4</v>
          </cell>
          <cell r="AE1034" t="str">
            <v>55</v>
          </cell>
          <cell r="AF1034" t="str">
            <v xml:space="preserve">  1080000</v>
          </cell>
          <cell r="AG1034" t="str">
            <v>300</v>
          </cell>
        </row>
        <row r="1035">
          <cell r="H1035" t="str">
            <v>1364_B_3</v>
          </cell>
          <cell r="I1035">
            <v>28703</v>
          </cell>
          <cell r="K1035" t="str">
            <v>OP</v>
          </cell>
          <cell r="L1035" t="str">
            <v>EK</v>
          </cell>
          <cell r="O1035" t="str">
            <v>1500</v>
          </cell>
          <cell r="P1035">
            <v>8063</v>
          </cell>
          <cell r="Q1035">
            <v>0.09</v>
          </cell>
          <cell r="R1035" t="str">
            <v>98.8</v>
          </cell>
          <cell r="S1035" t="str">
            <v>98.8</v>
          </cell>
          <cell r="T1035">
            <v>35217</v>
          </cell>
          <cell r="V1035" t="str">
            <v>18.5</v>
          </cell>
          <cell r="W1035" t="str">
            <v>9.0</v>
          </cell>
          <cell r="X1035" t="str">
            <v>NA</v>
          </cell>
          <cell r="Z1035" t="str">
            <v>5.1</v>
          </cell>
          <cell r="AA1035" t="str">
            <v>3.5</v>
          </cell>
          <cell r="AB1035" t="str">
            <v>NA</v>
          </cell>
          <cell r="AD1035" t="str">
            <v>99.6</v>
          </cell>
          <cell r="AE1035" t="str">
            <v>300</v>
          </cell>
          <cell r="AF1035" t="str">
            <v xml:space="preserve">  1670000</v>
          </cell>
          <cell r="AG1035" t="str">
            <v>300</v>
          </cell>
        </row>
        <row r="1036">
          <cell r="H1036" t="str">
            <v>1364_B_4</v>
          </cell>
          <cell r="I1036">
            <v>30195</v>
          </cell>
          <cell r="K1036" t="str">
            <v>OP</v>
          </cell>
          <cell r="L1036" t="str">
            <v>EK</v>
          </cell>
          <cell r="O1036" t="str">
            <v>2629</v>
          </cell>
          <cell r="P1036">
            <v>7004</v>
          </cell>
          <cell r="Q1036">
            <v>0.01</v>
          </cell>
          <cell r="R1036" t="str">
            <v>99.9</v>
          </cell>
          <cell r="S1036" t="str">
            <v>99.9</v>
          </cell>
          <cell r="T1036">
            <v>35217</v>
          </cell>
          <cell r="V1036" t="str">
            <v>18.5</v>
          </cell>
          <cell r="W1036" t="str">
            <v>9.0</v>
          </cell>
          <cell r="X1036" t="str">
            <v>NA</v>
          </cell>
          <cell r="Z1036" t="str">
            <v>5.1</v>
          </cell>
          <cell r="AA1036" t="str">
            <v>3.5</v>
          </cell>
          <cell r="AB1036" t="str">
            <v>NA</v>
          </cell>
          <cell r="AD1036" t="str">
            <v>99.6</v>
          </cell>
          <cell r="AE1036" t="str">
            <v>384</v>
          </cell>
          <cell r="AF1036" t="str">
            <v xml:space="preserve">  2100000</v>
          </cell>
          <cell r="AG1036" t="str">
            <v>300</v>
          </cell>
        </row>
        <row r="1037">
          <cell r="H1037" t="str">
            <v>6071_B_1</v>
          </cell>
          <cell r="I1037">
            <v>33208</v>
          </cell>
          <cell r="K1037" t="str">
            <v>OP</v>
          </cell>
          <cell r="L1037" t="str">
            <v>EK</v>
          </cell>
          <cell r="O1037" t="str">
            <v>22314</v>
          </cell>
          <cell r="P1037">
            <v>7732</v>
          </cell>
          <cell r="Q1037">
            <v>0.03</v>
          </cell>
          <cell r="R1037" t="str">
            <v>99.6</v>
          </cell>
          <cell r="S1037" t="str">
            <v>99.6</v>
          </cell>
          <cell r="T1037">
            <v>33970</v>
          </cell>
          <cell r="V1037" t="str">
            <v>6.0</v>
          </cell>
          <cell r="W1037" t="str">
            <v>13.5</v>
          </cell>
          <cell r="X1037" t="str">
            <v>NA</v>
          </cell>
          <cell r="Z1037" t="str">
            <v>3.5</v>
          </cell>
          <cell r="AB1037" t="str">
            <v>NA</v>
          </cell>
          <cell r="AD1037" t="str">
            <v>99.5</v>
          </cell>
          <cell r="AE1037" t="str">
            <v>509</v>
          </cell>
          <cell r="AF1037" t="str">
            <v xml:space="preserve">  2275000</v>
          </cell>
          <cell r="AG1037" t="str">
            <v>300</v>
          </cell>
        </row>
        <row r="1038">
          <cell r="H1038" t="str">
            <v>6055_B_2B1</v>
          </cell>
          <cell r="I1038">
            <v>29403</v>
          </cell>
          <cell r="K1038" t="str">
            <v>OP</v>
          </cell>
          <cell r="L1038" t="str">
            <v>EK</v>
          </cell>
          <cell r="O1038" t="str">
            <v>21000</v>
          </cell>
          <cell r="P1038">
            <v>7281</v>
          </cell>
          <cell r="Q1038">
            <v>0.02</v>
          </cell>
          <cell r="R1038" t="str">
            <v>99.5</v>
          </cell>
          <cell r="S1038" t="str">
            <v>99.7</v>
          </cell>
          <cell r="T1038">
            <v>31260</v>
          </cell>
          <cell r="V1038" t="str">
            <v>7.2</v>
          </cell>
          <cell r="X1038" t="str">
            <v>NA</v>
          </cell>
          <cell r="Z1038" t="str">
            <v>1</v>
          </cell>
          <cell r="AB1038" t="str">
            <v>.3</v>
          </cell>
          <cell r="AD1038" t="str">
            <v>97.7</v>
          </cell>
          <cell r="AE1038" t="str">
            <v>187</v>
          </cell>
          <cell r="AF1038" t="str">
            <v xml:space="preserve">  2186000</v>
          </cell>
          <cell r="AG1038" t="str">
            <v>318</v>
          </cell>
        </row>
        <row r="1039">
          <cell r="H1039" t="str">
            <v>6055_B_2B2</v>
          </cell>
          <cell r="I1039">
            <v>29646</v>
          </cell>
          <cell r="K1039" t="str">
            <v>OP</v>
          </cell>
          <cell r="L1039" t="str">
            <v>EK</v>
          </cell>
          <cell r="O1039" t="str">
            <v>21000</v>
          </cell>
          <cell r="P1039">
            <v>7636</v>
          </cell>
          <cell r="Q1039">
            <v>0.02</v>
          </cell>
          <cell r="R1039" t="str">
            <v>99.5</v>
          </cell>
          <cell r="S1039" t="str">
            <v>99.7</v>
          </cell>
          <cell r="T1039">
            <v>31260</v>
          </cell>
          <cell r="V1039" t="str">
            <v>7.2</v>
          </cell>
          <cell r="X1039" t="str">
            <v>NA</v>
          </cell>
          <cell r="Z1039" t="str">
            <v>1</v>
          </cell>
          <cell r="AB1039" t="str">
            <v>.3</v>
          </cell>
          <cell r="AD1039" t="str">
            <v>99.7</v>
          </cell>
          <cell r="AE1039" t="str">
            <v>187</v>
          </cell>
          <cell r="AF1039" t="str">
            <v xml:space="preserve">  2186000</v>
          </cell>
          <cell r="AG1039" t="str">
            <v>318</v>
          </cell>
        </row>
        <row r="1040">
          <cell r="H1040" t="str">
            <v>6055_B_2B3</v>
          </cell>
          <cell r="I1040">
            <v>30682</v>
          </cell>
          <cell r="K1040" t="str">
            <v>OP</v>
          </cell>
          <cell r="L1040" t="str">
            <v>EK</v>
          </cell>
          <cell r="O1040" t="str">
            <v>27000</v>
          </cell>
          <cell r="P1040">
            <v>7833</v>
          </cell>
          <cell r="Q1040">
            <v>0.02</v>
          </cell>
          <cell r="R1040" t="str">
            <v>99.5</v>
          </cell>
          <cell r="S1040" t="str">
            <v>99.7</v>
          </cell>
          <cell r="T1040">
            <v>30895</v>
          </cell>
          <cell r="V1040" t="str">
            <v>7.2</v>
          </cell>
          <cell r="X1040" t="str">
            <v>NA</v>
          </cell>
          <cell r="Z1040" t="str">
            <v>1</v>
          </cell>
          <cell r="AB1040" t="str">
            <v>.3</v>
          </cell>
          <cell r="AD1040" t="str">
            <v>99.7</v>
          </cell>
          <cell r="AE1040" t="str">
            <v>187</v>
          </cell>
          <cell r="AF1040" t="str">
            <v xml:space="preserve">  2186000</v>
          </cell>
          <cell r="AG1040" t="str">
            <v>318</v>
          </cell>
        </row>
        <row r="1041">
          <cell r="H1041" t="str">
            <v>6179_B_1</v>
          </cell>
          <cell r="I1041">
            <v>29007</v>
          </cell>
          <cell r="K1041" t="str">
            <v>OP</v>
          </cell>
          <cell r="L1041" t="str">
            <v>EK</v>
          </cell>
          <cell r="O1041" t="str">
            <v>7500</v>
          </cell>
          <cell r="P1041">
            <v>8491</v>
          </cell>
          <cell r="Q1041">
            <v>0.03</v>
          </cell>
          <cell r="R1041" t="str">
            <v>95.0</v>
          </cell>
          <cell r="S1041" t="str">
            <v>99.5</v>
          </cell>
          <cell r="T1041">
            <v>31837</v>
          </cell>
          <cell r="V1041" t="str">
            <v>4.3</v>
          </cell>
          <cell r="X1041" t="str">
            <v>NA</v>
          </cell>
          <cell r="Z1041" t="str">
            <v>.5</v>
          </cell>
          <cell r="AB1041" t="str">
            <v>NA</v>
          </cell>
          <cell r="AD1041" t="str">
            <v>99.6</v>
          </cell>
          <cell r="AE1041" t="str">
            <v>186</v>
          </cell>
          <cell r="AF1041" t="str">
            <v xml:space="preserve">  2444333</v>
          </cell>
          <cell r="AG1041" t="str">
            <v>350</v>
          </cell>
        </row>
        <row r="1042">
          <cell r="H1042" t="str">
            <v>6179_B_2</v>
          </cell>
          <cell r="I1042">
            <v>29342</v>
          </cell>
          <cell r="K1042" t="str">
            <v>OP</v>
          </cell>
          <cell r="L1042" t="str">
            <v>EK</v>
          </cell>
          <cell r="O1042" t="str">
            <v>8865</v>
          </cell>
          <cell r="P1042">
            <v>8578</v>
          </cell>
          <cell r="Q1042">
            <v>0.03</v>
          </cell>
          <cell r="R1042" t="str">
            <v>95.0</v>
          </cell>
          <cell r="S1042" t="str">
            <v>99.5</v>
          </cell>
          <cell r="T1042">
            <v>32568</v>
          </cell>
          <cell r="V1042" t="str">
            <v>4.3</v>
          </cell>
          <cell r="X1042" t="str">
            <v>NA</v>
          </cell>
          <cell r="Z1042" t="str">
            <v>.5</v>
          </cell>
          <cell r="AB1042" t="str">
            <v>NA</v>
          </cell>
          <cell r="AD1042" t="str">
            <v>99.6</v>
          </cell>
          <cell r="AE1042" t="str">
            <v>186</v>
          </cell>
          <cell r="AF1042" t="str">
            <v xml:space="preserve">  2444333</v>
          </cell>
          <cell r="AG1042" t="str">
            <v>350</v>
          </cell>
        </row>
        <row r="1043">
          <cell r="H1043" t="str">
            <v>6179_B_3</v>
          </cell>
          <cell r="I1043">
            <v>32264</v>
          </cell>
          <cell r="K1043" t="str">
            <v>OP</v>
          </cell>
          <cell r="L1043" t="str">
            <v>EK</v>
          </cell>
          <cell r="O1043" t="str">
            <v>30000</v>
          </cell>
          <cell r="P1043">
            <v>7294</v>
          </cell>
          <cell r="Q1043">
            <v>0.03</v>
          </cell>
          <cell r="R1043" t="str">
            <v>95.0</v>
          </cell>
          <cell r="S1043" t="str">
            <v>99.9</v>
          </cell>
          <cell r="T1043">
            <v>32568</v>
          </cell>
          <cell r="V1043" t="str">
            <v>21.6</v>
          </cell>
          <cell r="X1043" t="str">
            <v>NA</v>
          </cell>
          <cell r="Z1043" t="str">
            <v>1.8</v>
          </cell>
          <cell r="AB1043" t="str">
            <v>NA</v>
          </cell>
          <cell r="AD1043" t="str">
            <v>99.9</v>
          </cell>
          <cell r="AE1043" t="str">
            <v>142</v>
          </cell>
          <cell r="AF1043" t="str">
            <v xml:space="preserve">  2444333</v>
          </cell>
          <cell r="AG1043" t="str">
            <v>350</v>
          </cell>
        </row>
        <row r="1044">
          <cell r="H1044" t="str">
            <v>54752_B_1</v>
          </cell>
          <cell r="I1044">
            <v>29891</v>
          </cell>
          <cell r="K1044" t="str">
            <v>OP</v>
          </cell>
          <cell r="L1044" t="str">
            <v>EW</v>
          </cell>
          <cell r="O1044" t="str">
            <v>3000</v>
          </cell>
          <cell r="P1044">
            <v>8738</v>
          </cell>
          <cell r="Q1044">
            <v>0.2</v>
          </cell>
          <cell r="R1044" t="str">
            <v>98.3</v>
          </cell>
          <cell r="S1044" t="str">
            <v>98.3</v>
          </cell>
          <cell r="U1044" t="str">
            <v>EN</v>
          </cell>
          <cell r="V1044" t="str">
            <v>NA</v>
          </cell>
          <cell r="X1044" t="str">
            <v>0.1</v>
          </cell>
          <cell r="Z1044" t="str">
            <v>NA</v>
          </cell>
          <cell r="AB1044" t="str">
            <v>3.0</v>
          </cell>
          <cell r="AD1044" t="str">
            <v>98.3</v>
          </cell>
          <cell r="AE1044" t="str">
            <v>0</v>
          </cell>
          <cell r="AF1044" t="str">
            <v>321000</v>
          </cell>
          <cell r="AG1044" t="str">
            <v>400</v>
          </cell>
        </row>
        <row r="1045">
          <cell r="H1045" t="str">
            <v>54752_B_2</v>
          </cell>
          <cell r="I1045">
            <v>30195</v>
          </cell>
          <cell r="K1045" t="str">
            <v>OP</v>
          </cell>
          <cell r="L1045" t="str">
            <v>EW</v>
          </cell>
          <cell r="O1045" t="str">
            <v>3787</v>
          </cell>
          <cell r="P1045">
            <v>8750</v>
          </cell>
          <cell r="Q1045">
            <v>0.04</v>
          </cell>
          <cell r="R1045" t="str">
            <v>98.3</v>
          </cell>
          <cell r="S1045" t="str">
            <v>98.3</v>
          </cell>
          <cell r="U1045" t="str">
            <v>EN</v>
          </cell>
          <cell r="V1045" t="str">
            <v>8.0</v>
          </cell>
          <cell r="X1045" t="str">
            <v>0.1</v>
          </cell>
          <cell r="Z1045" t="str">
            <v>1.3</v>
          </cell>
          <cell r="AB1045" t="str">
            <v>3.0</v>
          </cell>
          <cell r="AD1045" t="str">
            <v>99.0</v>
          </cell>
          <cell r="AE1045" t="str">
            <v>0</v>
          </cell>
          <cell r="AF1045" t="str">
            <v>381214</v>
          </cell>
          <cell r="AG1045" t="str">
            <v>356</v>
          </cell>
        </row>
        <row r="1046">
          <cell r="H1046" t="str">
            <v>54752_B_2RB</v>
          </cell>
          <cell r="I1046">
            <v>30195</v>
          </cell>
          <cell r="K1046" t="str">
            <v>OP</v>
          </cell>
          <cell r="L1046" t="str">
            <v>EW</v>
          </cell>
          <cell r="O1046" t="str">
            <v>4000</v>
          </cell>
          <cell r="P1046">
            <v>8748</v>
          </cell>
          <cell r="Q1046">
            <v>0.02</v>
          </cell>
          <cell r="R1046" t="str">
            <v>98.3</v>
          </cell>
          <cell r="S1046" t="str">
            <v>98.3</v>
          </cell>
          <cell r="U1046" t="str">
            <v>EN</v>
          </cell>
          <cell r="V1046" t="str">
            <v>NA</v>
          </cell>
          <cell r="X1046" t="str">
            <v>0.1</v>
          </cell>
          <cell r="Z1046" t="str">
            <v>NA</v>
          </cell>
          <cell r="AB1046" t="str">
            <v>3.0</v>
          </cell>
          <cell r="AD1046" t="str">
            <v>99.8</v>
          </cell>
          <cell r="AE1046" t="str">
            <v>31</v>
          </cell>
          <cell r="AF1046" t="str">
            <v>419410</v>
          </cell>
          <cell r="AG1046" t="str">
            <v>414</v>
          </cell>
        </row>
        <row r="1047">
          <cell r="H1047" t="str">
            <v>3992_B_7</v>
          </cell>
          <cell r="I1047">
            <v>27729</v>
          </cell>
          <cell r="K1047" t="str">
            <v>OP</v>
          </cell>
          <cell r="L1047" t="str">
            <v>MC</v>
          </cell>
          <cell r="M1047" t="str">
            <v>EK</v>
          </cell>
          <cell r="O1047" t="str">
            <v>1733</v>
          </cell>
          <cell r="P1047">
            <v>5776</v>
          </cell>
          <cell r="Q1047">
            <v>0.08</v>
          </cell>
          <cell r="R1047" t="str">
            <v>98.3</v>
          </cell>
          <cell r="S1047" t="str">
            <v>98.3</v>
          </cell>
          <cell r="T1047">
            <v>37926</v>
          </cell>
          <cell r="V1047" t="str">
            <v>7</v>
          </cell>
          <cell r="W1047" t="str">
            <v>10</v>
          </cell>
          <cell r="X1047" t="str">
            <v>NA</v>
          </cell>
          <cell r="Z1047" t="str">
            <v>1.0</v>
          </cell>
          <cell r="AA1047" t="str">
            <v>1.8</v>
          </cell>
          <cell r="AB1047" t="str">
            <v>NA</v>
          </cell>
          <cell r="AD1047" t="str">
            <v>99.5</v>
          </cell>
          <cell r="AE1047" t="str">
            <v>12</v>
          </cell>
          <cell r="AF1047" t="str">
            <v xml:space="preserve">   216000</v>
          </cell>
          <cell r="AG1047" t="str">
            <v>340</v>
          </cell>
        </row>
        <row r="1048">
          <cell r="H1048" t="str">
            <v>3992_B_8</v>
          </cell>
          <cell r="I1048">
            <v>26755</v>
          </cell>
          <cell r="K1048" t="str">
            <v>OP</v>
          </cell>
          <cell r="L1048" t="str">
            <v>MC</v>
          </cell>
          <cell r="M1048" t="str">
            <v>EK</v>
          </cell>
          <cell r="O1048" t="str">
            <v>810</v>
          </cell>
          <cell r="P1048">
            <v>7700</v>
          </cell>
          <cell r="Q1048">
            <v>0.12</v>
          </cell>
          <cell r="R1048" t="str">
            <v>96.3</v>
          </cell>
          <cell r="S1048" t="str">
            <v>96.3</v>
          </cell>
          <cell r="T1048">
            <v>38078</v>
          </cell>
          <cell r="V1048" t="str">
            <v>7</v>
          </cell>
          <cell r="W1048" t="str">
            <v>10</v>
          </cell>
          <cell r="X1048" t="str">
            <v>NA</v>
          </cell>
          <cell r="Z1048" t="str">
            <v>1.0</v>
          </cell>
          <cell r="AA1048" t="str">
            <v>1.8</v>
          </cell>
          <cell r="AB1048" t="str">
            <v>NA</v>
          </cell>
          <cell r="AD1048" t="str">
            <v>99.5</v>
          </cell>
          <cell r="AE1048" t="str">
            <v>19</v>
          </cell>
          <cell r="AF1048" t="str">
            <v xml:space="preserve">   216000</v>
          </cell>
          <cell r="AG1048" t="str">
            <v>290</v>
          </cell>
        </row>
        <row r="1049">
          <cell r="H1049" t="str">
            <v>3992_B_9</v>
          </cell>
          <cell r="I1049">
            <v>26816</v>
          </cell>
          <cell r="K1049" t="str">
            <v>OP</v>
          </cell>
          <cell r="L1049" t="str">
            <v>MC</v>
          </cell>
          <cell r="M1049" t="str">
            <v>EK</v>
          </cell>
          <cell r="O1049" t="str">
            <v>810</v>
          </cell>
          <cell r="P1049">
            <v>7139</v>
          </cell>
          <cell r="Q1049">
            <v>0.09</v>
          </cell>
          <cell r="R1049" t="str">
            <v>97.0</v>
          </cell>
          <cell r="S1049" t="str">
            <v>97.0</v>
          </cell>
          <cell r="T1049">
            <v>38078</v>
          </cell>
          <cell r="V1049" t="str">
            <v>7</v>
          </cell>
          <cell r="W1049" t="str">
            <v>10</v>
          </cell>
          <cell r="X1049" t="str">
            <v>NA</v>
          </cell>
          <cell r="Z1049" t="str">
            <v>1.0</v>
          </cell>
          <cell r="AA1049" t="str">
            <v>1.8</v>
          </cell>
          <cell r="AB1049" t="str">
            <v>NA</v>
          </cell>
          <cell r="AD1049" t="str">
            <v>99.5</v>
          </cell>
          <cell r="AE1049" t="str">
            <v>19</v>
          </cell>
          <cell r="AF1049" t="str">
            <v xml:space="preserve">   216000</v>
          </cell>
          <cell r="AG1049" t="str">
            <v>290</v>
          </cell>
        </row>
        <row r="1050">
          <cell r="H1050" t="str">
            <v>10338_B_ABHSE</v>
          </cell>
          <cell r="I1050">
            <v>31413</v>
          </cell>
          <cell r="K1050" t="str">
            <v>OP</v>
          </cell>
          <cell r="L1050" t="str">
            <v>BP</v>
          </cell>
          <cell r="O1050" t="str">
            <v>EN</v>
          </cell>
          <cell r="P1050">
            <v>7552</v>
          </cell>
          <cell r="Q1050">
            <v>0.01</v>
          </cell>
          <cell r="R1050" t="str">
            <v>98.0</v>
          </cell>
          <cell r="S1050" t="str">
            <v>NA</v>
          </cell>
          <cell r="U1050" t="str">
            <v>NA</v>
          </cell>
          <cell r="V1050" t="str">
            <v>NA</v>
          </cell>
          <cell r="X1050" t="str">
            <v>NA</v>
          </cell>
          <cell r="Z1050" t="str">
            <v>NA</v>
          </cell>
          <cell r="AB1050" t="str">
            <v>NA</v>
          </cell>
          <cell r="AD1050" t="str">
            <v>98.0</v>
          </cell>
          <cell r="AE1050" t="str">
            <v>7</v>
          </cell>
          <cell r="AF1050" t="str">
            <v>140000</v>
          </cell>
          <cell r="AG1050" t="str">
            <v>305</v>
          </cell>
        </row>
        <row r="1051">
          <cell r="H1051" t="str">
            <v>10338_B_BBHSE</v>
          </cell>
          <cell r="I1051">
            <v>31413</v>
          </cell>
          <cell r="K1051" t="str">
            <v>OP</v>
          </cell>
          <cell r="L1051" t="str">
            <v>BP</v>
          </cell>
          <cell r="O1051" t="str">
            <v>EN</v>
          </cell>
          <cell r="P1051">
            <v>8118</v>
          </cell>
          <cell r="Q1051">
            <v>0.01</v>
          </cell>
          <cell r="R1051" t="str">
            <v>98.0</v>
          </cell>
          <cell r="S1051" t="str">
            <v>NA</v>
          </cell>
          <cell r="U1051" t="str">
            <v>NA</v>
          </cell>
          <cell r="V1051" t="str">
            <v>NA</v>
          </cell>
          <cell r="X1051" t="str">
            <v>NA</v>
          </cell>
          <cell r="Z1051" t="str">
            <v>NA</v>
          </cell>
          <cell r="AB1051" t="str">
            <v>NA</v>
          </cell>
          <cell r="AD1051" t="str">
            <v>98.0</v>
          </cell>
          <cell r="AE1051" t="str">
            <v>7</v>
          </cell>
          <cell r="AF1051" t="str">
            <v>140000</v>
          </cell>
          <cell r="AG1051" t="str">
            <v>305</v>
          </cell>
        </row>
        <row r="1052">
          <cell r="H1052" t="str">
            <v>4125_B_6</v>
          </cell>
          <cell r="I1052">
            <v>34700</v>
          </cell>
          <cell r="K1052" t="str">
            <v>OP</v>
          </cell>
          <cell r="L1052" t="str">
            <v>MC</v>
          </cell>
          <cell r="M1052" t="str">
            <v>BP</v>
          </cell>
          <cell r="O1052" t="str">
            <v>1681</v>
          </cell>
          <cell r="P1052">
            <v>7121</v>
          </cell>
          <cell r="Q1052">
            <v>0.02</v>
          </cell>
          <cell r="R1052" t="str">
            <v>99.7</v>
          </cell>
          <cell r="S1052" t="str">
            <v>99.7</v>
          </cell>
          <cell r="U1052" t="str">
            <v>NA</v>
          </cell>
          <cell r="V1052" t="str">
            <v>5.6</v>
          </cell>
          <cell r="X1052" t="str">
            <v>NA</v>
          </cell>
          <cell r="Z1052" t="str">
            <v>3.2</v>
          </cell>
          <cell r="AB1052" t="str">
            <v>NA</v>
          </cell>
          <cell r="AD1052" t="str">
            <v>100</v>
          </cell>
          <cell r="AE1052" t="str">
            <v>13</v>
          </cell>
          <cell r="AF1052" t="str">
            <v>103223</v>
          </cell>
          <cell r="AG1052" t="str">
            <v>306</v>
          </cell>
        </row>
        <row r="1053">
          <cell r="H1053" t="str">
            <v>4125_B_7</v>
          </cell>
          <cell r="I1053">
            <v>34700</v>
          </cell>
          <cell r="K1053" t="str">
            <v>OP</v>
          </cell>
          <cell r="L1053" t="str">
            <v>MC</v>
          </cell>
          <cell r="M1053" t="str">
            <v>BP</v>
          </cell>
          <cell r="O1053" t="str">
            <v>1681</v>
          </cell>
          <cell r="P1053">
            <v>7646</v>
          </cell>
          <cell r="Q1053">
            <v>0.02</v>
          </cell>
          <cell r="R1053" t="str">
            <v>99.7</v>
          </cell>
          <cell r="S1053" t="str">
            <v>99.7</v>
          </cell>
          <cell r="U1053" t="str">
            <v>NA</v>
          </cell>
          <cell r="V1053" t="str">
            <v>5.6</v>
          </cell>
          <cell r="X1053" t="str">
            <v>NA</v>
          </cell>
          <cell r="Z1053" t="str">
            <v>3.2</v>
          </cell>
          <cell r="AB1053" t="str">
            <v>NA</v>
          </cell>
          <cell r="AD1053" t="str">
            <v>100</v>
          </cell>
          <cell r="AE1053" t="str">
            <v>15</v>
          </cell>
          <cell r="AF1053" t="str">
            <v>91966</v>
          </cell>
          <cell r="AG1053" t="str">
            <v>323</v>
          </cell>
        </row>
        <row r="1054">
          <cell r="H1054" t="str">
            <v>4125_B_8</v>
          </cell>
          <cell r="I1054">
            <v>33329</v>
          </cell>
          <cell r="K1054" t="str">
            <v>OP</v>
          </cell>
          <cell r="L1054" t="str">
            <v>SC</v>
          </cell>
          <cell r="M1054" t="str">
            <v>BP</v>
          </cell>
          <cell r="O1054" t="str">
            <v>1010</v>
          </cell>
          <cell r="P1054">
            <v>7802</v>
          </cell>
          <cell r="Q1054">
            <v>0.01</v>
          </cell>
          <cell r="R1054" t="str">
            <v>99.7</v>
          </cell>
          <cell r="S1054" t="str">
            <v>99.7</v>
          </cell>
          <cell r="U1054" t="str">
            <v>NA</v>
          </cell>
          <cell r="V1054" t="str">
            <v>5.6</v>
          </cell>
          <cell r="X1054" t="str">
            <v>NA</v>
          </cell>
          <cell r="Z1054" t="str">
            <v>3.2</v>
          </cell>
          <cell r="AB1054" t="str">
            <v>NA</v>
          </cell>
          <cell r="AD1054" t="str">
            <v>100</v>
          </cell>
          <cell r="AE1054" t="str">
            <v>1</v>
          </cell>
          <cell r="AF1054" t="str">
            <v>65779</v>
          </cell>
          <cell r="AG1054" t="str">
            <v>257</v>
          </cell>
        </row>
        <row r="1055">
          <cell r="H1055" t="str">
            <v>4125_B_9</v>
          </cell>
          <cell r="J1055" t="str">
            <v>NA</v>
          </cell>
          <cell r="K1055" t="str">
            <v>TS</v>
          </cell>
          <cell r="M1055" t="str">
            <v>BP</v>
          </cell>
        </row>
        <row r="1056">
          <cell r="H1056" t="str">
            <v>1843_B_2</v>
          </cell>
          <cell r="I1056">
            <v>29068</v>
          </cell>
          <cell r="K1056" t="str">
            <v>OP</v>
          </cell>
          <cell r="L1056" t="str">
            <v>BR</v>
          </cell>
          <cell r="O1056" t="str">
            <v>1360</v>
          </cell>
          <cell r="P1056">
            <v>4146</v>
          </cell>
          <cell r="Q1056">
            <v>0.01</v>
          </cell>
          <cell r="R1056" t="str">
            <v>92.7</v>
          </cell>
          <cell r="S1056" t="str">
            <v>92.7</v>
          </cell>
          <cell r="T1056">
            <v>29556</v>
          </cell>
          <cell r="V1056" t="str">
            <v>15.0</v>
          </cell>
          <cell r="X1056" t="str">
            <v>NA</v>
          </cell>
          <cell r="Z1056" t="str">
            <v>4.0</v>
          </cell>
          <cell r="AB1056" t="str">
            <v>NA</v>
          </cell>
          <cell r="AD1056" t="str">
            <v>99.8</v>
          </cell>
          <cell r="AE1056" t="str">
            <v>2120</v>
          </cell>
          <cell r="AF1056" t="str">
            <v>123000</v>
          </cell>
          <cell r="AG1056" t="str">
            <v>280</v>
          </cell>
        </row>
        <row r="1057">
          <cell r="H1057" t="str">
            <v>1843_B_3</v>
          </cell>
          <cell r="I1057">
            <v>30498</v>
          </cell>
          <cell r="K1057" t="str">
            <v>OP</v>
          </cell>
          <cell r="L1057" t="str">
            <v>BR</v>
          </cell>
          <cell r="O1057" t="str">
            <v>4900</v>
          </cell>
          <cell r="P1057">
            <v>7502</v>
          </cell>
          <cell r="Q1057">
            <v>0.04</v>
          </cell>
          <cell r="R1057" t="str">
            <v>100.0</v>
          </cell>
          <cell r="S1057" t="str">
            <v>100.0</v>
          </cell>
          <cell r="T1057">
            <v>30956</v>
          </cell>
          <cell r="V1057" t="str">
            <v>15</v>
          </cell>
          <cell r="X1057" t="str">
            <v>NA</v>
          </cell>
          <cell r="Z1057" t="str">
            <v>1.0</v>
          </cell>
          <cell r="AB1057" t="str">
            <v>NA</v>
          </cell>
          <cell r="AD1057" t="str">
            <v>99.9</v>
          </cell>
          <cell r="AE1057" t="str">
            <v>2075</v>
          </cell>
          <cell r="AF1057" t="str">
            <v>226000</v>
          </cell>
          <cell r="AG1057" t="str">
            <v>227</v>
          </cell>
        </row>
        <row r="1058">
          <cell r="H1058" t="str">
            <v>2144_B_4</v>
          </cell>
          <cell r="I1058">
            <v>29646</v>
          </cell>
          <cell r="K1058" t="str">
            <v>OP</v>
          </cell>
          <cell r="L1058" t="str">
            <v>BR</v>
          </cell>
          <cell r="O1058" t="str">
            <v>1105</v>
          </cell>
          <cell r="P1058">
            <v>2370</v>
          </cell>
          <cell r="Q1058">
            <v>0.27</v>
          </cell>
          <cell r="R1058" t="str">
            <v>99.5</v>
          </cell>
          <cell r="S1058" t="str">
            <v>99.5</v>
          </cell>
          <cell r="T1058">
            <v>30437</v>
          </cell>
          <cell r="V1058" t="str">
            <v>11.0</v>
          </cell>
          <cell r="X1058" t="str">
            <v>NA</v>
          </cell>
          <cell r="Z1058" t="str">
            <v>EN</v>
          </cell>
          <cell r="AB1058" t="str">
            <v>NA</v>
          </cell>
          <cell r="AD1058" t="str">
            <v>87.5</v>
          </cell>
          <cell r="AE1058" t="str">
            <v>EN</v>
          </cell>
          <cell r="AF1058" t="str">
            <v>20000</v>
          </cell>
          <cell r="AG1058" t="str">
            <v>320</v>
          </cell>
        </row>
        <row r="1059">
          <cell r="H1059" t="str">
            <v>2144_B_5</v>
          </cell>
          <cell r="I1059">
            <v>29646</v>
          </cell>
          <cell r="K1059" t="str">
            <v>OP</v>
          </cell>
          <cell r="L1059" t="str">
            <v>BR</v>
          </cell>
          <cell r="O1059" t="str">
            <v>2675</v>
          </cell>
          <cell r="P1059">
            <v>3024</v>
          </cell>
          <cell r="Q1059">
            <v>0.63</v>
          </cell>
          <cell r="R1059" t="str">
            <v>99.8</v>
          </cell>
          <cell r="S1059" t="str">
            <v>99.8</v>
          </cell>
          <cell r="T1059">
            <v>30437</v>
          </cell>
          <cell r="V1059" t="str">
            <v>11.0</v>
          </cell>
          <cell r="X1059" t="str">
            <v>NA</v>
          </cell>
          <cell r="Z1059" t="str">
            <v>EN</v>
          </cell>
          <cell r="AB1059" t="str">
            <v>NA</v>
          </cell>
          <cell r="AD1059" t="str">
            <v>87.5</v>
          </cell>
          <cell r="AE1059" t="str">
            <v>EN</v>
          </cell>
          <cell r="AF1059" t="str">
            <v>60000</v>
          </cell>
          <cell r="AG1059" t="str">
            <v>325</v>
          </cell>
        </row>
        <row r="1060">
          <cell r="H1060" t="str">
            <v>2790_B_B1</v>
          </cell>
          <cell r="I1060">
            <v>27699</v>
          </cell>
          <cell r="K1060" t="str">
            <v>OP</v>
          </cell>
          <cell r="L1060" t="str">
            <v>EK</v>
          </cell>
          <cell r="O1060" t="str">
            <v>2860</v>
          </cell>
          <cell r="P1060">
            <v>8490</v>
          </cell>
          <cell r="Q1060">
            <v>0.04</v>
          </cell>
          <cell r="R1060" t="str">
            <v>99.0</v>
          </cell>
          <cell r="S1060" t="str">
            <v>99.0</v>
          </cell>
          <cell r="T1060">
            <v>31260</v>
          </cell>
          <cell r="V1060" t="str">
            <v>7.0</v>
          </cell>
          <cell r="X1060" t="str">
            <v>NA</v>
          </cell>
          <cell r="Z1060" t="str">
            <v>0.8</v>
          </cell>
          <cell r="AB1060" t="str">
            <v>NA</v>
          </cell>
          <cell r="AD1060" t="str">
            <v>99.5</v>
          </cell>
          <cell r="AE1060" t="str">
            <v>563</v>
          </cell>
          <cell r="AF1060" t="str">
            <v xml:space="preserve">   189300</v>
          </cell>
          <cell r="AG1060" t="str">
            <v>441</v>
          </cell>
        </row>
        <row r="1061">
          <cell r="H1061" t="str">
            <v>2790_B_B2</v>
          </cell>
          <cell r="I1061">
            <v>27576</v>
          </cell>
          <cell r="K1061" t="str">
            <v>OP</v>
          </cell>
          <cell r="L1061" t="str">
            <v>MC</v>
          </cell>
          <cell r="M1061" t="str">
            <v>EK</v>
          </cell>
          <cell r="O1061" t="str">
            <v>4958</v>
          </cell>
          <cell r="P1061">
            <v>7683</v>
          </cell>
          <cell r="Q1061">
            <v>0.01</v>
          </cell>
          <cell r="R1061" t="str">
            <v>97.0</v>
          </cell>
          <cell r="S1061" t="str">
            <v>97.0</v>
          </cell>
          <cell r="T1061">
            <v>31260</v>
          </cell>
          <cell r="V1061" t="str">
            <v>7.0</v>
          </cell>
          <cell r="X1061" t="str">
            <v>NA</v>
          </cell>
          <cell r="Z1061" t="str">
            <v>0.8</v>
          </cell>
          <cell r="AB1061" t="str">
            <v>NA</v>
          </cell>
          <cell r="AD1061" t="str">
            <v>97.0</v>
          </cell>
          <cell r="AE1061" t="str">
            <v>1254</v>
          </cell>
          <cell r="AF1061" t="str">
            <v xml:space="preserve">   451800</v>
          </cell>
          <cell r="AG1061" t="str">
            <v>340</v>
          </cell>
        </row>
        <row r="1062">
          <cell r="H1062" t="str">
            <v>6089_B_1</v>
          </cell>
          <cell r="I1062">
            <v>27546</v>
          </cell>
          <cell r="K1062" t="str">
            <v>OP</v>
          </cell>
          <cell r="L1062" t="str">
            <v>WS</v>
          </cell>
          <cell r="O1062" t="str">
            <v>4500</v>
          </cell>
          <cell r="P1062">
            <v>6722</v>
          </cell>
          <cell r="Q1062">
            <v>0.12</v>
          </cell>
          <cell r="R1062" t="str">
            <v>98</v>
          </cell>
          <cell r="S1062" t="str">
            <v>NA</v>
          </cell>
          <cell r="U1062" t="str">
            <v>NA</v>
          </cell>
          <cell r="V1062" t="str">
            <v>9.0</v>
          </cell>
          <cell r="X1062" t="str">
            <v>NA</v>
          </cell>
          <cell r="Z1062" t="str">
            <v>0.6</v>
          </cell>
          <cell r="AB1062" t="str">
            <v>NA</v>
          </cell>
          <cell r="AD1062" t="str">
            <v>98.0</v>
          </cell>
          <cell r="AE1062" t="str">
            <v>61</v>
          </cell>
          <cell r="AF1062" t="str">
            <v>245100</v>
          </cell>
          <cell r="AG1062" t="str">
            <v>146</v>
          </cell>
        </row>
        <row r="1063">
          <cell r="H1063" t="str">
            <v>54802_B_R1ESP</v>
          </cell>
          <cell r="I1063">
            <v>30103</v>
          </cell>
          <cell r="K1063" t="str">
            <v>OP</v>
          </cell>
          <cell r="L1063" t="str">
            <v>EW</v>
          </cell>
          <cell r="O1063" t="str">
            <v>5286</v>
          </cell>
          <cell r="P1063">
            <v>8416</v>
          </cell>
          <cell r="Q1063">
            <v>0.02</v>
          </cell>
          <cell r="R1063" t="str">
            <v>90.0</v>
          </cell>
          <cell r="S1063" t="str">
            <v>90.0</v>
          </cell>
          <cell r="T1063">
            <v>38504</v>
          </cell>
          <cell r="V1063" t="str">
            <v>NA</v>
          </cell>
          <cell r="X1063" t="str">
            <v>EN</v>
          </cell>
          <cell r="Z1063" t="str">
            <v>NA</v>
          </cell>
          <cell r="AB1063" t="str">
            <v>0.5</v>
          </cell>
          <cell r="AD1063" t="str">
            <v>90.0</v>
          </cell>
          <cell r="AE1063" t="str">
            <v>9</v>
          </cell>
          <cell r="AF1063" t="str">
            <v>262844</v>
          </cell>
          <cell r="AG1063" t="str">
            <v>410</v>
          </cell>
        </row>
        <row r="1064">
          <cell r="H1064" t="str">
            <v>54802_B_R2ESP</v>
          </cell>
          <cell r="I1064">
            <v>33025</v>
          </cell>
          <cell r="K1064" t="str">
            <v>OP</v>
          </cell>
          <cell r="L1064" t="str">
            <v>EW</v>
          </cell>
          <cell r="O1064" t="str">
            <v>5259</v>
          </cell>
          <cell r="P1064">
            <v>8416</v>
          </cell>
          <cell r="Q1064">
            <v>0.02</v>
          </cell>
          <cell r="R1064" t="str">
            <v>90.0</v>
          </cell>
          <cell r="S1064" t="str">
            <v>90.0</v>
          </cell>
          <cell r="T1064">
            <v>38626</v>
          </cell>
          <cell r="V1064" t="str">
            <v>NA</v>
          </cell>
          <cell r="X1064" t="str">
            <v>EN</v>
          </cell>
          <cell r="Z1064" t="str">
            <v>NA</v>
          </cell>
          <cell r="AB1064" t="str">
            <v>0.5</v>
          </cell>
          <cell r="AD1064" t="str">
            <v>90.0</v>
          </cell>
          <cell r="AE1064" t="str">
            <v>6</v>
          </cell>
          <cell r="AF1064" t="str">
            <v>255687</v>
          </cell>
          <cell r="AG1064" t="str">
            <v>363</v>
          </cell>
        </row>
        <row r="1065">
          <cell r="H1065" t="str">
            <v>54802_B_SCRUB1</v>
          </cell>
          <cell r="I1065">
            <v>28642</v>
          </cell>
          <cell r="K1065" t="str">
            <v>OP</v>
          </cell>
          <cell r="L1065" t="str">
            <v>WS</v>
          </cell>
          <cell r="O1065" t="str">
            <v>2000</v>
          </cell>
          <cell r="P1065">
            <v>8200</v>
          </cell>
          <cell r="Q1065">
            <v>7.0000000000000007E-2</v>
          </cell>
          <cell r="R1065" t="str">
            <v>80.0</v>
          </cell>
          <cell r="S1065" t="str">
            <v>80.0</v>
          </cell>
          <cell r="T1065">
            <v>38504</v>
          </cell>
          <cell r="V1065" t="str">
            <v>NA</v>
          </cell>
          <cell r="X1065" t="str">
            <v>EN</v>
          </cell>
          <cell r="Z1065" t="str">
            <v>NA</v>
          </cell>
          <cell r="AB1065" t="str">
            <v>0.5</v>
          </cell>
          <cell r="AD1065" t="str">
            <v>80.0</v>
          </cell>
          <cell r="AE1065" t="str">
            <v>31</v>
          </cell>
          <cell r="AF1065" t="str">
            <v>126074</v>
          </cell>
          <cell r="AG1065" t="str">
            <v>170</v>
          </cell>
        </row>
        <row r="1066">
          <cell r="H1066" t="str">
            <v>54802_B_SCRUB3</v>
          </cell>
          <cell r="I1066">
            <v>33025</v>
          </cell>
          <cell r="K1066" t="str">
            <v>OP</v>
          </cell>
          <cell r="L1066" t="str">
            <v>WS</v>
          </cell>
          <cell r="O1066" t="str">
            <v>3200</v>
          </cell>
          <cell r="P1066">
            <v>8200</v>
          </cell>
          <cell r="Q1066">
            <v>0.05</v>
          </cell>
          <cell r="R1066" t="str">
            <v>80.0</v>
          </cell>
          <cell r="S1066" t="str">
            <v>100</v>
          </cell>
          <cell r="T1066">
            <v>38657</v>
          </cell>
          <cell r="V1066" t="str">
            <v>NA</v>
          </cell>
          <cell r="X1066" t="str">
            <v>EN</v>
          </cell>
          <cell r="Z1066" t="str">
            <v>NA</v>
          </cell>
          <cell r="AB1066" t="str">
            <v>0.5</v>
          </cell>
          <cell r="AD1066" t="str">
            <v>80.0</v>
          </cell>
          <cell r="AE1066" t="str">
            <v>36</v>
          </cell>
          <cell r="AF1066" t="str">
            <v>238604</v>
          </cell>
          <cell r="AG1066" t="str">
            <v>149</v>
          </cell>
        </row>
        <row r="1067">
          <cell r="H1067" t="str">
            <v>54802_B_WESP</v>
          </cell>
          <cell r="I1067">
            <v>34486</v>
          </cell>
          <cell r="K1067" t="str">
            <v>OP</v>
          </cell>
          <cell r="L1067" t="str">
            <v>EW</v>
          </cell>
          <cell r="O1067" t="str">
            <v>3700</v>
          </cell>
          <cell r="P1067">
            <v>8200</v>
          </cell>
          <cell r="Q1067">
            <v>0.02</v>
          </cell>
          <cell r="R1067" t="str">
            <v>90.0</v>
          </cell>
          <cell r="S1067" t="str">
            <v>100</v>
          </cell>
          <cell r="T1067">
            <v>38534</v>
          </cell>
          <cell r="V1067" t="str">
            <v>NA</v>
          </cell>
          <cell r="X1067" t="str">
            <v>EN</v>
          </cell>
          <cell r="Z1067" t="str">
            <v>NA</v>
          </cell>
          <cell r="AB1067" t="str">
            <v>0.5</v>
          </cell>
          <cell r="AD1067" t="str">
            <v>90.0</v>
          </cell>
          <cell r="AE1067" t="str">
            <v>17</v>
          </cell>
          <cell r="AF1067" t="str">
            <v>199255</v>
          </cell>
          <cell r="AG1067" t="str">
            <v>172</v>
          </cell>
        </row>
        <row r="1068">
          <cell r="H1068" t="str">
            <v>10491_B_3SCRBR</v>
          </cell>
          <cell r="I1068">
            <v>34151</v>
          </cell>
          <cell r="K1068" t="str">
            <v>OP</v>
          </cell>
          <cell r="L1068" t="str">
            <v>WS</v>
          </cell>
          <cell r="O1068" t="str">
            <v>EN</v>
          </cell>
          <cell r="P1068">
            <v>3534</v>
          </cell>
          <cell r="Q1068">
            <v>0.04</v>
          </cell>
          <cell r="R1068" t="str">
            <v>NA</v>
          </cell>
          <cell r="S1068" t="str">
            <v>NA</v>
          </cell>
          <cell r="U1068" t="str">
            <v>NA</v>
          </cell>
          <cell r="V1068" t="str">
            <v>NA</v>
          </cell>
          <cell r="X1068" t="str">
            <v>0.2</v>
          </cell>
          <cell r="Z1068" t="str">
            <v>NA</v>
          </cell>
          <cell r="AB1068" t="str">
            <v>1.0</v>
          </cell>
          <cell r="AD1068" t="str">
            <v>99.0</v>
          </cell>
          <cell r="AE1068" t="str">
            <v>19</v>
          </cell>
          <cell r="AF1068" t="str">
            <v>72121</v>
          </cell>
          <cell r="AG1068" t="str">
            <v>146</v>
          </cell>
        </row>
        <row r="1069">
          <cell r="H1069" t="str">
            <v>10491_B_5SCRBR</v>
          </cell>
          <cell r="I1069">
            <v>34151</v>
          </cell>
          <cell r="K1069" t="str">
            <v>OP</v>
          </cell>
          <cell r="L1069" t="str">
            <v>WS</v>
          </cell>
          <cell r="O1069" t="str">
            <v>EN</v>
          </cell>
          <cell r="P1069">
            <v>4325</v>
          </cell>
          <cell r="Q1069">
            <v>0.03</v>
          </cell>
          <cell r="R1069" t="str">
            <v>NA</v>
          </cell>
          <cell r="S1069" t="str">
            <v>NA</v>
          </cell>
          <cell r="U1069" t="str">
            <v>NA</v>
          </cell>
          <cell r="V1069" t="str">
            <v>NA</v>
          </cell>
          <cell r="X1069" t="str">
            <v>0.2</v>
          </cell>
          <cell r="Z1069" t="str">
            <v>NA</v>
          </cell>
          <cell r="AB1069" t="str">
            <v>1.0</v>
          </cell>
          <cell r="AD1069" t="str">
            <v>99.0</v>
          </cell>
          <cell r="AE1069" t="str">
            <v>19</v>
          </cell>
          <cell r="AF1069" t="str">
            <v>72854</v>
          </cell>
          <cell r="AG1069" t="str">
            <v>143</v>
          </cell>
        </row>
        <row r="1070">
          <cell r="H1070" t="str">
            <v>10244_B_9ESP</v>
          </cell>
          <cell r="I1070">
            <v>28611</v>
          </cell>
          <cell r="K1070" t="str">
            <v>OP</v>
          </cell>
          <cell r="L1070" t="str">
            <v>EW</v>
          </cell>
          <cell r="O1070" t="str">
            <v>4650</v>
          </cell>
          <cell r="P1070">
            <v>8500</v>
          </cell>
          <cell r="Q1070">
            <v>0.01</v>
          </cell>
          <cell r="R1070" t="str">
            <v>99.5</v>
          </cell>
          <cell r="S1070" t="str">
            <v>99.5</v>
          </cell>
          <cell r="T1070">
            <v>34121</v>
          </cell>
          <cell r="V1070" t="str">
            <v>NA</v>
          </cell>
          <cell r="X1070" t="str">
            <v>1.0</v>
          </cell>
          <cell r="Z1070" t="str">
            <v>NA</v>
          </cell>
          <cell r="AB1070" t="str">
            <v>1.0</v>
          </cell>
          <cell r="AD1070" t="str">
            <v>99.7</v>
          </cell>
          <cell r="AE1070" t="str">
            <v>37</v>
          </cell>
          <cell r="AF1070" t="str">
            <v>332000</v>
          </cell>
          <cell r="AG1070" t="str">
            <v>420</v>
          </cell>
        </row>
        <row r="1071">
          <cell r="H1071" t="str">
            <v>10244_B_ESP1</v>
          </cell>
          <cell r="I1071">
            <v>27150</v>
          </cell>
          <cell r="K1071" t="str">
            <v>OP</v>
          </cell>
          <cell r="L1071" t="str">
            <v>EW</v>
          </cell>
          <cell r="O1071" t="str">
            <v>EN</v>
          </cell>
          <cell r="P1071">
            <v>8562</v>
          </cell>
          <cell r="Q1071">
            <v>0.02</v>
          </cell>
          <cell r="R1071" t="str">
            <v>99.6</v>
          </cell>
          <cell r="S1071" t="str">
            <v>99.9</v>
          </cell>
          <cell r="T1071">
            <v>28095</v>
          </cell>
          <cell r="V1071" t="str">
            <v>12.0</v>
          </cell>
          <cell r="X1071" t="str">
            <v>1.0</v>
          </cell>
          <cell r="Z1071" t="str">
            <v>4.0</v>
          </cell>
          <cell r="AB1071" t="str">
            <v>1.0</v>
          </cell>
          <cell r="AD1071" t="str">
            <v>98.8</v>
          </cell>
          <cell r="AE1071" t="str">
            <v>48.7</v>
          </cell>
          <cell r="AF1071" t="str">
            <v>310000</v>
          </cell>
          <cell r="AG1071" t="str">
            <v>334</v>
          </cell>
        </row>
        <row r="1072">
          <cell r="H1072" t="str">
            <v>10244_B_ESP2</v>
          </cell>
          <cell r="I1072">
            <v>27150</v>
          </cell>
          <cell r="K1072" t="str">
            <v>OP</v>
          </cell>
          <cell r="L1072" t="str">
            <v>EW</v>
          </cell>
          <cell r="O1072" t="str">
            <v>EN</v>
          </cell>
          <cell r="P1072">
            <v>8759</v>
          </cell>
          <cell r="Q1072">
            <v>1.22</v>
          </cell>
          <cell r="R1072" t="str">
            <v>99.7</v>
          </cell>
          <cell r="S1072" t="str">
            <v>99.7</v>
          </cell>
          <cell r="T1072">
            <v>28095</v>
          </cell>
          <cell r="V1072" t="str">
            <v>12.0</v>
          </cell>
          <cell r="X1072" t="str">
            <v>1.0</v>
          </cell>
          <cell r="Z1072" t="str">
            <v>4.0</v>
          </cell>
          <cell r="AB1072" t="str">
            <v>1.0</v>
          </cell>
          <cell r="AD1072" t="str">
            <v>98.8</v>
          </cell>
          <cell r="AE1072" t="str">
            <v>56.1</v>
          </cell>
          <cell r="AF1072" t="str">
            <v>218000</v>
          </cell>
          <cell r="AG1072" t="str">
            <v>334</v>
          </cell>
        </row>
        <row r="1073">
          <cell r="H1073" t="str">
            <v>10244_B_WESP</v>
          </cell>
          <cell r="I1073">
            <v>35217</v>
          </cell>
          <cell r="K1073" t="str">
            <v>OP</v>
          </cell>
          <cell r="L1073" t="str">
            <v>WS</v>
          </cell>
          <cell r="M1073" t="str">
            <v>EK</v>
          </cell>
          <cell r="O1073" t="str">
            <v>2700</v>
          </cell>
          <cell r="P1073">
            <v>8500</v>
          </cell>
          <cell r="Q1073">
            <v>0.02</v>
          </cell>
          <cell r="R1073" t="str">
            <v>98.7</v>
          </cell>
          <cell r="S1073" t="str">
            <v>98.7</v>
          </cell>
          <cell r="T1073">
            <v>36130</v>
          </cell>
          <cell r="V1073" t="str">
            <v>NA</v>
          </cell>
          <cell r="X1073" t="str">
            <v>1.0</v>
          </cell>
          <cell r="Z1073" t="str">
            <v>NA</v>
          </cell>
          <cell r="AB1073" t="str">
            <v>1.0</v>
          </cell>
          <cell r="AD1073" t="str">
            <v>98.7</v>
          </cell>
          <cell r="AE1073" t="str">
            <v>20</v>
          </cell>
          <cell r="AF1073" t="str">
            <v>140000</v>
          </cell>
          <cell r="AG1073" t="str">
            <v>160</v>
          </cell>
        </row>
        <row r="1074">
          <cell r="H1074" t="str">
            <v>4127_B_C03</v>
          </cell>
          <cell r="I1074">
            <v>27973</v>
          </cell>
          <cell r="K1074" t="str">
            <v>SB</v>
          </cell>
          <cell r="L1074" t="str">
            <v>EC</v>
          </cell>
          <cell r="O1074" t="str">
            <v>500</v>
          </cell>
          <cell r="P1074">
            <v>0</v>
          </cell>
          <cell r="Q1074">
            <v>2.1999999999999999E-2</v>
          </cell>
          <cell r="R1074" t="str">
            <v>93.7</v>
          </cell>
          <cell r="S1074" t="str">
            <v>93.7</v>
          </cell>
          <cell r="T1074">
            <v>34759</v>
          </cell>
          <cell r="V1074" t="str">
            <v>5.6</v>
          </cell>
          <cell r="X1074" t="str">
            <v>NA</v>
          </cell>
          <cell r="Z1074" t="str">
            <v>0.8</v>
          </cell>
          <cell r="AB1074" t="str">
            <v>NA</v>
          </cell>
          <cell r="AD1074" t="str">
            <v>92.0</v>
          </cell>
          <cell r="AE1074" t="str">
            <v>2.3</v>
          </cell>
          <cell r="AF1074" t="str">
            <v>55786</v>
          </cell>
          <cell r="AG1074" t="str">
            <v>298.8</v>
          </cell>
        </row>
        <row r="1075">
          <cell r="H1075" t="str">
            <v>4127_B_C04</v>
          </cell>
          <cell r="I1075">
            <v>27973</v>
          </cell>
          <cell r="K1075" t="str">
            <v>SB</v>
          </cell>
          <cell r="L1075" t="str">
            <v>EC</v>
          </cell>
          <cell r="O1075" t="str">
            <v>500</v>
          </cell>
          <cell r="P1075">
            <v>0</v>
          </cell>
          <cell r="Q1075">
            <v>2.4E-2</v>
          </cell>
          <cell r="R1075" t="str">
            <v>98.7</v>
          </cell>
          <cell r="S1075" t="str">
            <v>98.7</v>
          </cell>
          <cell r="T1075">
            <v>34759</v>
          </cell>
          <cell r="V1075" t="str">
            <v>5.3</v>
          </cell>
          <cell r="X1075" t="str">
            <v>NA</v>
          </cell>
          <cell r="Z1075" t="str">
            <v>0.7</v>
          </cell>
          <cell r="AB1075" t="str">
            <v>NA</v>
          </cell>
          <cell r="AD1075" t="str">
            <v>92.0</v>
          </cell>
          <cell r="AE1075" t="str">
            <v>3.94</v>
          </cell>
          <cell r="AF1075" t="str">
            <v>76846</v>
          </cell>
          <cell r="AG1075" t="str">
            <v>326</v>
          </cell>
        </row>
        <row r="1076">
          <cell r="H1076" t="str">
            <v>10208_B_10</v>
          </cell>
          <cell r="I1076">
            <v>26451</v>
          </cell>
          <cell r="K1076" t="str">
            <v>OP</v>
          </cell>
          <cell r="L1076" t="str">
            <v>EW</v>
          </cell>
          <cell r="O1076" t="str">
            <v>4100</v>
          </cell>
          <cell r="P1076">
            <v>8455</v>
          </cell>
          <cell r="Q1076">
            <v>0.04</v>
          </cell>
          <cell r="R1076" t="str">
            <v>99.7</v>
          </cell>
          <cell r="S1076" t="str">
            <v>99.7</v>
          </cell>
          <cell r="T1076">
            <v>36586</v>
          </cell>
          <cell r="V1076" t="str">
            <v>NA</v>
          </cell>
          <cell r="X1076" t="str">
            <v>NA</v>
          </cell>
          <cell r="Z1076" t="str">
            <v>NA</v>
          </cell>
          <cell r="AB1076" t="str">
            <v>NA</v>
          </cell>
          <cell r="AD1076" t="str">
            <v>99.7</v>
          </cell>
          <cell r="AE1076" t="str">
            <v>37.6</v>
          </cell>
          <cell r="AF1076" t="str">
            <v>497000</v>
          </cell>
          <cell r="AG1076" t="str">
            <v>486</v>
          </cell>
        </row>
        <row r="1077">
          <cell r="H1077" t="str">
            <v>10208_B_11</v>
          </cell>
          <cell r="I1077">
            <v>29738</v>
          </cell>
          <cell r="K1077" t="str">
            <v>OP</v>
          </cell>
          <cell r="L1077" t="str">
            <v>EW</v>
          </cell>
          <cell r="O1077" t="str">
            <v>1800</v>
          </cell>
          <cell r="P1077">
            <v>8505</v>
          </cell>
          <cell r="Q1077">
            <v>0.02</v>
          </cell>
          <cell r="R1077" t="str">
            <v>99.7</v>
          </cell>
          <cell r="S1077" t="str">
            <v>99.7</v>
          </cell>
          <cell r="T1077">
            <v>34851</v>
          </cell>
          <cell r="V1077" t="str">
            <v>NA</v>
          </cell>
          <cell r="X1077" t="str">
            <v>NA</v>
          </cell>
          <cell r="Z1077" t="str">
            <v>1.0</v>
          </cell>
          <cell r="AB1077" t="str">
            <v>NA</v>
          </cell>
          <cell r="AD1077" t="str">
            <v>99.7</v>
          </cell>
          <cell r="AE1077" t="str">
            <v>17.6</v>
          </cell>
          <cell r="AF1077" t="str">
            <v>437000</v>
          </cell>
          <cell r="AG1077" t="str">
            <v>381</v>
          </cell>
        </row>
        <row r="1078">
          <cell r="H1078" t="str">
            <v>10208_B_9</v>
          </cell>
          <cell r="I1078">
            <v>26451</v>
          </cell>
          <cell r="K1078" t="str">
            <v>OP</v>
          </cell>
          <cell r="L1078" t="str">
            <v>WS</v>
          </cell>
          <cell r="O1078" t="str">
            <v>180</v>
          </cell>
          <cell r="P1078">
            <v>8348</v>
          </cell>
          <cell r="Q1078">
            <v>0.12</v>
          </cell>
          <cell r="R1078" t="str">
            <v>95</v>
          </cell>
          <cell r="S1078" t="str">
            <v>95</v>
          </cell>
          <cell r="U1078" t="str">
            <v>NA</v>
          </cell>
          <cell r="V1078" t="str">
            <v>NA</v>
          </cell>
          <cell r="X1078" t="str">
            <v>NA</v>
          </cell>
          <cell r="Z1078" t="str">
            <v>NA</v>
          </cell>
          <cell r="AB1078" t="str">
            <v>NA</v>
          </cell>
          <cell r="AD1078" t="str">
            <v>95.0</v>
          </cell>
          <cell r="AE1078" t="str">
            <v>36.1</v>
          </cell>
          <cell r="AF1078" t="str">
            <v>132000</v>
          </cell>
          <cell r="AG1078" t="str">
            <v>144</v>
          </cell>
        </row>
        <row r="1079">
          <cell r="H1079" t="str">
            <v>10495_B_6</v>
          </cell>
          <cell r="I1079">
            <v>33208</v>
          </cell>
          <cell r="K1079" t="str">
            <v>OP</v>
          </cell>
          <cell r="L1079" t="str">
            <v>EH</v>
          </cell>
          <cell r="O1079" t="str">
            <v>4066</v>
          </cell>
          <cell r="P1079">
            <v>8315</v>
          </cell>
          <cell r="Q1079">
            <v>0.01</v>
          </cell>
          <cell r="R1079" t="str">
            <v>99.0</v>
          </cell>
          <cell r="S1079" t="str">
            <v>99.0</v>
          </cell>
          <cell r="T1079">
            <v>38657</v>
          </cell>
          <cell r="V1079" t="str">
            <v>9.0</v>
          </cell>
          <cell r="X1079" t="str">
            <v>0.2</v>
          </cell>
          <cell r="Z1079" t="str">
            <v>1.0</v>
          </cell>
          <cell r="AB1079" t="str">
            <v>1.0</v>
          </cell>
          <cell r="AD1079" t="str">
            <v>99.0</v>
          </cell>
          <cell r="AE1079" t="str">
            <v>38</v>
          </cell>
          <cell r="AF1079" t="str">
            <v>235524</v>
          </cell>
          <cell r="AG1079" t="str">
            <v>339</v>
          </cell>
        </row>
        <row r="1080">
          <cell r="H1080" t="str">
            <v>10495_B_7</v>
          </cell>
          <cell r="I1080">
            <v>33208</v>
          </cell>
          <cell r="K1080" t="str">
            <v>OP</v>
          </cell>
          <cell r="L1080" t="str">
            <v>EH</v>
          </cell>
          <cell r="O1080" t="str">
            <v>4066</v>
          </cell>
          <cell r="P1080">
            <v>8440</v>
          </cell>
          <cell r="Q1080">
            <v>0.01</v>
          </cell>
          <cell r="R1080" t="str">
            <v>99.0</v>
          </cell>
          <cell r="S1080" t="str">
            <v>99.0</v>
          </cell>
          <cell r="T1080">
            <v>38657</v>
          </cell>
          <cell r="V1080" t="str">
            <v>9.0</v>
          </cell>
          <cell r="X1080" t="str">
            <v>0.2</v>
          </cell>
          <cell r="Z1080" t="str">
            <v>1.0</v>
          </cell>
          <cell r="AB1080" t="str">
            <v>1.0</v>
          </cell>
          <cell r="AD1080" t="str">
            <v>99.0</v>
          </cell>
          <cell r="AE1080" t="str">
            <v>38</v>
          </cell>
          <cell r="AF1080" t="str">
            <v>235524</v>
          </cell>
          <cell r="AG1080" t="str">
            <v>339</v>
          </cell>
        </row>
        <row r="1081">
          <cell r="H1081" t="str">
            <v>50101_B_2PB</v>
          </cell>
          <cell r="I1081">
            <v>33756</v>
          </cell>
          <cell r="K1081" t="str">
            <v>OP</v>
          </cell>
          <cell r="L1081" t="str">
            <v>WS</v>
          </cell>
          <cell r="O1081" t="str">
            <v>125</v>
          </cell>
          <cell r="P1081">
            <v>8462</v>
          </cell>
          <cell r="Q1081">
            <v>0.09</v>
          </cell>
          <cell r="R1081" t="str">
            <v>100.0</v>
          </cell>
          <cell r="S1081" t="str">
            <v>99.0</v>
          </cell>
          <cell r="T1081">
            <v>37803</v>
          </cell>
          <cell r="V1081" t="str">
            <v>NA</v>
          </cell>
          <cell r="X1081" t="str">
            <v>NA</v>
          </cell>
          <cell r="Z1081" t="str">
            <v>NA</v>
          </cell>
          <cell r="AB1081" t="str">
            <v>NA</v>
          </cell>
          <cell r="AD1081" t="str">
            <v>99.0</v>
          </cell>
          <cell r="AE1081" t="str">
            <v>55</v>
          </cell>
          <cell r="AF1081" t="str">
            <v>225000</v>
          </cell>
          <cell r="AG1081" t="str">
            <v>135</v>
          </cell>
        </row>
        <row r="1082">
          <cell r="H1082" t="str">
            <v>50101_B_2RB</v>
          </cell>
          <cell r="I1082">
            <v>35886</v>
          </cell>
          <cell r="K1082" t="str">
            <v>OP</v>
          </cell>
          <cell r="L1082" t="str">
            <v>EW</v>
          </cell>
          <cell r="O1082" t="str">
            <v>150</v>
          </cell>
          <cell r="P1082">
            <v>7945</v>
          </cell>
          <cell r="Q1082">
            <v>0.03</v>
          </cell>
          <cell r="R1082" t="str">
            <v>100.0</v>
          </cell>
          <cell r="S1082" t="str">
            <v>99.0</v>
          </cell>
          <cell r="T1082">
            <v>38261</v>
          </cell>
          <cell r="V1082" t="str">
            <v>NA</v>
          </cell>
          <cell r="X1082" t="str">
            <v>NA</v>
          </cell>
          <cell r="Z1082" t="str">
            <v>NA</v>
          </cell>
          <cell r="AB1082" t="str">
            <v>NA</v>
          </cell>
          <cell r="AD1082" t="str">
            <v>99.8</v>
          </cell>
          <cell r="AE1082" t="str">
            <v>60</v>
          </cell>
          <cell r="AF1082" t="str">
            <v>114000</v>
          </cell>
          <cell r="AG1082" t="str">
            <v>350</v>
          </cell>
        </row>
        <row r="1083">
          <cell r="H1083" t="str">
            <v>50101_B_3RB</v>
          </cell>
          <cell r="I1083">
            <v>34973</v>
          </cell>
          <cell r="K1083" t="str">
            <v>OP</v>
          </cell>
          <cell r="L1083" t="str">
            <v>EW</v>
          </cell>
          <cell r="O1083" t="str">
            <v>200</v>
          </cell>
          <cell r="P1083">
            <v>8121</v>
          </cell>
          <cell r="Q1083">
            <v>0.03</v>
          </cell>
          <cell r="R1083" t="str">
            <v>100.0</v>
          </cell>
          <cell r="S1083" t="str">
            <v>99.0</v>
          </cell>
          <cell r="T1083">
            <v>37712</v>
          </cell>
          <cell r="V1083" t="str">
            <v>NA</v>
          </cell>
          <cell r="X1083" t="str">
            <v>NA</v>
          </cell>
          <cell r="Z1083" t="str">
            <v>NA</v>
          </cell>
          <cell r="AB1083" t="str">
            <v>NA</v>
          </cell>
          <cell r="AD1083" t="str">
            <v>99.8</v>
          </cell>
          <cell r="AE1083" t="str">
            <v>27</v>
          </cell>
          <cell r="AF1083" t="str">
            <v>160000</v>
          </cell>
          <cell r="AG1083" t="str">
            <v>365</v>
          </cell>
        </row>
        <row r="1084">
          <cell r="H1084" t="str">
            <v>50101_B_4RB</v>
          </cell>
          <cell r="I1084">
            <v>31107</v>
          </cell>
          <cell r="K1084" t="str">
            <v>OP</v>
          </cell>
          <cell r="L1084" t="str">
            <v>EW</v>
          </cell>
          <cell r="O1084" t="str">
            <v>150</v>
          </cell>
          <cell r="P1084">
            <v>8296</v>
          </cell>
          <cell r="Q1084">
            <v>0.02</v>
          </cell>
          <cell r="R1084" t="str">
            <v>100.0</v>
          </cell>
          <cell r="S1084" t="str">
            <v>99.0</v>
          </cell>
          <cell r="T1084">
            <v>37803</v>
          </cell>
          <cell r="V1084" t="str">
            <v>NA</v>
          </cell>
          <cell r="X1084" t="str">
            <v>NA</v>
          </cell>
          <cell r="Z1084" t="str">
            <v>NA</v>
          </cell>
          <cell r="AB1084" t="str">
            <v>NA</v>
          </cell>
          <cell r="AD1084" t="str">
            <v>99.9</v>
          </cell>
          <cell r="AE1084" t="str">
            <v>50</v>
          </cell>
          <cell r="AF1084" t="str">
            <v>245000</v>
          </cell>
          <cell r="AG1084" t="str">
            <v>375</v>
          </cell>
        </row>
        <row r="1085">
          <cell r="H1085" t="str">
            <v>50101_B_6PB</v>
          </cell>
          <cell r="I1085">
            <v>31048</v>
          </cell>
          <cell r="K1085" t="str">
            <v>OP</v>
          </cell>
          <cell r="L1085" t="str">
            <v>WS</v>
          </cell>
          <cell r="O1085" t="str">
            <v>125</v>
          </cell>
          <cell r="P1085">
            <v>6366</v>
          </cell>
          <cell r="Q1085">
            <v>0.06</v>
          </cell>
          <cell r="R1085" t="str">
            <v>100.0</v>
          </cell>
          <cell r="S1085" t="str">
            <v>99.0</v>
          </cell>
          <cell r="T1085">
            <v>36770</v>
          </cell>
          <cell r="V1085" t="str">
            <v>NA</v>
          </cell>
          <cell r="X1085" t="str">
            <v>NA</v>
          </cell>
          <cell r="Z1085" t="str">
            <v>NA</v>
          </cell>
          <cell r="AB1085" t="str">
            <v>NA</v>
          </cell>
          <cell r="AD1085" t="str">
            <v>99.0</v>
          </cell>
          <cell r="AE1085" t="str">
            <v>72</v>
          </cell>
          <cell r="AF1085" t="str">
            <v>200000</v>
          </cell>
          <cell r="AG1085" t="str">
            <v>150</v>
          </cell>
        </row>
        <row r="1086">
          <cell r="H1086" t="str">
            <v>1081_B_6</v>
          </cell>
          <cell r="I1086">
            <v>26665</v>
          </cell>
          <cell r="K1086" t="str">
            <v>OP</v>
          </cell>
          <cell r="L1086" t="str">
            <v>EK</v>
          </cell>
          <cell r="O1086" t="str">
            <v>988</v>
          </cell>
          <cell r="P1086">
            <v>7881</v>
          </cell>
          <cell r="Q1086">
            <v>0.05</v>
          </cell>
          <cell r="R1086" t="str">
            <v>98.5</v>
          </cell>
          <cell r="S1086" t="str">
            <v>98.5</v>
          </cell>
          <cell r="T1086">
            <v>30286</v>
          </cell>
          <cell r="V1086" t="str">
            <v>10</v>
          </cell>
          <cell r="X1086" t="str">
            <v>NA</v>
          </cell>
          <cell r="Z1086" t="str">
            <v>1.8</v>
          </cell>
          <cell r="AB1086" t="str">
            <v>NA</v>
          </cell>
          <cell r="AD1086" t="str">
            <v>99.1</v>
          </cell>
          <cell r="AE1086" t="str">
            <v>22</v>
          </cell>
          <cell r="AF1086" t="str">
            <v xml:space="preserve">   130000</v>
          </cell>
          <cell r="AG1086" t="str">
            <v>420</v>
          </cell>
        </row>
        <row r="1087">
          <cell r="H1087" t="str">
            <v>1081_B_7</v>
          </cell>
          <cell r="I1087">
            <v>26755</v>
          </cell>
          <cell r="K1087" t="str">
            <v>OP</v>
          </cell>
          <cell r="L1087" t="str">
            <v>EK</v>
          </cell>
          <cell r="O1087" t="str">
            <v>1085</v>
          </cell>
          <cell r="P1087">
            <v>6508</v>
          </cell>
          <cell r="Q1087">
            <v>0.05</v>
          </cell>
          <cell r="R1087" t="str">
            <v>98.7</v>
          </cell>
          <cell r="S1087" t="str">
            <v>98.7</v>
          </cell>
          <cell r="T1087">
            <v>30286</v>
          </cell>
          <cell r="V1087" t="str">
            <v>10</v>
          </cell>
          <cell r="X1087" t="str">
            <v>NA</v>
          </cell>
          <cell r="Z1087" t="str">
            <v>1.8</v>
          </cell>
          <cell r="AB1087" t="str">
            <v>NA</v>
          </cell>
          <cell r="AD1087" t="str">
            <v>99.2</v>
          </cell>
          <cell r="AE1087" t="str">
            <v>23</v>
          </cell>
          <cell r="AF1087" t="str">
            <v xml:space="preserve">   132000</v>
          </cell>
          <cell r="AG1087" t="str">
            <v>350</v>
          </cell>
        </row>
        <row r="1088">
          <cell r="H1088" t="str">
            <v>1081_B_8</v>
          </cell>
          <cell r="I1088">
            <v>26785</v>
          </cell>
          <cell r="K1088" t="str">
            <v>OP</v>
          </cell>
          <cell r="L1088" t="str">
            <v>EK</v>
          </cell>
          <cell r="O1088" t="str">
            <v>1083</v>
          </cell>
          <cell r="P1088">
            <v>7651</v>
          </cell>
          <cell r="Q1088">
            <v>0.05</v>
          </cell>
          <cell r="R1088" t="str">
            <v>98.7</v>
          </cell>
          <cell r="S1088" t="str">
            <v>98.7</v>
          </cell>
          <cell r="T1088">
            <v>30286</v>
          </cell>
          <cell r="V1088" t="str">
            <v>10</v>
          </cell>
          <cell r="X1088" t="str">
            <v>NA</v>
          </cell>
          <cell r="Z1088" t="str">
            <v>1.8</v>
          </cell>
          <cell r="AB1088" t="str">
            <v>NA</v>
          </cell>
          <cell r="AD1088" t="str">
            <v>99.2</v>
          </cell>
          <cell r="AE1088" t="str">
            <v>23</v>
          </cell>
          <cell r="AF1088" t="str">
            <v xml:space="preserve">   132000</v>
          </cell>
          <cell r="AG1088" t="str">
            <v>350</v>
          </cell>
        </row>
        <row r="1089">
          <cell r="H1089" t="str">
            <v>1081_B_9</v>
          </cell>
          <cell r="I1089">
            <v>26604</v>
          </cell>
          <cell r="K1089" t="str">
            <v>OP</v>
          </cell>
          <cell r="L1089" t="str">
            <v>EK</v>
          </cell>
          <cell r="O1089" t="str">
            <v>2058</v>
          </cell>
          <cell r="P1089">
            <v>6991</v>
          </cell>
          <cell r="Q1089">
            <v>0.05</v>
          </cell>
          <cell r="R1089" t="str">
            <v>98.4</v>
          </cell>
          <cell r="S1089" t="str">
            <v>98.4</v>
          </cell>
          <cell r="T1089">
            <v>30286</v>
          </cell>
          <cell r="V1089" t="str">
            <v>10</v>
          </cell>
          <cell r="X1089" t="str">
            <v>NA</v>
          </cell>
          <cell r="Z1089" t="str">
            <v>1.8</v>
          </cell>
          <cell r="AB1089" t="str">
            <v>NA</v>
          </cell>
          <cell r="AD1089" t="str">
            <v>99.2</v>
          </cell>
          <cell r="AE1089" t="str">
            <v>87</v>
          </cell>
          <cell r="AF1089" t="str">
            <v xml:space="preserve">   511000</v>
          </cell>
          <cell r="AG1089" t="str">
            <v>300</v>
          </cell>
        </row>
        <row r="1090">
          <cell r="H1090" t="str">
            <v>1082_B_1</v>
          </cell>
          <cell r="I1090">
            <v>26816</v>
          </cell>
          <cell r="K1090" t="str">
            <v>OP</v>
          </cell>
          <cell r="L1090" t="str">
            <v>EW</v>
          </cell>
          <cell r="O1090" t="str">
            <v>1385</v>
          </cell>
          <cell r="P1090">
            <v>7957</v>
          </cell>
          <cell r="Q1090">
            <v>7.0000000000000007E-2</v>
          </cell>
          <cell r="R1090" t="str">
            <v>99.2</v>
          </cell>
          <cell r="S1090" t="str">
            <v>99.2</v>
          </cell>
          <cell r="T1090">
            <v>27668</v>
          </cell>
          <cell r="V1090" t="str">
            <v>7.0</v>
          </cell>
          <cell r="X1090" t="str">
            <v>0.5</v>
          </cell>
          <cell r="Z1090" t="str">
            <v>0.7</v>
          </cell>
          <cell r="AB1090" t="str">
            <v>0.5</v>
          </cell>
          <cell r="AD1090" t="str">
            <v>99.2</v>
          </cell>
          <cell r="AE1090" t="str">
            <v>21</v>
          </cell>
          <cell r="AF1090" t="str">
            <v xml:space="preserve">   286000</v>
          </cell>
          <cell r="AG1090" t="str">
            <v>700</v>
          </cell>
        </row>
        <row r="1091">
          <cell r="H1091" t="str">
            <v>1082_B_2</v>
          </cell>
          <cell r="I1091">
            <v>26816</v>
          </cell>
          <cell r="K1091" t="str">
            <v>OP</v>
          </cell>
          <cell r="L1091" t="str">
            <v>EW</v>
          </cell>
          <cell r="O1091" t="str">
            <v>1684</v>
          </cell>
          <cell r="P1091">
            <v>8316</v>
          </cell>
          <cell r="Q1091">
            <v>0.05</v>
          </cell>
          <cell r="R1091" t="str">
            <v>99.1</v>
          </cell>
          <cell r="S1091" t="str">
            <v>99.1</v>
          </cell>
          <cell r="T1091">
            <v>27699</v>
          </cell>
          <cell r="V1091" t="str">
            <v>7.0</v>
          </cell>
          <cell r="X1091" t="str">
            <v>0.5</v>
          </cell>
          <cell r="Z1091" t="str">
            <v>0.7</v>
          </cell>
          <cell r="AB1091" t="str">
            <v>0.5</v>
          </cell>
          <cell r="AD1091" t="str">
            <v>99.1</v>
          </cell>
          <cell r="AE1091" t="str">
            <v>33</v>
          </cell>
          <cell r="AF1091" t="str">
            <v xml:space="preserve">   450000</v>
          </cell>
          <cell r="AG1091" t="str">
            <v>700</v>
          </cell>
        </row>
        <row r="1092">
          <cell r="H1092" t="str">
            <v>1082_B_3</v>
          </cell>
          <cell r="I1092">
            <v>28825</v>
          </cell>
          <cell r="K1092" t="str">
            <v>OP</v>
          </cell>
          <cell r="L1092" t="str">
            <v>EC</v>
          </cell>
          <cell r="O1092" t="str">
            <v>32548</v>
          </cell>
          <cell r="P1092">
            <v>8306</v>
          </cell>
          <cell r="Q1092">
            <v>0.03</v>
          </cell>
          <cell r="R1092" t="str">
            <v>99.4</v>
          </cell>
          <cell r="S1092" t="str">
            <v>99.4</v>
          </cell>
          <cell r="T1092">
            <v>29221</v>
          </cell>
          <cell r="V1092" t="str">
            <v>7.5</v>
          </cell>
          <cell r="W1092" t="str">
            <v>4.7</v>
          </cell>
          <cell r="X1092" t="str">
            <v>0.5</v>
          </cell>
          <cell r="Z1092" t="str">
            <v>0.7</v>
          </cell>
          <cell r="AA1092" t="str">
            <v>0.3</v>
          </cell>
          <cell r="AB1092" t="str">
            <v>0.5</v>
          </cell>
          <cell r="AD1092" t="str">
            <v>99.4</v>
          </cell>
          <cell r="AE1092" t="str">
            <v>192</v>
          </cell>
          <cell r="AF1092" t="str">
            <v xml:space="preserve">  4490000</v>
          </cell>
          <cell r="AG1092" t="str">
            <v>300</v>
          </cell>
        </row>
        <row r="1093">
          <cell r="H1093" t="str">
            <v>1082_B_4</v>
          </cell>
          <cell r="I1093">
            <v>39234</v>
          </cell>
          <cell r="K1093" t="str">
            <v>CO</v>
          </cell>
          <cell r="L1093" t="str">
            <v>BP</v>
          </cell>
          <cell r="P1093">
            <v>0</v>
          </cell>
          <cell r="V1093" t="str">
            <v>4.0</v>
          </cell>
          <cell r="W1093" t="str">
            <v>7.0</v>
          </cell>
          <cell r="X1093" t="str">
            <v>NA</v>
          </cell>
          <cell r="Z1093" t="str">
            <v>0.2</v>
          </cell>
          <cell r="AA1093" t="str">
            <v>0.6</v>
          </cell>
          <cell r="AB1093" t="str">
            <v>0.1</v>
          </cell>
          <cell r="AD1093" t="str">
            <v>99.9</v>
          </cell>
          <cell r="AE1093" t="str">
            <v>138</v>
          </cell>
          <cell r="AF1093" t="str">
            <v>2449314</v>
          </cell>
          <cell r="AG1093" t="str">
            <v>166</v>
          </cell>
        </row>
        <row r="1094">
          <cell r="H1094" t="str">
            <v>1091_B_1</v>
          </cell>
          <cell r="I1094">
            <v>26451</v>
          </cell>
          <cell r="K1094" t="str">
            <v>OP</v>
          </cell>
          <cell r="L1094" t="str">
            <v>EW</v>
          </cell>
          <cell r="O1094" t="str">
            <v>2500</v>
          </cell>
          <cell r="P1094">
            <v>8080</v>
          </cell>
          <cell r="Q1094">
            <v>0.17</v>
          </cell>
          <cell r="R1094" t="str">
            <v>97.5</v>
          </cell>
          <cell r="S1094" t="str">
            <v>97.5</v>
          </cell>
          <cell r="T1094">
            <v>28277</v>
          </cell>
          <cell r="V1094" t="str">
            <v>13.8</v>
          </cell>
          <cell r="X1094" t="str">
            <v>NA</v>
          </cell>
          <cell r="Z1094" t="str">
            <v>2.1</v>
          </cell>
          <cell r="AB1094" t="str">
            <v>NA</v>
          </cell>
          <cell r="AD1094" t="str">
            <v>99</v>
          </cell>
          <cell r="AE1094" t="str">
            <v>47</v>
          </cell>
          <cell r="AF1094" t="str">
            <v xml:space="preserve">   680000</v>
          </cell>
          <cell r="AG1094" t="str">
            <v>680</v>
          </cell>
        </row>
        <row r="1095">
          <cell r="H1095" t="str">
            <v>1091_B_2</v>
          </cell>
          <cell r="I1095">
            <v>26420</v>
          </cell>
          <cell r="K1095" t="str">
            <v>OP</v>
          </cell>
          <cell r="L1095" t="str">
            <v>EC</v>
          </cell>
          <cell r="O1095" t="str">
            <v>6000</v>
          </cell>
          <cell r="P1095">
            <v>8162</v>
          </cell>
          <cell r="Q1095">
            <v>0.23</v>
          </cell>
          <cell r="R1095" t="str">
            <v>99.0</v>
          </cell>
          <cell r="S1095" t="str">
            <v>97.6</v>
          </cell>
          <cell r="T1095">
            <v>26420</v>
          </cell>
          <cell r="V1095" t="str">
            <v>7.7</v>
          </cell>
          <cell r="X1095" t="str">
            <v>NA</v>
          </cell>
          <cell r="Z1095" t="str">
            <v>1.2</v>
          </cell>
          <cell r="AB1095" t="str">
            <v>NA</v>
          </cell>
          <cell r="AD1095" t="str">
            <v>99</v>
          </cell>
          <cell r="AE1095" t="str">
            <v>267</v>
          </cell>
          <cell r="AF1095" t="str">
            <v xml:space="preserve">  1086000</v>
          </cell>
          <cell r="AG1095" t="str">
            <v>263</v>
          </cell>
        </row>
        <row r="1096">
          <cell r="H1096" t="str">
            <v>1091_B_3</v>
          </cell>
          <cell r="I1096">
            <v>27729</v>
          </cell>
          <cell r="K1096" t="str">
            <v>OP</v>
          </cell>
          <cell r="L1096" t="str">
            <v>EK</v>
          </cell>
          <cell r="O1096" t="str">
            <v>21000</v>
          </cell>
          <cell r="P1096">
            <v>8441</v>
          </cell>
          <cell r="Q1096">
            <v>0.03</v>
          </cell>
          <cell r="R1096" t="str">
            <v>99.0</v>
          </cell>
          <cell r="S1096" t="str">
            <v>99.5</v>
          </cell>
          <cell r="T1096">
            <v>28976</v>
          </cell>
          <cell r="V1096" t="str">
            <v>9.6</v>
          </cell>
          <cell r="X1096" t="str">
            <v>NA</v>
          </cell>
          <cell r="Z1096" t="str">
            <v>.7</v>
          </cell>
          <cell r="AB1096" t="str">
            <v>NA</v>
          </cell>
          <cell r="AD1096" t="str">
            <v>99.6</v>
          </cell>
          <cell r="AE1096" t="str">
            <v>167</v>
          </cell>
          <cell r="AF1096" t="str">
            <v xml:space="preserve">  2084000</v>
          </cell>
          <cell r="AG1096" t="str">
            <v>254</v>
          </cell>
        </row>
        <row r="1097">
          <cell r="H1097" t="str">
            <v>6664_B_1</v>
          </cell>
          <cell r="I1097">
            <v>39417</v>
          </cell>
          <cell r="K1097" t="str">
            <v>PL</v>
          </cell>
          <cell r="L1097" t="str">
            <v>BP</v>
          </cell>
          <cell r="V1097" t="str">
            <v>4.0</v>
          </cell>
          <cell r="W1097" t="str">
            <v>7.0</v>
          </cell>
          <cell r="Z1097" t="str">
            <v>0.2</v>
          </cell>
          <cell r="AA1097" t="str">
            <v>2.0</v>
          </cell>
          <cell r="AD1097" t="str">
            <v>99.8</v>
          </cell>
          <cell r="AE1097" t="str">
            <v>129</v>
          </cell>
          <cell r="AF1097" t="str">
            <v>2700000</v>
          </cell>
          <cell r="AG1097" t="str">
            <v>165</v>
          </cell>
        </row>
        <row r="1098">
          <cell r="H1098" t="str">
            <v>6664_B_101</v>
          </cell>
          <cell r="I1098">
            <v>30590</v>
          </cell>
          <cell r="K1098" t="str">
            <v>OP</v>
          </cell>
          <cell r="L1098" t="str">
            <v>EH</v>
          </cell>
          <cell r="O1098" t="str">
            <v>54646</v>
          </cell>
          <cell r="P1098">
            <v>6453</v>
          </cell>
          <cell r="Q1098">
            <v>0.02</v>
          </cell>
          <cell r="R1098" t="str">
            <v>99.5</v>
          </cell>
          <cell r="S1098" t="str">
            <v>99.5</v>
          </cell>
          <cell r="T1098">
            <v>30621</v>
          </cell>
          <cell r="V1098" t="str">
            <v>6.1</v>
          </cell>
          <cell r="X1098" t="str">
            <v>NA</v>
          </cell>
          <cell r="Z1098" t="str">
            <v>.3</v>
          </cell>
          <cell r="AB1098" t="str">
            <v>NA</v>
          </cell>
          <cell r="AD1098" t="str">
            <v>99.8</v>
          </cell>
          <cell r="AE1098" t="str">
            <v>268</v>
          </cell>
          <cell r="AF1098" t="str">
            <v xml:space="preserve">  4400000</v>
          </cell>
          <cell r="AG1098" t="str">
            <v>750</v>
          </cell>
        </row>
        <row r="1099">
          <cell r="H1099" t="str">
            <v>6664_B_102</v>
          </cell>
          <cell r="I1099">
            <v>30590</v>
          </cell>
          <cell r="K1099" t="str">
            <v>OP</v>
          </cell>
          <cell r="L1099" t="str">
            <v>EH</v>
          </cell>
          <cell r="O1099" t="str">
            <v>54646</v>
          </cell>
          <cell r="P1099">
            <v>6453</v>
          </cell>
          <cell r="Q1099">
            <v>0.02</v>
          </cell>
          <cell r="R1099" t="str">
            <v>99.5</v>
          </cell>
          <cell r="S1099" t="str">
            <v>99.5</v>
          </cell>
          <cell r="T1099">
            <v>30621</v>
          </cell>
          <cell r="V1099" t="str">
            <v>6.1</v>
          </cell>
          <cell r="X1099" t="str">
            <v>NA</v>
          </cell>
          <cell r="Z1099" t="str">
            <v>.3</v>
          </cell>
          <cell r="AB1099" t="str">
            <v>NA</v>
          </cell>
          <cell r="AD1099" t="str">
            <v>99.8</v>
          </cell>
          <cell r="AE1099" t="str">
            <v>268</v>
          </cell>
          <cell r="AF1099" t="str">
            <v xml:space="preserve">  4400000</v>
          </cell>
          <cell r="AG1099" t="str">
            <v>750</v>
          </cell>
        </row>
        <row r="1100">
          <cell r="H1100" t="str">
            <v>6664_B_103</v>
          </cell>
          <cell r="I1100">
            <v>30590</v>
          </cell>
          <cell r="K1100" t="str">
            <v>OP</v>
          </cell>
          <cell r="L1100" t="str">
            <v>EH</v>
          </cell>
          <cell r="O1100" t="str">
            <v>54646</v>
          </cell>
          <cell r="P1100">
            <v>6453</v>
          </cell>
          <cell r="Q1100">
            <v>0.02</v>
          </cell>
          <cell r="R1100" t="str">
            <v>99.5</v>
          </cell>
          <cell r="S1100" t="str">
            <v>99.5</v>
          </cell>
          <cell r="T1100">
            <v>30621</v>
          </cell>
          <cell r="V1100" t="str">
            <v>6.1</v>
          </cell>
          <cell r="X1100" t="str">
            <v>NA</v>
          </cell>
          <cell r="Z1100" t="str">
            <v>.3</v>
          </cell>
          <cell r="AB1100" t="str">
            <v>NA</v>
          </cell>
          <cell r="AD1100" t="str">
            <v>99.8</v>
          </cell>
          <cell r="AE1100" t="str">
            <v>268</v>
          </cell>
          <cell r="AF1100" t="str">
            <v xml:space="preserve">  4400000</v>
          </cell>
          <cell r="AG1100" t="str">
            <v>750</v>
          </cell>
        </row>
        <row r="1101">
          <cell r="H1101" t="str">
            <v>6664_B_104</v>
          </cell>
          <cell r="I1101">
            <v>30590</v>
          </cell>
          <cell r="K1101" t="str">
            <v>OP</v>
          </cell>
          <cell r="L1101" t="str">
            <v>EH</v>
          </cell>
          <cell r="O1101" t="str">
            <v>54646</v>
          </cell>
          <cell r="P1101">
            <v>453</v>
          </cell>
          <cell r="Q1101">
            <v>0.02</v>
          </cell>
          <cell r="R1101" t="str">
            <v>99.5</v>
          </cell>
          <cell r="S1101" t="str">
            <v>99.5</v>
          </cell>
          <cell r="T1101">
            <v>30621</v>
          </cell>
          <cell r="V1101" t="str">
            <v>6.1</v>
          </cell>
          <cell r="X1101" t="str">
            <v>NA</v>
          </cell>
          <cell r="Z1101" t="str">
            <v>.3</v>
          </cell>
          <cell r="AB1101" t="str">
            <v>NA</v>
          </cell>
          <cell r="AD1101" t="str">
            <v>99.8</v>
          </cell>
          <cell r="AE1101" t="str">
            <v>268</v>
          </cell>
          <cell r="AF1101" t="str">
            <v xml:space="preserve">  4400000</v>
          </cell>
          <cell r="AG1101" t="str">
            <v>750</v>
          </cell>
        </row>
        <row r="1102">
          <cell r="H1102" t="str">
            <v>7343_B_4</v>
          </cell>
          <cell r="I1102">
            <v>29037</v>
          </cell>
          <cell r="K1102" t="str">
            <v>OP</v>
          </cell>
          <cell r="L1102" t="str">
            <v>EC</v>
          </cell>
          <cell r="O1102" t="str">
            <v>40000</v>
          </cell>
          <cell r="P1102">
            <v>7124</v>
          </cell>
          <cell r="Q1102">
            <v>0.03</v>
          </cell>
          <cell r="R1102" t="str">
            <v>99.6</v>
          </cell>
          <cell r="S1102" t="str">
            <v>99.6</v>
          </cell>
          <cell r="T1102">
            <v>29037</v>
          </cell>
          <cell r="V1102" t="str">
            <v>5.8</v>
          </cell>
          <cell r="X1102" t="str">
            <v>NA</v>
          </cell>
          <cell r="Z1102" t="str">
            <v>.4</v>
          </cell>
          <cell r="AB1102" t="str">
            <v>.3</v>
          </cell>
          <cell r="AD1102" t="str">
            <v>99.7</v>
          </cell>
          <cell r="AE1102" t="str">
            <v>360</v>
          </cell>
          <cell r="AF1102" t="str">
            <v xml:space="preserve">  4200000</v>
          </cell>
          <cell r="AG1102" t="str">
            <v>350</v>
          </cell>
        </row>
        <row r="1103">
          <cell r="H1103" t="str">
            <v>384_B_71</v>
          </cell>
          <cell r="I1103">
            <v>23774</v>
          </cell>
          <cell r="K1103" t="str">
            <v>OP</v>
          </cell>
          <cell r="L1103" t="str">
            <v>EK</v>
          </cell>
          <cell r="O1103" t="str">
            <v>1702</v>
          </cell>
          <cell r="P1103">
            <v>6783</v>
          </cell>
          <cell r="Q1103">
            <v>6.5000000000000002E-2</v>
          </cell>
          <cell r="R1103" t="str">
            <v>97.6</v>
          </cell>
          <cell r="S1103" t="str">
            <v>97.6</v>
          </cell>
          <cell r="T1103">
            <v>38626</v>
          </cell>
          <cell r="V1103" t="str">
            <v>8.0</v>
          </cell>
          <cell r="X1103" t="str">
            <v>NA</v>
          </cell>
          <cell r="Z1103" t="str">
            <v>0.7</v>
          </cell>
          <cell r="AB1103" t="str">
            <v>NA</v>
          </cell>
          <cell r="AD1103" t="str">
            <v>99.0</v>
          </cell>
          <cell r="AE1103" t="str">
            <v>256</v>
          </cell>
          <cell r="AF1103" t="str">
            <v xml:space="preserve">   856300</v>
          </cell>
          <cell r="AG1103" t="str">
            <v>287</v>
          </cell>
        </row>
        <row r="1104">
          <cell r="H1104" t="str">
            <v>384_B_72</v>
          </cell>
          <cell r="I1104">
            <v>23774</v>
          </cell>
          <cell r="K1104" t="str">
            <v>OP</v>
          </cell>
          <cell r="L1104" t="str">
            <v>EK</v>
          </cell>
          <cell r="O1104" t="str">
            <v>1702</v>
          </cell>
          <cell r="P1104">
            <v>6783</v>
          </cell>
          <cell r="Q1104">
            <v>6.5000000000000002E-2</v>
          </cell>
          <cell r="R1104" t="str">
            <v>97.6</v>
          </cell>
          <cell r="S1104" t="str">
            <v>97.6</v>
          </cell>
          <cell r="T1104">
            <v>38626</v>
          </cell>
          <cell r="V1104" t="str">
            <v>8.0</v>
          </cell>
          <cell r="X1104" t="str">
            <v>NA</v>
          </cell>
          <cell r="Z1104" t="str">
            <v>0.7</v>
          </cell>
          <cell r="AB1104" t="str">
            <v>NA</v>
          </cell>
          <cell r="AD1104" t="str">
            <v>99.0</v>
          </cell>
          <cell r="AE1104" t="str">
            <v>256</v>
          </cell>
          <cell r="AF1104" t="str">
            <v xml:space="preserve">   856300</v>
          </cell>
          <cell r="AG1104" t="str">
            <v>287</v>
          </cell>
        </row>
        <row r="1105">
          <cell r="H1105" t="str">
            <v>384_B_81</v>
          </cell>
          <cell r="I1105">
            <v>24139</v>
          </cell>
          <cell r="K1105" t="str">
            <v>OP</v>
          </cell>
          <cell r="L1105" t="str">
            <v>EK</v>
          </cell>
          <cell r="O1105" t="str">
            <v>1490</v>
          </cell>
          <cell r="P1105">
            <v>7432</v>
          </cell>
          <cell r="Q1105">
            <v>4.9000000000000002E-2</v>
          </cell>
          <cell r="R1105" t="str">
            <v>98.5</v>
          </cell>
          <cell r="S1105" t="str">
            <v>98.5</v>
          </cell>
          <cell r="T1105">
            <v>38384</v>
          </cell>
          <cell r="V1105" t="str">
            <v>8.0</v>
          </cell>
          <cell r="X1105" t="str">
            <v>NA</v>
          </cell>
          <cell r="Z1105" t="str">
            <v>0.7</v>
          </cell>
          <cell r="AB1105" t="str">
            <v>NA</v>
          </cell>
          <cell r="AD1105" t="str">
            <v>99.0</v>
          </cell>
          <cell r="AE1105" t="str">
            <v>256</v>
          </cell>
          <cell r="AF1105" t="str">
            <v xml:space="preserve">   856300</v>
          </cell>
          <cell r="AG1105" t="str">
            <v>287</v>
          </cell>
        </row>
        <row r="1106">
          <cell r="H1106" t="str">
            <v>384_B_82</v>
          </cell>
          <cell r="I1106">
            <v>24139</v>
          </cell>
          <cell r="K1106" t="str">
            <v>OP</v>
          </cell>
          <cell r="L1106" t="str">
            <v>EK</v>
          </cell>
          <cell r="O1106" t="str">
            <v>1490</v>
          </cell>
          <cell r="P1106">
            <v>7432</v>
          </cell>
          <cell r="Q1106">
            <v>4.9000000000000002E-2</v>
          </cell>
          <cell r="R1106" t="str">
            <v>98.5</v>
          </cell>
          <cell r="S1106" t="str">
            <v>98.5</v>
          </cell>
          <cell r="T1106">
            <v>38384</v>
          </cell>
          <cell r="V1106" t="str">
            <v>8.0</v>
          </cell>
          <cell r="X1106" t="str">
            <v>NA</v>
          </cell>
          <cell r="Z1106" t="str">
            <v>0.7</v>
          </cell>
          <cell r="AB1106" t="str">
            <v>NA</v>
          </cell>
          <cell r="AD1106" t="str">
            <v>99.0</v>
          </cell>
          <cell r="AE1106" t="str">
            <v>256</v>
          </cell>
          <cell r="AF1106" t="str">
            <v xml:space="preserve">   856300</v>
          </cell>
          <cell r="AG1106" t="str">
            <v>287</v>
          </cell>
        </row>
        <row r="1107">
          <cell r="H1107" t="str">
            <v>867_B_7</v>
          </cell>
          <cell r="I1107">
            <v>21276</v>
          </cell>
          <cell r="K1107" t="str">
            <v>OP</v>
          </cell>
          <cell r="L1107" t="str">
            <v>EK</v>
          </cell>
          <cell r="O1107" t="str">
            <v>1892</v>
          </cell>
          <cell r="P1107">
            <v>7475</v>
          </cell>
          <cell r="Q1107">
            <v>5.7000000000000002E-2</v>
          </cell>
          <cell r="R1107" t="str">
            <v>98.4</v>
          </cell>
          <cell r="S1107" t="str">
            <v>98.4</v>
          </cell>
          <cell r="T1107">
            <v>38384</v>
          </cell>
          <cell r="V1107" t="str">
            <v>7.5</v>
          </cell>
          <cell r="X1107" t="str">
            <v>NA</v>
          </cell>
          <cell r="Z1107" t="str">
            <v>0.5</v>
          </cell>
          <cell r="AB1107" t="str">
            <v>NA</v>
          </cell>
          <cell r="AD1107" t="str">
            <v>98.0</v>
          </cell>
          <cell r="AE1107" t="str">
            <v>193</v>
          </cell>
          <cell r="AF1107" t="str">
            <v xml:space="preserve">   690000</v>
          </cell>
          <cell r="AG1107" t="str">
            <v>300</v>
          </cell>
        </row>
        <row r="1108">
          <cell r="H1108" t="str">
            <v>867_B_8</v>
          </cell>
          <cell r="I1108">
            <v>22372</v>
          </cell>
          <cell r="K1108" t="str">
            <v>OP</v>
          </cell>
          <cell r="L1108" t="str">
            <v>EK</v>
          </cell>
          <cell r="O1108" t="str">
            <v>1920</v>
          </cell>
          <cell r="P1108">
            <v>7750</v>
          </cell>
          <cell r="Q1108">
            <v>5.6000000000000001E-2</v>
          </cell>
          <cell r="R1108" t="str">
            <v>97.9</v>
          </cell>
          <cell r="S1108" t="str">
            <v>97.9</v>
          </cell>
          <cell r="T1108">
            <v>38384</v>
          </cell>
          <cell r="V1108" t="str">
            <v>7.5</v>
          </cell>
          <cell r="X1108" t="str">
            <v>NA</v>
          </cell>
          <cell r="Z1108" t="str">
            <v>0.5</v>
          </cell>
          <cell r="AB1108" t="str">
            <v>NA</v>
          </cell>
          <cell r="AD1108" t="str">
            <v>98.0</v>
          </cell>
          <cell r="AE1108" t="str">
            <v>305</v>
          </cell>
          <cell r="AF1108" t="str">
            <v xml:space="preserve">   953000</v>
          </cell>
          <cell r="AG1108" t="str">
            <v>290</v>
          </cell>
        </row>
        <row r="1109">
          <cell r="H1109" t="str">
            <v>874_B_6</v>
          </cell>
          <cell r="I1109">
            <v>24228</v>
          </cell>
          <cell r="K1109" t="str">
            <v>OP</v>
          </cell>
          <cell r="L1109" t="str">
            <v>EK</v>
          </cell>
          <cell r="O1109" t="str">
            <v>3062</v>
          </cell>
          <cell r="P1109">
            <v>7557</v>
          </cell>
          <cell r="Q1109">
            <v>6.7000000000000004E-2</v>
          </cell>
          <cell r="R1109" t="str">
            <v>96.4</v>
          </cell>
          <cell r="S1109" t="str">
            <v>96.4</v>
          </cell>
          <cell r="T1109">
            <v>38322</v>
          </cell>
          <cell r="V1109" t="str">
            <v>4.5</v>
          </cell>
          <cell r="X1109" t="str">
            <v>NA</v>
          </cell>
          <cell r="Z1109" t="str">
            <v>.5</v>
          </cell>
          <cell r="AB1109" t="str">
            <v>NA</v>
          </cell>
          <cell r="AD1109" t="str">
            <v>98</v>
          </cell>
          <cell r="AE1109" t="str">
            <v>552</v>
          </cell>
          <cell r="AF1109" t="str">
            <v xml:space="preserve">  1105000</v>
          </cell>
          <cell r="AG1109" t="str">
            <v>290</v>
          </cell>
        </row>
        <row r="1110">
          <cell r="H1110" t="str">
            <v>879_B_51</v>
          </cell>
          <cell r="I1110">
            <v>26420</v>
          </cell>
          <cell r="K1110" t="str">
            <v>OP</v>
          </cell>
          <cell r="L1110" t="str">
            <v>EK</v>
          </cell>
          <cell r="O1110" t="str">
            <v>3069</v>
          </cell>
          <cell r="P1110">
            <v>7950</v>
          </cell>
          <cell r="Q1110">
            <v>0.03</v>
          </cell>
          <cell r="R1110" t="str">
            <v>98.7</v>
          </cell>
          <cell r="S1110" t="str">
            <v>98.7</v>
          </cell>
          <cell r="T1110">
            <v>38108</v>
          </cell>
          <cell r="V1110" t="str">
            <v>4.5</v>
          </cell>
          <cell r="X1110" t="str">
            <v>NA</v>
          </cell>
          <cell r="Z1110" t="str">
            <v>0.5</v>
          </cell>
          <cell r="AB1110" t="str">
            <v>NA</v>
          </cell>
          <cell r="AD1110" t="str">
            <v>99.5</v>
          </cell>
          <cell r="AE1110" t="str">
            <v>365</v>
          </cell>
          <cell r="AF1110" t="str">
            <v xml:space="preserve">  1535000</v>
          </cell>
          <cell r="AG1110" t="str">
            <v>315</v>
          </cell>
        </row>
        <row r="1111">
          <cell r="H1111" t="str">
            <v>879_B_52</v>
          </cell>
          <cell r="I1111">
            <v>26420</v>
          </cell>
          <cell r="K1111" t="str">
            <v>OP</v>
          </cell>
          <cell r="L1111" t="str">
            <v>EK</v>
          </cell>
          <cell r="O1111" t="str">
            <v>3069</v>
          </cell>
          <cell r="P1111">
            <v>7950</v>
          </cell>
          <cell r="Q1111">
            <v>0.03</v>
          </cell>
          <cell r="R1111" t="str">
            <v>98.7</v>
          </cell>
          <cell r="S1111" t="str">
            <v>98.7</v>
          </cell>
          <cell r="T1111">
            <v>38108</v>
          </cell>
          <cell r="V1111" t="str">
            <v>4.5</v>
          </cell>
          <cell r="X1111" t="str">
            <v>NA</v>
          </cell>
          <cell r="Z1111" t="str">
            <v>0.5</v>
          </cell>
          <cell r="AB1111" t="str">
            <v>NA</v>
          </cell>
          <cell r="AD1111" t="str">
            <v>99.5</v>
          </cell>
          <cell r="AE1111" t="str">
            <v>365</v>
          </cell>
          <cell r="AF1111" t="str">
            <v xml:space="preserve">  1535000</v>
          </cell>
          <cell r="AG1111" t="str">
            <v>315</v>
          </cell>
        </row>
        <row r="1112">
          <cell r="H1112" t="str">
            <v>879_B_61</v>
          </cell>
          <cell r="I1112">
            <v>27699</v>
          </cell>
          <cell r="K1112" t="str">
            <v>OP</v>
          </cell>
          <cell r="L1112" t="str">
            <v>EK</v>
          </cell>
          <cell r="O1112" t="str">
            <v>5600</v>
          </cell>
          <cell r="P1112">
            <v>7993</v>
          </cell>
          <cell r="Q1112">
            <v>0.01</v>
          </cell>
          <cell r="R1112" t="str">
            <v>99.6</v>
          </cell>
          <cell r="S1112" t="str">
            <v>99.6</v>
          </cell>
          <cell r="T1112">
            <v>38504</v>
          </cell>
          <cell r="V1112" t="str">
            <v>4.5</v>
          </cell>
          <cell r="X1112" t="str">
            <v>NA</v>
          </cell>
          <cell r="Z1112" t="str">
            <v>0.5</v>
          </cell>
          <cell r="AB1112" t="str">
            <v>NA</v>
          </cell>
          <cell r="AD1112" t="str">
            <v>99.5</v>
          </cell>
          <cell r="AE1112" t="str">
            <v>365</v>
          </cell>
          <cell r="AF1112" t="str">
            <v xml:space="preserve">  1535000</v>
          </cell>
          <cell r="AG1112" t="str">
            <v>315</v>
          </cell>
        </row>
        <row r="1113">
          <cell r="H1113" t="str">
            <v>879_B_62</v>
          </cell>
          <cell r="I1113">
            <v>27699</v>
          </cell>
          <cell r="K1113" t="str">
            <v>OP</v>
          </cell>
          <cell r="L1113" t="str">
            <v>EK</v>
          </cell>
          <cell r="O1113" t="str">
            <v>5600</v>
          </cell>
          <cell r="P1113">
            <v>7993</v>
          </cell>
          <cell r="Q1113">
            <v>0.01</v>
          </cell>
          <cell r="R1113" t="str">
            <v>99.6</v>
          </cell>
          <cell r="S1113" t="str">
            <v>99.6</v>
          </cell>
          <cell r="T1113">
            <v>38504</v>
          </cell>
          <cell r="V1113" t="str">
            <v>4.5</v>
          </cell>
          <cell r="X1113" t="str">
            <v>NA</v>
          </cell>
          <cell r="Z1113" t="str">
            <v>0.5</v>
          </cell>
          <cell r="AB1113" t="str">
            <v>NA</v>
          </cell>
          <cell r="AD1113" t="str">
            <v>99.5</v>
          </cell>
          <cell r="AE1113" t="str">
            <v>365</v>
          </cell>
          <cell r="AF1113" t="str">
            <v xml:space="preserve">  1535000</v>
          </cell>
          <cell r="AG1113" t="str">
            <v>315</v>
          </cell>
        </row>
        <row r="1114">
          <cell r="H1114" t="str">
            <v>883_B_17</v>
          </cell>
          <cell r="I1114">
            <v>26146</v>
          </cell>
          <cell r="K1114" t="str">
            <v>OP</v>
          </cell>
          <cell r="L1114" t="str">
            <v>EK</v>
          </cell>
          <cell r="O1114" t="str">
            <v>1654</v>
          </cell>
          <cell r="P1114">
            <v>6425</v>
          </cell>
          <cell r="Q1114">
            <v>0.02</v>
          </cell>
          <cell r="R1114" t="str">
            <v>98.9</v>
          </cell>
          <cell r="S1114" t="str">
            <v>98.9</v>
          </cell>
          <cell r="T1114">
            <v>38108</v>
          </cell>
          <cell r="V1114" t="str">
            <v>4.5</v>
          </cell>
          <cell r="X1114" t="str">
            <v>NA</v>
          </cell>
          <cell r="Z1114" t="str">
            <v>0.5</v>
          </cell>
          <cell r="AB1114" t="str">
            <v>NA</v>
          </cell>
          <cell r="AD1114" t="str">
            <v>98</v>
          </cell>
          <cell r="AE1114" t="str">
            <v>112</v>
          </cell>
          <cell r="AF1114" t="str">
            <v xml:space="preserve">   430000</v>
          </cell>
          <cell r="AG1114" t="str">
            <v>295</v>
          </cell>
        </row>
        <row r="1115">
          <cell r="H1115" t="str">
            <v>883_B_7</v>
          </cell>
          <cell r="I1115">
            <v>27912</v>
          </cell>
          <cell r="K1115" t="str">
            <v>OP</v>
          </cell>
          <cell r="L1115" t="str">
            <v>EW</v>
          </cell>
          <cell r="O1115" t="str">
            <v>9671</v>
          </cell>
          <cell r="P1115">
            <v>7792</v>
          </cell>
          <cell r="Q1115">
            <v>0.02</v>
          </cell>
          <cell r="R1115" t="str">
            <v>99.6</v>
          </cell>
          <cell r="S1115" t="str">
            <v>99.6</v>
          </cell>
          <cell r="T1115">
            <v>38504</v>
          </cell>
          <cell r="V1115" t="str">
            <v>8</v>
          </cell>
          <cell r="X1115" t="str">
            <v>NA</v>
          </cell>
          <cell r="Z1115" t="str">
            <v>0.7</v>
          </cell>
          <cell r="AB1115" t="str">
            <v>NA</v>
          </cell>
          <cell r="AD1115" t="str">
            <v>98</v>
          </cell>
          <cell r="AE1115" t="str">
            <v>316</v>
          </cell>
          <cell r="AF1115" t="str">
            <v xml:space="preserve">  1700000</v>
          </cell>
          <cell r="AG1115" t="str">
            <v>700</v>
          </cell>
        </row>
        <row r="1116">
          <cell r="H1116" t="str">
            <v>883_B_8</v>
          </cell>
          <cell r="I1116">
            <v>35065</v>
          </cell>
          <cell r="K1116" t="str">
            <v>OP</v>
          </cell>
          <cell r="L1116" t="str">
            <v>EK</v>
          </cell>
          <cell r="O1116" t="str">
            <v>2431</v>
          </cell>
          <cell r="P1116">
            <v>8076</v>
          </cell>
          <cell r="Q1116">
            <v>0.05</v>
          </cell>
          <cell r="R1116" t="str">
            <v>98.9</v>
          </cell>
          <cell r="S1116" t="str">
            <v>98.9</v>
          </cell>
          <cell r="T1116">
            <v>38412</v>
          </cell>
          <cell r="V1116" t="str">
            <v>8</v>
          </cell>
          <cell r="X1116" t="str">
            <v>NA</v>
          </cell>
          <cell r="Z1116" t="str">
            <v>0.7</v>
          </cell>
          <cell r="AB1116" t="str">
            <v>NA</v>
          </cell>
          <cell r="AD1116" t="str">
            <v>99.7</v>
          </cell>
          <cell r="AE1116" t="str">
            <v>54</v>
          </cell>
          <cell r="AF1116" t="str">
            <v xml:space="preserve">  1274247</v>
          </cell>
          <cell r="AG1116" t="str">
            <v>275</v>
          </cell>
        </row>
        <row r="1117">
          <cell r="H1117" t="str">
            <v>884_B_1</v>
          </cell>
          <cell r="I1117">
            <v>30834</v>
          </cell>
          <cell r="K1117" t="str">
            <v>OP</v>
          </cell>
          <cell r="L1117" t="str">
            <v>EK</v>
          </cell>
          <cell r="O1117" t="str">
            <v>12454</v>
          </cell>
          <cell r="P1117">
            <v>6669</v>
          </cell>
          <cell r="Q1117">
            <v>5.0000000000000001E-3</v>
          </cell>
          <cell r="R1117" t="str">
            <v>99.8</v>
          </cell>
          <cell r="S1117" t="str">
            <v>99.8</v>
          </cell>
          <cell r="T1117">
            <v>38749</v>
          </cell>
          <cell r="V1117" t="str">
            <v>4.2</v>
          </cell>
          <cell r="X1117" t="str">
            <v>NA</v>
          </cell>
          <cell r="Z1117" t="str">
            <v>.5</v>
          </cell>
          <cell r="AB1117" t="str">
            <v>NA</v>
          </cell>
          <cell r="AD1117" t="str">
            <v>97</v>
          </cell>
          <cell r="AE1117" t="str">
            <v>165</v>
          </cell>
          <cell r="AF1117" t="str">
            <v xml:space="preserve">   650000</v>
          </cell>
          <cell r="AG1117" t="str">
            <v>320</v>
          </cell>
        </row>
        <row r="1118">
          <cell r="H1118" t="str">
            <v>884_B_2</v>
          </cell>
          <cell r="I1118">
            <v>26755</v>
          </cell>
          <cell r="K1118" t="str">
            <v>OP</v>
          </cell>
          <cell r="L1118" t="str">
            <v>EK</v>
          </cell>
          <cell r="O1118" t="str">
            <v>3961</v>
          </cell>
          <cell r="P1118">
            <v>6631</v>
          </cell>
          <cell r="Q1118">
            <v>1.2999999999999999E-2</v>
          </cell>
          <cell r="R1118" t="str">
            <v>99.6</v>
          </cell>
          <cell r="S1118" t="str">
            <v>99.6</v>
          </cell>
          <cell r="T1118">
            <v>38534</v>
          </cell>
          <cell r="V1118" t="str">
            <v>4.7</v>
          </cell>
          <cell r="X1118" t="str">
            <v>NA</v>
          </cell>
          <cell r="Z1118" t="str">
            <v>.5</v>
          </cell>
          <cell r="AB1118" t="str">
            <v>NA</v>
          </cell>
          <cell r="AD1118" t="str">
            <v>99</v>
          </cell>
          <cell r="AE1118" t="str">
            <v>164</v>
          </cell>
          <cell r="AF1118" t="str">
            <v xml:space="preserve">   770000</v>
          </cell>
          <cell r="AG1118" t="str">
            <v>355</v>
          </cell>
        </row>
        <row r="1119">
          <cell r="H1119" t="str">
            <v>884_B_3</v>
          </cell>
          <cell r="I1119">
            <v>26543</v>
          </cell>
          <cell r="K1119" t="str">
            <v>OP</v>
          </cell>
          <cell r="L1119" t="str">
            <v>EW</v>
          </cell>
          <cell r="O1119" t="str">
            <v>5217</v>
          </cell>
          <cell r="P1119">
            <v>7413</v>
          </cell>
          <cell r="Q1119">
            <v>0.04</v>
          </cell>
          <cell r="R1119" t="str">
            <v>99.6</v>
          </cell>
          <cell r="S1119" t="str">
            <v>99.6</v>
          </cell>
          <cell r="T1119">
            <v>38047</v>
          </cell>
          <cell r="V1119" t="str">
            <v>7</v>
          </cell>
          <cell r="X1119" t="str">
            <v>NA</v>
          </cell>
          <cell r="Z1119" t="str">
            <v>.5</v>
          </cell>
          <cell r="AB1119" t="str">
            <v>NA</v>
          </cell>
          <cell r="AD1119" t="str">
            <v>98.5</v>
          </cell>
          <cell r="AE1119" t="str">
            <v>246</v>
          </cell>
          <cell r="AF1119" t="str">
            <v xml:space="preserve">  1425000</v>
          </cell>
          <cell r="AG1119" t="str">
            <v>675</v>
          </cell>
        </row>
        <row r="1120">
          <cell r="H1120" t="str">
            <v>884_B_4</v>
          </cell>
          <cell r="I1120">
            <v>36617</v>
          </cell>
          <cell r="K1120" t="str">
            <v>OP</v>
          </cell>
          <cell r="L1120" t="str">
            <v>EK</v>
          </cell>
          <cell r="O1120" t="str">
            <v>15000</v>
          </cell>
          <cell r="P1120">
            <v>6520</v>
          </cell>
          <cell r="Q1120">
            <v>0.05</v>
          </cell>
          <cell r="R1120" t="str">
            <v>98.7</v>
          </cell>
          <cell r="S1120" t="str">
            <v>98.7</v>
          </cell>
          <cell r="T1120">
            <v>38718</v>
          </cell>
          <cell r="V1120" t="str">
            <v>8.0</v>
          </cell>
          <cell r="X1120" t="str">
            <v>NA</v>
          </cell>
          <cell r="Z1120" t="str">
            <v>0.5</v>
          </cell>
          <cell r="AB1120" t="str">
            <v>NA</v>
          </cell>
          <cell r="AD1120" t="str">
            <v>98.0</v>
          </cell>
          <cell r="AE1120" t="str">
            <v>515</v>
          </cell>
          <cell r="AF1120" t="str">
            <v>2000000</v>
          </cell>
          <cell r="AG1120" t="str">
            <v>340</v>
          </cell>
        </row>
        <row r="1121">
          <cell r="H1121" t="str">
            <v>886_B_19</v>
          </cell>
          <cell r="I1121">
            <v>21610</v>
          </cell>
          <cell r="K1121" t="str">
            <v>OP</v>
          </cell>
          <cell r="L1121" t="str">
            <v>EK</v>
          </cell>
          <cell r="O1121" t="str">
            <v>2492</v>
          </cell>
          <cell r="P1121">
            <v>6779</v>
          </cell>
          <cell r="Q1121">
            <v>7.8E-2</v>
          </cell>
          <cell r="R1121" t="str">
            <v>96.77</v>
          </cell>
          <cell r="S1121" t="str">
            <v>96.77</v>
          </cell>
          <cell r="T1121">
            <v>38473</v>
          </cell>
          <cell r="V1121" t="str">
            <v>8</v>
          </cell>
          <cell r="X1121" t="str">
            <v>NA</v>
          </cell>
          <cell r="Z1121" t="str">
            <v>.7</v>
          </cell>
          <cell r="AB1121" t="str">
            <v>NA</v>
          </cell>
          <cell r="AD1121" t="str">
            <v>98</v>
          </cell>
          <cell r="AE1121" t="str">
            <v>209</v>
          </cell>
          <cell r="AF1121" t="str">
            <v xml:space="preserve">  1058000</v>
          </cell>
          <cell r="AG1121" t="str">
            <v>290</v>
          </cell>
        </row>
        <row r="1122">
          <cell r="H1122" t="str">
            <v>10062_B_FF1</v>
          </cell>
          <cell r="I1122">
            <v>36586</v>
          </cell>
          <cell r="K1122" t="str">
            <v>OP</v>
          </cell>
          <cell r="L1122" t="str">
            <v>BR</v>
          </cell>
          <cell r="O1122" t="str">
            <v>12340</v>
          </cell>
          <cell r="P1122">
            <v>6222</v>
          </cell>
          <cell r="Q1122">
            <v>0.01</v>
          </cell>
          <cell r="R1122" t="str">
            <v>88.0</v>
          </cell>
          <cell r="S1122" t="str">
            <v>88.0</v>
          </cell>
          <cell r="T1122">
            <v>38687</v>
          </cell>
          <cell r="V1122" t="str">
            <v>NA</v>
          </cell>
          <cell r="X1122" t="str">
            <v>NA</v>
          </cell>
          <cell r="Z1122" t="str">
            <v>NA</v>
          </cell>
          <cell r="AB1122" t="str">
            <v>NA</v>
          </cell>
          <cell r="AD1122" t="str">
            <v>98.8</v>
          </cell>
          <cell r="AE1122" t="str">
            <v>1</v>
          </cell>
          <cell r="AF1122" t="str">
            <v>155045</v>
          </cell>
          <cell r="AG1122" t="str">
            <v>328</v>
          </cell>
        </row>
        <row r="1123">
          <cell r="H1123" t="str">
            <v>10062_B_FF2</v>
          </cell>
          <cell r="I1123">
            <v>36557</v>
          </cell>
          <cell r="K1123" t="str">
            <v>OP</v>
          </cell>
          <cell r="L1123" t="str">
            <v>BR</v>
          </cell>
          <cell r="O1123" t="str">
            <v>12340</v>
          </cell>
          <cell r="P1123">
            <v>5973</v>
          </cell>
          <cell r="Q1123">
            <v>0.01</v>
          </cell>
          <cell r="R1123" t="str">
            <v>96.6</v>
          </cell>
          <cell r="S1123" t="str">
            <v>96.6</v>
          </cell>
          <cell r="T1123">
            <v>38687</v>
          </cell>
          <cell r="V1123" t="str">
            <v>NA</v>
          </cell>
          <cell r="X1123" t="str">
            <v>NA</v>
          </cell>
          <cell r="Z1123" t="str">
            <v>NA</v>
          </cell>
          <cell r="AB1123" t="str">
            <v>NA</v>
          </cell>
          <cell r="AD1123" t="str">
            <v>100.0</v>
          </cell>
          <cell r="AE1123" t="str">
            <v>1</v>
          </cell>
          <cell r="AF1123" t="str">
            <v>180692</v>
          </cell>
          <cell r="AG1123" t="str">
            <v>325</v>
          </cell>
        </row>
        <row r="1124">
          <cell r="H1124" t="str">
            <v>10062_B_FF3</v>
          </cell>
          <cell r="I1124">
            <v>36557</v>
          </cell>
          <cell r="K1124" t="str">
            <v>OP</v>
          </cell>
          <cell r="L1124" t="str">
            <v>BR</v>
          </cell>
          <cell r="O1124" t="str">
            <v>12340</v>
          </cell>
          <cell r="P1124">
            <v>6406</v>
          </cell>
          <cell r="Q1124">
            <v>0.01</v>
          </cell>
          <cell r="R1124" t="str">
            <v>89.9</v>
          </cell>
          <cell r="S1124" t="str">
            <v>89.9</v>
          </cell>
          <cell r="T1124">
            <v>38687</v>
          </cell>
          <cell r="V1124" t="str">
            <v>NA</v>
          </cell>
          <cell r="X1124" t="str">
            <v>NA</v>
          </cell>
          <cell r="Z1124" t="str">
            <v>NA</v>
          </cell>
          <cell r="AB1124" t="str">
            <v>NA</v>
          </cell>
          <cell r="AD1124" t="str">
            <v>92.6</v>
          </cell>
          <cell r="AE1124" t="str">
            <v>2</v>
          </cell>
          <cell r="AF1124" t="str">
            <v>150605</v>
          </cell>
          <cell r="AG1124" t="str">
            <v>332</v>
          </cell>
        </row>
        <row r="1125">
          <cell r="H1125" t="str">
            <v>10062_B_FF4</v>
          </cell>
          <cell r="I1125">
            <v>36557</v>
          </cell>
          <cell r="K1125" t="str">
            <v>OP</v>
          </cell>
          <cell r="L1125" t="str">
            <v>BR</v>
          </cell>
          <cell r="O1125" t="str">
            <v>12340</v>
          </cell>
          <cell r="P1125">
            <v>6679</v>
          </cell>
          <cell r="Q1125">
            <v>0.01</v>
          </cell>
          <cell r="R1125" t="str">
            <v>91.8</v>
          </cell>
          <cell r="S1125" t="str">
            <v>91.8</v>
          </cell>
          <cell r="T1125">
            <v>38687</v>
          </cell>
          <cell r="V1125" t="str">
            <v>NA</v>
          </cell>
          <cell r="X1125" t="str">
            <v>NA</v>
          </cell>
          <cell r="Z1125" t="str">
            <v>NA</v>
          </cell>
          <cell r="AB1125" t="str">
            <v>NA</v>
          </cell>
          <cell r="AD1125" t="str">
            <v>95.4</v>
          </cell>
          <cell r="AE1125" t="str">
            <v>4</v>
          </cell>
          <cell r="AF1125" t="str">
            <v>154734</v>
          </cell>
          <cell r="AG1125" t="str">
            <v>332</v>
          </cell>
        </row>
        <row r="1126">
          <cell r="H1126" t="str">
            <v>10062_B_SDA1</v>
          </cell>
          <cell r="I1126">
            <v>36586</v>
          </cell>
          <cell r="K1126" t="str">
            <v>OP</v>
          </cell>
          <cell r="L1126" t="str">
            <v>BR</v>
          </cell>
          <cell r="O1126" t="str">
            <v>12340</v>
          </cell>
          <cell r="P1126">
            <v>6222</v>
          </cell>
          <cell r="Q1126">
            <v>0</v>
          </cell>
          <cell r="R1126" t="str">
            <v>100</v>
          </cell>
          <cell r="S1126" t="str">
            <v>100</v>
          </cell>
          <cell r="T1126">
            <v>38322</v>
          </cell>
          <cell r="U1126" t="str">
            <v>NA</v>
          </cell>
          <cell r="V1126" t="str">
            <v>NA</v>
          </cell>
          <cell r="X1126" t="str">
            <v>NA</v>
          </cell>
          <cell r="Z1126" t="str">
            <v>NA</v>
          </cell>
          <cell r="AB1126" t="str">
            <v>NA</v>
          </cell>
          <cell r="AD1126" t="str">
            <v>98.8</v>
          </cell>
          <cell r="AE1126" t="str">
            <v>1</v>
          </cell>
          <cell r="AF1126" t="str">
            <v>155045</v>
          </cell>
          <cell r="AG1126" t="str">
            <v>328</v>
          </cell>
        </row>
        <row r="1127">
          <cell r="H1127" t="str">
            <v>10062_B_SDA2</v>
          </cell>
          <cell r="I1127">
            <v>36557</v>
          </cell>
          <cell r="K1127" t="str">
            <v>OP</v>
          </cell>
          <cell r="L1127" t="str">
            <v>BR</v>
          </cell>
          <cell r="O1127" t="str">
            <v>12340</v>
          </cell>
          <cell r="P1127">
            <v>5973</v>
          </cell>
          <cell r="Q1127">
            <v>0</v>
          </cell>
          <cell r="R1127" t="str">
            <v>100</v>
          </cell>
          <cell r="S1127" t="str">
            <v>100</v>
          </cell>
          <cell r="T1127">
            <v>38322</v>
          </cell>
          <cell r="U1127" t="str">
            <v>NA</v>
          </cell>
          <cell r="V1127" t="str">
            <v>NA</v>
          </cell>
          <cell r="X1127" t="str">
            <v>NA</v>
          </cell>
          <cell r="Z1127" t="str">
            <v>NA</v>
          </cell>
          <cell r="AB1127" t="str">
            <v>NA</v>
          </cell>
          <cell r="AD1127" t="str">
            <v>100.0</v>
          </cell>
          <cell r="AE1127" t="str">
            <v>1</v>
          </cell>
          <cell r="AF1127" t="str">
            <v>180692</v>
          </cell>
          <cell r="AG1127" t="str">
            <v>325</v>
          </cell>
        </row>
        <row r="1128">
          <cell r="H1128" t="str">
            <v>10062_B_SDA3</v>
          </cell>
          <cell r="I1128">
            <v>36557</v>
          </cell>
          <cell r="K1128" t="str">
            <v>OP</v>
          </cell>
          <cell r="L1128" t="str">
            <v>BR</v>
          </cell>
          <cell r="O1128" t="str">
            <v>12340</v>
          </cell>
          <cell r="P1128">
            <v>6406</v>
          </cell>
          <cell r="Q1128">
            <v>0</v>
          </cell>
          <cell r="R1128" t="str">
            <v>100</v>
          </cell>
          <cell r="S1128" t="str">
            <v>100</v>
          </cell>
          <cell r="T1128">
            <v>38322</v>
          </cell>
          <cell r="U1128" t="str">
            <v>NA</v>
          </cell>
          <cell r="V1128" t="str">
            <v>NA</v>
          </cell>
          <cell r="X1128" t="str">
            <v>NA</v>
          </cell>
          <cell r="Z1128" t="str">
            <v>NA</v>
          </cell>
          <cell r="AB1128" t="str">
            <v>NA</v>
          </cell>
          <cell r="AD1128" t="str">
            <v>92.6</v>
          </cell>
          <cell r="AE1128" t="str">
            <v>2</v>
          </cell>
          <cell r="AF1128" t="str">
            <v>150605</v>
          </cell>
          <cell r="AG1128" t="str">
            <v>332</v>
          </cell>
        </row>
        <row r="1129">
          <cell r="H1129" t="str">
            <v>10062_B_SDA4</v>
          </cell>
          <cell r="I1129">
            <v>36557</v>
          </cell>
          <cell r="K1129" t="str">
            <v>OP</v>
          </cell>
          <cell r="L1129" t="str">
            <v>BR</v>
          </cell>
          <cell r="O1129" t="str">
            <v>12340</v>
          </cell>
          <cell r="P1129">
            <v>6679</v>
          </cell>
          <cell r="Q1129">
            <v>0</v>
          </cell>
          <cell r="R1129" t="str">
            <v>100</v>
          </cell>
          <cell r="S1129" t="str">
            <v>100</v>
          </cell>
          <cell r="T1129">
            <v>38322</v>
          </cell>
          <cell r="U1129" t="str">
            <v>NA</v>
          </cell>
          <cell r="V1129" t="str">
            <v>NA</v>
          </cell>
          <cell r="X1129" t="str">
            <v>NA</v>
          </cell>
          <cell r="Z1129" t="str">
            <v>NA</v>
          </cell>
          <cell r="AB1129" t="str">
            <v>NA</v>
          </cell>
          <cell r="AD1129" t="str">
            <v>95.4</v>
          </cell>
          <cell r="AE1129" t="str">
            <v>4</v>
          </cell>
          <cell r="AF1129" t="str">
            <v>154734</v>
          </cell>
          <cell r="AG1129" t="str">
            <v>332</v>
          </cell>
        </row>
        <row r="1130">
          <cell r="H1130" t="str">
            <v>10328_B_BH1</v>
          </cell>
          <cell r="I1130">
            <v>29007</v>
          </cell>
          <cell r="K1130" t="str">
            <v>OP</v>
          </cell>
          <cell r="L1130" t="str">
            <v>BR</v>
          </cell>
          <cell r="O1130" t="str">
            <v>3000</v>
          </cell>
          <cell r="P1130">
            <v>7034</v>
          </cell>
          <cell r="Q1130">
            <v>0.02</v>
          </cell>
          <cell r="R1130" t="str">
            <v>99.7</v>
          </cell>
          <cell r="S1130" t="str">
            <v>99.7</v>
          </cell>
          <cell r="T1130">
            <v>38443</v>
          </cell>
          <cell r="V1130" t="str">
            <v>8.0</v>
          </cell>
          <cell r="W1130" t="str">
            <v>10.0</v>
          </cell>
          <cell r="X1130" t="str">
            <v>NA</v>
          </cell>
          <cell r="Y1130" t="str">
            <v>NA</v>
          </cell>
          <cell r="Z1130" t="str">
            <v>1.5</v>
          </cell>
          <cell r="AA1130" t="str">
            <v>1.5</v>
          </cell>
          <cell r="AB1130" t="str">
            <v>NA</v>
          </cell>
          <cell r="AC1130" t="str">
            <v>NA</v>
          </cell>
          <cell r="AD1130" t="str">
            <v>99.7</v>
          </cell>
          <cell r="AE1130" t="str">
            <v>8.6</v>
          </cell>
          <cell r="AF1130" t="str">
            <v>155000</v>
          </cell>
          <cell r="AG1130" t="str">
            <v>400</v>
          </cell>
        </row>
        <row r="1131">
          <cell r="H1131" t="str">
            <v>10328_B_BH2</v>
          </cell>
          <cell r="I1131">
            <v>29373</v>
          </cell>
          <cell r="K1131" t="str">
            <v>OP</v>
          </cell>
          <cell r="L1131" t="str">
            <v>BR</v>
          </cell>
          <cell r="O1131" t="str">
            <v>3000</v>
          </cell>
          <cell r="P1131">
            <v>7839</v>
          </cell>
          <cell r="Q1131">
            <v>0.02</v>
          </cell>
          <cell r="R1131" t="str">
            <v>99.7</v>
          </cell>
          <cell r="S1131" t="str">
            <v>99.7</v>
          </cell>
          <cell r="T1131">
            <v>38443</v>
          </cell>
          <cell r="V1131" t="str">
            <v>8.0</v>
          </cell>
          <cell r="W1131" t="str">
            <v>10.0</v>
          </cell>
          <cell r="X1131" t="str">
            <v>NA</v>
          </cell>
          <cell r="Y1131" t="str">
            <v>NA</v>
          </cell>
          <cell r="Z1131" t="str">
            <v>1.5</v>
          </cell>
          <cell r="AA1131" t="str">
            <v>1.5</v>
          </cell>
          <cell r="AB1131" t="str">
            <v>NA</v>
          </cell>
          <cell r="AC1131" t="str">
            <v>NA</v>
          </cell>
          <cell r="AD1131" t="str">
            <v>99.7</v>
          </cell>
          <cell r="AE1131" t="str">
            <v>8.1</v>
          </cell>
          <cell r="AF1131" t="str">
            <v>169000</v>
          </cell>
          <cell r="AG1131" t="str">
            <v>400</v>
          </cell>
        </row>
        <row r="1132">
          <cell r="H1132" t="str">
            <v>10328_B_BH4</v>
          </cell>
          <cell r="I1132">
            <v>34121</v>
          </cell>
          <cell r="K1132" t="str">
            <v>OP</v>
          </cell>
          <cell r="L1132" t="str">
            <v>BR</v>
          </cell>
          <cell r="O1132" t="str">
            <v>EN</v>
          </cell>
          <cell r="P1132">
            <v>6314</v>
          </cell>
          <cell r="Q1132">
            <v>0.02</v>
          </cell>
          <cell r="R1132" t="str">
            <v>99.7</v>
          </cell>
          <cell r="S1132" t="str">
            <v>99.7</v>
          </cell>
          <cell r="T1132">
            <v>38443</v>
          </cell>
          <cell r="V1132" t="str">
            <v>14.0</v>
          </cell>
          <cell r="W1132" t="str">
            <v>16.0</v>
          </cell>
          <cell r="X1132" t="str">
            <v>NA</v>
          </cell>
          <cell r="Y1132" t="str">
            <v>NA</v>
          </cell>
          <cell r="Z1132" t="str">
            <v>3.5</v>
          </cell>
          <cell r="AA1132" t="str">
            <v>3.5</v>
          </cell>
          <cell r="AB1132" t="str">
            <v>NA</v>
          </cell>
          <cell r="AC1132" t="str">
            <v>NA</v>
          </cell>
          <cell r="AD1132" t="str">
            <v>99.3</v>
          </cell>
          <cell r="AE1132" t="str">
            <v>2.5</v>
          </cell>
          <cell r="AF1132" t="str">
            <v>153000</v>
          </cell>
          <cell r="AG1132" t="str">
            <v>350</v>
          </cell>
        </row>
        <row r="1133">
          <cell r="H1133" t="str">
            <v>10328_B_ESP3</v>
          </cell>
          <cell r="I1133">
            <v>26816</v>
          </cell>
          <cell r="K1133" t="str">
            <v>OP</v>
          </cell>
          <cell r="L1133" t="str">
            <v>EW</v>
          </cell>
          <cell r="O1133" t="str">
            <v>EN</v>
          </cell>
          <cell r="P1133">
            <v>6532</v>
          </cell>
          <cell r="Q1133">
            <v>0.01</v>
          </cell>
          <cell r="R1133" t="str">
            <v>99.2</v>
          </cell>
          <cell r="S1133" t="str">
            <v>99.2</v>
          </cell>
          <cell r="T1133">
            <v>38443</v>
          </cell>
          <cell r="V1133" t="str">
            <v>8.0</v>
          </cell>
          <cell r="W1133" t="str">
            <v>10.0</v>
          </cell>
          <cell r="X1133" t="str">
            <v>NA</v>
          </cell>
          <cell r="Y1133" t="str">
            <v>NA</v>
          </cell>
          <cell r="Z1133" t="str">
            <v>1.2</v>
          </cell>
          <cell r="AA1133" t="str">
            <v>1.2</v>
          </cell>
          <cell r="AB1133" t="str">
            <v>NA</v>
          </cell>
          <cell r="AC1133" t="str">
            <v>NA</v>
          </cell>
          <cell r="AD1133" t="str">
            <v>99.8</v>
          </cell>
          <cell r="AE1133" t="str">
            <v>11.3</v>
          </cell>
          <cell r="AF1133" t="str">
            <v>243000</v>
          </cell>
          <cell r="AG1133" t="str">
            <v>750</v>
          </cell>
        </row>
        <row r="1134">
          <cell r="H1134" t="str">
            <v>3122_B_1</v>
          </cell>
          <cell r="I1134">
            <v>25416</v>
          </cell>
          <cell r="K1134" t="str">
            <v>OP</v>
          </cell>
          <cell r="L1134" t="str">
            <v>EC</v>
          </cell>
          <cell r="O1134" t="str">
            <v>2579</v>
          </cell>
          <cell r="P1134">
            <v>7295</v>
          </cell>
          <cell r="Q1134">
            <v>0.03</v>
          </cell>
          <cell r="R1134" t="str">
            <v>99.5</v>
          </cell>
          <cell r="S1134" t="str">
            <v>NA</v>
          </cell>
          <cell r="U1134" t="str">
            <v>NA</v>
          </cell>
          <cell r="V1134" t="str">
            <v>17</v>
          </cell>
          <cell r="X1134" t="str">
            <v>NA</v>
          </cell>
          <cell r="Z1134" t="str">
            <v>3</v>
          </cell>
          <cell r="AA1134" t="str">
            <v>4</v>
          </cell>
          <cell r="AB1134" t="str">
            <v>NA</v>
          </cell>
          <cell r="AD1134" t="str">
            <v>99.5</v>
          </cell>
          <cell r="AE1134" t="str">
            <v>351</v>
          </cell>
          <cell r="AF1134" t="str">
            <v xml:space="preserve">  2050000</v>
          </cell>
          <cell r="AG1134" t="str">
            <v>300</v>
          </cell>
        </row>
        <row r="1135">
          <cell r="H1135" t="str">
            <v>3122_B_2</v>
          </cell>
          <cell r="I1135">
            <v>25204</v>
          </cell>
          <cell r="K1135" t="str">
            <v>OP</v>
          </cell>
          <cell r="L1135" t="str">
            <v>EC</v>
          </cell>
          <cell r="O1135" t="str">
            <v>2579</v>
          </cell>
          <cell r="P1135">
            <v>8386</v>
          </cell>
          <cell r="Q1135">
            <v>0.03</v>
          </cell>
          <cell r="R1135" t="str">
            <v>99.5</v>
          </cell>
          <cell r="S1135" t="str">
            <v>NA</v>
          </cell>
          <cell r="U1135" t="str">
            <v>NA</v>
          </cell>
          <cell r="V1135" t="str">
            <v>17</v>
          </cell>
          <cell r="X1135" t="str">
            <v>NA</v>
          </cell>
          <cell r="Z1135" t="str">
            <v>3</v>
          </cell>
          <cell r="AA1135" t="str">
            <v>4</v>
          </cell>
          <cell r="AB1135" t="str">
            <v>NA</v>
          </cell>
          <cell r="AD1135" t="str">
            <v>99.5</v>
          </cell>
          <cell r="AE1135" t="str">
            <v>351</v>
          </cell>
          <cell r="AF1135" t="str">
            <v xml:space="preserve">  2050000</v>
          </cell>
          <cell r="AG1135" t="str">
            <v>300</v>
          </cell>
        </row>
        <row r="1136">
          <cell r="H1136" t="str">
            <v>3122_B_3</v>
          </cell>
          <cell r="I1136">
            <v>28126</v>
          </cell>
          <cell r="K1136" t="str">
            <v>OP</v>
          </cell>
          <cell r="L1136" t="str">
            <v>EC</v>
          </cell>
          <cell r="O1136" t="str">
            <v>15299</v>
          </cell>
          <cell r="P1136">
            <v>7333</v>
          </cell>
          <cell r="Q1136">
            <v>0.06</v>
          </cell>
          <cell r="R1136" t="str">
            <v>99.5</v>
          </cell>
          <cell r="S1136" t="str">
            <v>NA</v>
          </cell>
          <cell r="U1136" t="str">
            <v>NA</v>
          </cell>
          <cell r="V1136" t="str">
            <v>18.4</v>
          </cell>
          <cell r="W1136" t="str">
            <v>23.1</v>
          </cell>
          <cell r="X1136" t="str">
            <v>NA</v>
          </cell>
          <cell r="Z1136" t="str">
            <v>1.4</v>
          </cell>
          <cell r="AA1136" t="str">
            <v>2.8</v>
          </cell>
          <cell r="AB1136" t="str">
            <v>NA</v>
          </cell>
          <cell r="AD1136" t="str">
            <v>99.5</v>
          </cell>
          <cell r="AE1136" t="str">
            <v>557</v>
          </cell>
          <cell r="AF1136" t="str">
            <v xml:space="preserve">  2600000</v>
          </cell>
          <cell r="AG1136" t="str">
            <v>290</v>
          </cell>
        </row>
        <row r="1137">
          <cell r="H1137" t="str">
            <v>1571_B_1</v>
          </cell>
          <cell r="I1137">
            <v>30103</v>
          </cell>
          <cell r="K1137" t="str">
            <v>OP</v>
          </cell>
          <cell r="L1137" t="str">
            <v>EK</v>
          </cell>
          <cell r="O1137" t="str">
            <v>456</v>
          </cell>
          <cell r="P1137">
            <v>8137</v>
          </cell>
          <cell r="Q1137">
            <v>0.02</v>
          </cell>
          <cell r="R1137" t="str">
            <v>99.5</v>
          </cell>
          <cell r="S1137" t="str">
            <v>99.5</v>
          </cell>
          <cell r="T1137">
            <v>38565</v>
          </cell>
          <cell r="V1137" t="str">
            <v>10</v>
          </cell>
          <cell r="X1137" t="str">
            <v>NA</v>
          </cell>
          <cell r="Z1137" t="str">
            <v>1.6</v>
          </cell>
          <cell r="AB1137" t="str">
            <v>NA</v>
          </cell>
          <cell r="AD1137" t="str">
            <v>99.3</v>
          </cell>
          <cell r="AE1137" t="str">
            <v>188</v>
          </cell>
          <cell r="AF1137" t="str">
            <v xml:space="preserve">  1399680</v>
          </cell>
          <cell r="AG1137" t="str">
            <v>244</v>
          </cell>
        </row>
        <row r="1138">
          <cell r="H1138" t="str">
            <v>1571_B_2</v>
          </cell>
          <cell r="I1138">
            <v>29952</v>
          </cell>
          <cell r="K1138" t="str">
            <v>OP</v>
          </cell>
          <cell r="L1138" t="str">
            <v>EK</v>
          </cell>
          <cell r="O1138" t="str">
            <v>451</v>
          </cell>
          <cell r="P1138">
            <v>7045</v>
          </cell>
          <cell r="Q1138">
            <v>0.02</v>
          </cell>
          <cell r="R1138" t="str">
            <v>99.5</v>
          </cell>
          <cell r="S1138" t="str">
            <v>99.5</v>
          </cell>
          <cell r="T1138">
            <v>38565</v>
          </cell>
          <cell r="V1138" t="str">
            <v>10</v>
          </cell>
          <cell r="X1138" t="str">
            <v>NA</v>
          </cell>
          <cell r="Z1138" t="str">
            <v>1.6</v>
          </cell>
          <cell r="AB1138" t="str">
            <v>NA</v>
          </cell>
          <cell r="AD1138" t="str">
            <v>99</v>
          </cell>
          <cell r="AE1138" t="str">
            <v>188</v>
          </cell>
          <cell r="AF1138" t="str">
            <v xml:space="preserve">  1399680</v>
          </cell>
          <cell r="AG1138" t="str">
            <v>244</v>
          </cell>
        </row>
        <row r="1139">
          <cell r="H1139" t="str">
            <v>1572_B_1</v>
          </cell>
          <cell r="I1139">
            <v>29007</v>
          </cell>
          <cell r="K1139" t="str">
            <v>OP</v>
          </cell>
          <cell r="L1139" t="str">
            <v>EK</v>
          </cell>
          <cell r="M1139" t="str">
            <v>WS</v>
          </cell>
          <cell r="O1139" t="str">
            <v>22965</v>
          </cell>
          <cell r="P1139">
            <v>7457</v>
          </cell>
          <cell r="Q1139">
            <v>0.02</v>
          </cell>
          <cell r="R1139" t="str">
            <v>99.5</v>
          </cell>
          <cell r="S1139" t="str">
            <v>99.5</v>
          </cell>
          <cell r="T1139">
            <v>38565</v>
          </cell>
          <cell r="V1139" t="str">
            <v>12.0</v>
          </cell>
          <cell r="X1139" t="str">
            <v>NA</v>
          </cell>
          <cell r="Z1139" t="str">
            <v>2.8</v>
          </cell>
          <cell r="AB1139" t="str">
            <v>NA</v>
          </cell>
          <cell r="AD1139" t="str">
            <v>98</v>
          </cell>
          <cell r="AE1139" t="str">
            <v>65</v>
          </cell>
          <cell r="AF1139" t="str">
            <v xml:space="preserve">   492000</v>
          </cell>
          <cell r="AG1139" t="str">
            <v>245</v>
          </cell>
        </row>
        <row r="1140">
          <cell r="H1140" t="str">
            <v>1572_B_2</v>
          </cell>
          <cell r="I1140">
            <v>29007</v>
          </cell>
          <cell r="K1140" t="str">
            <v>OP</v>
          </cell>
          <cell r="L1140" t="str">
            <v>EK</v>
          </cell>
          <cell r="M1140" t="str">
            <v>WS</v>
          </cell>
          <cell r="O1140" t="str">
            <v>22965</v>
          </cell>
          <cell r="P1140">
            <v>8482</v>
          </cell>
          <cell r="Q1140">
            <v>0.02</v>
          </cell>
          <cell r="R1140" t="str">
            <v>98.8</v>
          </cell>
          <cell r="S1140" t="str">
            <v>98.8</v>
          </cell>
          <cell r="T1140">
            <v>31168</v>
          </cell>
          <cell r="V1140" t="str">
            <v>12.0</v>
          </cell>
          <cell r="X1140" t="str">
            <v>NA</v>
          </cell>
          <cell r="Z1140" t="str">
            <v>2.8</v>
          </cell>
          <cell r="AB1140" t="str">
            <v>NA</v>
          </cell>
          <cell r="AD1140" t="str">
            <v>98</v>
          </cell>
          <cell r="AE1140" t="str">
            <v>65</v>
          </cell>
          <cell r="AF1140" t="str">
            <v xml:space="preserve">   492000</v>
          </cell>
          <cell r="AG1140" t="str">
            <v>245</v>
          </cell>
        </row>
        <row r="1141">
          <cell r="H1141" t="str">
            <v>1572_B_3</v>
          </cell>
          <cell r="I1141">
            <v>29007</v>
          </cell>
          <cell r="K1141" t="str">
            <v>OP</v>
          </cell>
          <cell r="L1141" t="str">
            <v>EK</v>
          </cell>
          <cell r="M1141" t="str">
            <v>WS</v>
          </cell>
          <cell r="O1141" t="str">
            <v>22965</v>
          </cell>
          <cell r="P1141">
            <v>8412</v>
          </cell>
          <cell r="Q1141">
            <v>0.02</v>
          </cell>
          <cell r="R1141" t="str">
            <v>98.8</v>
          </cell>
          <cell r="S1141" t="str">
            <v>98.8</v>
          </cell>
          <cell r="T1141">
            <v>31168</v>
          </cell>
          <cell r="V1141" t="str">
            <v>12.0</v>
          </cell>
          <cell r="X1141" t="str">
            <v>NA</v>
          </cell>
          <cell r="Z1141" t="str">
            <v>2.8</v>
          </cell>
          <cell r="AB1141" t="str">
            <v>NA</v>
          </cell>
          <cell r="AD1141" t="str">
            <v>98</v>
          </cell>
          <cell r="AE1141" t="str">
            <v>65</v>
          </cell>
          <cell r="AF1141" t="str">
            <v xml:space="preserve">   492000</v>
          </cell>
          <cell r="AG1141" t="str">
            <v>245</v>
          </cell>
        </row>
        <row r="1142">
          <cell r="H1142" t="str">
            <v>1573_B_1</v>
          </cell>
          <cell r="I1142">
            <v>25689</v>
          </cell>
          <cell r="K1142" t="str">
            <v>OP</v>
          </cell>
          <cell r="L1142" t="str">
            <v>EC</v>
          </cell>
          <cell r="O1142" t="str">
            <v>695</v>
          </cell>
          <cell r="P1142">
            <v>6373</v>
          </cell>
          <cell r="Q1142">
            <v>7.0000000000000007E-2</v>
          </cell>
          <cell r="R1142" t="str">
            <v>99.0</v>
          </cell>
          <cell r="S1142" t="str">
            <v>99.0</v>
          </cell>
          <cell r="T1142">
            <v>38565</v>
          </cell>
          <cell r="V1142" t="str">
            <v>10.0</v>
          </cell>
          <cell r="X1142" t="str">
            <v>NA</v>
          </cell>
          <cell r="Z1142" t="str">
            <v>1.6</v>
          </cell>
          <cell r="AB1142" t="str">
            <v>NA</v>
          </cell>
          <cell r="AD1142" t="str">
            <v>99.2</v>
          </cell>
          <cell r="AE1142" t="str">
            <v>393</v>
          </cell>
          <cell r="AF1142" t="str">
            <v xml:space="preserve">  2160000</v>
          </cell>
          <cell r="AG1142" t="str">
            <v>285</v>
          </cell>
        </row>
        <row r="1143">
          <cell r="H1143" t="str">
            <v>1573_B_2</v>
          </cell>
          <cell r="I1143">
            <v>25689</v>
          </cell>
          <cell r="K1143" t="str">
            <v>OP</v>
          </cell>
          <cell r="L1143" t="str">
            <v>EC</v>
          </cell>
          <cell r="O1143" t="str">
            <v>695</v>
          </cell>
          <cell r="P1143">
            <v>7262</v>
          </cell>
          <cell r="Q1143">
            <v>7.0000000000000007E-2</v>
          </cell>
          <cell r="R1143" t="str">
            <v>99.0</v>
          </cell>
          <cell r="S1143" t="str">
            <v>99.0</v>
          </cell>
          <cell r="T1143">
            <v>38565</v>
          </cell>
          <cell r="V1143" t="str">
            <v>10.0</v>
          </cell>
          <cell r="X1143" t="str">
            <v>NA</v>
          </cell>
          <cell r="Z1143" t="str">
            <v>1.6</v>
          </cell>
          <cell r="AB1143" t="str">
            <v>NA</v>
          </cell>
          <cell r="AD1143" t="str">
            <v>99.2</v>
          </cell>
          <cell r="AE1143" t="str">
            <v>393</v>
          </cell>
          <cell r="AF1143" t="str">
            <v xml:space="preserve">  2160000</v>
          </cell>
          <cell r="AG1143" t="str">
            <v>285</v>
          </cell>
        </row>
        <row r="1144">
          <cell r="H1144" t="str">
            <v>3788_B_1</v>
          </cell>
          <cell r="I1144">
            <v>28491</v>
          </cell>
          <cell r="K1144" t="str">
            <v>OP</v>
          </cell>
          <cell r="L1144" t="str">
            <v>EW</v>
          </cell>
          <cell r="O1144" t="str">
            <v>8236</v>
          </cell>
          <cell r="P1144">
            <v>5164</v>
          </cell>
          <cell r="Q1144">
            <v>0.02</v>
          </cell>
          <cell r="R1144" t="str">
            <v>99.5</v>
          </cell>
          <cell r="S1144" t="str">
            <v>99.8</v>
          </cell>
          <cell r="T1144">
            <v>28887</v>
          </cell>
          <cell r="V1144" t="str">
            <v>10.0</v>
          </cell>
          <cell r="X1144" t="str">
            <v>NA</v>
          </cell>
          <cell r="Z1144" t="str">
            <v>0.9</v>
          </cell>
          <cell r="AB1144" t="str">
            <v>NA</v>
          </cell>
          <cell r="AD1144" t="str">
            <v>99.5</v>
          </cell>
          <cell r="AE1144" t="str">
            <v>110</v>
          </cell>
          <cell r="AF1144" t="str">
            <v xml:space="preserve">   585000</v>
          </cell>
          <cell r="AG1144" t="str">
            <v>252</v>
          </cell>
        </row>
        <row r="1145">
          <cell r="H1145" t="str">
            <v>3788_B_2</v>
          </cell>
          <cell r="I1145">
            <v>28491</v>
          </cell>
          <cell r="K1145" t="str">
            <v>OP</v>
          </cell>
          <cell r="L1145" t="str">
            <v>EW</v>
          </cell>
          <cell r="O1145" t="str">
            <v>8236</v>
          </cell>
          <cell r="P1145">
            <v>3809</v>
          </cell>
          <cell r="Q1145">
            <v>0.03</v>
          </cell>
          <cell r="R1145" t="str">
            <v>99.5</v>
          </cell>
          <cell r="S1145" t="str">
            <v>99.8</v>
          </cell>
          <cell r="T1145">
            <v>28915</v>
          </cell>
          <cell r="V1145" t="str">
            <v>10.0</v>
          </cell>
          <cell r="X1145" t="str">
            <v>NA</v>
          </cell>
          <cell r="Z1145" t="str">
            <v>0.9</v>
          </cell>
          <cell r="AB1145" t="str">
            <v>NA</v>
          </cell>
          <cell r="AD1145" t="str">
            <v>99.5</v>
          </cell>
          <cell r="AE1145" t="str">
            <v>110</v>
          </cell>
          <cell r="AF1145" t="str">
            <v xml:space="preserve">   585000</v>
          </cell>
          <cell r="AG1145" t="str">
            <v>252</v>
          </cell>
        </row>
        <row r="1146">
          <cell r="H1146" t="str">
            <v>3788_B_3</v>
          </cell>
          <cell r="I1146">
            <v>28491</v>
          </cell>
          <cell r="K1146" t="str">
            <v>OP</v>
          </cell>
          <cell r="L1146" t="str">
            <v>EW</v>
          </cell>
          <cell r="O1146" t="str">
            <v>8236</v>
          </cell>
          <cell r="P1146">
            <v>4368</v>
          </cell>
          <cell r="Q1146">
            <v>0.05</v>
          </cell>
          <cell r="R1146" t="str">
            <v>99.5</v>
          </cell>
          <cell r="S1146" t="str">
            <v>99.8</v>
          </cell>
          <cell r="T1146">
            <v>28825</v>
          </cell>
          <cell r="V1146" t="str">
            <v>10.0</v>
          </cell>
          <cell r="X1146" t="str">
            <v>NA</v>
          </cell>
          <cell r="Z1146" t="str">
            <v>0.9</v>
          </cell>
          <cell r="AB1146" t="str">
            <v>NA</v>
          </cell>
          <cell r="AD1146" t="str">
            <v>99.5</v>
          </cell>
          <cell r="AE1146" t="str">
            <v>110</v>
          </cell>
          <cell r="AF1146" t="str">
            <v xml:space="preserve">   585000</v>
          </cell>
          <cell r="AG1146" t="str">
            <v>252</v>
          </cell>
        </row>
        <row r="1147">
          <cell r="H1147" t="str">
            <v>3788_B_4</v>
          </cell>
          <cell r="I1147">
            <v>28491</v>
          </cell>
          <cell r="K1147" t="str">
            <v>OP</v>
          </cell>
          <cell r="L1147" t="str">
            <v>EW</v>
          </cell>
          <cell r="O1147" t="str">
            <v>8236</v>
          </cell>
          <cell r="P1147">
            <v>4075</v>
          </cell>
          <cell r="Q1147">
            <v>0.01</v>
          </cell>
          <cell r="R1147" t="str">
            <v>99.5</v>
          </cell>
          <cell r="S1147" t="str">
            <v>99.8</v>
          </cell>
          <cell r="T1147">
            <v>29129</v>
          </cell>
          <cell r="V1147" t="str">
            <v>10.0</v>
          </cell>
          <cell r="X1147" t="str">
            <v>NA</v>
          </cell>
          <cell r="Z1147" t="str">
            <v>0.9</v>
          </cell>
          <cell r="AB1147" t="str">
            <v>NA</v>
          </cell>
          <cell r="AD1147" t="str">
            <v>99.5</v>
          </cell>
          <cell r="AE1147" t="str">
            <v>110</v>
          </cell>
          <cell r="AF1147" t="str">
            <v xml:space="preserve">   585000</v>
          </cell>
          <cell r="AG1147" t="str">
            <v>252</v>
          </cell>
        </row>
        <row r="1148">
          <cell r="H1148" t="str">
            <v>3788_B_5</v>
          </cell>
          <cell r="I1148">
            <v>28491</v>
          </cell>
          <cell r="K1148" t="str">
            <v>OP</v>
          </cell>
          <cell r="L1148" t="str">
            <v>EW</v>
          </cell>
          <cell r="O1148" t="str">
            <v>8236</v>
          </cell>
          <cell r="P1148">
            <v>4460</v>
          </cell>
          <cell r="Q1148">
            <v>0.02</v>
          </cell>
          <cell r="R1148" t="str">
            <v>99.5</v>
          </cell>
          <cell r="S1148" t="str">
            <v>99.8</v>
          </cell>
          <cell r="T1148">
            <v>29129</v>
          </cell>
          <cell r="V1148" t="str">
            <v>10.0</v>
          </cell>
          <cell r="X1148" t="str">
            <v>NA</v>
          </cell>
          <cell r="Z1148" t="str">
            <v>0.9</v>
          </cell>
          <cell r="AB1148" t="str">
            <v>NA</v>
          </cell>
          <cell r="AD1148" t="str">
            <v>99.5</v>
          </cell>
          <cell r="AE1148" t="str">
            <v>110</v>
          </cell>
          <cell r="AF1148" t="str">
            <v xml:space="preserve">   585000</v>
          </cell>
          <cell r="AG1148" t="str">
            <v>252</v>
          </cell>
        </row>
        <row r="1149">
          <cell r="H1149" t="str">
            <v>2823_B_B1</v>
          </cell>
          <cell r="I1149">
            <v>27546</v>
          </cell>
          <cell r="K1149" t="str">
            <v>OP</v>
          </cell>
          <cell r="L1149" t="str">
            <v>EK</v>
          </cell>
          <cell r="O1149" t="str">
            <v>4600</v>
          </cell>
          <cell r="P1149">
            <v>8578</v>
          </cell>
          <cell r="Q1149">
            <v>0.01</v>
          </cell>
          <cell r="R1149" t="str">
            <v>99.8</v>
          </cell>
          <cell r="S1149" t="str">
            <v>99.8</v>
          </cell>
          <cell r="T1149">
            <v>27607</v>
          </cell>
          <cell r="V1149" t="str">
            <v>9</v>
          </cell>
          <cell r="X1149" t="str">
            <v>NA</v>
          </cell>
          <cell r="Z1149" t="str">
            <v>.7</v>
          </cell>
          <cell r="AB1149" t="str">
            <v>NA</v>
          </cell>
          <cell r="AD1149" t="str">
            <v>99</v>
          </cell>
          <cell r="AE1149" t="str">
            <v>177</v>
          </cell>
          <cell r="AF1149" t="str">
            <v xml:space="preserve">  1700000</v>
          </cell>
          <cell r="AG1149" t="str">
            <v>385</v>
          </cell>
        </row>
        <row r="1150">
          <cell r="H1150" t="str">
            <v>2823_B_B2</v>
          </cell>
          <cell r="I1150">
            <v>28246</v>
          </cell>
          <cell r="K1150" t="str">
            <v>OP</v>
          </cell>
          <cell r="L1150" t="str">
            <v>EK</v>
          </cell>
          <cell r="O1150" t="str">
            <v>15000</v>
          </cell>
          <cell r="P1150">
            <v>8408</v>
          </cell>
          <cell r="Q1150">
            <v>0.01</v>
          </cell>
          <cell r="R1150" t="str">
            <v>99.9</v>
          </cell>
          <cell r="S1150" t="str">
            <v>99.9</v>
          </cell>
          <cell r="T1150">
            <v>28338</v>
          </cell>
          <cell r="V1150" t="str">
            <v>9</v>
          </cell>
          <cell r="X1150" t="str">
            <v>NA</v>
          </cell>
          <cell r="Z1150" t="str">
            <v>.7</v>
          </cell>
          <cell r="AB1150" t="str">
            <v>NA</v>
          </cell>
          <cell r="AD1150" t="str">
            <v>99</v>
          </cell>
          <cell r="AE1150" t="str">
            <v>201</v>
          </cell>
          <cell r="AF1150" t="str">
            <v xml:space="preserve">  2200000</v>
          </cell>
          <cell r="AG1150" t="str">
            <v>380</v>
          </cell>
        </row>
        <row r="1151">
          <cell r="H1151" t="str">
            <v>2049_B_4</v>
          </cell>
          <cell r="I1151">
            <v>24685</v>
          </cell>
          <cell r="K1151" t="str">
            <v>OP</v>
          </cell>
          <cell r="L1151" t="str">
            <v>EK</v>
          </cell>
          <cell r="O1151" t="str">
            <v>379</v>
          </cell>
          <cell r="P1151">
            <v>6489</v>
          </cell>
          <cell r="Q1151">
            <v>0.04</v>
          </cell>
          <cell r="R1151" t="str">
            <v>99.1</v>
          </cell>
          <cell r="S1151" t="str">
            <v>NA</v>
          </cell>
          <cell r="U1151" t="str">
            <v>NA</v>
          </cell>
          <cell r="V1151" t="str">
            <v>8.5</v>
          </cell>
          <cell r="X1151" t="str">
            <v>.1</v>
          </cell>
          <cell r="Z1151" t="str">
            <v>3.7</v>
          </cell>
          <cell r="AB1151" t="str">
            <v>3</v>
          </cell>
          <cell r="AD1151" t="str">
            <v>98</v>
          </cell>
          <cell r="AE1151" t="str">
            <v>92</v>
          </cell>
          <cell r="AF1151" t="str">
            <v xml:space="preserve">   872070</v>
          </cell>
          <cell r="AG1151" t="str">
            <v>270</v>
          </cell>
        </row>
        <row r="1152">
          <cell r="H1152" t="str">
            <v>2049_B_5</v>
          </cell>
          <cell r="I1152">
            <v>26785</v>
          </cell>
          <cell r="K1152" t="str">
            <v>OP</v>
          </cell>
          <cell r="L1152" t="str">
            <v>EK</v>
          </cell>
          <cell r="O1152" t="str">
            <v>759</v>
          </cell>
          <cell r="P1152">
            <v>5401</v>
          </cell>
          <cell r="Q1152">
            <v>0.04</v>
          </cell>
          <cell r="R1152" t="str">
            <v>99.1</v>
          </cell>
          <cell r="S1152" t="str">
            <v>NA</v>
          </cell>
          <cell r="U1152" t="str">
            <v>NA</v>
          </cell>
          <cell r="V1152" t="str">
            <v>8.5</v>
          </cell>
          <cell r="X1152" t="str">
            <v>NA</v>
          </cell>
          <cell r="Z1152" t="str">
            <v>3.7</v>
          </cell>
          <cell r="AB1152" t="str">
            <v>NA</v>
          </cell>
          <cell r="AD1152" t="str">
            <v>99</v>
          </cell>
          <cell r="AE1152" t="str">
            <v>245</v>
          </cell>
          <cell r="AF1152" t="str">
            <v xml:space="preserve">  2109115</v>
          </cell>
          <cell r="AG1152" t="str">
            <v>327</v>
          </cell>
        </row>
        <row r="1153">
          <cell r="H1153" t="str">
            <v>6073_B_1</v>
          </cell>
          <cell r="I1153">
            <v>28369</v>
          </cell>
          <cell r="K1153" t="str">
            <v>OP</v>
          </cell>
          <cell r="L1153" t="str">
            <v>EW</v>
          </cell>
          <cell r="O1153" t="str">
            <v>2600</v>
          </cell>
          <cell r="P1153">
            <v>7115</v>
          </cell>
          <cell r="Q1153">
            <v>0.02</v>
          </cell>
          <cell r="R1153" t="str">
            <v>99.1</v>
          </cell>
          <cell r="S1153" t="str">
            <v>NA</v>
          </cell>
          <cell r="U1153" t="str">
            <v>NA</v>
          </cell>
          <cell r="V1153" t="str">
            <v>14.0</v>
          </cell>
          <cell r="X1153" t="str">
            <v>0.1</v>
          </cell>
          <cell r="Z1153" t="str">
            <v>0.6</v>
          </cell>
          <cell r="AB1153" t="str">
            <v>0.6</v>
          </cell>
          <cell r="AD1153" t="str">
            <v>99.3</v>
          </cell>
          <cell r="AE1153" t="str">
            <v>400</v>
          </cell>
          <cell r="AF1153" t="str">
            <v xml:space="preserve">  2390000</v>
          </cell>
          <cell r="AG1153" t="str">
            <v>622</v>
          </cell>
        </row>
        <row r="1154">
          <cell r="H1154" t="str">
            <v>6073_B_2</v>
          </cell>
          <cell r="I1154">
            <v>29738</v>
          </cell>
          <cell r="K1154" t="str">
            <v>OP</v>
          </cell>
          <cell r="L1154" t="str">
            <v>EW</v>
          </cell>
          <cell r="O1154" t="str">
            <v>2600</v>
          </cell>
          <cell r="P1154">
            <v>7857</v>
          </cell>
          <cell r="Q1154">
            <v>0.03</v>
          </cell>
          <cell r="R1154" t="str">
            <v>99.0</v>
          </cell>
          <cell r="S1154" t="str">
            <v>NA</v>
          </cell>
          <cell r="U1154" t="str">
            <v>NA</v>
          </cell>
          <cell r="V1154" t="str">
            <v>14.0</v>
          </cell>
          <cell r="X1154" t="str">
            <v>0.1</v>
          </cell>
          <cell r="Z1154" t="str">
            <v>0.6</v>
          </cell>
          <cell r="AB1154" t="str">
            <v>0.6</v>
          </cell>
          <cell r="AD1154" t="str">
            <v>99.3</v>
          </cell>
          <cell r="AE1154" t="str">
            <v>400</v>
          </cell>
          <cell r="AF1154" t="str">
            <v xml:space="preserve">  2390000</v>
          </cell>
          <cell r="AG1154" t="str">
            <v>622</v>
          </cell>
        </row>
        <row r="1155">
          <cell r="H1155" t="str">
            <v>50407_B_PRECIP</v>
          </cell>
          <cell r="I1155">
            <v>31199</v>
          </cell>
          <cell r="K1155" t="str">
            <v>OP</v>
          </cell>
          <cell r="L1155" t="str">
            <v>EH</v>
          </cell>
          <cell r="O1155" t="str">
            <v>EN</v>
          </cell>
          <cell r="P1155">
            <v>8760</v>
          </cell>
          <cell r="Q1155">
            <v>0.03</v>
          </cell>
          <cell r="R1155" t="str">
            <v>95.0</v>
          </cell>
          <cell r="S1155" t="str">
            <v>NA</v>
          </cell>
          <cell r="U1155" t="str">
            <v>NA</v>
          </cell>
          <cell r="V1155" t="str">
            <v>4</v>
          </cell>
          <cell r="X1155" t="str">
            <v>NA</v>
          </cell>
          <cell r="Z1155" t="str">
            <v>EN</v>
          </cell>
          <cell r="AB1155" t="str">
            <v>NA</v>
          </cell>
          <cell r="AD1155" t="str">
            <v>98.0</v>
          </cell>
          <cell r="AE1155" t="str">
            <v>61</v>
          </cell>
          <cell r="AF1155" t="str">
            <v>213000</v>
          </cell>
          <cell r="AG1155" t="str">
            <v>370</v>
          </cell>
        </row>
        <row r="1156">
          <cell r="H1156" t="str">
            <v>2629_B_4</v>
          </cell>
          <cell r="I1156">
            <v>32051</v>
          </cell>
          <cell r="K1156" t="str">
            <v>OP</v>
          </cell>
          <cell r="L1156" t="str">
            <v>EK</v>
          </cell>
          <cell r="O1156" t="str">
            <v>20500</v>
          </cell>
          <cell r="P1156">
            <v>7319</v>
          </cell>
          <cell r="Q1156">
            <v>0.01</v>
          </cell>
          <cell r="R1156" t="str">
            <v>99.7</v>
          </cell>
          <cell r="S1156" t="str">
            <v>99.7</v>
          </cell>
          <cell r="T1156">
            <v>34669</v>
          </cell>
          <cell r="V1156" t="str">
            <v>10</v>
          </cell>
          <cell r="X1156" t="str">
            <v>NA</v>
          </cell>
          <cell r="Z1156" t="str">
            <v>.4</v>
          </cell>
          <cell r="AB1156" t="str">
            <v>NA</v>
          </cell>
          <cell r="AD1156" t="str">
            <v>99.7</v>
          </cell>
          <cell r="AE1156" t="str">
            <v>55</v>
          </cell>
          <cell r="AF1156" t="str">
            <v xml:space="preserve">   546000</v>
          </cell>
          <cell r="AG1156" t="str">
            <v>249</v>
          </cell>
        </row>
        <row r="1157">
          <cell r="H1157" t="str">
            <v>2629_B_5</v>
          </cell>
          <cell r="I1157">
            <v>31929</v>
          </cell>
          <cell r="K1157" t="str">
            <v>OP</v>
          </cell>
          <cell r="L1157" t="str">
            <v>EK</v>
          </cell>
          <cell r="O1157" t="str">
            <v>20500</v>
          </cell>
          <cell r="P1157">
            <v>6244</v>
          </cell>
          <cell r="Q1157">
            <v>0.01</v>
          </cell>
          <cell r="R1157" t="str">
            <v>99.7</v>
          </cell>
          <cell r="S1157" t="str">
            <v>99.7</v>
          </cell>
          <cell r="T1157">
            <v>35034</v>
          </cell>
          <cell r="V1157" t="str">
            <v>10</v>
          </cell>
          <cell r="X1157" t="str">
            <v>NA</v>
          </cell>
          <cell r="Z1157" t="str">
            <v>.4</v>
          </cell>
          <cell r="AB1157" t="str">
            <v>NA</v>
          </cell>
          <cell r="AD1157" t="str">
            <v>99.7</v>
          </cell>
          <cell r="AE1157" t="str">
            <v>57</v>
          </cell>
          <cell r="AF1157" t="str">
            <v xml:space="preserve">   591000</v>
          </cell>
          <cell r="AG1157" t="str">
            <v>285</v>
          </cell>
        </row>
        <row r="1158">
          <cell r="H1158" t="str">
            <v>3942_B_1</v>
          </cell>
          <cell r="I1158">
            <v>27546</v>
          </cell>
          <cell r="K1158" t="str">
            <v>OP</v>
          </cell>
          <cell r="L1158" t="str">
            <v>EK</v>
          </cell>
          <cell r="O1158" t="str">
            <v>3330</v>
          </cell>
          <cell r="P1158">
            <v>4851</v>
          </cell>
          <cell r="Q1158">
            <v>0.05</v>
          </cell>
          <cell r="R1158" t="str">
            <v>99.7</v>
          </cell>
          <cell r="S1158" t="str">
            <v>99.7</v>
          </cell>
          <cell r="T1158">
            <v>27699</v>
          </cell>
          <cell r="V1158" t="str">
            <v>8.0</v>
          </cell>
          <cell r="W1158" t="str">
            <v>14</v>
          </cell>
          <cell r="X1158" t="str">
            <v>NA</v>
          </cell>
          <cell r="Z1158" t="str">
            <v>1.0</v>
          </cell>
          <cell r="AA1158" t="str">
            <v>1.3</v>
          </cell>
          <cell r="AB1158" t="str">
            <v>NA</v>
          </cell>
          <cell r="AD1158" t="str">
            <v>99.7</v>
          </cell>
          <cell r="AE1158" t="str">
            <v>45</v>
          </cell>
          <cell r="AF1158" t="str">
            <v xml:space="preserve">   375000</v>
          </cell>
          <cell r="AG1158" t="str">
            <v>400</v>
          </cell>
        </row>
        <row r="1159">
          <cell r="H1159" t="str">
            <v>3942_B_2</v>
          </cell>
          <cell r="I1159">
            <v>27546</v>
          </cell>
          <cell r="K1159" t="str">
            <v>OP</v>
          </cell>
          <cell r="L1159" t="str">
            <v>EK</v>
          </cell>
          <cell r="O1159" t="str">
            <v>3477</v>
          </cell>
          <cell r="P1159">
            <v>5383</v>
          </cell>
          <cell r="Q1159">
            <v>0.05</v>
          </cell>
          <cell r="R1159" t="str">
            <v>99.7</v>
          </cell>
          <cell r="S1159" t="str">
            <v>99.7</v>
          </cell>
          <cell r="T1159">
            <v>27699</v>
          </cell>
          <cell r="V1159" t="str">
            <v>8.0</v>
          </cell>
          <cell r="W1159" t="str">
            <v>14</v>
          </cell>
          <cell r="X1159" t="str">
            <v>NA</v>
          </cell>
          <cell r="Z1159" t="str">
            <v>1.0</v>
          </cell>
          <cell r="AA1159" t="str">
            <v>1.3</v>
          </cell>
          <cell r="AB1159" t="str">
            <v>NA</v>
          </cell>
          <cell r="AD1159" t="str">
            <v>99.7</v>
          </cell>
          <cell r="AE1159" t="str">
            <v>45</v>
          </cell>
          <cell r="AF1159" t="str">
            <v xml:space="preserve">   375000</v>
          </cell>
          <cell r="AG1159" t="str">
            <v>400</v>
          </cell>
        </row>
        <row r="1160">
          <cell r="H1160" t="str">
            <v>3942_B_3</v>
          </cell>
          <cell r="I1160">
            <v>27546</v>
          </cell>
          <cell r="K1160" t="str">
            <v>OP</v>
          </cell>
          <cell r="L1160" t="str">
            <v>EC</v>
          </cell>
          <cell r="O1160" t="str">
            <v>4175</v>
          </cell>
          <cell r="P1160">
            <v>5893</v>
          </cell>
          <cell r="Q1160">
            <v>0.05</v>
          </cell>
          <cell r="R1160" t="str">
            <v>99.7</v>
          </cell>
          <cell r="S1160" t="str">
            <v>99.7</v>
          </cell>
          <cell r="T1160">
            <v>27699</v>
          </cell>
          <cell r="V1160" t="str">
            <v>8.0</v>
          </cell>
          <cell r="W1160" t="str">
            <v>14</v>
          </cell>
          <cell r="X1160" t="str">
            <v>NA</v>
          </cell>
          <cell r="Z1160" t="str">
            <v>1.0</v>
          </cell>
          <cell r="AA1160" t="str">
            <v>1.3</v>
          </cell>
          <cell r="AB1160" t="str">
            <v>NA</v>
          </cell>
          <cell r="AD1160" t="str">
            <v>99.7</v>
          </cell>
          <cell r="AE1160" t="str">
            <v>70</v>
          </cell>
          <cell r="AF1160" t="str">
            <v xml:space="preserve">   675000</v>
          </cell>
          <cell r="AG1160" t="str">
            <v>385</v>
          </cell>
        </row>
        <row r="1161">
          <cell r="H1161" t="str">
            <v>3943_B_1</v>
          </cell>
          <cell r="I1161">
            <v>30103</v>
          </cell>
          <cell r="K1161" t="str">
            <v>OP</v>
          </cell>
          <cell r="L1161" t="str">
            <v>EK</v>
          </cell>
          <cell r="O1161" t="str">
            <v>22989</v>
          </cell>
          <cell r="P1161">
            <v>8388</v>
          </cell>
          <cell r="Q1161">
            <v>0.05</v>
          </cell>
          <cell r="R1161" t="str">
            <v>99.7</v>
          </cell>
          <cell r="S1161" t="str">
            <v>99.7</v>
          </cell>
          <cell r="T1161">
            <v>28703</v>
          </cell>
          <cell r="V1161" t="str">
            <v>10.0</v>
          </cell>
          <cell r="W1161" t="str">
            <v>17.0</v>
          </cell>
          <cell r="X1161" t="str">
            <v>NA</v>
          </cell>
          <cell r="Z1161" t="str">
            <v>1.5</v>
          </cell>
          <cell r="AA1161" t="str">
            <v>3.5</v>
          </cell>
          <cell r="AB1161" t="str">
            <v>NA</v>
          </cell>
          <cell r="AD1161" t="str">
            <v>99.7</v>
          </cell>
          <cell r="AE1161" t="str">
            <v>184</v>
          </cell>
          <cell r="AF1161" t="str">
            <v xml:space="preserve">  2150000</v>
          </cell>
          <cell r="AG1161" t="str">
            <v>310</v>
          </cell>
        </row>
        <row r="1162">
          <cell r="H1162" t="str">
            <v>3943_B_2</v>
          </cell>
          <cell r="I1162">
            <v>30103</v>
          </cell>
          <cell r="K1162" t="str">
            <v>OP</v>
          </cell>
          <cell r="L1162" t="str">
            <v>EK</v>
          </cell>
          <cell r="O1162" t="str">
            <v>21296</v>
          </cell>
          <cell r="P1162">
            <v>849</v>
          </cell>
          <cell r="Q1162">
            <v>0.05</v>
          </cell>
          <cell r="R1162" t="str">
            <v>99.7</v>
          </cell>
          <cell r="S1162" t="str">
            <v>99.7</v>
          </cell>
          <cell r="T1162">
            <v>28703</v>
          </cell>
          <cell r="V1162" t="str">
            <v>10.0</v>
          </cell>
          <cell r="W1162" t="str">
            <v>17.0</v>
          </cell>
          <cell r="X1162" t="str">
            <v>NA</v>
          </cell>
          <cell r="Z1162" t="str">
            <v>1.5</v>
          </cell>
          <cell r="AA1162" t="str">
            <v>3.5</v>
          </cell>
          <cell r="AB1162" t="str">
            <v>NA</v>
          </cell>
          <cell r="AD1162" t="str">
            <v>99.7</v>
          </cell>
          <cell r="AE1162" t="str">
            <v>184</v>
          </cell>
          <cell r="AF1162" t="str">
            <v xml:space="preserve">  2150000</v>
          </cell>
          <cell r="AG1162" t="str">
            <v>310</v>
          </cell>
        </row>
        <row r="1163">
          <cell r="H1163" t="str">
            <v>3944_B_1</v>
          </cell>
          <cell r="I1163">
            <v>26634</v>
          </cell>
          <cell r="K1163" t="str">
            <v>OP</v>
          </cell>
          <cell r="L1163" t="str">
            <v>EK</v>
          </cell>
          <cell r="M1163" t="str">
            <v>WS</v>
          </cell>
          <cell r="O1163" t="str">
            <v>13555</v>
          </cell>
          <cell r="P1163">
            <v>6566</v>
          </cell>
          <cell r="Q1163">
            <v>0.02</v>
          </cell>
          <cell r="R1163" t="str">
            <v>99.5</v>
          </cell>
          <cell r="S1163" t="str">
            <v>99.5</v>
          </cell>
          <cell r="T1163">
            <v>38565</v>
          </cell>
          <cell r="V1163" t="str">
            <v>8.0</v>
          </cell>
          <cell r="W1163" t="str">
            <v>16</v>
          </cell>
          <cell r="X1163" t="str">
            <v>NA</v>
          </cell>
          <cell r="Z1163" t="str">
            <v>2.5</v>
          </cell>
          <cell r="AA1163" t="str">
            <v>4.5</v>
          </cell>
          <cell r="AB1163" t="str">
            <v>NA</v>
          </cell>
          <cell r="AD1163" t="str">
            <v>99.5</v>
          </cell>
          <cell r="AE1163" t="str">
            <v>313</v>
          </cell>
          <cell r="AF1163" t="str">
            <v xml:space="preserve">  2060000</v>
          </cell>
          <cell r="AG1163" t="str">
            <v>270</v>
          </cell>
        </row>
        <row r="1164">
          <cell r="H1164" t="str">
            <v>3944_B_2</v>
          </cell>
          <cell r="I1164">
            <v>26999</v>
          </cell>
          <cell r="K1164" t="str">
            <v>OP</v>
          </cell>
          <cell r="L1164" t="str">
            <v>EK</v>
          </cell>
          <cell r="M1164" t="str">
            <v>WS</v>
          </cell>
          <cell r="O1164" t="str">
            <v>5144</v>
          </cell>
          <cell r="P1164">
            <v>8189</v>
          </cell>
          <cell r="Q1164">
            <v>0.02</v>
          </cell>
          <cell r="R1164" t="str">
            <v>99.5</v>
          </cell>
          <cell r="S1164" t="str">
            <v>99.5</v>
          </cell>
          <cell r="T1164">
            <v>34608</v>
          </cell>
          <cell r="V1164" t="str">
            <v>8.0</v>
          </cell>
          <cell r="W1164" t="str">
            <v>16</v>
          </cell>
          <cell r="X1164" t="str">
            <v>NA</v>
          </cell>
          <cell r="Z1164" t="str">
            <v>2.5</v>
          </cell>
          <cell r="AA1164" t="str">
            <v>4.5</v>
          </cell>
          <cell r="AB1164" t="str">
            <v>NA</v>
          </cell>
          <cell r="AD1164" t="str">
            <v>99.5</v>
          </cell>
          <cell r="AE1164" t="str">
            <v>313</v>
          </cell>
          <cell r="AF1164" t="str">
            <v xml:space="preserve">  2060000</v>
          </cell>
          <cell r="AG1164" t="str">
            <v>270</v>
          </cell>
        </row>
        <row r="1165">
          <cell r="H1165" t="str">
            <v>3944_B_3</v>
          </cell>
          <cell r="I1165">
            <v>27364</v>
          </cell>
          <cell r="K1165" t="str">
            <v>OP</v>
          </cell>
          <cell r="L1165" t="str">
            <v>EK</v>
          </cell>
          <cell r="M1165" t="str">
            <v>WS</v>
          </cell>
          <cell r="O1165" t="str">
            <v>5894</v>
          </cell>
          <cell r="P1165">
            <v>7675</v>
          </cell>
          <cell r="Q1165">
            <v>0.01</v>
          </cell>
          <cell r="R1165" t="str">
            <v>99.0</v>
          </cell>
          <cell r="S1165" t="str">
            <v>99.0</v>
          </cell>
          <cell r="T1165">
            <v>34639</v>
          </cell>
          <cell r="V1165" t="str">
            <v>8.0</v>
          </cell>
          <cell r="W1165" t="str">
            <v>16</v>
          </cell>
          <cell r="X1165" t="str">
            <v>NA</v>
          </cell>
          <cell r="Z1165" t="str">
            <v>2.5</v>
          </cell>
          <cell r="AA1165" t="str">
            <v>4.5</v>
          </cell>
          <cell r="AB1165" t="str">
            <v>NA</v>
          </cell>
          <cell r="AD1165" t="str">
            <v>99.5</v>
          </cell>
          <cell r="AE1165" t="str">
            <v>313</v>
          </cell>
          <cell r="AF1165" t="str">
            <v xml:space="preserve">  2060000</v>
          </cell>
          <cell r="AG1165" t="str">
            <v>270</v>
          </cell>
        </row>
        <row r="1166">
          <cell r="H1166" t="str">
            <v>3945_B_7</v>
          </cell>
          <cell r="I1166">
            <v>27454</v>
          </cell>
          <cell r="K1166" t="str">
            <v>OP</v>
          </cell>
          <cell r="L1166" t="str">
            <v>EK</v>
          </cell>
          <cell r="O1166" t="str">
            <v>4202</v>
          </cell>
          <cell r="P1166">
            <v>71</v>
          </cell>
          <cell r="Q1166">
            <v>0.01</v>
          </cell>
          <cell r="R1166" t="str">
            <v>99.5</v>
          </cell>
          <cell r="S1166" t="str">
            <v>99.9</v>
          </cell>
          <cell r="U1166" t="str">
            <v>NA</v>
          </cell>
          <cell r="V1166" t="str">
            <v>14</v>
          </cell>
          <cell r="X1166" t="str">
            <v>NA</v>
          </cell>
          <cell r="Z1166" t="str">
            <v>1.5</v>
          </cell>
          <cell r="AB1166" t="str">
            <v>NA</v>
          </cell>
          <cell r="AD1166" t="str">
            <v>99.5</v>
          </cell>
          <cell r="AE1166" t="str">
            <v>18</v>
          </cell>
          <cell r="AF1166" t="str">
            <v xml:space="preserve">   300000</v>
          </cell>
          <cell r="AG1166" t="str">
            <v>450</v>
          </cell>
        </row>
        <row r="1167">
          <cell r="H1167" t="str">
            <v>3945_B_8</v>
          </cell>
          <cell r="I1167">
            <v>27546</v>
          </cell>
          <cell r="K1167" t="str">
            <v>OP</v>
          </cell>
          <cell r="L1167" t="str">
            <v>EK</v>
          </cell>
          <cell r="O1167" t="str">
            <v>4874</v>
          </cell>
          <cell r="P1167">
            <v>3246</v>
          </cell>
          <cell r="Q1167">
            <v>0.02</v>
          </cell>
          <cell r="R1167" t="str">
            <v>99.5</v>
          </cell>
          <cell r="S1167" t="str">
            <v>99.8</v>
          </cell>
          <cell r="U1167" t="str">
            <v>NA</v>
          </cell>
          <cell r="V1167" t="str">
            <v>14</v>
          </cell>
          <cell r="X1167" t="str">
            <v>NA</v>
          </cell>
          <cell r="Z1167" t="str">
            <v>1.5</v>
          </cell>
          <cell r="AB1167" t="str">
            <v>NA</v>
          </cell>
          <cell r="AD1167" t="str">
            <v>99.5</v>
          </cell>
          <cell r="AE1167" t="str">
            <v>40</v>
          </cell>
          <cell r="AF1167" t="str">
            <v xml:space="preserve">   525000</v>
          </cell>
          <cell r="AG1167" t="str">
            <v>365</v>
          </cell>
        </row>
        <row r="1168">
          <cell r="H1168" t="str">
            <v>3946_B_1</v>
          </cell>
          <cell r="I1168">
            <v>27546</v>
          </cell>
          <cell r="K1168" t="str">
            <v>OP</v>
          </cell>
          <cell r="L1168" t="str">
            <v>EK</v>
          </cell>
          <cell r="O1168" t="str">
            <v>3217</v>
          </cell>
          <cell r="P1168">
            <v>3066</v>
          </cell>
          <cell r="Q1168">
            <v>0.02</v>
          </cell>
          <cell r="R1168" t="str">
            <v>99.5</v>
          </cell>
          <cell r="S1168" t="str">
            <v>99.5</v>
          </cell>
          <cell r="T1168">
            <v>27791</v>
          </cell>
          <cell r="V1168" t="str">
            <v>14.0</v>
          </cell>
          <cell r="X1168" t="str">
            <v>NA</v>
          </cell>
          <cell r="Z1168" t="str">
            <v>1.3</v>
          </cell>
          <cell r="AB1168" t="str">
            <v>NA</v>
          </cell>
          <cell r="AD1168" t="str">
            <v>99.5</v>
          </cell>
          <cell r="AE1168" t="str">
            <v>25</v>
          </cell>
          <cell r="AF1168" t="str">
            <v xml:space="preserve">   320000</v>
          </cell>
          <cell r="AG1168" t="str">
            <v>390</v>
          </cell>
        </row>
        <row r="1169">
          <cell r="H1169" t="str">
            <v>3946_B_2</v>
          </cell>
          <cell r="I1169">
            <v>27912</v>
          </cell>
          <cell r="K1169" t="str">
            <v>OP</v>
          </cell>
          <cell r="L1169" t="str">
            <v>EW</v>
          </cell>
          <cell r="O1169" t="str">
            <v>11816</v>
          </cell>
          <cell r="P1169">
            <v>4059</v>
          </cell>
          <cell r="Q1169">
            <v>0.02</v>
          </cell>
          <cell r="R1169" t="str">
            <v>99.5</v>
          </cell>
          <cell r="S1169" t="str">
            <v>99.5</v>
          </cell>
          <cell r="T1169">
            <v>28246</v>
          </cell>
          <cell r="V1169" t="str">
            <v>14.0</v>
          </cell>
          <cell r="X1169" t="str">
            <v>NA</v>
          </cell>
          <cell r="Z1169" t="str">
            <v>1.3</v>
          </cell>
          <cell r="AB1169" t="str">
            <v>NA</v>
          </cell>
          <cell r="AD1169" t="str">
            <v>99.5</v>
          </cell>
          <cell r="AE1169" t="str">
            <v>48</v>
          </cell>
          <cell r="AF1169" t="str">
            <v xml:space="preserve">  1100000</v>
          </cell>
          <cell r="AG1169" t="str">
            <v>750</v>
          </cell>
        </row>
        <row r="1170">
          <cell r="H1170" t="str">
            <v>6004_B_1</v>
          </cell>
          <cell r="I1170">
            <v>28915</v>
          </cell>
          <cell r="K1170" t="str">
            <v>OP</v>
          </cell>
          <cell r="L1170" t="str">
            <v>EK</v>
          </cell>
          <cell r="O1170" t="str">
            <v>22841</v>
          </cell>
          <cell r="P1170">
            <v>8236</v>
          </cell>
          <cell r="Q1170">
            <v>0.02</v>
          </cell>
          <cell r="R1170" t="str">
            <v>99.6</v>
          </cell>
          <cell r="S1170" t="str">
            <v>99.6</v>
          </cell>
          <cell r="T1170">
            <v>38687</v>
          </cell>
          <cell r="V1170" t="str">
            <v>8.0</v>
          </cell>
          <cell r="W1170" t="str">
            <v>15</v>
          </cell>
          <cell r="X1170" t="str">
            <v>NA</v>
          </cell>
          <cell r="Z1170" t="str">
            <v>1.8</v>
          </cell>
          <cell r="AA1170" t="str">
            <v>3.5</v>
          </cell>
          <cell r="AB1170" t="str">
            <v>NA</v>
          </cell>
          <cell r="AD1170" t="str">
            <v>99.6</v>
          </cell>
          <cell r="AE1170" t="str">
            <v>300</v>
          </cell>
          <cell r="AF1170" t="str">
            <v xml:space="preserve">  2400000</v>
          </cell>
          <cell r="AG1170" t="str">
            <v>200</v>
          </cell>
        </row>
        <row r="1171">
          <cell r="H1171" t="str">
            <v>6004_B_2</v>
          </cell>
          <cell r="I1171">
            <v>29221</v>
          </cell>
          <cell r="K1171" t="str">
            <v>OP</v>
          </cell>
          <cell r="L1171" t="str">
            <v>EK</v>
          </cell>
          <cell r="O1171" t="str">
            <v>17988</v>
          </cell>
          <cell r="P1171">
            <v>7957</v>
          </cell>
          <cell r="Q1171">
            <v>0.02</v>
          </cell>
          <cell r="R1171" t="str">
            <v>99.6</v>
          </cell>
          <cell r="S1171" t="str">
            <v>99.6</v>
          </cell>
          <cell r="T1171">
            <v>38687</v>
          </cell>
          <cell r="V1171" t="str">
            <v>8.0</v>
          </cell>
          <cell r="W1171" t="str">
            <v>15</v>
          </cell>
          <cell r="X1171" t="str">
            <v>NA</v>
          </cell>
          <cell r="Z1171" t="str">
            <v>1.8</v>
          </cell>
          <cell r="AA1171" t="str">
            <v>3.5</v>
          </cell>
          <cell r="AB1171" t="str">
            <v>NA</v>
          </cell>
          <cell r="AD1171" t="str">
            <v>99.6</v>
          </cell>
          <cell r="AE1171" t="str">
            <v>300</v>
          </cell>
          <cell r="AF1171" t="str">
            <v xml:space="preserve">  2400000</v>
          </cell>
          <cell r="AG1171" t="str">
            <v>200</v>
          </cell>
        </row>
        <row r="1172">
          <cell r="H1172" t="str">
            <v>4259_B_1</v>
          </cell>
          <cell r="I1172">
            <v>30437</v>
          </cell>
          <cell r="K1172" t="str">
            <v>OP</v>
          </cell>
          <cell r="L1172" t="str">
            <v>EK</v>
          </cell>
          <cell r="O1172" t="str">
            <v>1350</v>
          </cell>
          <cell r="P1172">
            <v>8219</v>
          </cell>
          <cell r="Q1172">
            <v>1.73</v>
          </cell>
          <cell r="R1172" t="str">
            <v>96</v>
          </cell>
          <cell r="S1172" t="str">
            <v>95.7</v>
          </cell>
          <cell r="T1172">
            <v>37165</v>
          </cell>
          <cell r="V1172" t="str">
            <v>10.5</v>
          </cell>
          <cell r="X1172" t="str">
            <v>NA</v>
          </cell>
          <cell r="Z1172" t="str">
            <v>4.3</v>
          </cell>
          <cell r="AB1172" t="str">
            <v>.3</v>
          </cell>
          <cell r="AD1172" t="str">
            <v>99.8</v>
          </cell>
          <cell r="AE1172" t="str">
            <v>13</v>
          </cell>
          <cell r="AF1172" t="str">
            <v>200000</v>
          </cell>
          <cell r="AG1172" t="str">
            <v>395</v>
          </cell>
        </row>
        <row r="1173">
          <cell r="H1173" t="str">
            <v>10344_B_C2</v>
          </cell>
          <cell r="I1173">
            <v>32752</v>
          </cell>
          <cell r="K1173" t="str">
            <v>OP</v>
          </cell>
          <cell r="L1173" t="str">
            <v>EC</v>
          </cell>
          <cell r="M1173" t="str">
            <v>SC</v>
          </cell>
          <cell r="O1173" t="str">
            <v>1500</v>
          </cell>
          <cell r="P1173">
            <v>7907</v>
          </cell>
          <cell r="Q1173">
            <v>0.01</v>
          </cell>
          <cell r="R1173" t="str">
            <v>99.3</v>
          </cell>
          <cell r="S1173" t="str">
            <v>99.3</v>
          </cell>
          <cell r="T1173">
            <v>38292</v>
          </cell>
          <cell r="V1173" t="str">
            <v>NA</v>
          </cell>
          <cell r="X1173" t="str">
            <v>NA</v>
          </cell>
          <cell r="Z1173" t="str">
            <v>NA</v>
          </cell>
          <cell r="AB1173" t="str">
            <v>0.5</v>
          </cell>
          <cell r="AD1173" t="str">
            <v>99.7</v>
          </cell>
          <cell r="AE1173" t="str">
            <v>1</v>
          </cell>
          <cell r="AF1173" t="str">
            <v>88652</v>
          </cell>
          <cell r="AG1173" t="str">
            <v>289</v>
          </cell>
        </row>
        <row r="1174">
          <cell r="H1174" t="str">
            <v>10344_B_C4</v>
          </cell>
          <cell r="I1174">
            <v>32752</v>
          </cell>
          <cell r="K1174" t="str">
            <v>OP</v>
          </cell>
          <cell r="L1174" t="str">
            <v>EC</v>
          </cell>
          <cell r="M1174" t="str">
            <v>SC</v>
          </cell>
          <cell r="O1174" t="str">
            <v>1500</v>
          </cell>
          <cell r="P1174">
            <v>7926</v>
          </cell>
          <cell r="Q1174">
            <v>0.01</v>
          </cell>
          <cell r="R1174" t="str">
            <v>99.5</v>
          </cell>
          <cell r="S1174" t="str">
            <v>99.5</v>
          </cell>
          <cell r="T1174">
            <v>38657</v>
          </cell>
          <cell r="V1174" t="str">
            <v>NA</v>
          </cell>
          <cell r="X1174" t="str">
            <v>NA</v>
          </cell>
          <cell r="Z1174" t="str">
            <v>NA</v>
          </cell>
          <cell r="AB1174" t="str">
            <v>0.5</v>
          </cell>
          <cell r="AD1174" t="str">
            <v>99.7</v>
          </cell>
          <cell r="AE1174" t="str">
            <v>1</v>
          </cell>
          <cell r="AF1174" t="str">
            <v>91600</v>
          </cell>
          <cell r="AG1174" t="str">
            <v>290</v>
          </cell>
        </row>
        <row r="1175">
          <cell r="H1175" t="str">
            <v>54625_B_1</v>
          </cell>
          <cell r="I1175">
            <v>33635</v>
          </cell>
          <cell r="K1175" t="str">
            <v>OP</v>
          </cell>
          <cell r="L1175" t="str">
            <v>BR</v>
          </cell>
          <cell r="O1175" t="str">
            <v>EN</v>
          </cell>
          <cell r="P1175">
            <v>8098</v>
          </cell>
          <cell r="Q1175">
            <v>0.01</v>
          </cell>
          <cell r="R1175" t="str">
            <v>NA</v>
          </cell>
          <cell r="S1175" t="str">
            <v>NA</v>
          </cell>
          <cell r="U1175" t="str">
            <v>NA</v>
          </cell>
          <cell r="V1175" t="str">
            <v>NA</v>
          </cell>
          <cell r="X1175" t="str">
            <v>NA</v>
          </cell>
          <cell r="Z1175" t="str">
            <v>NA</v>
          </cell>
          <cell r="AB1175" t="str">
            <v>NA</v>
          </cell>
          <cell r="AD1175" t="str">
            <v>99.3</v>
          </cell>
          <cell r="AE1175" t="str">
            <v>18</v>
          </cell>
          <cell r="AF1175" t="str">
            <v>140000</v>
          </cell>
          <cell r="AG1175" t="str">
            <v>285</v>
          </cell>
        </row>
        <row r="1176">
          <cell r="H1176" t="str">
            <v>54625_B_2</v>
          </cell>
          <cell r="I1176">
            <v>33635</v>
          </cell>
          <cell r="K1176" t="str">
            <v>OP</v>
          </cell>
          <cell r="L1176" t="str">
            <v>BR</v>
          </cell>
          <cell r="O1176" t="str">
            <v>EN</v>
          </cell>
          <cell r="P1176">
            <v>8223</v>
          </cell>
          <cell r="Q1176">
            <v>0.01</v>
          </cell>
          <cell r="R1176" t="str">
            <v>NA</v>
          </cell>
          <cell r="S1176" t="str">
            <v>NA</v>
          </cell>
          <cell r="U1176" t="str">
            <v>NA</v>
          </cell>
          <cell r="V1176" t="str">
            <v>NA</v>
          </cell>
          <cell r="X1176" t="str">
            <v>NA</v>
          </cell>
          <cell r="Z1176" t="str">
            <v>NA</v>
          </cell>
          <cell r="AB1176" t="str">
            <v>NA</v>
          </cell>
          <cell r="AD1176" t="str">
            <v>99.3</v>
          </cell>
          <cell r="AE1176" t="str">
            <v>18</v>
          </cell>
          <cell r="AF1176" t="str">
            <v>140000</v>
          </cell>
          <cell r="AG1176" t="str">
            <v>285</v>
          </cell>
        </row>
        <row r="1177">
          <cell r="H1177" t="str">
            <v>10743_B_BGH1</v>
          </cell>
          <cell r="I1177">
            <v>33604</v>
          </cell>
          <cell r="K1177" t="str">
            <v>OP</v>
          </cell>
          <cell r="L1177" t="str">
            <v>BP</v>
          </cell>
          <cell r="O1177" t="str">
            <v>EN</v>
          </cell>
          <cell r="P1177">
            <v>8537</v>
          </cell>
          <cell r="Q1177">
            <v>0.01</v>
          </cell>
          <cell r="R1177" t="str">
            <v>99.9</v>
          </cell>
          <cell r="S1177" t="str">
            <v>99.9</v>
          </cell>
          <cell r="T1177">
            <v>38412</v>
          </cell>
          <cell r="V1177" t="str">
            <v>39.2</v>
          </cell>
          <cell r="X1177" t="str">
            <v>NA</v>
          </cell>
          <cell r="Z1177" t="str">
            <v>3.0</v>
          </cell>
          <cell r="AB1177" t="str">
            <v>NA</v>
          </cell>
          <cell r="AD1177" t="str">
            <v>99.9</v>
          </cell>
          <cell r="AE1177" t="str">
            <v>11</v>
          </cell>
          <cell r="AF1177" t="str">
            <v>124486</v>
          </cell>
          <cell r="AG1177" t="str">
            <v>350</v>
          </cell>
        </row>
        <row r="1178">
          <cell r="H1178" t="str">
            <v>10743_B_BGH2</v>
          </cell>
          <cell r="I1178">
            <v>33604</v>
          </cell>
          <cell r="K1178" t="str">
            <v>OP</v>
          </cell>
          <cell r="L1178" t="str">
            <v>BP</v>
          </cell>
          <cell r="O1178" t="str">
            <v>EN</v>
          </cell>
          <cell r="P1178">
            <v>8409</v>
          </cell>
          <cell r="Q1178">
            <v>0.01</v>
          </cell>
          <cell r="R1178" t="str">
            <v>99.9</v>
          </cell>
          <cell r="S1178" t="str">
            <v>99.9</v>
          </cell>
          <cell r="T1178">
            <v>38412</v>
          </cell>
          <cell r="V1178" t="str">
            <v>39.2</v>
          </cell>
          <cell r="X1178" t="str">
            <v>NA</v>
          </cell>
          <cell r="Z1178" t="str">
            <v>3.0</v>
          </cell>
          <cell r="AB1178" t="str">
            <v>NA</v>
          </cell>
          <cell r="AD1178" t="str">
            <v>99.9</v>
          </cell>
          <cell r="AE1178" t="str">
            <v>11</v>
          </cell>
          <cell r="AF1178" t="str">
            <v>124486</v>
          </cell>
          <cell r="AG1178" t="str">
            <v>350</v>
          </cell>
        </row>
        <row r="1179">
          <cell r="H1179" t="str">
            <v>10165_B_ESP1</v>
          </cell>
          <cell r="I1179">
            <v>38412</v>
          </cell>
          <cell r="K1179" t="str">
            <v>OP</v>
          </cell>
          <cell r="L1179" t="str">
            <v>EH</v>
          </cell>
          <cell r="O1179" t="str">
            <v>2000</v>
          </cell>
          <cell r="P1179">
            <v>1014</v>
          </cell>
          <cell r="Q1179">
            <v>0.03</v>
          </cell>
          <cell r="R1179" t="str">
            <v>85.0</v>
          </cell>
          <cell r="S1179" t="str">
            <v>85.0</v>
          </cell>
          <cell r="T1179">
            <v>38534</v>
          </cell>
          <cell r="V1179" t="str">
            <v>NA</v>
          </cell>
          <cell r="X1179" t="str">
            <v>NA</v>
          </cell>
          <cell r="Z1179" t="str">
            <v>NA</v>
          </cell>
          <cell r="AB1179" t="str">
            <v>NA</v>
          </cell>
        </row>
        <row r="1180">
          <cell r="H1180" t="str">
            <v>10165_B_ESP2</v>
          </cell>
          <cell r="I1180">
            <v>38412</v>
          </cell>
          <cell r="K1180" t="str">
            <v>OP</v>
          </cell>
          <cell r="L1180" t="str">
            <v>EH</v>
          </cell>
          <cell r="O1180" t="str">
            <v>2000</v>
          </cell>
          <cell r="P1180">
            <v>2299</v>
          </cell>
          <cell r="Q1180">
            <v>0.03</v>
          </cell>
          <cell r="R1180" t="str">
            <v>85.0</v>
          </cell>
          <cell r="S1180" t="str">
            <v>85.0</v>
          </cell>
          <cell r="T1180">
            <v>38534</v>
          </cell>
          <cell r="V1180" t="str">
            <v>NA</v>
          </cell>
          <cell r="X1180" t="str">
            <v>NA</v>
          </cell>
          <cell r="Z1180" t="str">
            <v>NA</v>
          </cell>
          <cell r="AB1180" t="str">
            <v>NA</v>
          </cell>
        </row>
        <row r="1181">
          <cell r="H1181" t="str">
            <v>10165_B_ESP3</v>
          </cell>
          <cell r="I1181">
            <v>38412</v>
          </cell>
          <cell r="K1181" t="str">
            <v>OP</v>
          </cell>
          <cell r="L1181" t="str">
            <v>EH</v>
          </cell>
          <cell r="O1181" t="str">
            <v>2000</v>
          </cell>
          <cell r="P1181">
            <v>1579</v>
          </cell>
          <cell r="Q1181">
            <v>0.03</v>
          </cell>
          <cell r="R1181" t="str">
            <v>85.5</v>
          </cell>
          <cell r="S1181" t="str">
            <v>85.5</v>
          </cell>
          <cell r="T1181">
            <v>38657</v>
          </cell>
          <cell r="V1181" t="str">
            <v>NA</v>
          </cell>
          <cell r="X1181" t="str">
            <v>NA</v>
          </cell>
          <cell r="Z1181" t="str">
            <v>NA</v>
          </cell>
          <cell r="AB1181" t="str">
            <v>NA</v>
          </cell>
        </row>
        <row r="1182">
          <cell r="H1182" t="str">
            <v>50614_B_14</v>
          </cell>
          <cell r="I1182">
            <v>28095</v>
          </cell>
          <cell r="K1182" t="str">
            <v>OP</v>
          </cell>
          <cell r="L1182" t="str">
            <v>EK</v>
          </cell>
          <cell r="O1182" t="str">
            <v>1008</v>
          </cell>
          <cell r="P1182">
            <v>8232</v>
          </cell>
          <cell r="Q1182">
            <v>4.9000000000000002E-2</v>
          </cell>
          <cell r="R1182" t="str">
            <v>99.5</v>
          </cell>
          <cell r="S1182" t="str">
            <v>NA</v>
          </cell>
          <cell r="U1182" t="str">
            <v>NA</v>
          </cell>
          <cell r="V1182" t="str">
            <v>NA</v>
          </cell>
          <cell r="X1182" t="str">
            <v>0.01</v>
          </cell>
          <cell r="Z1182" t="str">
            <v>NA</v>
          </cell>
          <cell r="AB1182" t="str">
            <v>1.3</v>
          </cell>
          <cell r="AD1182" t="str">
            <v>99.5</v>
          </cell>
          <cell r="AE1182" t="str">
            <v>10</v>
          </cell>
          <cell r="AF1182" t="str">
            <v>243000</v>
          </cell>
          <cell r="AG1182" t="str">
            <v>420</v>
          </cell>
        </row>
        <row r="1183">
          <cell r="H1183" t="str">
            <v>50614_B_5</v>
          </cell>
          <cell r="I1183">
            <v>36069</v>
          </cell>
          <cell r="K1183" t="str">
            <v>OP</v>
          </cell>
          <cell r="L1183" t="str">
            <v>EK</v>
          </cell>
          <cell r="O1183" t="str">
            <v>3700</v>
          </cell>
          <cell r="P1183">
            <v>8448</v>
          </cell>
          <cell r="Q1183">
            <v>7.3999999999999996E-2</v>
          </cell>
          <cell r="R1183" t="str">
            <v>99.5</v>
          </cell>
          <cell r="S1183" t="str">
            <v>NA</v>
          </cell>
          <cell r="U1183" t="str">
            <v>NA</v>
          </cell>
          <cell r="V1183" t="str">
            <v>7.0</v>
          </cell>
          <cell r="W1183" t="str">
            <v>8.0</v>
          </cell>
          <cell r="X1183" t="str">
            <v>EN</v>
          </cell>
          <cell r="Z1183" t="str">
            <v>1.8</v>
          </cell>
          <cell r="AB1183" t="str">
            <v>EN</v>
          </cell>
          <cell r="AD1183" t="str">
            <v>99.5</v>
          </cell>
          <cell r="AE1183" t="str">
            <v>10</v>
          </cell>
          <cell r="AF1183" t="str">
            <v>243000</v>
          </cell>
          <cell r="AG1183" t="str">
            <v>420</v>
          </cell>
        </row>
        <row r="1184">
          <cell r="H1184" t="str">
            <v>50614_B_6</v>
          </cell>
          <cell r="I1184">
            <v>28095</v>
          </cell>
          <cell r="K1184" t="str">
            <v>OP</v>
          </cell>
          <cell r="L1184" t="str">
            <v>EK</v>
          </cell>
          <cell r="O1184" t="str">
            <v>864</v>
          </cell>
          <cell r="P1184">
            <v>8544</v>
          </cell>
          <cell r="Q1184">
            <v>1.2999999999999999E-2</v>
          </cell>
          <cell r="R1184" t="str">
            <v>99.7</v>
          </cell>
          <cell r="S1184" t="str">
            <v>NA</v>
          </cell>
          <cell r="U1184" t="str">
            <v>NA</v>
          </cell>
          <cell r="V1184" t="str">
            <v>7.0</v>
          </cell>
          <cell r="W1184" t="str">
            <v>8.0</v>
          </cell>
          <cell r="X1184" t="str">
            <v>NA</v>
          </cell>
          <cell r="Z1184" t="str">
            <v>1.8</v>
          </cell>
          <cell r="AB1184" t="str">
            <v>NA</v>
          </cell>
          <cell r="AD1184" t="str">
            <v>99.7</v>
          </cell>
          <cell r="AE1184" t="str">
            <v>2</v>
          </cell>
          <cell r="AF1184" t="str">
            <v>90000</v>
          </cell>
          <cell r="AG1184" t="str">
            <v>320</v>
          </cell>
        </row>
        <row r="1185">
          <cell r="H1185" t="str">
            <v>54626_B_FABAGH</v>
          </cell>
          <cell r="I1185">
            <v>32295</v>
          </cell>
          <cell r="K1185" t="str">
            <v>OP</v>
          </cell>
          <cell r="L1185" t="str">
            <v>BR</v>
          </cell>
          <cell r="O1185" t="str">
            <v>NA</v>
          </cell>
          <cell r="P1185">
            <v>8355</v>
          </cell>
          <cell r="Q1185">
            <v>0</v>
          </cell>
          <cell r="R1185" t="str">
            <v>98.0</v>
          </cell>
          <cell r="S1185" t="str">
            <v>98.0</v>
          </cell>
          <cell r="T1185">
            <v>38657</v>
          </cell>
          <cell r="V1185" t="str">
            <v>13.0</v>
          </cell>
          <cell r="X1185" t="str">
            <v>0.3</v>
          </cell>
          <cell r="Z1185" t="str">
            <v>0.8</v>
          </cell>
          <cell r="AB1185" t="str">
            <v>1.6</v>
          </cell>
          <cell r="AD1185" t="str">
            <v>98.0</v>
          </cell>
          <cell r="AE1185" t="str">
            <v>7.92</v>
          </cell>
          <cell r="AF1185" t="str">
            <v>221841</v>
          </cell>
          <cell r="AG1185" t="str">
            <v>295</v>
          </cell>
        </row>
        <row r="1186">
          <cell r="H1186" t="str">
            <v>52118_B_ESP1</v>
          </cell>
          <cell r="I1186">
            <v>34486</v>
          </cell>
          <cell r="K1186" t="str">
            <v>OP</v>
          </cell>
          <cell r="L1186" t="str">
            <v>EW</v>
          </cell>
          <cell r="O1186" t="str">
            <v>EN</v>
          </cell>
          <cell r="P1186">
            <v>7610</v>
          </cell>
          <cell r="Q1186">
            <v>0.01</v>
          </cell>
          <cell r="R1186" t="str">
            <v>99.7</v>
          </cell>
          <cell r="S1186" t="str">
            <v>99.7</v>
          </cell>
          <cell r="U1186" t="str">
            <v>NA</v>
          </cell>
          <cell r="V1186" t="str">
            <v>NA</v>
          </cell>
          <cell r="X1186" t="str">
            <v>NA</v>
          </cell>
          <cell r="Z1186" t="str">
            <v>NA</v>
          </cell>
          <cell r="AB1186" t="str">
            <v>NA</v>
          </cell>
          <cell r="AD1186" t="str">
            <v>99.7</v>
          </cell>
          <cell r="AE1186" t="str">
            <v>0</v>
          </cell>
          <cell r="AF1186" t="str">
            <v>3</v>
          </cell>
          <cell r="AG1186" t="str">
            <v>390</v>
          </cell>
        </row>
        <row r="1187">
          <cell r="H1187" t="str">
            <v>52118_B_ESP2</v>
          </cell>
          <cell r="I1187">
            <v>34486</v>
          </cell>
          <cell r="K1187" t="str">
            <v>OP</v>
          </cell>
          <cell r="L1187" t="str">
            <v>EW</v>
          </cell>
          <cell r="O1187" t="str">
            <v>EN</v>
          </cell>
          <cell r="P1187">
            <v>7610</v>
          </cell>
          <cell r="Q1187">
            <v>0.01</v>
          </cell>
          <cell r="R1187" t="str">
            <v>99.7</v>
          </cell>
          <cell r="S1187" t="str">
            <v>NA</v>
          </cell>
          <cell r="U1187" t="str">
            <v>NA</v>
          </cell>
          <cell r="V1187" t="str">
            <v>NA</v>
          </cell>
          <cell r="X1187" t="str">
            <v>NA</v>
          </cell>
          <cell r="Z1187" t="str">
            <v>NA</v>
          </cell>
          <cell r="AB1187" t="str">
            <v>NA</v>
          </cell>
          <cell r="AD1187" t="str">
            <v>99.7</v>
          </cell>
          <cell r="AE1187" t="str">
            <v>0</v>
          </cell>
          <cell r="AF1187" t="str">
            <v>3</v>
          </cell>
          <cell r="AG1187" t="str">
            <v>390</v>
          </cell>
        </row>
        <row r="1188">
          <cell r="H1188" t="str">
            <v>52118_B_ESP3</v>
          </cell>
          <cell r="I1188">
            <v>34486</v>
          </cell>
          <cell r="K1188" t="str">
            <v>OP</v>
          </cell>
          <cell r="L1188" t="str">
            <v>EW</v>
          </cell>
          <cell r="O1188" t="str">
            <v>EN</v>
          </cell>
          <cell r="P1188">
            <v>7610</v>
          </cell>
          <cell r="Q1188">
            <v>0.01</v>
          </cell>
          <cell r="R1188" t="str">
            <v>99.7</v>
          </cell>
          <cell r="S1188" t="str">
            <v>NA</v>
          </cell>
          <cell r="U1188" t="str">
            <v>NA</v>
          </cell>
          <cell r="V1188" t="str">
            <v>NA</v>
          </cell>
          <cell r="X1188" t="str">
            <v>NA</v>
          </cell>
          <cell r="Z1188" t="str">
            <v>NA</v>
          </cell>
          <cell r="AB1188" t="str">
            <v>NA</v>
          </cell>
          <cell r="AD1188" t="str">
            <v>99.7</v>
          </cell>
          <cell r="AE1188" t="str">
            <v>0</v>
          </cell>
          <cell r="AF1188" t="str">
            <v>3</v>
          </cell>
          <cell r="AG1188" t="str">
            <v>390</v>
          </cell>
        </row>
        <row r="1189">
          <cell r="H1189" t="str">
            <v>1167_B_7</v>
          </cell>
          <cell r="I1189">
            <v>27576</v>
          </cell>
          <cell r="K1189" t="str">
            <v>OP</v>
          </cell>
          <cell r="L1189" t="str">
            <v>EK</v>
          </cell>
          <cell r="M1189" t="str">
            <v>MC</v>
          </cell>
          <cell r="O1189" t="str">
            <v>565</v>
          </cell>
          <cell r="P1189">
            <v>7106</v>
          </cell>
          <cell r="Q1189">
            <v>0.03</v>
          </cell>
          <cell r="R1189" t="str">
            <v>97.5</v>
          </cell>
          <cell r="S1189" t="str">
            <v>97.5</v>
          </cell>
          <cell r="T1189">
            <v>36647</v>
          </cell>
          <cell r="V1189" t="str">
            <v>7</v>
          </cell>
          <cell r="W1189" t="str">
            <v>15</v>
          </cell>
          <cell r="X1189" t="str">
            <v>NA</v>
          </cell>
          <cell r="Z1189" t="str">
            <v>1.5</v>
          </cell>
          <cell r="AA1189" t="str">
            <v>3</v>
          </cell>
          <cell r="AB1189" t="str">
            <v>NA</v>
          </cell>
          <cell r="AD1189" t="str">
            <v>92</v>
          </cell>
          <cell r="AE1189" t="str">
            <v>48</v>
          </cell>
          <cell r="AF1189" t="str">
            <v xml:space="preserve">   143410</v>
          </cell>
          <cell r="AG1189" t="str">
            <v>358</v>
          </cell>
        </row>
        <row r="1190">
          <cell r="H1190" t="str">
            <v>1167_B_8</v>
          </cell>
          <cell r="I1190">
            <v>36251</v>
          </cell>
          <cell r="K1190" t="str">
            <v>OP</v>
          </cell>
          <cell r="L1190" t="str">
            <v>EK</v>
          </cell>
          <cell r="O1190" t="str">
            <v>3242</v>
          </cell>
          <cell r="P1190">
            <v>7940</v>
          </cell>
          <cell r="Q1190">
            <v>0.02</v>
          </cell>
          <cell r="R1190" t="str">
            <v>95.0</v>
          </cell>
          <cell r="S1190" t="str">
            <v>95.0</v>
          </cell>
          <cell r="T1190">
            <v>37012</v>
          </cell>
          <cell r="V1190" t="str">
            <v>13.5</v>
          </cell>
          <cell r="W1190" t="str">
            <v>13.5</v>
          </cell>
          <cell r="X1190" t="str">
            <v>NA</v>
          </cell>
          <cell r="Z1190" t="str">
            <v>3.5</v>
          </cell>
          <cell r="AA1190" t="str">
            <v>3.5</v>
          </cell>
          <cell r="AB1190" t="str">
            <v>NA</v>
          </cell>
          <cell r="AD1190" t="str">
            <v>99.7</v>
          </cell>
          <cell r="AE1190" t="str">
            <v>17</v>
          </cell>
          <cell r="AF1190" t="str">
            <v>306000</v>
          </cell>
          <cell r="AG1190" t="str">
            <v>338</v>
          </cell>
        </row>
        <row r="1191">
          <cell r="H1191" t="str">
            <v>1167_B_9</v>
          </cell>
          <cell r="I1191">
            <v>30437</v>
          </cell>
          <cell r="K1191" t="str">
            <v>OP</v>
          </cell>
          <cell r="L1191" t="str">
            <v>EK</v>
          </cell>
          <cell r="M1191" t="str">
            <v>OT</v>
          </cell>
          <cell r="O1191" t="str">
            <v>3423</v>
          </cell>
          <cell r="P1191">
            <v>7760</v>
          </cell>
          <cell r="Q1191">
            <v>0.02</v>
          </cell>
          <cell r="R1191" t="str">
            <v>99.7</v>
          </cell>
          <cell r="S1191" t="str">
            <v>99.7</v>
          </cell>
          <cell r="T1191">
            <v>37012</v>
          </cell>
          <cell r="V1191" t="str">
            <v>5</v>
          </cell>
          <cell r="W1191" t="str">
            <v>11.7</v>
          </cell>
          <cell r="X1191" t="str">
            <v>.5</v>
          </cell>
          <cell r="Z1191" t="str">
            <v>2.5</v>
          </cell>
          <cell r="AA1191" t="str">
            <v>3.2</v>
          </cell>
          <cell r="AB1191" t="str">
            <v>.5</v>
          </cell>
          <cell r="AD1191" t="str">
            <v>99.7</v>
          </cell>
          <cell r="AE1191" t="str">
            <v>42</v>
          </cell>
          <cell r="AF1191" t="str">
            <v xml:space="preserve">   569800</v>
          </cell>
          <cell r="AG1191" t="str">
            <v>308</v>
          </cell>
        </row>
        <row r="1192">
          <cell r="H1192" t="str">
            <v>2549_B_63</v>
          </cell>
          <cell r="I1192">
            <v>26816</v>
          </cell>
          <cell r="K1192" t="str">
            <v>SB</v>
          </cell>
          <cell r="L1192" t="str">
            <v>EK</v>
          </cell>
          <cell r="O1192" t="str">
            <v>3500</v>
          </cell>
          <cell r="P1192">
            <v>0</v>
          </cell>
          <cell r="Q1192">
            <v>7.0000000000000007E-2</v>
          </cell>
          <cell r="R1192" t="str">
            <v>98.5</v>
          </cell>
          <cell r="S1192" t="str">
            <v>98.5</v>
          </cell>
          <cell r="T1192">
            <v>32629</v>
          </cell>
          <cell r="V1192" t="str">
            <v>8</v>
          </cell>
          <cell r="X1192" t="str">
            <v>NA</v>
          </cell>
          <cell r="Z1192" t="str">
            <v>1.7</v>
          </cell>
          <cell r="AB1192" t="str">
            <v>NA</v>
          </cell>
          <cell r="AD1192" t="str">
            <v>99.5</v>
          </cell>
          <cell r="AE1192" t="str">
            <v>19</v>
          </cell>
          <cell r="AF1192" t="str">
            <v xml:space="preserve">   500000</v>
          </cell>
          <cell r="AG1192" t="str">
            <v>310</v>
          </cell>
        </row>
        <row r="1193">
          <cell r="H1193" t="str">
            <v>2549_B_64</v>
          </cell>
          <cell r="I1193">
            <v>26816</v>
          </cell>
          <cell r="K1193" t="str">
            <v>SB</v>
          </cell>
          <cell r="L1193" t="str">
            <v>EK</v>
          </cell>
          <cell r="O1193" t="str">
            <v>3500</v>
          </cell>
          <cell r="P1193">
            <v>0</v>
          </cell>
          <cell r="Q1193">
            <v>0.04</v>
          </cell>
          <cell r="R1193" t="str">
            <v>98.6</v>
          </cell>
          <cell r="S1193" t="str">
            <v>98.6</v>
          </cell>
          <cell r="T1193">
            <v>32629</v>
          </cell>
          <cell r="V1193" t="str">
            <v>8</v>
          </cell>
          <cell r="X1193" t="str">
            <v>NA</v>
          </cell>
          <cell r="Z1193" t="str">
            <v>1.7</v>
          </cell>
          <cell r="AB1193" t="str">
            <v>NA</v>
          </cell>
          <cell r="AD1193" t="str">
            <v>99.5</v>
          </cell>
          <cell r="AE1193" t="str">
            <v>21</v>
          </cell>
          <cell r="AF1193" t="str">
            <v xml:space="preserve">   500000</v>
          </cell>
          <cell r="AG1193" t="str">
            <v>310</v>
          </cell>
        </row>
        <row r="1194">
          <cell r="H1194" t="str">
            <v>2549_B_65</v>
          </cell>
          <cell r="I1194">
            <v>26816</v>
          </cell>
          <cell r="K1194" t="str">
            <v>OP</v>
          </cell>
          <cell r="L1194" t="str">
            <v>EK</v>
          </cell>
          <cell r="O1194" t="str">
            <v>3750</v>
          </cell>
          <cell r="P1194">
            <v>4946</v>
          </cell>
          <cell r="Q1194">
            <v>0.05</v>
          </cell>
          <cell r="R1194" t="str">
            <v>98.6</v>
          </cell>
          <cell r="S1194" t="str">
            <v>98.6</v>
          </cell>
          <cell r="T1194">
            <v>32629</v>
          </cell>
          <cell r="V1194" t="str">
            <v>8</v>
          </cell>
          <cell r="X1194" t="str">
            <v>NA</v>
          </cell>
          <cell r="Z1194" t="str">
            <v>1.7</v>
          </cell>
          <cell r="AB1194" t="str">
            <v>NA</v>
          </cell>
          <cell r="AD1194" t="str">
            <v>99.5</v>
          </cell>
          <cell r="AE1194" t="str">
            <v>31</v>
          </cell>
          <cell r="AF1194" t="str">
            <v xml:space="preserve">   500000</v>
          </cell>
          <cell r="AG1194" t="str">
            <v>310</v>
          </cell>
        </row>
        <row r="1195">
          <cell r="H1195" t="str">
            <v>2549_B_66A</v>
          </cell>
          <cell r="I1195">
            <v>33848</v>
          </cell>
          <cell r="K1195" t="str">
            <v>OP</v>
          </cell>
          <cell r="L1195" t="str">
            <v>EK</v>
          </cell>
          <cell r="O1195" t="str">
            <v>1500</v>
          </cell>
          <cell r="P1195">
            <v>4320</v>
          </cell>
          <cell r="Q1195">
            <v>0.04</v>
          </cell>
          <cell r="R1195" t="str">
            <v>95.7</v>
          </cell>
          <cell r="S1195" t="str">
            <v>95.7</v>
          </cell>
          <cell r="T1195">
            <v>32629</v>
          </cell>
          <cell r="V1195" t="str">
            <v>8</v>
          </cell>
          <cell r="X1195" t="str">
            <v>NA</v>
          </cell>
          <cell r="Z1195" t="str">
            <v>1.7</v>
          </cell>
          <cell r="AB1195" t="str">
            <v>NA</v>
          </cell>
          <cell r="AD1195" t="str">
            <v>99.5</v>
          </cell>
          <cell r="AE1195" t="str">
            <v>31</v>
          </cell>
          <cell r="AF1195" t="str">
            <v xml:space="preserve">   500000</v>
          </cell>
          <cell r="AG1195" t="str">
            <v>340</v>
          </cell>
        </row>
        <row r="1196">
          <cell r="H1196" t="str">
            <v>2549_B_67</v>
          </cell>
          <cell r="I1196">
            <v>26816</v>
          </cell>
          <cell r="K1196" t="str">
            <v>OP</v>
          </cell>
          <cell r="L1196" t="str">
            <v>EW</v>
          </cell>
          <cell r="O1196" t="str">
            <v>7200</v>
          </cell>
          <cell r="P1196">
            <v>6694</v>
          </cell>
          <cell r="Q1196">
            <v>0.1</v>
          </cell>
          <cell r="R1196" t="str">
            <v>98.3</v>
          </cell>
          <cell r="S1196" t="str">
            <v>98.3</v>
          </cell>
          <cell r="T1196">
            <v>31352</v>
          </cell>
          <cell r="V1196" t="str">
            <v>8</v>
          </cell>
          <cell r="X1196" t="str">
            <v>NA</v>
          </cell>
          <cell r="Z1196" t="str">
            <v>1.7</v>
          </cell>
          <cell r="AB1196" t="str">
            <v>NA</v>
          </cell>
          <cell r="AD1196" t="str">
            <v>99.5</v>
          </cell>
          <cell r="AE1196" t="str">
            <v>94</v>
          </cell>
          <cell r="AF1196" t="str">
            <v xml:space="preserve">  1380000</v>
          </cell>
          <cell r="AG1196" t="str">
            <v>650</v>
          </cell>
        </row>
        <row r="1197">
          <cell r="H1197" t="str">
            <v>2549_B_68</v>
          </cell>
          <cell r="I1197">
            <v>26816</v>
          </cell>
          <cell r="K1197" t="str">
            <v>OP</v>
          </cell>
          <cell r="L1197" t="str">
            <v>EW</v>
          </cell>
          <cell r="O1197" t="str">
            <v>7200</v>
          </cell>
          <cell r="P1197">
            <v>6054</v>
          </cell>
          <cell r="Q1197">
            <v>0.09</v>
          </cell>
          <cell r="R1197" t="str">
            <v>98.6</v>
          </cell>
          <cell r="S1197" t="str">
            <v>98.6</v>
          </cell>
          <cell r="T1197">
            <v>31352</v>
          </cell>
          <cell r="V1197" t="str">
            <v>8</v>
          </cell>
          <cell r="X1197" t="str">
            <v>NA</v>
          </cell>
          <cell r="Z1197" t="str">
            <v>1.7</v>
          </cell>
          <cell r="AB1197" t="str">
            <v>NA</v>
          </cell>
          <cell r="AD1197" t="str">
            <v>99.5</v>
          </cell>
          <cell r="AE1197" t="str">
            <v>94</v>
          </cell>
          <cell r="AF1197" t="str">
            <v xml:space="preserve">  1380000</v>
          </cell>
          <cell r="AG1197" t="str">
            <v>650</v>
          </cell>
        </row>
        <row r="1198">
          <cell r="H1198" t="str">
            <v>2277_B_1BH</v>
          </cell>
          <cell r="I1198">
            <v>36495</v>
          </cell>
          <cell r="K1198" t="str">
            <v>OP</v>
          </cell>
          <cell r="L1198" t="str">
            <v>BP</v>
          </cell>
          <cell r="O1198" t="str">
            <v>7500</v>
          </cell>
          <cell r="P1198">
            <v>7926</v>
          </cell>
          <cell r="Q1198">
            <v>0.01</v>
          </cell>
          <cell r="R1198" t="str">
            <v>99.1</v>
          </cell>
          <cell r="S1198" t="str">
            <v>99.4</v>
          </cell>
          <cell r="T1198">
            <v>36617</v>
          </cell>
          <cell r="V1198" t="str">
            <v>3.8</v>
          </cell>
          <cell r="W1198" t="str">
            <v>8.0</v>
          </cell>
          <cell r="X1198" t="str">
            <v>NA</v>
          </cell>
          <cell r="Z1198" t="str">
            <v>0.1</v>
          </cell>
          <cell r="AA1198" t="str">
            <v>0.7</v>
          </cell>
          <cell r="AB1198" t="str">
            <v>NA</v>
          </cell>
          <cell r="AD1198" t="str">
            <v>99.4</v>
          </cell>
          <cell r="AE1198" t="str">
            <v>22</v>
          </cell>
          <cell r="AF1198" t="str">
            <v>525000</v>
          </cell>
          <cell r="AG1198" t="str">
            <v>360</v>
          </cell>
        </row>
        <row r="1199">
          <cell r="H1199" t="str">
            <v>2277_B_2BH</v>
          </cell>
          <cell r="I1199">
            <v>36557</v>
          </cell>
          <cell r="K1199" t="str">
            <v>OP</v>
          </cell>
          <cell r="L1199" t="str">
            <v>BP</v>
          </cell>
          <cell r="O1199" t="str">
            <v>8500</v>
          </cell>
          <cell r="P1199">
            <v>8288</v>
          </cell>
          <cell r="Q1199">
            <v>0.01</v>
          </cell>
          <cell r="R1199" t="str">
            <v>99.1</v>
          </cell>
          <cell r="S1199" t="str">
            <v>99.4</v>
          </cell>
          <cell r="T1199">
            <v>36617</v>
          </cell>
          <cell r="V1199" t="str">
            <v>3.8</v>
          </cell>
          <cell r="W1199" t="str">
            <v>8.0</v>
          </cell>
          <cell r="X1199" t="str">
            <v>NA</v>
          </cell>
          <cell r="Z1199" t="str">
            <v>0.1</v>
          </cell>
          <cell r="AA1199" t="str">
            <v>0.7</v>
          </cell>
          <cell r="AB1199" t="str">
            <v>NA</v>
          </cell>
          <cell r="AD1199" t="str">
            <v>99.4</v>
          </cell>
          <cell r="AE1199" t="str">
            <v>26</v>
          </cell>
          <cell r="AF1199" t="str">
            <v>610000</v>
          </cell>
          <cell r="AG1199" t="str">
            <v>370</v>
          </cell>
        </row>
        <row r="1200">
          <cell r="H1200" t="str">
            <v>6077_B_1BH</v>
          </cell>
          <cell r="I1200">
            <v>36861</v>
          </cell>
          <cell r="K1200" t="str">
            <v>OP</v>
          </cell>
          <cell r="L1200" t="str">
            <v>BR</v>
          </cell>
          <cell r="O1200" t="str">
            <v>70500</v>
          </cell>
          <cell r="P1200">
            <v>8384</v>
          </cell>
          <cell r="Q1200">
            <v>0.01</v>
          </cell>
          <cell r="R1200" t="str">
            <v>99.4</v>
          </cell>
          <cell r="S1200" t="str">
            <v>99.4</v>
          </cell>
          <cell r="T1200">
            <v>37104</v>
          </cell>
          <cell r="V1200" t="str">
            <v>4.0</v>
          </cell>
          <cell r="W1200" t="str">
            <v>10.0</v>
          </cell>
          <cell r="X1200" t="str">
            <v>NA</v>
          </cell>
          <cell r="Z1200" t="str">
            <v>0.2</v>
          </cell>
          <cell r="AA1200" t="str">
            <v>0.6</v>
          </cell>
          <cell r="AB1200" t="str">
            <v>NA</v>
          </cell>
          <cell r="AD1200" t="str">
            <v>99.9</v>
          </cell>
          <cell r="AE1200" t="str">
            <v>70</v>
          </cell>
          <cell r="AF1200" t="str">
            <v>2940000</v>
          </cell>
          <cell r="AG1200" t="str">
            <v>335</v>
          </cell>
        </row>
        <row r="1201">
          <cell r="H1201" t="str">
            <v>6077_B_2BH</v>
          </cell>
          <cell r="I1201">
            <v>37012</v>
          </cell>
          <cell r="K1201" t="str">
            <v>OP</v>
          </cell>
          <cell r="L1201" t="str">
            <v>BR</v>
          </cell>
          <cell r="O1201" t="str">
            <v>70500</v>
          </cell>
          <cell r="P1201">
            <v>7798</v>
          </cell>
          <cell r="Q1201">
            <v>0.01</v>
          </cell>
          <cell r="R1201" t="str">
            <v>99.4</v>
          </cell>
          <cell r="S1201" t="str">
            <v>99.4</v>
          </cell>
          <cell r="T1201">
            <v>37104</v>
          </cell>
          <cell r="V1201" t="str">
            <v>4.0</v>
          </cell>
          <cell r="W1201" t="str">
            <v>10.0</v>
          </cell>
          <cell r="X1201" t="str">
            <v>NA</v>
          </cell>
          <cell r="Z1201" t="str">
            <v>0.2</v>
          </cell>
          <cell r="AA1201" t="str">
            <v>0.6</v>
          </cell>
          <cell r="AB1201" t="str">
            <v>NA</v>
          </cell>
          <cell r="AD1201" t="str">
            <v>99.9</v>
          </cell>
          <cell r="AE1201" t="str">
            <v>70</v>
          </cell>
          <cell r="AF1201" t="str">
            <v>2940000</v>
          </cell>
          <cell r="AG1201" t="str">
            <v>320</v>
          </cell>
        </row>
        <row r="1202">
          <cell r="H1202" t="str">
            <v>2324_B_1</v>
          </cell>
          <cell r="I1202">
            <v>23833</v>
          </cell>
          <cell r="K1202" t="str">
            <v>OP</v>
          </cell>
          <cell r="L1202" t="str">
            <v>MC</v>
          </cell>
          <cell r="O1202" t="str">
            <v>3750</v>
          </cell>
          <cell r="P1202">
            <v>7947</v>
          </cell>
          <cell r="Q1202">
            <v>0.5</v>
          </cell>
          <cell r="R1202" t="str">
            <v>81.7</v>
          </cell>
          <cell r="S1202" t="str">
            <v>81.7</v>
          </cell>
          <cell r="T1202">
            <v>37257</v>
          </cell>
          <cell r="V1202" t="str">
            <v>5.9</v>
          </cell>
          <cell r="X1202" t="str">
            <v>NA</v>
          </cell>
          <cell r="Z1202" t="str">
            <v>0.5</v>
          </cell>
          <cell r="AB1202" t="str">
            <v>NA</v>
          </cell>
          <cell r="AD1202" t="str">
            <v>75.0</v>
          </cell>
          <cell r="AE1202" t="str">
            <v>60</v>
          </cell>
          <cell r="AF1202" t="str">
            <v xml:space="preserve">   500000</v>
          </cell>
          <cell r="AG1202" t="str">
            <v>350</v>
          </cell>
        </row>
        <row r="1203">
          <cell r="H1203" t="str">
            <v>2324_B_2</v>
          </cell>
          <cell r="I1203">
            <v>25020</v>
          </cell>
          <cell r="K1203" t="str">
            <v>OP</v>
          </cell>
          <cell r="L1203" t="str">
            <v>MC</v>
          </cell>
          <cell r="O1203" t="str">
            <v>3750</v>
          </cell>
          <cell r="P1203">
            <v>6050</v>
          </cell>
          <cell r="Q1203">
            <v>0.05</v>
          </cell>
          <cell r="R1203" t="str">
            <v>84.3</v>
          </cell>
          <cell r="S1203" t="str">
            <v>84.3</v>
          </cell>
          <cell r="T1203">
            <v>37257</v>
          </cell>
          <cell r="V1203" t="str">
            <v>5.9</v>
          </cell>
          <cell r="X1203" t="str">
            <v>NA</v>
          </cell>
          <cell r="Z1203" t="str">
            <v>0.5</v>
          </cell>
          <cell r="AB1203" t="str">
            <v>NA</v>
          </cell>
          <cell r="AD1203" t="str">
            <v>75.0</v>
          </cell>
          <cell r="AE1203" t="str">
            <v>60</v>
          </cell>
          <cell r="AF1203" t="str">
            <v xml:space="preserve">   500000</v>
          </cell>
          <cell r="AG1203" t="str">
            <v>350</v>
          </cell>
        </row>
        <row r="1204">
          <cell r="H1204" t="str">
            <v>2324_B_3</v>
          </cell>
          <cell r="I1204">
            <v>27942</v>
          </cell>
          <cell r="K1204" t="str">
            <v>OP</v>
          </cell>
          <cell r="L1204" t="str">
            <v>MC</v>
          </cell>
          <cell r="O1204" t="str">
            <v>7558</v>
          </cell>
          <cell r="P1204">
            <v>7277</v>
          </cell>
          <cell r="Q1204">
            <v>0.05</v>
          </cell>
          <cell r="R1204" t="str">
            <v>78.9</v>
          </cell>
          <cell r="S1204" t="str">
            <v>78.9</v>
          </cell>
          <cell r="T1204">
            <v>37257</v>
          </cell>
          <cell r="V1204" t="str">
            <v>5.9</v>
          </cell>
          <cell r="X1204" t="str">
            <v>NA</v>
          </cell>
          <cell r="Z1204" t="str">
            <v>0.5</v>
          </cell>
          <cell r="AB1204" t="str">
            <v>NA</v>
          </cell>
          <cell r="AD1204" t="str">
            <v>75.0</v>
          </cell>
          <cell r="AE1204" t="str">
            <v>30</v>
          </cell>
          <cell r="AF1204" t="str">
            <v xml:space="preserve">   397300</v>
          </cell>
          <cell r="AG1204" t="str">
            <v>350</v>
          </cell>
        </row>
        <row r="1205">
          <cell r="H1205" t="str">
            <v>2324_B_4</v>
          </cell>
          <cell r="I1205">
            <v>30468</v>
          </cell>
          <cell r="K1205" t="str">
            <v>OP</v>
          </cell>
          <cell r="L1205" t="str">
            <v>BR</v>
          </cell>
          <cell r="O1205" t="str">
            <v>14246</v>
          </cell>
          <cell r="P1205">
            <v>7144</v>
          </cell>
          <cell r="Q1205">
            <v>0.05</v>
          </cell>
          <cell r="R1205" t="str">
            <v>75.8</v>
          </cell>
          <cell r="S1205" t="str">
            <v>75.8</v>
          </cell>
          <cell r="T1205">
            <v>38231</v>
          </cell>
          <cell r="V1205" t="str">
            <v>8.0</v>
          </cell>
          <cell r="X1205" t="str">
            <v>NA</v>
          </cell>
          <cell r="Z1205" t="str">
            <v>0.9</v>
          </cell>
          <cell r="AB1205" t="str">
            <v>NA</v>
          </cell>
          <cell r="AD1205" t="str">
            <v>99.6</v>
          </cell>
          <cell r="AE1205" t="str">
            <v>61</v>
          </cell>
          <cell r="AF1205" t="str">
            <v xml:space="preserve">  1045000</v>
          </cell>
          <cell r="AG1205" t="str">
            <v>350</v>
          </cell>
        </row>
        <row r="1206">
          <cell r="H1206" t="str">
            <v>50271_B_1FF</v>
          </cell>
          <cell r="I1206">
            <v>37012</v>
          </cell>
          <cell r="K1206" t="str">
            <v>OP</v>
          </cell>
          <cell r="L1206" t="str">
            <v>BP</v>
          </cell>
          <cell r="O1206" t="str">
            <v>750</v>
          </cell>
          <cell r="P1206">
            <v>4861</v>
          </cell>
          <cell r="Q1206">
            <v>0.01</v>
          </cell>
          <cell r="R1206" t="str">
            <v>85.0</v>
          </cell>
          <cell r="S1206" t="str">
            <v>95.0</v>
          </cell>
          <cell r="T1206">
            <v>38838</v>
          </cell>
          <cell r="V1206" t="str">
            <v>NA</v>
          </cell>
          <cell r="X1206" t="str">
            <v>NA</v>
          </cell>
          <cell r="Z1206" t="str">
            <v>NA</v>
          </cell>
          <cell r="AB1206" t="str">
            <v>NA</v>
          </cell>
          <cell r="AD1206" t="str">
            <v>99.5</v>
          </cell>
          <cell r="AE1206" t="str">
            <v>0.2</v>
          </cell>
          <cell r="AF1206" t="str">
            <v>30000</v>
          </cell>
          <cell r="AG1206" t="str">
            <v>275</v>
          </cell>
        </row>
        <row r="1207">
          <cell r="H1207" t="str">
            <v>50271_B_2FF</v>
          </cell>
          <cell r="I1207">
            <v>37012</v>
          </cell>
          <cell r="K1207" t="str">
            <v>OP</v>
          </cell>
          <cell r="L1207" t="str">
            <v>BP</v>
          </cell>
          <cell r="O1207" t="str">
            <v>750</v>
          </cell>
          <cell r="P1207">
            <v>4045</v>
          </cell>
          <cell r="Q1207">
            <v>0.01</v>
          </cell>
          <cell r="R1207" t="str">
            <v>85.0</v>
          </cell>
          <cell r="S1207" t="str">
            <v>95.0</v>
          </cell>
          <cell r="T1207">
            <v>38777</v>
          </cell>
          <cell r="V1207" t="str">
            <v>NA</v>
          </cell>
          <cell r="X1207" t="str">
            <v>NA</v>
          </cell>
          <cell r="Z1207" t="str">
            <v>NA</v>
          </cell>
          <cell r="AB1207" t="str">
            <v>NA</v>
          </cell>
          <cell r="AD1207" t="str">
            <v>99.5</v>
          </cell>
          <cell r="AE1207" t="str">
            <v>0.2</v>
          </cell>
          <cell r="AF1207" t="str">
            <v>30000</v>
          </cell>
          <cell r="AG1207" t="str">
            <v>275</v>
          </cell>
        </row>
        <row r="1208">
          <cell r="H1208" t="str">
            <v>50271_B_3FF</v>
          </cell>
          <cell r="I1208">
            <v>33390</v>
          </cell>
          <cell r="K1208" t="str">
            <v>OP</v>
          </cell>
          <cell r="L1208" t="str">
            <v>BP</v>
          </cell>
          <cell r="O1208" t="str">
            <v>800</v>
          </cell>
          <cell r="P1208">
            <v>5115</v>
          </cell>
          <cell r="Q1208">
            <v>0</v>
          </cell>
          <cell r="R1208" t="str">
            <v>88.0</v>
          </cell>
          <cell r="S1208" t="str">
            <v>95.0</v>
          </cell>
          <cell r="T1208">
            <v>38838</v>
          </cell>
          <cell r="V1208" t="str">
            <v>NA</v>
          </cell>
          <cell r="X1208" t="str">
            <v>NA</v>
          </cell>
          <cell r="Z1208" t="str">
            <v>NA</v>
          </cell>
          <cell r="AB1208" t="str">
            <v>NA</v>
          </cell>
          <cell r="AD1208" t="str">
            <v>99.5</v>
          </cell>
          <cell r="AE1208" t="str">
            <v>0.5</v>
          </cell>
          <cell r="AF1208" t="str">
            <v>75000</v>
          </cell>
          <cell r="AG1208" t="str">
            <v>275</v>
          </cell>
        </row>
        <row r="1209">
          <cell r="H1209" t="str">
            <v>55174_B_BAGHS1</v>
          </cell>
          <cell r="I1209">
            <v>36678</v>
          </cell>
          <cell r="K1209" t="str">
            <v>TS</v>
          </cell>
          <cell r="L1209" t="str">
            <v>BR</v>
          </cell>
          <cell r="O1209" t="str">
            <v>6000</v>
          </cell>
          <cell r="P1209">
            <v>136</v>
          </cell>
          <cell r="Q1209">
            <v>0.03</v>
          </cell>
          <cell r="R1209" t="str">
            <v>99.5</v>
          </cell>
          <cell r="S1209" t="str">
            <v>99.0</v>
          </cell>
          <cell r="T1209">
            <v>36861</v>
          </cell>
          <cell r="V1209" t="str">
            <v>NA</v>
          </cell>
          <cell r="X1209" t="str">
            <v>NA</v>
          </cell>
          <cell r="Z1209" t="str">
            <v>NA</v>
          </cell>
          <cell r="AB1209" t="str">
            <v>NA</v>
          </cell>
          <cell r="AD1209" t="str">
            <v>99.0</v>
          </cell>
          <cell r="AE1209" t="str">
            <v>12</v>
          </cell>
          <cell r="AF1209" t="str">
            <v>86521</v>
          </cell>
          <cell r="AG1209" t="str">
            <v>329</v>
          </cell>
        </row>
        <row r="1210">
          <cell r="H1210" t="str">
            <v>50657_B_APC1</v>
          </cell>
          <cell r="I1210">
            <v>34912</v>
          </cell>
          <cell r="K1210" t="str">
            <v>OP</v>
          </cell>
          <cell r="L1210" t="str">
            <v>BR</v>
          </cell>
          <cell r="O1210" t="str">
            <v>EN</v>
          </cell>
          <cell r="P1210">
            <v>7012</v>
          </cell>
          <cell r="Q1210">
            <v>3.0000000000000001E-3</v>
          </cell>
          <cell r="R1210" t="str">
            <v>99.0</v>
          </cell>
          <cell r="S1210" t="str">
            <v>NA</v>
          </cell>
          <cell r="U1210" t="str">
            <v>NA</v>
          </cell>
          <cell r="V1210" t="str">
            <v>NA</v>
          </cell>
          <cell r="X1210" t="str">
            <v>NA</v>
          </cell>
          <cell r="Z1210" t="str">
            <v>NA</v>
          </cell>
          <cell r="AB1210" t="str">
            <v>NA</v>
          </cell>
          <cell r="AD1210" t="str">
            <v>99.6</v>
          </cell>
          <cell r="AE1210" t="str">
            <v>0</v>
          </cell>
          <cell r="AF1210" t="str">
            <v>172141</v>
          </cell>
          <cell r="AG1210" t="str">
            <v>285</v>
          </cell>
        </row>
        <row r="1211">
          <cell r="H1211" t="str">
            <v>50657_B_APC3</v>
          </cell>
          <cell r="I1211">
            <v>34912</v>
          </cell>
          <cell r="K1211" t="str">
            <v>OP</v>
          </cell>
          <cell r="L1211" t="str">
            <v>BR</v>
          </cell>
          <cell r="O1211" t="str">
            <v>EN</v>
          </cell>
          <cell r="P1211">
            <v>7758</v>
          </cell>
          <cell r="Q1211">
            <v>2E-3</v>
          </cell>
          <cell r="R1211" t="str">
            <v>99</v>
          </cell>
          <cell r="S1211" t="str">
            <v>NA</v>
          </cell>
          <cell r="U1211" t="str">
            <v>NA</v>
          </cell>
          <cell r="V1211" t="str">
            <v>NA</v>
          </cell>
          <cell r="X1211" t="str">
            <v>NA</v>
          </cell>
          <cell r="Z1211" t="str">
            <v>NA</v>
          </cell>
          <cell r="AB1211" t="str">
            <v>NA</v>
          </cell>
          <cell r="AD1211" t="str">
            <v>99.6</v>
          </cell>
          <cell r="AE1211" t="str">
            <v>0</v>
          </cell>
          <cell r="AF1211" t="str">
            <v>172141</v>
          </cell>
          <cell r="AG1211" t="str">
            <v>285</v>
          </cell>
        </row>
        <row r="1212">
          <cell r="H1212" t="str">
            <v>2554_B_1</v>
          </cell>
          <cell r="I1212">
            <v>26665</v>
          </cell>
          <cell r="K1212" t="str">
            <v>OP</v>
          </cell>
          <cell r="L1212" t="str">
            <v>EW</v>
          </cell>
          <cell r="O1212" t="str">
            <v>3750</v>
          </cell>
          <cell r="P1212">
            <v>7855</v>
          </cell>
          <cell r="Q1212">
            <v>0.03</v>
          </cell>
          <cell r="R1212" t="str">
            <v>98.0</v>
          </cell>
          <cell r="S1212" t="str">
            <v>99.4</v>
          </cell>
          <cell r="T1212">
            <v>31503</v>
          </cell>
          <cell r="V1212" t="str">
            <v>7.0</v>
          </cell>
          <cell r="W1212" t="str">
            <v>12.0</v>
          </cell>
          <cell r="X1212" t="str">
            <v>NA</v>
          </cell>
          <cell r="Z1212" t="str">
            <v>1.5</v>
          </cell>
          <cell r="AA1212" t="str">
            <v>2.5</v>
          </cell>
          <cell r="AB1212" t="str">
            <v>NA</v>
          </cell>
          <cell r="AD1212" t="str">
            <v>99.5</v>
          </cell>
          <cell r="AE1212" t="str">
            <v>8</v>
          </cell>
          <cell r="AF1212" t="str">
            <v xml:space="preserve">   715000</v>
          </cell>
          <cell r="AG1212" t="str">
            <v>600</v>
          </cell>
        </row>
        <row r="1213">
          <cell r="H1213" t="str">
            <v>2554_B_2</v>
          </cell>
          <cell r="I1213">
            <v>26299</v>
          </cell>
          <cell r="K1213" t="str">
            <v>OP</v>
          </cell>
          <cell r="L1213" t="str">
            <v>EW</v>
          </cell>
          <cell r="O1213" t="str">
            <v>3750</v>
          </cell>
          <cell r="P1213">
            <v>7645</v>
          </cell>
          <cell r="Q1213">
            <v>0.09</v>
          </cell>
          <cell r="R1213" t="str">
            <v>98.0</v>
          </cell>
          <cell r="S1213" t="str">
            <v>99.1</v>
          </cell>
          <cell r="T1213">
            <v>33329</v>
          </cell>
          <cell r="V1213" t="str">
            <v>7.0</v>
          </cell>
          <cell r="W1213" t="str">
            <v>12.0</v>
          </cell>
          <cell r="X1213" t="str">
            <v>NA</v>
          </cell>
          <cell r="Z1213" t="str">
            <v>1.5</v>
          </cell>
          <cell r="AA1213" t="str">
            <v>2.5</v>
          </cell>
          <cell r="AB1213" t="str">
            <v>NA</v>
          </cell>
          <cell r="AD1213" t="str">
            <v>99.5</v>
          </cell>
          <cell r="AE1213" t="str">
            <v>15</v>
          </cell>
          <cell r="AF1213" t="str">
            <v xml:space="preserve">   715000</v>
          </cell>
          <cell r="AG1213" t="str">
            <v>600</v>
          </cell>
        </row>
        <row r="1214">
          <cell r="H1214" t="str">
            <v>2554_B_3</v>
          </cell>
          <cell r="I1214">
            <v>26299</v>
          </cell>
          <cell r="K1214" t="str">
            <v>OP</v>
          </cell>
          <cell r="L1214" t="str">
            <v>EW</v>
          </cell>
          <cell r="O1214" t="str">
            <v>6625</v>
          </cell>
          <cell r="P1214">
            <v>6759</v>
          </cell>
          <cell r="Q1214">
            <v>0.09</v>
          </cell>
          <cell r="R1214" t="str">
            <v>97.0</v>
          </cell>
          <cell r="S1214" t="str">
            <v>99.5</v>
          </cell>
          <cell r="T1214">
            <v>33329</v>
          </cell>
          <cell r="V1214" t="str">
            <v>7.0</v>
          </cell>
          <cell r="W1214" t="str">
            <v>12.0</v>
          </cell>
          <cell r="X1214" t="str">
            <v>NA</v>
          </cell>
          <cell r="Z1214" t="str">
            <v>1.5</v>
          </cell>
          <cell r="AA1214" t="str">
            <v>2.5</v>
          </cell>
          <cell r="AB1214" t="str">
            <v>NA</v>
          </cell>
          <cell r="AD1214" t="str">
            <v>99.5</v>
          </cell>
          <cell r="AE1214" t="str">
            <v>127</v>
          </cell>
          <cell r="AF1214" t="str">
            <v xml:space="preserve">  1350000</v>
          </cell>
          <cell r="AG1214" t="str">
            <v>600</v>
          </cell>
        </row>
        <row r="1215">
          <cell r="H1215" t="str">
            <v>2554_B_4</v>
          </cell>
          <cell r="I1215">
            <v>26299</v>
          </cell>
          <cell r="K1215" t="str">
            <v>OP</v>
          </cell>
          <cell r="L1215" t="str">
            <v>EW</v>
          </cell>
          <cell r="O1215" t="str">
            <v>6625</v>
          </cell>
          <cell r="P1215">
            <v>6932</v>
          </cell>
          <cell r="Q1215">
            <v>0.03</v>
          </cell>
          <cell r="R1215" t="str">
            <v>98.0</v>
          </cell>
          <cell r="S1215" t="str">
            <v>99.4</v>
          </cell>
          <cell r="T1215">
            <v>31564</v>
          </cell>
          <cell r="V1215" t="str">
            <v>7.0</v>
          </cell>
          <cell r="W1215" t="str">
            <v>12.0</v>
          </cell>
          <cell r="X1215" t="str">
            <v>NA</v>
          </cell>
          <cell r="Z1215" t="str">
            <v>1.5</v>
          </cell>
          <cell r="AA1215" t="str">
            <v>2.5</v>
          </cell>
          <cell r="AB1215" t="str">
            <v>NA</v>
          </cell>
          <cell r="AD1215" t="str">
            <v>99.5</v>
          </cell>
          <cell r="AE1215" t="str">
            <v>128</v>
          </cell>
          <cell r="AF1215" t="str">
            <v xml:space="preserve">  1350000</v>
          </cell>
          <cell r="AG1215" t="str">
            <v>600</v>
          </cell>
        </row>
        <row r="1216">
          <cell r="H1216" t="str">
            <v>10380_B_A BH</v>
          </cell>
          <cell r="I1216">
            <v>31382</v>
          </cell>
          <cell r="K1216" t="str">
            <v>OS</v>
          </cell>
          <cell r="L1216" t="str">
            <v>BP</v>
          </cell>
          <cell r="O1216" t="str">
            <v>EN</v>
          </cell>
          <cell r="P1216">
            <v>0</v>
          </cell>
          <cell r="V1216" t="str">
            <v>7</v>
          </cell>
          <cell r="Z1216" t="str">
            <v>1</v>
          </cell>
          <cell r="AD1216" t="str">
            <v>99.9</v>
          </cell>
          <cell r="AE1216" t="str">
            <v>1</v>
          </cell>
          <cell r="AF1216" t="str">
            <v>43698</v>
          </cell>
          <cell r="AG1216" t="str">
            <v>295</v>
          </cell>
        </row>
        <row r="1217">
          <cell r="H1217" t="str">
            <v>10380_B_B BH</v>
          </cell>
          <cell r="I1217">
            <v>31382</v>
          </cell>
          <cell r="K1217" t="str">
            <v>OS</v>
          </cell>
          <cell r="L1217" t="str">
            <v>BP</v>
          </cell>
          <cell r="O1217" t="str">
            <v>EN</v>
          </cell>
          <cell r="P1217">
            <v>0</v>
          </cell>
          <cell r="V1217" t="str">
            <v>7</v>
          </cell>
          <cell r="Z1217" t="str">
            <v>1</v>
          </cell>
          <cell r="AD1217" t="str">
            <v>99.9</v>
          </cell>
          <cell r="AE1217" t="str">
            <v>1</v>
          </cell>
          <cell r="AF1217" t="str">
            <v>43698</v>
          </cell>
          <cell r="AG1217" t="str">
            <v>295</v>
          </cell>
        </row>
        <row r="1218">
          <cell r="H1218" t="str">
            <v>10382_B_A BH</v>
          </cell>
          <cell r="I1218">
            <v>31382</v>
          </cell>
          <cell r="K1218" t="str">
            <v>OP</v>
          </cell>
          <cell r="L1218" t="str">
            <v>BP</v>
          </cell>
          <cell r="O1218" t="str">
            <v>EN</v>
          </cell>
          <cell r="P1218">
            <v>2248</v>
          </cell>
          <cell r="Q1218" t="str">
            <v>EN</v>
          </cell>
          <cell r="V1218" t="str">
            <v>7</v>
          </cell>
          <cell r="X1218" t="str">
            <v>NA</v>
          </cell>
          <cell r="Z1218" t="str">
            <v>1</v>
          </cell>
          <cell r="AB1218" t="str">
            <v>NA</v>
          </cell>
          <cell r="AD1218" t="str">
            <v>99.9</v>
          </cell>
          <cell r="AE1218" t="str">
            <v>1.0</v>
          </cell>
          <cell r="AF1218" t="str">
            <v>43698</v>
          </cell>
          <cell r="AG1218" t="str">
            <v>295</v>
          </cell>
        </row>
        <row r="1219">
          <cell r="H1219" t="str">
            <v>10382_B_B BH</v>
          </cell>
          <cell r="I1219">
            <v>31382</v>
          </cell>
          <cell r="K1219" t="str">
            <v>OP</v>
          </cell>
          <cell r="L1219" t="str">
            <v>BP</v>
          </cell>
          <cell r="O1219" t="str">
            <v>EN</v>
          </cell>
          <cell r="P1219">
            <v>433</v>
          </cell>
          <cell r="Q1219" t="str">
            <v>EN</v>
          </cell>
          <cell r="V1219" t="str">
            <v>7</v>
          </cell>
          <cell r="X1219" t="str">
            <v>NA</v>
          </cell>
          <cell r="Z1219" t="str">
            <v>1</v>
          </cell>
          <cell r="AB1219" t="str">
            <v>NA</v>
          </cell>
          <cell r="AD1219" t="str">
            <v>99.9</v>
          </cell>
          <cell r="AE1219" t="str">
            <v>1</v>
          </cell>
          <cell r="AF1219" t="str">
            <v>43698</v>
          </cell>
          <cell r="AG1219" t="str">
            <v>295</v>
          </cell>
        </row>
        <row r="1220">
          <cell r="H1220" t="str">
            <v>10356_B_ESP</v>
          </cell>
          <cell r="I1220">
            <v>34304</v>
          </cell>
          <cell r="K1220" t="str">
            <v>OP</v>
          </cell>
          <cell r="L1220" t="str">
            <v>EW</v>
          </cell>
          <cell r="O1220" t="str">
            <v>1000</v>
          </cell>
          <cell r="P1220">
            <v>6967</v>
          </cell>
          <cell r="Q1220">
            <v>0</v>
          </cell>
          <cell r="R1220" t="str">
            <v>11.4</v>
          </cell>
          <cell r="S1220" t="str">
            <v>NA</v>
          </cell>
          <cell r="U1220" t="str">
            <v>NA</v>
          </cell>
          <cell r="V1220" t="str">
            <v>NA</v>
          </cell>
          <cell r="X1220" t="str">
            <v>NA</v>
          </cell>
          <cell r="Z1220" t="str">
            <v>NA</v>
          </cell>
          <cell r="AB1220" t="str">
            <v>NA</v>
          </cell>
          <cell r="AD1220" t="str">
            <v>99.0</v>
          </cell>
          <cell r="AE1220" t="str">
            <v>13</v>
          </cell>
          <cell r="AF1220" t="str">
            <v>296334</v>
          </cell>
          <cell r="AG1220" t="str">
            <v>400</v>
          </cell>
        </row>
        <row r="1221">
          <cell r="H1221" t="str">
            <v>995_B_7</v>
          </cell>
          <cell r="I1221">
            <v>29373</v>
          </cell>
          <cell r="K1221" t="str">
            <v>OP</v>
          </cell>
          <cell r="L1221" t="str">
            <v>EK</v>
          </cell>
          <cell r="O1221" t="str">
            <v>16071</v>
          </cell>
          <cell r="P1221">
            <v>6554</v>
          </cell>
          <cell r="Q1221">
            <v>0.03</v>
          </cell>
          <cell r="R1221" t="str">
            <v>97.2</v>
          </cell>
          <cell r="S1221" t="str">
            <v>97.2</v>
          </cell>
          <cell r="T1221">
            <v>38108</v>
          </cell>
          <cell r="V1221" t="str">
            <v>12.0</v>
          </cell>
          <cell r="X1221" t="str">
            <v>NA</v>
          </cell>
          <cell r="Z1221" t="str">
            <v>3.2</v>
          </cell>
          <cell r="AB1221" t="str">
            <v>NA</v>
          </cell>
          <cell r="AD1221" t="str">
            <v>99.5</v>
          </cell>
          <cell r="AE1221" t="str">
            <v>45</v>
          </cell>
          <cell r="AF1221" t="str">
            <v xml:space="preserve">   800000</v>
          </cell>
          <cell r="AG1221" t="str">
            <v>305</v>
          </cell>
        </row>
        <row r="1222">
          <cell r="H1222" t="str">
            <v>995_B_8</v>
          </cell>
          <cell r="I1222">
            <v>29618</v>
          </cell>
          <cell r="K1222" t="str">
            <v>OP</v>
          </cell>
          <cell r="L1222" t="str">
            <v>EK</v>
          </cell>
          <cell r="O1222" t="str">
            <v>33342</v>
          </cell>
          <cell r="P1222">
            <v>6915</v>
          </cell>
          <cell r="Q1222">
            <v>0.03</v>
          </cell>
          <cell r="R1222" t="str">
            <v>97.2</v>
          </cell>
          <cell r="S1222" t="str">
            <v>97.2</v>
          </cell>
          <cell r="T1222">
            <v>38108</v>
          </cell>
          <cell r="V1222" t="str">
            <v>12.0</v>
          </cell>
          <cell r="X1222" t="str">
            <v>NA</v>
          </cell>
          <cell r="Z1222" t="str">
            <v>3.2</v>
          </cell>
          <cell r="AB1222" t="str">
            <v>NA</v>
          </cell>
          <cell r="AD1222" t="str">
            <v>99.5</v>
          </cell>
          <cell r="AE1222" t="str">
            <v>45</v>
          </cell>
          <cell r="AF1222" t="str">
            <v xml:space="preserve">  1530000</v>
          </cell>
          <cell r="AG1222" t="str">
            <v>290</v>
          </cell>
        </row>
        <row r="1223">
          <cell r="H1223" t="str">
            <v>996_B_11</v>
          </cell>
          <cell r="I1223">
            <v>25689</v>
          </cell>
          <cell r="K1223" t="str">
            <v>SC</v>
          </cell>
          <cell r="L1223" t="str">
            <v>EC</v>
          </cell>
          <cell r="O1223" t="str">
            <v>401</v>
          </cell>
          <cell r="P1223">
            <v>0</v>
          </cell>
          <cell r="Q1223" t="str">
            <v>NA</v>
          </cell>
          <cell r="R1223" t="str">
            <v>NA</v>
          </cell>
          <cell r="S1223" t="str">
            <v>99.4</v>
          </cell>
          <cell r="T1223">
            <v>37012</v>
          </cell>
          <cell r="V1223" t="str">
            <v>15</v>
          </cell>
          <cell r="X1223" t="str">
            <v>NA</v>
          </cell>
          <cell r="Z1223" t="str">
            <v>4.7</v>
          </cell>
          <cell r="AB1223" t="str">
            <v>NA</v>
          </cell>
          <cell r="AD1223" t="str">
            <v>99.4</v>
          </cell>
          <cell r="AE1223" t="str">
            <v>45</v>
          </cell>
          <cell r="AF1223" t="str">
            <v xml:space="preserve">   410000</v>
          </cell>
          <cell r="AG1223" t="str">
            <v>290</v>
          </cell>
        </row>
        <row r="1224">
          <cell r="H1224" t="str">
            <v>996_B_4</v>
          </cell>
          <cell r="I1224">
            <v>24838</v>
          </cell>
          <cell r="K1224" t="str">
            <v>SC</v>
          </cell>
          <cell r="L1224" t="str">
            <v>EC</v>
          </cell>
          <cell r="O1224" t="str">
            <v>650</v>
          </cell>
          <cell r="P1224">
            <v>0</v>
          </cell>
          <cell r="Q1224" t="str">
            <v>NA</v>
          </cell>
          <cell r="R1224" t="str">
            <v>NA</v>
          </cell>
          <cell r="S1224" t="str">
            <v>98.9</v>
          </cell>
          <cell r="T1224">
            <v>36678</v>
          </cell>
          <cell r="V1224" t="str">
            <v>15</v>
          </cell>
          <cell r="X1224" t="str">
            <v>NA</v>
          </cell>
          <cell r="Z1224" t="str">
            <v>4.7</v>
          </cell>
          <cell r="AB1224" t="str">
            <v>NA</v>
          </cell>
          <cell r="AD1224" t="str">
            <v>99.4</v>
          </cell>
          <cell r="AE1224" t="str">
            <v>45</v>
          </cell>
          <cell r="AF1224" t="str">
            <v xml:space="preserve">   410000</v>
          </cell>
          <cell r="AG1224" t="str">
            <v>290</v>
          </cell>
        </row>
        <row r="1225">
          <cell r="H1225" t="str">
            <v>996_B_5</v>
          </cell>
          <cell r="I1225">
            <v>25204</v>
          </cell>
          <cell r="K1225" t="str">
            <v>SC</v>
          </cell>
          <cell r="L1225" t="str">
            <v>EC</v>
          </cell>
          <cell r="O1225" t="str">
            <v>2400</v>
          </cell>
          <cell r="P1225">
            <v>0</v>
          </cell>
          <cell r="Q1225" t="str">
            <v>NA</v>
          </cell>
          <cell r="R1225" t="str">
            <v>NA</v>
          </cell>
          <cell r="S1225" t="str">
            <v>98.8</v>
          </cell>
          <cell r="T1225">
            <v>36617</v>
          </cell>
          <cell r="V1225" t="str">
            <v>15</v>
          </cell>
          <cell r="X1225" t="str">
            <v>NA</v>
          </cell>
          <cell r="Z1225" t="str">
            <v>4.7</v>
          </cell>
          <cell r="AB1225" t="str">
            <v>NA</v>
          </cell>
          <cell r="AD1225" t="str">
            <v>97.6</v>
          </cell>
          <cell r="AE1225" t="str">
            <v>120</v>
          </cell>
          <cell r="AF1225" t="str">
            <v xml:space="preserve">   410000</v>
          </cell>
          <cell r="AG1225" t="str">
            <v>350</v>
          </cell>
        </row>
        <row r="1226">
          <cell r="H1226" t="str">
            <v>996_B_6</v>
          </cell>
          <cell r="I1226">
            <v>25720</v>
          </cell>
          <cell r="K1226" t="str">
            <v>SC</v>
          </cell>
          <cell r="L1226" t="str">
            <v>EC</v>
          </cell>
          <cell r="O1226" t="str">
            <v>665</v>
          </cell>
          <cell r="P1226">
            <v>0</v>
          </cell>
          <cell r="Q1226" t="str">
            <v>NA</v>
          </cell>
          <cell r="R1226" t="str">
            <v>NA</v>
          </cell>
          <cell r="S1226" t="str">
            <v>98.9</v>
          </cell>
          <cell r="T1226">
            <v>36617</v>
          </cell>
          <cell r="V1226" t="str">
            <v>15</v>
          </cell>
          <cell r="X1226" t="str">
            <v>NA</v>
          </cell>
          <cell r="Z1226" t="str">
            <v>4.7</v>
          </cell>
          <cell r="AB1226" t="str">
            <v>NA</v>
          </cell>
          <cell r="AD1226" t="str">
            <v>99.4</v>
          </cell>
          <cell r="AE1226" t="str">
            <v>50</v>
          </cell>
          <cell r="AF1226" t="str">
            <v xml:space="preserve">   410000</v>
          </cell>
          <cell r="AG1226" t="str">
            <v>290</v>
          </cell>
        </row>
        <row r="1227">
          <cell r="H1227" t="str">
            <v>997_B_12</v>
          </cell>
          <cell r="I1227">
            <v>33725</v>
          </cell>
          <cell r="K1227" t="str">
            <v>OP</v>
          </cell>
          <cell r="L1227" t="str">
            <v>EC</v>
          </cell>
          <cell r="O1227" t="str">
            <v>6237</v>
          </cell>
          <cell r="P1227">
            <v>6683</v>
          </cell>
          <cell r="Q1227">
            <v>0.08</v>
          </cell>
          <cell r="R1227" t="str">
            <v>97.1</v>
          </cell>
          <cell r="S1227" t="str">
            <v>97.1</v>
          </cell>
          <cell r="T1227">
            <v>38292</v>
          </cell>
          <cell r="V1227" t="str">
            <v>6.0</v>
          </cell>
          <cell r="X1227" t="str">
            <v>NA</v>
          </cell>
          <cell r="Z1227" t="str">
            <v>0.5</v>
          </cell>
          <cell r="AB1227" t="str">
            <v>NA</v>
          </cell>
          <cell r="AD1227" t="str">
            <v>98.0</v>
          </cell>
          <cell r="AE1227" t="str">
            <v>433</v>
          </cell>
          <cell r="AF1227" t="str">
            <v xml:space="preserve">  2100000</v>
          </cell>
          <cell r="AG1227" t="str">
            <v>350</v>
          </cell>
        </row>
        <row r="1228">
          <cell r="H1228" t="str">
            <v>6085_B_14</v>
          </cell>
          <cell r="I1228">
            <v>33025</v>
          </cell>
          <cell r="K1228" t="str">
            <v>OP</v>
          </cell>
          <cell r="L1228" t="str">
            <v>EK</v>
          </cell>
          <cell r="O1228" t="str">
            <v>7555</v>
          </cell>
          <cell r="P1228">
            <v>7395</v>
          </cell>
          <cell r="Q1228">
            <v>0.09</v>
          </cell>
          <cell r="R1228" t="str">
            <v>96.0</v>
          </cell>
          <cell r="S1228" t="str">
            <v>96.0</v>
          </cell>
          <cell r="T1228">
            <v>38412</v>
          </cell>
          <cell r="V1228" t="str">
            <v>11.0</v>
          </cell>
          <cell r="X1228" t="str">
            <v>NA</v>
          </cell>
          <cell r="Z1228" t="str">
            <v>0.6</v>
          </cell>
          <cell r="AB1228" t="str">
            <v>NA</v>
          </cell>
          <cell r="AD1228" t="str">
            <v>99.5</v>
          </cell>
          <cell r="AE1228" t="str">
            <v>76</v>
          </cell>
          <cell r="AF1228" t="str">
            <v xml:space="preserve">  2474000</v>
          </cell>
          <cell r="AG1228" t="str">
            <v>320</v>
          </cell>
        </row>
        <row r="1229">
          <cell r="H1229" t="str">
            <v>6085_B_15</v>
          </cell>
          <cell r="I1229">
            <v>28856</v>
          </cell>
          <cell r="K1229" t="str">
            <v>OP</v>
          </cell>
          <cell r="L1229" t="str">
            <v>EK</v>
          </cell>
          <cell r="O1229" t="str">
            <v>18800</v>
          </cell>
          <cell r="P1229">
            <v>7296</v>
          </cell>
          <cell r="Q1229">
            <v>0.02</v>
          </cell>
          <cell r="R1229" t="str">
            <v>99.7</v>
          </cell>
          <cell r="S1229" t="str">
            <v>99.7</v>
          </cell>
          <cell r="T1229">
            <v>38047</v>
          </cell>
          <cell r="V1229" t="str">
            <v>9.8</v>
          </cell>
          <cell r="X1229" t="str">
            <v>NA</v>
          </cell>
          <cell r="Z1229" t="str">
            <v>0.6</v>
          </cell>
          <cell r="AB1229" t="str">
            <v>NA</v>
          </cell>
          <cell r="AD1229" t="str">
            <v>99.5</v>
          </cell>
          <cell r="AE1229" t="str">
            <v>184</v>
          </cell>
          <cell r="AF1229" t="str">
            <v xml:space="preserve">  2903000</v>
          </cell>
          <cell r="AG1229" t="str">
            <v>750</v>
          </cell>
        </row>
        <row r="1230">
          <cell r="H1230" t="str">
            <v>6085_B_17</v>
          </cell>
          <cell r="I1230">
            <v>30407</v>
          </cell>
          <cell r="K1230" t="str">
            <v>OP</v>
          </cell>
          <cell r="L1230" t="str">
            <v>EK</v>
          </cell>
          <cell r="O1230" t="str">
            <v>18876</v>
          </cell>
          <cell r="P1230">
            <v>8593</v>
          </cell>
          <cell r="Q1230">
            <v>0.02</v>
          </cell>
          <cell r="R1230" t="str">
            <v>99.5</v>
          </cell>
          <cell r="S1230" t="str">
            <v>99.5</v>
          </cell>
          <cell r="T1230">
            <v>38443</v>
          </cell>
          <cell r="V1230" t="str">
            <v>10.3</v>
          </cell>
          <cell r="X1230" t="str">
            <v>NA</v>
          </cell>
          <cell r="Z1230" t="str">
            <v>3.6</v>
          </cell>
          <cell r="AB1230" t="str">
            <v>NA</v>
          </cell>
          <cell r="AD1230" t="str">
            <v>99.7</v>
          </cell>
          <cell r="AE1230" t="str">
            <v>95</v>
          </cell>
          <cell r="AF1230" t="str">
            <v xml:space="preserve">  1700000</v>
          </cell>
          <cell r="AG1230" t="str">
            <v>300</v>
          </cell>
        </row>
        <row r="1231">
          <cell r="H1231" t="str">
            <v>6085_B_18</v>
          </cell>
          <cell r="I1231">
            <v>31444</v>
          </cell>
          <cell r="K1231" t="str">
            <v>OP</v>
          </cell>
          <cell r="L1231" t="str">
            <v>EK</v>
          </cell>
          <cell r="O1231" t="str">
            <v>20133</v>
          </cell>
          <cell r="P1231">
            <v>8230</v>
          </cell>
          <cell r="Q1231">
            <v>0.02</v>
          </cell>
          <cell r="R1231" t="str">
            <v>99.2</v>
          </cell>
          <cell r="S1231" t="str">
            <v>99.2</v>
          </cell>
          <cell r="T1231">
            <v>38078</v>
          </cell>
          <cell r="V1231" t="str">
            <v>13.9</v>
          </cell>
          <cell r="X1231" t="str">
            <v>NA</v>
          </cell>
          <cell r="Z1231" t="str">
            <v>3.6</v>
          </cell>
          <cell r="AB1231" t="str">
            <v>NA</v>
          </cell>
          <cell r="AD1231" t="str">
            <v>99.7</v>
          </cell>
          <cell r="AE1231" t="str">
            <v>98</v>
          </cell>
          <cell r="AF1231" t="str">
            <v xml:space="preserve">  1700000</v>
          </cell>
          <cell r="AG1231" t="str">
            <v>300</v>
          </cell>
        </row>
        <row r="1232">
          <cell r="H1232" t="str">
            <v>1904_B_3</v>
          </cell>
          <cell r="I1232">
            <v>20607</v>
          </cell>
          <cell r="K1232" t="str">
            <v>OP</v>
          </cell>
          <cell r="L1232" t="str">
            <v>EK</v>
          </cell>
          <cell r="O1232" t="str">
            <v>1601</v>
          </cell>
          <cell r="P1232">
            <v>8208</v>
          </cell>
          <cell r="Q1232">
            <v>0.04</v>
          </cell>
          <cell r="R1232" t="str">
            <v>EN</v>
          </cell>
          <cell r="S1232" t="str">
            <v>NA</v>
          </cell>
          <cell r="U1232" t="str">
            <v>NA</v>
          </cell>
          <cell r="V1232" t="str">
            <v>11</v>
          </cell>
          <cell r="X1232" t="str">
            <v>NA</v>
          </cell>
          <cell r="Z1232" t="str">
            <v>1.5</v>
          </cell>
          <cell r="AB1232" t="str">
            <v>.3</v>
          </cell>
          <cell r="AD1232" t="str">
            <v>99.6</v>
          </cell>
          <cell r="AE1232" t="str">
            <v>59</v>
          </cell>
          <cell r="AF1232" t="str">
            <v xml:space="preserve">   490000</v>
          </cell>
          <cell r="AG1232" t="str">
            <v>350</v>
          </cell>
        </row>
        <row r="1233">
          <cell r="H1233" t="str">
            <v>1904_B_4</v>
          </cell>
          <cell r="I1233">
            <v>22068</v>
          </cell>
          <cell r="K1233" t="str">
            <v>OP</v>
          </cell>
          <cell r="L1233" t="str">
            <v>EK</v>
          </cell>
          <cell r="O1233" t="str">
            <v>1790</v>
          </cell>
          <cell r="P1233">
            <v>8568</v>
          </cell>
          <cell r="Q1233">
            <v>0.04</v>
          </cell>
          <cell r="R1233" t="str">
            <v>EN</v>
          </cell>
          <cell r="S1233" t="str">
            <v>NA</v>
          </cell>
          <cell r="U1233" t="str">
            <v>NA</v>
          </cell>
          <cell r="V1233" t="str">
            <v>11</v>
          </cell>
          <cell r="X1233" t="str">
            <v>NA</v>
          </cell>
          <cell r="Z1233" t="str">
            <v>1.5</v>
          </cell>
          <cell r="AB1233" t="str">
            <v>.3</v>
          </cell>
          <cell r="AD1233" t="str">
            <v>99.6</v>
          </cell>
          <cell r="AE1233" t="str">
            <v>115</v>
          </cell>
          <cell r="AF1233" t="str">
            <v xml:space="preserve">   660000</v>
          </cell>
          <cell r="AG1233" t="str">
            <v>350</v>
          </cell>
        </row>
        <row r="1234">
          <cell r="H1234" t="str">
            <v>1912_B_3A</v>
          </cell>
          <cell r="I1234">
            <v>15373</v>
          </cell>
          <cell r="K1234" t="str">
            <v>OP</v>
          </cell>
          <cell r="L1234" t="str">
            <v>EK</v>
          </cell>
          <cell r="O1234" t="str">
            <v>66</v>
          </cell>
          <cell r="P1234">
            <v>4117</v>
          </cell>
          <cell r="Q1234">
            <v>0.24</v>
          </cell>
          <cell r="R1234" t="str">
            <v>EN</v>
          </cell>
          <cell r="S1234" t="str">
            <v>99.7</v>
          </cell>
          <cell r="T1234">
            <v>33543</v>
          </cell>
          <cell r="V1234" t="str">
            <v>4.7</v>
          </cell>
          <cell r="X1234" t="str">
            <v>NA</v>
          </cell>
          <cell r="Z1234" t="str">
            <v>.2</v>
          </cell>
          <cell r="AB1234" t="str">
            <v>0.4</v>
          </cell>
          <cell r="AD1234" t="str">
            <v>99.6</v>
          </cell>
          <cell r="AE1234" t="str">
            <v>90</v>
          </cell>
          <cell r="AF1234" t="str">
            <v xml:space="preserve">   327000</v>
          </cell>
          <cell r="AG1234" t="str">
            <v>390</v>
          </cell>
        </row>
        <row r="1235">
          <cell r="H1235" t="str">
            <v>1912_B_3B</v>
          </cell>
          <cell r="I1235">
            <v>26634</v>
          </cell>
          <cell r="K1235" t="str">
            <v>OP</v>
          </cell>
          <cell r="L1235" t="str">
            <v>EK</v>
          </cell>
          <cell r="O1235" t="str">
            <v>989</v>
          </cell>
          <cell r="P1235">
            <v>4117</v>
          </cell>
          <cell r="Q1235">
            <v>0.24</v>
          </cell>
          <cell r="R1235" t="str">
            <v>EN</v>
          </cell>
          <cell r="S1235" t="str">
            <v>99.7</v>
          </cell>
          <cell r="T1235">
            <v>33543</v>
          </cell>
          <cell r="V1235" t="str">
            <v>4.7</v>
          </cell>
          <cell r="X1235" t="str">
            <v>NA</v>
          </cell>
          <cell r="Z1235" t="str">
            <v>.2</v>
          </cell>
          <cell r="AB1235" t="str">
            <v>0.4</v>
          </cell>
          <cell r="AD1235" t="str">
            <v>99.6</v>
          </cell>
          <cell r="AE1235" t="str">
            <v>90</v>
          </cell>
          <cell r="AF1235" t="str">
            <v xml:space="preserve">   327000</v>
          </cell>
          <cell r="AG1235" t="str">
            <v>390</v>
          </cell>
        </row>
        <row r="1236">
          <cell r="H1236" t="str">
            <v>1912_B_4A</v>
          </cell>
          <cell r="I1236">
            <v>16103</v>
          </cell>
          <cell r="K1236" t="str">
            <v>OP</v>
          </cell>
          <cell r="L1236" t="str">
            <v>EK</v>
          </cell>
          <cell r="O1236" t="str">
            <v>989</v>
          </cell>
          <cell r="P1236">
            <v>4917</v>
          </cell>
          <cell r="Q1236">
            <v>0.03</v>
          </cell>
          <cell r="R1236" t="str">
            <v>EN</v>
          </cell>
          <cell r="S1236" t="str">
            <v>99.7</v>
          </cell>
          <cell r="T1236">
            <v>33543</v>
          </cell>
          <cell r="V1236" t="str">
            <v>4.7</v>
          </cell>
          <cell r="X1236" t="str">
            <v>NA</v>
          </cell>
          <cell r="Z1236" t="str">
            <v>.2</v>
          </cell>
          <cell r="AB1236" t="str">
            <v>0.4</v>
          </cell>
          <cell r="AD1236" t="str">
            <v>99.6</v>
          </cell>
          <cell r="AE1236" t="str">
            <v>90</v>
          </cell>
          <cell r="AF1236" t="str">
            <v xml:space="preserve">   327000</v>
          </cell>
          <cell r="AG1236" t="str">
            <v>390</v>
          </cell>
        </row>
        <row r="1237">
          <cell r="H1237" t="str">
            <v>1912_B_4B</v>
          </cell>
          <cell r="I1237">
            <v>26634</v>
          </cell>
          <cell r="K1237" t="str">
            <v>OP</v>
          </cell>
          <cell r="L1237" t="str">
            <v>EK</v>
          </cell>
          <cell r="O1237" t="str">
            <v>989</v>
          </cell>
          <cell r="P1237">
            <v>4917</v>
          </cell>
          <cell r="Q1237">
            <v>0.03</v>
          </cell>
          <cell r="R1237" t="str">
            <v>EN</v>
          </cell>
          <cell r="S1237" t="str">
            <v>99.7</v>
          </cell>
          <cell r="T1237">
            <v>33543</v>
          </cell>
          <cell r="V1237" t="str">
            <v>4.7</v>
          </cell>
          <cell r="X1237" t="str">
            <v>NA</v>
          </cell>
          <cell r="Z1237" t="str">
            <v>.2</v>
          </cell>
          <cell r="AB1237" t="str">
            <v>0.4</v>
          </cell>
          <cell r="AD1237" t="str">
            <v>99.6</v>
          </cell>
          <cell r="AE1237" t="str">
            <v>90</v>
          </cell>
          <cell r="AF1237" t="str">
            <v xml:space="preserve">   327000</v>
          </cell>
          <cell r="AG1237" t="str">
            <v>390</v>
          </cell>
        </row>
        <row r="1238">
          <cell r="H1238" t="str">
            <v>1912_B_5A</v>
          </cell>
          <cell r="I1238">
            <v>20699</v>
          </cell>
          <cell r="K1238" t="str">
            <v>OP</v>
          </cell>
          <cell r="L1238" t="str">
            <v>EK</v>
          </cell>
          <cell r="O1238" t="str">
            <v>260</v>
          </cell>
          <cell r="P1238">
            <v>7384</v>
          </cell>
          <cell r="Q1238">
            <v>0.06</v>
          </cell>
          <cell r="R1238" t="str">
            <v>EN</v>
          </cell>
          <cell r="S1238" t="str">
            <v>99.7</v>
          </cell>
          <cell r="T1238">
            <v>33543</v>
          </cell>
          <cell r="V1238" t="str">
            <v>4.4</v>
          </cell>
          <cell r="X1238" t="str">
            <v>NA</v>
          </cell>
          <cell r="Z1238" t="str">
            <v>.2</v>
          </cell>
          <cell r="AB1238" t="str">
            <v>NA</v>
          </cell>
          <cell r="AD1238" t="str">
            <v>98.2</v>
          </cell>
          <cell r="AE1238" t="str">
            <v>6</v>
          </cell>
          <cell r="AF1238" t="str">
            <v>430000</v>
          </cell>
          <cell r="AG1238" t="str">
            <v>302</v>
          </cell>
        </row>
        <row r="1239">
          <cell r="H1239" t="str">
            <v>1912_B_5B</v>
          </cell>
          <cell r="I1239">
            <v>26634</v>
          </cell>
          <cell r="K1239" t="str">
            <v>OP</v>
          </cell>
          <cell r="L1239" t="str">
            <v>EK</v>
          </cell>
          <cell r="O1239" t="str">
            <v>935</v>
          </cell>
          <cell r="P1239">
            <v>7384</v>
          </cell>
          <cell r="Q1239">
            <v>0.06</v>
          </cell>
          <cell r="R1239" t="str">
            <v>EN</v>
          </cell>
          <cell r="S1239" t="str">
            <v>99.7</v>
          </cell>
          <cell r="T1239">
            <v>33543</v>
          </cell>
          <cell r="V1239" t="str">
            <v>11</v>
          </cell>
          <cell r="X1239" t="str">
            <v>NA</v>
          </cell>
          <cell r="Z1239" t="str">
            <v>1.8</v>
          </cell>
          <cell r="AB1239" t="str">
            <v>0.4</v>
          </cell>
          <cell r="AD1239" t="str">
            <v>98.2</v>
          </cell>
          <cell r="AE1239" t="str">
            <v>6</v>
          </cell>
          <cell r="AF1239" t="str">
            <v xml:space="preserve">   430000</v>
          </cell>
          <cell r="AG1239" t="str">
            <v>302</v>
          </cell>
        </row>
        <row r="1240">
          <cell r="H1240" t="str">
            <v>1912_B_6A</v>
          </cell>
          <cell r="I1240">
            <v>21671</v>
          </cell>
          <cell r="K1240" t="str">
            <v>OP</v>
          </cell>
          <cell r="L1240" t="str">
            <v>EK</v>
          </cell>
          <cell r="O1240" t="str">
            <v>287</v>
          </cell>
          <cell r="P1240">
            <v>7070</v>
          </cell>
          <cell r="Q1240">
            <v>0.04</v>
          </cell>
          <cell r="R1240" t="str">
            <v>EN</v>
          </cell>
          <cell r="S1240" t="str">
            <v>99.7</v>
          </cell>
          <cell r="T1240">
            <v>33543</v>
          </cell>
          <cell r="V1240" t="str">
            <v>12.2</v>
          </cell>
          <cell r="X1240" t="str">
            <v>NA</v>
          </cell>
          <cell r="Z1240" t="str">
            <v>4.4</v>
          </cell>
          <cell r="AB1240" t="str">
            <v>0.4</v>
          </cell>
          <cell r="AD1240" t="str">
            <v>99.8</v>
          </cell>
          <cell r="AE1240" t="str">
            <v>70</v>
          </cell>
          <cell r="AF1240" t="str">
            <v>600000</v>
          </cell>
          <cell r="AG1240" t="str">
            <v>303</v>
          </cell>
        </row>
        <row r="1241">
          <cell r="H1241" t="str">
            <v>1912_B_6B</v>
          </cell>
          <cell r="I1241">
            <v>26696</v>
          </cell>
          <cell r="K1241" t="str">
            <v>OP</v>
          </cell>
          <cell r="L1241" t="str">
            <v>EK</v>
          </cell>
          <cell r="O1241" t="str">
            <v>1339</v>
          </cell>
          <cell r="P1241">
            <v>7070</v>
          </cell>
          <cell r="Q1241">
            <v>0.04</v>
          </cell>
          <cell r="R1241" t="str">
            <v>EN</v>
          </cell>
          <cell r="S1241" t="str">
            <v>99.7</v>
          </cell>
          <cell r="T1241">
            <v>33543</v>
          </cell>
          <cell r="V1241" t="str">
            <v>11</v>
          </cell>
          <cell r="X1241" t="str">
            <v>NA</v>
          </cell>
          <cell r="Z1241" t="str">
            <v>1.8</v>
          </cell>
          <cell r="AB1241" t="str">
            <v>0.4</v>
          </cell>
          <cell r="AD1241" t="str">
            <v>99.8</v>
          </cell>
          <cell r="AE1241" t="str">
            <v>70</v>
          </cell>
          <cell r="AF1241" t="str">
            <v xml:space="preserve">   600000</v>
          </cell>
          <cell r="AG1241" t="str">
            <v>303</v>
          </cell>
        </row>
        <row r="1242">
          <cell r="H1242" t="str">
            <v>1915_B_1</v>
          </cell>
          <cell r="I1242">
            <v>24869</v>
          </cell>
          <cell r="K1242" t="str">
            <v>OP</v>
          </cell>
          <cell r="L1242" t="str">
            <v>EK</v>
          </cell>
          <cell r="O1242" t="str">
            <v>1872</v>
          </cell>
          <cell r="P1242">
            <v>6246</v>
          </cell>
          <cell r="Q1242">
            <v>7.0000000000000007E-2</v>
          </cell>
          <cell r="R1242" t="str">
            <v>96.0</v>
          </cell>
          <cell r="S1242" t="str">
            <v>96.0</v>
          </cell>
          <cell r="T1242">
            <v>31809</v>
          </cell>
          <cell r="V1242" t="str">
            <v>10</v>
          </cell>
          <cell r="X1242" t="str">
            <v>NA</v>
          </cell>
          <cell r="Z1242" t="str">
            <v>3.2</v>
          </cell>
          <cell r="AB1242" t="str">
            <v>NA</v>
          </cell>
          <cell r="AD1242" t="str">
            <v>99</v>
          </cell>
          <cell r="AE1242" t="str">
            <v>219</v>
          </cell>
          <cell r="AF1242" t="str">
            <v xml:space="preserve">  1700000</v>
          </cell>
          <cell r="AG1242" t="str">
            <v>330</v>
          </cell>
        </row>
        <row r="1243">
          <cell r="H1243" t="str">
            <v>1918_B_CE001</v>
          </cell>
          <cell r="I1243">
            <v>19876</v>
          </cell>
          <cell r="K1243" t="str">
            <v>SB</v>
          </cell>
          <cell r="L1243" t="str">
            <v>EK</v>
          </cell>
          <cell r="O1243" t="str">
            <v>EN</v>
          </cell>
          <cell r="P1243">
            <v>48</v>
          </cell>
          <cell r="Q1243">
            <v>4.2000000000000003E-2</v>
          </cell>
          <cell r="R1243" t="str">
            <v>EN</v>
          </cell>
          <cell r="S1243" t="str">
            <v>EN</v>
          </cell>
          <cell r="U1243" t="str">
            <v>NA</v>
          </cell>
          <cell r="V1243" t="str">
            <v>7.8</v>
          </cell>
          <cell r="X1243" t="str">
            <v>NA</v>
          </cell>
          <cell r="Z1243" t="str">
            <v>0.7</v>
          </cell>
          <cell r="AB1243" t="str">
            <v>NA</v>
          </cell>
          <cell r="AD1243" t="str">
            <v>95.0</v>
          </cell>
          <cell r="AE1243" t="str">
            <v>135</v>
          </cell>
          <cell r="AF1243" t="str">
            <v>239000</v>
          </cell>
          <cell r="AG1243" t="str">
            <v>293</v>
          </cell>
        </row>
        <row r="1244">
          <cell r="H1244" t="str">
            <v>1926_B_1</v>
          </cell>
          <cell r="I1244">
            <v>36861</v>
          </cell>
          <cell r="K1244" t="str">
            <v>OP</v>
          </cell>
          <cell r="L1244" t="str">
            <v>BP</v>
          </cell>
          <cell r="O1244" t="str">
            <v>1100</v>
          </cell>
          <cell r="P1244">
            <v>7011</v>
          </cell>
          <cell r="Q1244">
            <v>0.01</v>
          </cell>
          <cell r="R1244" t="str">
            <v>EN</v>
          </cell>
          <cell r="S1244" t="str">
            <v>EN</v>
          </cell>
          <cell r="U1244" t="str">
            <v>NA</v>
          </cell>
          <cell r="V1244" t="str">
            <v>NA</v>
          </cell>
          <cell r="X1244" t="str">
            <v>NA</v>
          </cell>
          <cell r="Z1244" t="str">
            <v>NA</v>
          </cell>
          <cell r="AB1244" t="str">
            <v>NA</v>
          </cell>
          <cell r="AD1244" t="str">
            <v>EN</v>
          </cell>
          <cell r="AE1244" t="str">
            <v>EN</v>
          </cell>
          <cell r="AF1244" t="str">
            <v>100000</v>
          </cell>
          <cell r="AG1244" t="str">
            <v>280</v>
          </cell>
        </row>
        <row r="1245">
          <cell r="H1245" t="str">
            <v>1926_B_2</v>
          </cell>
          <cell r="I1245">
            <v>36982</v>
          </cell>
          <cell r="K1245" t="str">
            <v>OP</v>
          </cell>
          <cell r="L1245" t="str">
            <v>BP</v>
          </cell>
          <cell r="O1245" t="str">
            <v>1100</v>
          </cell>
          <cell r="P1245">
            <v>7626</v>
          </cell>
          <cell r="Q1245">
            <v>0.01</v>
          </cell>
          <cell r="R1245" t="str">
            <v>EN</v>
          </cell>
          <cell r="S1245" t="str">
            <v>EN</v>
          </cell>
          <cell r="U1245" t="str">
            <v>NA</v>
          </cell>
          <cell r="V1245" t="str">
            <v>NA</v>
          </cell>
          <cell r="X1245" t="str">
            <v>NA</v>
          </cell>
          <cell r="Z1245" t="str">
            <v>NA</v>
          </cell>
          <cell r="AB1245" t="str">
            <v>NA</v>
          </cell>
          <cell r="AD1245" t="str">
            <v>EN</v>
          </cell>
          <cell r="AE1245" t="str">
            <v>EN</v>
          </cell>
          <cell r="AF1245" t="str">
            <v>100000</v>
          </cell>
          <cell r="AG1245" t="str">
            <v>280</v>
          </cell>
        </row>
        <row r="1246">
          <cell r="H1246" t="str">
            <v>1927_B_7</v>
          </cell>
          <cell r="I1246">
            <v>29587</v>
          </cell>
          <cell r="K1246" t="str">
            <v>OP</v>
          </cell>
          <cell r="L1246" t="str">
            <v>BR</v>
          </cell>
          <cell r="O1246" t="str">
            <v>10000</v>
          </cell>
          <cell r="P1246">
            <v>7486</v>
          </cell>
          <cell r="Q1246">
            <v>0.01</v>
          </cell>
          <cell r="R1246" t="str">
            <v>99.9</v>
          </cell>
          <cell r="S1246" t="str">
            <v>96.8</v>
          </cell>
          <cell r="T1246">
            <v>33573</v>
          </cell>
          <cell r="V1246" t="str">
            <v>10</v>
          </cell>
          <cell r="X1246" t="str">
            <v>NA</v>
          </cell>
          <cell r="Z1246" t="str">
            <v>4.5</v>
          </cell>
          <cell r="AB1246" t="str">
            <v>NA</v>
          </cell>
          <cell r="AD1246" t="str">
            <v>99.9</v>
          </cell>
          <cell r="AE1246" t="str">
            <v>77</v>
          </cell>
          <cell r="AF1246" t="str">
            <v xml:space="preserve">   340000</v>
          </cell>
          <cell r="AG1246" t="str">
            <v>300</v>
          </cell>
        </row>
        <row r="1247">
          <cell r="H1247" t="str">
            <v>1927_B_8</v>
          </cell>
          <cell r="I1247">
            <v>26451</v>
          </cell>
          <cell r="K1247" t="str">
            <v>OP</v>
          </cell>
          <cell r="L1247" t="str">
            <v>EK</v>
          </cell>
          <cell r="O1247" t="str">
            <v>4000</v>
          </cell>
          <cell r="P1247">
            <v>7137</v>
          </cell>
          <cell r="Q1247">
            <v>0.04</v>
          </cell>
          <cell r="R1247" t="str">
            <v>99.9</v>
          </cell>
          <cell r="S1247" t="str">
            <v>96.6</v>
          </cell>
          <cell r="T1247">
            <v>33786</v>
          </cell>
          <cell r="V1247" t="str">
            <v>9.5</v>
          </cell>
          <cell r="X1247" t="str">
            <v>NA</v>
          </cell>
          <cell r="Z1247" t="str">
            <v>1.5</v>
          </cell>
          <cell r="AB1247" t="str">
            <v>NA</v>
          </cell>
          <cell r="AD1247" t="str">
            <v>99.5</v>
          </cell>
          <cell r="AE1247" t="str">
            <v>81</v>
          </cell>
          <cell r="AF1247" t="str">
            <v xml:space="preserve">   800000</v>
          </cell>
          <cell r="AG1247" t="str">
            <v>300</v>
          </cell>
        </row>
        <row r="1248">
          <cell r="H1248" t="str">
            <v>1934_B_1</v>
          </cell>
          <cell r="I1248">
            <v>33239</v>
          </cell>
          <cell r="K1248" t="str">
            <v>OP</v>
          </cell>
          <cell r="L1248" t="str">
            <v>BP</v>
          </cell>
          <cell r="O1248" t="str">
            <v>1135</v>
          </cell>
          <cell r="P1248">
            <v>7078</v>
          </cell>
          <cell r="Q1248">
            <v>0.01</v>
          </cell>
          <cell r="R1248" t="str">
            <v>99.74</v>
          </cell>
          <cell r="S1248" t="str">
            <v>EN</v>
          </cell>
          <cell r="T1248">
            <v>33270</v>
          </cell>
          <cell r="U1248" t="str">
            <v>EN</v>
          </cell>
          <cell r="V1248" t="str">
            <v>NA</v>
          </cell>
          <cell r="X1248" t="str">
            <v>NA</v>
          </cell>
          <cell r="Z1248" t="str">
            <v>NA</v>
          </cell>
          <cell r="AB1248" t="str">
            <v>NA</v>
          </cell>
          <cell r="AD1248" t="str">
            <v>99.8</v>
          </cell>
          <cell r="AE1248" t="str">
            <v>3</v>
          </cell>
          <cell r="AF1248" t="str">
            <v>84470</v>
          </cell>
          <cell r="AG1248" t="str">
            <v>250</v>
          </cell>
        </row>
        <row r="1249">
          <cell r="H1249" t="str">
            <v>1934_B_2</v>
          </cell>
          <cell r="I1249">
            <v>33239</v>
          </cell>
          <cell r="K1249" t="str">
            <v>OP</v>
          </cell>
          <cell r="L1249" t="str">
            <v>BP</v>
          </cell>
          <cell r="O1249" t="str">
            <v>1135</v>
          </cell>
          <cell r="P1249">
            <v>6880</v>
          </cell>
          <cell r="Q1249">
            <v>0.03</v>
          </cell>
          <cell r="R1249" t="str">
            <v>99.74</v>
          </cell>
          <cell r="S1249" t="str">
            <v>EN</v>
          </cell>
          <cell r="T1249">
            <v>33270</v>
          </cell>
          <cell r="V1249" t="str">
            <v>NA</v>
          </cell>
          <cell r="X1249" t="str">
            <v>NA</v>
          </cell>
          <cell r="Z1249" t="str">
            <v>NA</v>
          </cell>
          <cell r="AB1249" t="str">
            <v>NA</v>
          </cell>
          <cell r="AD1249" t="str">
            <v>99.8</v>
          </cell>
          <cell r="AE1249" t="str">
            <v>3.3</v>
          </cell>
          <cell r="AF1249" t="str">
            <v>84470</v>
          </cell>
          <cell r="AG1249" t="str">
            <v>250</v>
          </cell>
        </row>
        <row r="1250">
          <cell r="H1250" t="str">
            <v>3982_B_C30</v>
          </cell>
          <cell r="I1250">
            <v>32295</v>
          </cell>
          <cell r="K1250" t="str">
            <v>OP</v>
          </cell>
          <cell r="L1250" t="str">
            <v>OT</v>
          </cell>
          <cell r="O1250" t="str">
            <v>2650</v>
          </cell>
          <cell r="P1250">
            <v>6560</v>
          </cell>
          <cell r="Q1250">
            <v>0.06</v>
          </cell>
          <cell r="R1250" t="str">
            <v>98.5</v>
          </cell>
          <cell r="S1250" t="str">
            <v>NA</v>
          </cell>
          <cell r="U1250" t="str">
            <v>NA</v>
          </cell>
          <cell r="V1250" t="str">
            <v>6.3</v>
          </cell>
          <cell r="X1250" t="str">
            <v>NA</v>
          </cell>
          <cell r="Z1250" t="str">
            <v>0.9</v>
          </cell>
          <cell r="AB1250" t="str">
            <v>NA</v>
          </cell>
          <cell r="AD1250" t="str">
            <v>98</v>
          </cell>
          <cell r="AE1250" t="str">
            <v>28</v>
          </cell>
          <cell r="AF1250" t="str">
            <v>162000</v>
          </cell>
          <cell r="AG1250" t="str">
            <v>375</v>
          </cell>
        </row>
        <row r="1251">
          <cell r="H1251" t="str">
            <v>3982_B_C31</v>
          </cell>
          <cell r="I1251">
            <v>32295</v>
          </cell>
          <cell r="K1251" t="str">
            <v>OP</v>
          </cell>
          <cell r="L1251" t="str">
            <v>OT</v>
          </cell>
          <cell r="O1251" t="str">
            <v>2650</v>
          </cell>
          <cell r="P1251">
            <v>7762</v>
          </cell>
          <cell r="Q1251">
            <v>7.0000000000000007E-2</v>
          </cell>
          <cell r="R1251" t="str">
            <v>98.5</v>
          </cell>
          <cell r="S1251" t="str">
            <v>NA</v>
          </cell>
          <cell r="U1251" t="str">
            <v>NA</v>
          </cell>
          <cell r="V1251" t="str">
            <v>6.3</v>
          </cell>
          <cell r="X1251" t="str">
            <v>NA</v>
          </cell>
          <cell r="Z1251" t="str">
            <v>0.9</v>
          </cell>
          <cell r="AB1251" t="str">
            <v>NA</v>
          </cell>
          <cell r="AD1251" t="str">
            <v>98</v>
          </cell>
          <cell r="AE1251" t="str">
            <v>27</v>
          </cell>
          <cell r="AF1251" t="str">
            <v>162000</v>
          </cell>
          <cell r="AG1251" t="str">
            <v>375</v>
          </cell>
        </row>
        <row r="1252">
          <cell r="H1252" t="str">
            <v>3982_B_C33</v>
          </cell>
          <cell r="I1252">
            <v>27912</v>
          </cell>
          <cell r="K1252" t="str">
            <v>OP</v>
          </cell>
          <cell r="L1252" t="str">
            <v>MC</v>
          </cell>
          <cell r="O1252" t="str">
            <v>270</v>
          </cell>
          <cell r="P1252">
            <v>7405</v>
          </cell>
          <cell r="Q1252">
            <v>0.16</v>
          </cell>
          <cell r="R1252" t="str">
            <v>93.0</v>
          </cell>
          <cell r="S1252" t="str">
            <v>NA</v>
          </cell>
          <cell r="U1252" t="str">
            <v>NA</v>
          </cell>
          <cell r="V1252" t="str">
            <v>9.2</v>
          </cell>
          <cell r="X1252" t="str">
            <v>NA</v>
          </cell>
          <cell r="Z1252" t="str">
            <v>2.2</v>
          </cell>
          <cell r="AB1252" t="str">
            <v>NA</v>
          </cell>
          <cell r="AD1252" t="str">
            <v>88</v>
          </cell>
          <cell r="AE1252" t="str">
            <v>88</v>
          </cell>
          <cell r="AF1252" t="str">
            <v>115000</v>
          </cell>
          <cell r="AG1252" t="str">
            <v>300</v>
          </cell>
        </row>
        <row r="1253">
          <cell r="H1253" t="str">
            <v>4005_B_1A</v>
          </cell>
          <cell r="I1253">
            <v>37530</v>
          </cell>
          <cell r="K1253" t="str">
            <v>OP</v>
          </cell>
          <cell r="L1253" t="str">
            <v>BP</v>
          </cell>
          <cell r="M1253" t="str">
            <v>SC</v>
          </cell>
          <cell r="O1253" t="str">
            <v>900</v>
          </cell>
          <cell r="P1253">
            <v>4636</v>
          </cell>
          <cell r="Q1253">
            <v>0.01</v>
          </cell>
          <cell r="R1253" t="str">
            <v>99.9</v>
          </cell>
          <cell r="S1253" t="str">
            <v>99.9</v>
          </cell>
          <cell r="T1253">
            <v>38443</v>
          </cell>
          <cell r="V1253" t="str">
            <v>NA</v>
          </cell>
          <cell r="X1253" t="str">
            <v>NA</v>
          </cell>
          <cell r="Z1253" t="str">
            <v>NA</v>
          </cell>
          <cell r="AB1253" t="str">
            <v>NA</v>
          </cell>
          <cell r="AD1253" t="str">
            <v>99.0</v>
          </cell>
          <cell r="AE1253" t="str">
            <v>12.2</v>
          </cell>
          <cell r="AF1253" t="str">
            <v>136000</v>
          </cell>
          <cell r="AG1253" t="str">
            <v>275</v>
          </cell>
        </row>
        <row r="1254">
          <cell r="H1254" t="str">
            <v>4005_B_2</v>
          </cell>
          <cell r="I1254">
            <v>37408</v>
          </cell>
          <cell r="K1254" t="str">
            <v>OP</v>
          </cell>
          <cell r="L1254" t="str">
            <v>BP</v>
          </cell>
          <cell r="M1254" t="str">
            <v>SC</v>
          </cell>
          <cell r="O1254" t="str">
            <v>900</v>
          </cell>
          <cell r="P1254">
            <v>5368</v>
          </cell>
          <cell r="Q1254">
            <v>0.01</v>
          </cell>
          <cell r="R1254" t="str">
            <v>99.9</v>
          </cell>
          <cell r="S1254" t="str">
            <v>99.9</v>
          </cell>
          <cell r="T1254">
            <v>38565</v>
          </cell>
          <cell r="V1254" t="str">
            <v>NA</v>
          </cell>
          <cell r="X1254" t="str">
            <v>NA</v>
          </cell>
          <cell r="Z1254" t="str">
            <v>NA</v>
          </cell>
          <cell r="AB1254" t="str">
            <v>NA</v>
          </cell>
          <cell r="AD1254" t="str">
            <v>99</v>
          </cell>
          <cell r="AE1254" t="str">
            <v>12.2</v>
          </cell>
          <cell r="AF1254" t="str">
            <v>136000</v>
          </cell>
          <cell r="AG1254" t="str">
            <v>275</v>
          </cell>
        </row>
        <row r="1255">
          <cell r="H1255" t="str">
            <v>6090_B_1</v>
          </cell>
          <cell r="I1255">
            <v>27881</v>
          </cell>
          <cell r="K1255" t="str">
            <v>OP</v>
          </cell>
          <cell r="L1255" t="str">
            <v>WS</v>
          </cell>
          <cell r="M1255" t="str">
            <v>OT</v>
          </cell>
          <cell r="O1255" t="str">
            <v>EN</v>
          </cell>
          <cell r="P1255">
            <v>8628</v>
          </cell>
          <cell r="Q1255">
            <v>0.02</v>
          </cell>
          <cell r="R1255" t="str">
            <v>EN</v>
          </cell>
          <cell r="S1255" t="str">
            <v>EN</v>
          </cell>
          <cell r="U1255" t="str">
            <v>EN</v>
          </cell>
          <cell r="V1255" t="str">
            <v>9</v>
          </cell>
          <cell r="X1255" t="str">
            <v>NA</v>
          </cell>
          <cell r="Z1255" t="str">
            <v>1</v>
          </cell>
          <cell r="AB1255" t="str">
            <v>NA</v>
          </cell>
          <cell r="AD1255" t="str">
            <v>EN</v>
          </cell>
          <cell r="AE1255" t="str">
            <v>EN</v>
          </cell>
          <cell r="AF1255" t="str">
            <v>EN</v>
          </cell>
          <cell r="AG1255" t="str">
            <v>EN</v>
          </cell>
        </row>
        <row r="1256">
          <cell r="H1256" t="str">
            <v>6090_B_2</v>
          </cell>
          <cell r="I1256">
            <v>28216</v>
          </cell>
          <cell r="K1256" t="str">
            <v>OP</v>
          </cell>
          <cell r="L1256" t="str">
            <v>WS</v>
          </cell>
          <cell r="M1256" t="str">
            <v>OT</v>
          </cell>
          <cell r="O1256" t="str">
            <v>EN</v>
          </cell>
          <cell r="P1256">
            <v>8413</v>
          </cell>
          <cell r="Q1256">
            <v>0.02</v>
          </cell>
          <cell r="R1256" t="str">
            <v>EN</v>
          </cell>
          <cell r="S1256" t="str">
            <v>EN</v>
          </cell>
          <cell r="U1256" t="str">
            <v>EN</v>
          </cell>
          <cell r="V1256" t="str">
            <v>9</v>
          </cell>
          <cell r="X1256" t="str">
            <v>NA</v>
          </cell>
          <cell r="Z1256" t="str">
            <v>1</v>
          </cell>
          <cell r="AB1256" t="str">
            <v>NA</v>
          </cell>
          <cell r="AD1256" t="str">
            <v>EN</v>
          </cell>
          <cell r="AE1256" t="str">
            <v>EN</v>
          </cell>
          <cell r="AF1256" t="str">
            <v>EN</v>
          </cell>
          <cell r="AG1256" t="str">
            <v>EN</v>
          </cell>
        </row>
        <row r="1257">
          <cell r="H1257" t="str">
            <v>6090_B_3</v>
          </cell>
          <cell r="I1257">
            <v>32082</v>
          </cell>
          <cell r="K1257" t="str">
            <v>OP</v>
          </cell>
          <cell r="L1257" t="str">
            <v>BR</v>
          </cell>
          <cell r="O1257" t="str">
            <v>73093</v>
          </cell>
          <cell r="P1257">
            <v>6510</v>
          </cell>
          <cell r="Q1257">
            <v>0.02</v>
          </cell>
          <cell r="R1257" t="str">
            <v>EN</v>
          </cell>
          <cell r="S1257" t="str">
            <v>EN</v>
          </cell>
          <cell r="U1257" t="str">
            <v>EN</v>
          </cell>
          <cell r="V1257" t="str">
            <v>10.8</v>
          </cell>
          <cell r="X1257" t="str">
            <v>NA</v>
          </cell>
          <cell r="Z1257" t="str">
            <v>.4</v>
          </cell>
          <cell r="AA1257" t="str">
            <v>2.5</v>
          </cell>
          <cell r="AB1257" t="str">
            <v>NA</v>
          </cell>
          <cell r="AD1257" t="str">
            <v>99.8</v>
          </cell>
          <cell r="AE1257" t="str">
            <v>0</v>
          </cell>
          <cell r="AF1257" t="str">
            <v xml:space="preserve">  2659000</v>
          </cell>
          <cell r="AG1257" t="str">
            <v>155</v>
          </cell>
        </row>
        <row r="1258">
          <cell r="H1258" t="str">
            <v>50039_B_1</v>
          </cell>
          <cell r="I1258">
            <v>32813</v>
          </cell>
          <cell r="K1258" t="str">
            <v>OP</v>
          </cell>
          <cell r="L1258" t="str">
            <v>SC</v>
          </cell>
          <cell r="M1258" t="str">
            <v>BP</v>
          </cell>
          <cell r="O1258" t="str">
            <v>EN</v>
          </cell>
          <cell r="P1258">
            <v>6215</v>
          </cell>
          <cell r="Q1258">
            <v>0.03</v>
          </cell>
          <cell r="R1258" t="str">
            <v>95.9</v>
          </cell>
          <cell r="S1258" t="str">
            <v>NA</v>
          </cell>
          <cell r="U1258" t="str">
            <v>NA</v>
          </cell>
          <cell r="V1258" t="str">
            <v>55.0</v>
          </cell>
          <cell r="X1258" t="str">
            <v>NA</v>
          </cell>
          <cell r="Z1258" t="str">
            <v>0.4</v>
          </cell>
          <cell r="AB1258" t="str">
            <v>NA</v>
          </cell>
          <cell r="AD1258" t="str">
            <v>99.9</v>
          </cell>
          <cell r="AE1258" t="str">
            <v>20</v>
          </cell>
          <cell r="AF1258" t="str">
            <v>175000</v>
          </cell>
          <cell r="AG1258" t="str">
            <v>375</v>
          </cell>
        </row>
        <row r="1259">
          <cell r="H1259" t="str">
            <v>50656_B_BH1</v>
          </cell>
          <cell r="I1259">
            <v>33573</v>
          </cell>
          <cell r="K1259" t="str">
            <v>OP</v>
          </cell>
          <cell r="L1259" t="str">
            <v>BP</v>
          </cell>
          <cell r="O1259" t="str">
            <v>EN</v>
          </cell>
          <cell r="P1259">
            <v>8189</v>
          </cell>
          <cell r="Q1259">
            <v>0</v>
          </cell>
          <cell r="R1259" t="str">
            <v>99.6</v>
          </cell>
          <cell r="S1259" t="str">
            <v>99.6</v>
          </cell>
          <cell r="T1259">
            <v>38596</v>
          </cell>
          <cell r="V1259" t="str">
            <v>NA</v>
          </cell>
          <cell r="X1259" t="str">
            <v>NA</v>
          </cell>
          <cell r="Z1259" t="str">
            <v>NA</v>
          </cell>
          <cell r="AB1259" t="str">
            <v>NA</v>
          </cell>
          <cell r="AD1259" t="str">
            <v>99.5</v>
          </cell>
          <cell r="AE1259" t="str">
            <v>2</v>
          </cell>
          <cell r="AF1259" t="str">
            <v>98440</v>
          </cell>
          <cell r="AG1259" t="str">
            <v>287</v>
          </cell>
        </row>
        <row r="1260">
          <cell r="H1260" t="str">
            <v>50656_B_BH2</v>
          </cell>
          <cell r="I1260">
            <v>33573</v>
          </cell>
          <cell r="K1260" t="str">
            <v>OP</v>
          </cell>
          <cell r="L1260" t="str">
            <v>BP</v>
          </cell>
          <cell r="O1260" t="str">
            <v>EN</v>
          </cell>
          <cell r="P1260">
            <v>8283</v>
          </cell>
          <cell r="Q1260">
            <v>0.01</v>
          </cell>
          <cell r="R1260" t="str">
            <v>99.6</v>
          </cell>
          <cell r="S1260" t="str">
            <v>99.6</v>
          </cell>
          <cell r="T1260">
            <v>38596</v>
          </cell>
          <cell r="V1260" t="str">
            <v>NA</v>
          </cell>
          <cell r="X1260" t="str">
            <v>NA</v>
          </cell>
          <cell r="Z1260" t="str">
            <v>NA</v>
          </cell>
          <cell r="AB1260" t="str">
            <v>NA</v>
          </cell>
          <cell r="AD1260" t="str">
            <v>99.5</v>
          </cell>
          <cell r="AE1260" t="str">
            <v>1</v>
          </cell>
          <cell r="AF1260" t="str">
            <v>97450</v>
          </cell>
          <cell r="AG1260" t="str">
            <v>287</v>
          </cell>
        </row>
        <row r="1261">
          <cell r="H1261" t="str">
            <v>50656_B_BH3</v>
          </cell>
          <cell r="I1261">
            <v>33573</v>
          </cell>
          <cell r="K1261" t="str">
            <v>OP</v>
          </cell>
          <cell r="L1261" t="str">
            <v>BP</v>
          </cell>
          <cell r="O1261" t="str">
            <v>EN</v>
          </cell>
          <cell r="P1261">
            <v>8134</v>
          </cell>
          <cell r="Q1261">
            <v>0</v>
          </cell>
          <cell r="R1261" t="str">
            <v>99.6</v>
          </cell>
          <cell r="S1261" t="str">
            <v>99.6</v>
          </cell>
          <cell r="T1261">
            <v>38596</v>
          </cell>
          <cell r="V1261" t="str">
            <v>NA</v>
          </cell>
          <cell r="X1261" t="str">
            <v>NA</v>
          </cell>
          <cell r="Z1261" t="str">
            <v>NA</v>
          </cell>
          <cell r="AB1261" t="str">
            <v>NA</v>
          </cell>
          <cell r="AD1261" t="str">
            <v>99.5</v>
          </cell>
          <cell r="AE1261" t="str">
            <v>2</v>
          </cell>
          <cell r="AF1261" t="str">
            <v>92160</v>
          </cell>
          <cell r="AG1261" t="str">
            <v>287</v>
          </cell>
        </row>
        <row r="1262">
          <cell r="H1262" t="str">
            <v>548_B_1</v>
          </cell>
          <cell r="I1262">
            <v>22068</v>
          </cell>
          <cell r="K1262" t="str">
            <v>OP</v>
          </cell>
          <cell r="L1262" t="str">
            <v>EK</v>
          </cell>
          <cell r="O1262" t="str">
            <v>800</v>
          </cell>
          <cell r="P1262">
            <v>3719</v>
          </cell>
          <cell r="Q1262">
            <v>2</v>
          </cell>
          <cell r="R1262" t="str">
            <v>99.0</v>
          </cell>
          <cell r="S1262" t="str">
            <v>99.0</v>
          </cell>
          <cell r="T1262">
            <v>22068</v>
          </cell>
          <cell r="V1262" t="str">
            <v>10.0</v>
          </cell>
          <cell r="X1262" t="str">
            <v>EN</v>
          </cell>
          <cell r="Z1262" t="str">
            <v>NA</v>
          </cell>
          <cell r="AB1262" t="str">
            <v>1</v>
          </cell>
          <cell r="AD1262" t="str">
            <v>99.0</v>
          </cell>
          <cell r="AE1262" t="str">
            <v>2</v>
          </cell>
          <cell r="AF1262" t="str">
            <v>560000</v>
          </cell>
          <cell r="AG1262" t="str">
            <v>280</v>
          </cell>
        </row>
        <row r="1263">
          <cell r="H1263" t="str">
            <v>548_B_2</v>
          </cell>
          <cell r="I1263">
            <v>23163</v>
          </cell>
          <cell r="K1263" t="str">
            <v>OP</v>
          </cell>
          <cell r="L1263" t="str">
            <v>EK</v>
          </cell>
          <cell r="O1263" t="str">
            <v>800</v>
          </cell>
          <cell r="P1263">
            <v>5851</v>
          </cell>
          <cell r="Q1263">
            <v>2</v>
          </cell>
          <cell r="R1263" t="str">
            <v>99.0</v>
          </cell>
          <cell r="S1263" t="str">
            <v>99.0</v>
          </cell>
          <cell r="T1263">
            <v>23316</v>
          </cell>
          <cell r="V1263" t="str">
            <v>10.0</v>
          </cell>
          <cell r="X1263" t="str">
            <v>EN</v>
          </cell>
          <cell r="Z1263" t="str">
            <v>NA</v>
          </cell>
          <cell r="AB1263" t="str">
            <v>1</v>
          </cell>
          <cell r="AD1263" t="str">
            <v>99.0</v>
          </cell>
          <cell r="AE1263" t="str">
            <v>1</v>
          </cell>
          <cell r="AF1263" t="str">
            <v>580000</v>
          </cell>
          <cell r="AG1263" t="str">
            <v>280</v>
          </cell>
        </row>
        <row r="1264">
          <cell r="H1264" t="str">
            <v>2594_B_5</v>
          </cell>
          <cell r="I1264">
            <v>27791</v>
          </cell>
          <cell r="K1264" t="str">
            <v>OP</v>
          </cell>
          <cell r="L1264" t="str">
            <v>EK</v>
          </cell>
          <cell r="O1264" t="str">
            <v>6405</v>
          </cell>
          <cell r="P1264">
            <v>463</v>
          </cell>
          <cell r="Q1264">
            <v>0.01</v>
          </cell>
          <cell r="R1264" t="str">
            <v>98</v>
          </cell>
          <cell r="S1264" t="str">
            <v>92</v>
          </cell>
          <cell r="T1264">
            <v>31656</v>
          </cell>
          <cell r="V1264" t="str">
            <v>NA</v>
          </cell>
          <cell r="X1264" t="str">
            <v>0.1</v>
          </cell>
          <cell r="Z1264" t="str">
            <v>NA</v>
          </cell>
          <cell r="AB1264" t="str">
            <v>1.5</v>
          </cell>
          <cell r="AD1264" t="str">
            <v>98.5</v>
          </cell>
          <cell r="AE1264" t="str">
            <v>208</v>
          </cell>
          <cell r="AF1264" t="str">
            <v xml:space="preserve">  2310000</v>
          </cell>
          <cell r="AG1264" t="str">
            <v>284</v>
          </cell>
        </row>
        <row r="1265">
          <cell r="H1265" t="str">
            <v>2594_B_6</v>
          </cell>
          <cell r="I1265">
            <v>29403</v>
          </cell>
          <cell r="K1265" t="str">
            <v>OP</v>
          </cell>
          <cell r="L1265" t="str">
            <v>EK</v>
          </cell>
          <cell r="O1265" t="str">
            <v>12663</v>
          </cell>
          <cell r="P1265">
            <v>1072</v>
          </cell>
          <cell r="Q1265">
            <v>0.01</v>
          </cell>
          <cell r="R1265" t="str">
            <v>98</v>
          </cell>
          <cell r="S1265" t="str">
            <v>92</v>
          </cell>
          <cell r="T1265">
            <v>33970</v>
          </cell>
          <cell r="V1265" t="str">
            <v>NA</v>
          </cell>
          <cell r="X1265" t="str">
            <v>0.1</v>
          </cell>
          <cell r="Z1265" t="str">
            <v>NA</v>
          </cell>
          <cell r="AB1265" t="str">
            <v>0.8</v>
          </cell>
          <cell r="AD1265" t="str">
            <v>98.5</v>
          </cell>
          <cell r="AE1265" t="str">
            <v>334</v>
          </cell>
          <cell r="AF1265" t="str">
            <v xml:space="preserve">  2310000</v>
          </cell>
          <cell r="AG1265" t="str">
            <v>282</v>
          </cell>
        </row>
        <row r="1266">
          <cell r="H1266" t="str">
            <v>50661_B_ABH</v>
          </cell>
          <cell r="I1266">
            <v>36586</v>
          </cell>
          <cell r="K1266" t="str">
            <v>OP</v>
          </cell>
          <cell r="L1266" t="str">
            <v>BP</v>
          </cell>
          <cell r="O1266" t="str">
            <v>5872</v>
          </cell>
          <cell r="P1266">
            <v>8227</v>
          </cell>
          <cell r="Q1266">
            <v>0.01</v>
          </cell>
          <cell r="R1266" t="str">
            <v>99.9</v>
          </cell>
          <cell r="S1266" t="str">
            <v>NA</v>
          </cell>
          <cell r="U1266" t="str">
            <v>NA</v>
          </cell>
          <cell r="V1266" t="str">
            <v>NA</v>
          </cell>
          <cell r="X1266" t="str">
            <v>NA</v>
          </cell>
          <cell r="Z1266" t="str">
            <v>NA</v>
          </cell>
          <cell r="AB1266" t="str">
            <v>NA</v>
          </cell>
          <cell r="AD1266" t="str">
            <v>99.9</v>
          </cell>
          <cell r="AE1266" t="str">
            <v>7</v>
          </cell>
          <cell r="AF1266" t="str">
            <v>265014</v>
          </cell>
          <cell r="AG1266" t="str">
            <v>310</v>
          </cell>
        </row>
        <row r="1267">
          <cell r="H1267" t="str">
            <v>50661_B_BBH</v>
          </cell>
          <cell r="I1267">
            <v>36617</v>
          </cell>
          <cell r="K1267" t="str">
            <v>OP</v>
          </cell>
          <cell r="L1267" t="str">
            <v>BP</v>
          </cell>
          <cell r="O1267" t="str">
            <v>5872</v>
          </cell>
          <cell r="P1267">
            <v>8348</v>
          </cell>
          <cell r="Q1267">
            <v>0.01</v>
          </cell>
          <cell r="R1267" t="str">
            <v>99.9</v>
          </cell>
          <cell r="S1267" t="str">
            <v>NA</v>
          </cell>
          <cell r="U1267" t="str">
            <v>NA</v>
          </cell>
          <cell r="V1267" t="str">
            <v>NA</v>
          </cell>
          <cell r="X1267" t="str">
            <v>NA</v>
          </cell>
          <cell r="Z1267" t="str">
            <v>NA</v>
          </cell>
          <cell r="AB1267" t="str">
            <v>NA</v>
          </cell>
          <cell r="AD1267" t="str">
            <v>99.9</v>
          </cell>
          <cell r="AE1267" t="str">
            <v>7</v>
          </cell>
          <cell r="AF1267" t="str">
            <v>265014</v>
          </cell>
          <cell r="AG1267" t="str">
            <v>310</v>
          </cell>
        </row>
        <row r="1268">
          <cell r="H1268" t="str">
            <v>50649_B_BH1</v>
          </cell>
          <cell r="I1268">
            <v>32599</v>
          </cell>
          <cell r="K1268" t="str">
            <v>OP</v>
          </cell>
          <cell r="L1268" t="str">
            <v>BP</v>
          </cell>
          <cell r="O1268" t="str">
            <v>EN</v>
          </cell>
          <cell r="P1268">
            <v>8104</v>
          </cell>
          <cell r="Q1268">
            <v>0</v>
          </cell>
          <cell r="R1268" t="str">
            <v>99.6</v>
          </cell>
          <cell r="S1268" t="str">
            <v>99.6</v>
          </cell>
          <cell r="T1268">
            <v>38534</v>
          </cell>
          <cell r="V1268" t="str">
            <v>NA</v>
          </cell>
          <cell r="X1268" t="str">
            <v>NA</v>
          </cell>
          <cell r="Z1268" t="str">
            <v>NA</v>
          </cell>
          <cell r="AB1268" t="str">
            <v>NA</v>
          </cell>
          <cell r="AD1268" t="str">
            <v>99.5</v>
          </cell>
          <cell r="AE1268" t="str">
            <v>0.2</v>
          </cell>
          <cell r="AF1268" t="str">
            <v>70680</v>
          </cell>
          <cell r="AG1268" t="str">
            <v>270</v>
          </cell>
        </row>
        <row r="1269">
          <cell r="H1269" t="str">
            <v>50649_B_BH2</v>
          </cell>
          <cell r="I1269">
            <v>32599</v>
          </cell>
          <cell r="K1269" t="str">
            <v>OP</v>
          </cell>
          <cell r="L1269" t="str">
            <v>BP</v>
          </cell>
          <cell r="O1269" t="str">
            <v>EN</v>
          </cell>
          <cell r="P1269">
            <v>8148</v>
          </cell>
          <cell r="Q1269">
            <v>2E-3</v>
          </cell>
          <cell r="R1269" t="str">
            <v>99.6</v>
          </cell>
          <cell r="S1269" t="str">
            <v>99.6</v>
          </cell>
          <cell r="T1269">
            <v>38534</v>
          </cell>
          <cell r="V1269" t="str">
            <v>NA</v>
          </cell>
          <cell r="X1269" t="str">
            <v>NA</v>
          </cell>
          <cell r="Z1269" t="str">
            <v>NA</v>
          </cell>
          <cell r="AB1269" t="str">
            <v>NA</v>
          </cell>
          <cell r="AD1269" t="str">
            <v>99.5</v>
          </cell>
          <cell r="AE1269" t="str">
            <v>.2</v>
          </cell>
          <cell r="AF1269" t="str">
            <v>70680</v>
          </cell>
          <cell r="AG1269" t="str">
            <v>270</v>
          </cell>
        </row>
        <row r="1270">
          <cell r="H1270" t="str">
            <v>50664_B_SE101</v>
          </cell>
          <cell r="I1270">
            <v>32629</v>
          </cell>
          <cell r="K1270" t="str">
            <v>OP</v>
          </cell>
          <cell r="L1270" t="str">
            <v>BP</v>
          </cell>
          <cell r="O1270" t="str">
            <v>EN</v>
          </cell>
          <cell r="P1270">
            <v>7945</v>
          </cell>
          <cell r="Q1270">
            <v>0.01</v>
          </cell>
          <cell r="R1270" t="str">
            <v>100.0</v>
          </cell>
          <cell r="S1270" t="str">
            <v>98.3</v>
          </cell>
          <cell r="T1270">
            <v>38473</v>
          </cell>
          <cell r="V1270" t="str">
            <v>NA</v>
          </cell>
          <cell r="X1270" t="str">
            <v>NA</v>
          </cell>
          <cell r="Z1270" t="str">
            <v>NA</v>
          </cell>
          <cell r="AB1270" t="str">
            <v>NA</v>
          </cell>
          <cell r="AD1270" t="str">
            <v>99.1</v>
          </cell>
          <cell r="AE1270" t="str">
            <v>2</v>
          </cell>
          <cell r="AF1270" t="str">
            <v>33000</v>
          </cell>
          <cell r="AG1270" t="str">
            <v>290</v>
          </cell>
        </row>
        <row r="1271">
          <cell r="H1271" t="str">
            <v>50664_B_SE102</v>
          </cell>
          <cell r="I1271">
            <v>32629</v>
          </cell>
          <cell r="K1271" t="str">
            <v>OP</v>
          </cell>
          <cell r="L1271" t="str">
            <v>BP</v>
          </cell>
          <cell r="O1271" t="str">
            <v>EN</v>
          </cell>
          <cell r="P1271">
            <v>8050</v>
          </cell>
          <cell r="Q1271">
            <v>0.01</v>
          </cell>
          <cell r="R1271" t="str">
            <v>99.4</v>
          </cell>
          <cell r="S1271" t="str">
            <v>98.1</v>
          </cell>
          <cell r="T1271">
            <v>38473</v>
          </cell>
          <cell r="V1271" t="str">
            <v>NA</v>
          </cell>
          <cell r="X1271" t="str">
            <v>NA</v>
          </cell>
          <cell r="Z1271" t="str">
            <v>NA</v>
          </cell>
          <cell r="AB1271" t="str">
            <v>NA</v>
          </cell>
          <cell r="AD1271" t="str">
            <v>99.1</v>
          </cell>
          <cell r="AE1271" t="str">
            <v>2</v>
          </cell>
          <cell r="AF1271" t="str">
            <v>33000</v>
          </cell>
          <cell r="AG1271" t="str">
            <v>290</v>
          </cell>
        </row>
        <row r="1272">
          <cell r="H1272" t="str">
            <v>50664_B_SE103</v>
          </cell>
          <cell r="I1272">
            <v>32629</v>
          </cell>
          <cell r="K1272" t="str">
            <v>OP</v>
          </cell>
          <cell r="L1272" t="str">
            <v>BP</v>
          </cell>
          <cell r="O1272" t="str">
            <v>EN</v>
          </cell>
          <cell r="P1272">
            <v>8138</v>
          </cell>
          <cell r="Q1272">
            <v>0.01</v>
          </cell>
          <cell r="R1272" t="str">
            <v>100.0</v>
          </cell>
          <cell r="S1272" t="str">
            <v>98.8</v>
          </cell>
          <cell r="T1272">
            <v>38473</v>
          </cell>
          <cell r="V1272" t="str">
            <v>NA</v>
          </cell>
          <cell r="X1272" t="str">
            <v>NA</v>
          </cell>
          <cell r="Z1272" t="str">
            <v>NA</v>
          </cell>
          <cell r="AB1272" t="str">
            <v>NA</v>
          </cell>
          <cell r="AD1272" t="str">
            <v>99.1</v>
          </cell>
          <cell r="AE1272" t="str">
            <v>2</v>
          </cell>
          <cell r="AF1272" t="str">
            <v>33000</v>
          </cell>
          <cell r="AG1272" t="str">
            <v>290</v>
          </cell>
        </row>
        <row r="1273">
          <cell r="H1273" t="str">
            <v>2864_B_1</v>
          </cell>
          <cell r="I1273">
            <v>25934</v>
          </cell>
          <cell r="K1273" t="str">
            <v>SB</v>
          </cell>
          <cell r="L1273" t="str">
            <v>EK</v>
          </cell>
          <cell r="O1273" t="str">
            <v>1198</v>
          </cell>
          <cell r="P1273">
            <v>0</v>
          </cell>
          <cell r="V1273" t="str">
            <v>10.8</v>
          </cell>
          <cell r="X1273" t="str">
            <v>NA</v>
          </cell>
          <cell r="Z1273" t="str">
            <v>5.1</v>
          </cell>
          <cell r="AB1273" t="str">
            <v>NA</v>
          </cell>
          <cell r="AD1273" t="str">
            <v>99.0</v>
          </cell>
          <cell r="AE1273" t="str">
            <v>40</v>
          </cell>
          <cell r="AF1273" t="str">
            <v xml:space="preserve">   184000</v>
          </cell>
          <cell r="AG1273" t="str">
            <v>400</v>
          </cell>
        </row>
        <row r="1274">
          <cell r="H1274" t="str">
            <v>2864_B_2</v>
          </cell>
          <cell r="I1274">
            <v>26299</v>
          </cell>
          <cell r="K1274" t="str">
            <v>SB</v>
          </cell>
          <cell r="L1274" t="str">
            <v>EK</v>
          </cell>
          <cell r="O1274" t="str">
            <v>1198</v>
          </cell>
          <cell r="P1274">
            <v>0</v>
          </cell>
          <cell r="V1274" t="str">
            <v>10.8</v>
          </cell>
          <cell r="X1274" t="str">
            <v>NA</v>
          </cell>
          <cell r="Z1274" t="str">
            <v>5.1</v>
          </cell>
          <cell r="AB1274" t="str">
            <v>NA</v>
          </cell>
          <cell r="AD1274" t="str">
            <v>99.0</v>
          </cell>
          <cell r="AE1274" t="str">
            <v>40</v>
          </cell>
          <cell r="AF1274" t="str">
            <v xml:space="preserve">   184000</v>
          </cell>
          <cell r="AG1274" t="str">
            <v>400</v>
          </cell>
        </row>
        <row r="1275">
          <cell r="H1275" t="str">
            <v>2864_B_3</v>
          </cell>
          <cell r="I1275">
            <v>25934</v>
          </cell>
          <cell r="K1275" t="str">
            <v>SB</v>
          </cell>
          <cell r="L1275" t="str">
            <v>EK</v>
          </cell>
          <cell r="O1275" t="str">
            <v>1198</v>
          </cell>
          <cell r="P1275">
            <v>0</v>
          </cell>
          <cell r="V1275" t="str">
            <v>10.8</v>
          </cell>
          <cell r="X1275" t="str">
            <v>NA</v>
          </cell>
          <cell r="Z1275" t="str">
            <v>5.1</v>
          </cell>
          <cell r="AB1275" t="str">
            <v>NA</v>
          </cell>
          <cell r="AD1275" t="str">
            <v>99.0</v>
          </cell>
          <cell r="AE1275" t="str">
            <v>40</v>
          </cell>
          <cell r="AF1275" t="str">
            <v xml:space="preserve">   184000</v>
          </cell>
          <cell r="AG1275" t="str">
            <v>400</v>
          </cell>
        </row>
        <row r="1276">
          <cell r="H1276" t="str">
            <v>2864_B_4</v>
          </cell>
          <cell r="I1276">
            <v>25934</v>
          </cell>
          <cell r="K1276" t="str">
            <v>SB</v>
          </cell>
          <cell r="L1276" t="str">
            <v>EK</v>
          </cell>
          <cell r="O1276" t="str">
            <v>1198</v>
          </cell>
          <cell r="P1276">
            <v>0</v>
          </cell>
          <cell r="V1276" t="str">
            <v>10.7</v>
          </cell>
          <cell r="X1276" t="str">
            <v>NA</v>
          </cell>
          <cell r="Z1276" t="str">
            <v>5.1</v>
          </cell>
          <cell r="AB1276" t="str">
            <v>NA</v>
          </cell>
          <cell r="AD1276" t="str">
            <v>99.0</v>
          </cell>
          <cell r="AE1276" t="str">
            <v>40</v>
          </cell>
          <cell r="AF1276" t="str">
            <v xml:space="preserve">   184000</v>
          </cell>
          <cell r="AG1276" t="str">
            <v>400</v>
          </cell>
        </row>
        <row r="1277">
          <cell r="H1277" t="str">
            <v>2864_B_5</v>
          </cell>
          <cell r="I1277">
            <v>26085</v>
          </cell>
          <cell r="K1277" t="str">
            <v>OP</v>
          </cell>
          <cell r="L1277" t="str">
            <v>EK</v>
          </cell>
          <cell r="O1277" t="str">
            <v>1869</v>
          </cell>
          <cell r="P1277">
            <v>642</v>
          </cell>
          <cell r="Q1277">
            <v>0.06</v>
          </cell>
          <cell r="R1277" t="str">
            <v>99.0</v>
          </cell>
          <cell r="S1277" t="str">
            <v>99.0</v>
          </cell>
          <cell r="T1277">
            <v>37500</v>
          </cell>
          <cell r="V1277" t="str">
            <v>10.7</v>
          </cell>
          <cell r="X1277" t="str">
            <v>NA</v>
          </cell>
          <cell r="Z1277" t="str">
            <v>5.1</v>
          </cell>
          <cell r="AB1277" t="str">
            <v>NA</v>
          </cell>
          <cell r="AD1277" t="str">
            <v>99.0</v>
          </cell>
          <cell r="AE1277" t="str">
            <v>60</v>
          </cell>
          <cell r="AF1277" t="str">
            <v xml:space="preserve">   256000</v>
          </cell>
          <cell r="AG1277" t="str">
            <v>345</v>
          </cell>
        </row>
        <row r="1278">
          <cell r="H1278" t="str">
            <v>2864_B_6</v>
          </cell>
          <cell r="I1278">
            <v>25934</v>
          </cell>
          <cell r="K1278" t="str">
            <v>OP</v>
          </cell>
          <cell r="L1278" t="str">
            <v>EK</v>
          </cell>
          <cell r="O1278" t="str">
            <v>1869</v>
          </cell>
          <cell r="P1278">
            <v>656</v>
          </cell>
          <cell r="Q1278">
            <v>0.04</v>
          </cell>
          <cell r="R1278" t="str">
            <v>99.0</v>
          </cell>
          <cell r="S1278" t="str">
            <v>99.5</v>
          </cell>
          <cell r="T1278">
            <v>37500</v>
          </cell>
          <cell r="V1278" t="str">
            <v>8.2</v>
          </cell>
          <cell r="X1278" t="str">
            <v>NA</v>
          </cell>
          <cell r="Z1278" t="str">
            <v>5.1</v>
          </cell>
          <cell r="AB1278" t="str">
            <v>NA</v>
          </cell>
          <cell r="AD1278" t="str">
            <v>99.0</v>
          </cell>
          <cell r="AE1278" t="str">
            <v>60</v>
          </cell>
          <cell r="AF1278" t="str">
            <v xml:space="preserve">   256000</v>
          </cell>
          <cell r="AG1278" t="str">
            <v>345</v>
          </cell>
        </row>
        <row r="1279">
          <cell r="H1279" t="str">
            <v>2864_B_7</v>
          </cell>
          <cell r="I1279">
            <v>30011</v>
          </cell>
          <cell r="K1279" t="str">
            <v>OP</v>
          </cell>
          <cell r="L1279" t="str">
            <v>EK</v>
          </cell>
          <cell r="O1279" t="str">
            <v>26076</v>
          </cell>
          <cell r="P1279">
            <v>8300</v>
          </cell>
          <cell r="Q1279">
            <v>0.02</v>
          </cell>
          <cell r="R1279" t="str">
            <v>99.4</v>
          </cell>
          <cell r="S1279" t="str">
            <v>99.4</v>
          </cell>
          <cell r="T1279">
            <v>38292</v>
          </cell>
          <cell r="V1279" t="str">
            <v>20.0</v>
          </cell>
          <cell r="X1279" t="str">
            <v>NA</v>
          </cell>
          <cell r="Z1279" t="str">
            <v>5.2</v>
          </cell>
          <cell r="AB1279" t="str">
            <v>NA</v>
          </cell>
          <cell r="AD1279" t="str">
            <v>99.4</v>
          </cell>
          <cell r="AE1279" t="str">
            <v>148</v>
          </cell>
          <cell r="AF1279" t="str">
            <v xml:space="preserve">   638000</v>
          </cell>
          <cell r="AG1279" t="str">
            <v>290</v>
          </cell>
        </row>
        <row r="1280">
          <cell r="H1280" t="str">
            <v>2864_B_8</v>
          </cell>
          <cell r="I1280">
            <v>30011</v>
          </cell>
          <cell r="K1280" t="str">
            <v>OP</v>
          </cell>
          <cell r="L1280" t="str">
            <v>EK</v>
          </cell>
          <cell r="O1280" t="str">
            <v>11744</v>
          </cell>
          <cell r="P1280">
            <v>8599</v>
          </cell>
          <cell r="Q1280">
            <v>0.02</v>
          </cell>
          <cell r="R1280" t="str">
            <v>99.4</v>
          </cell>
          <cell r="S1280" t="str">
            <v>99.4</v>
          </cell>
          <cell r="T1280">
            <v>38292</v>
          </cell>
          <cell r="V1280" t="str">
            <v>20.0</v>
          </cell>
          <cell r="X1280" t="str">
            <v>NA</v>
          </cell>
          <cell r="Z1280" t="str">
            <v>5.2</v>
          </cell>
          <cell r="AB1280" t="str">
            <v>NA</v>
          </cell>
          <cell r="AD1280" t="str">
            <v>99.4</v>
          </cell>
          <cell r="AE1280" t="str">
            <v>148</v>
          </cell>
          <cell r="AF1280" t="str">
            <v xml:space="preserve">   638000</v>
          </cell>
          <cell r="AG1280" t="str">
            <v>290</v>
          </cell>
        </row>
        <row r="1281">
          <cell r="H1281" t="str">
            <v>2866_B_1</v>
          </cell>
          <cell r="I1281">
            <v>30407</v>
          </cell>
          <cell r="K1281" t="str">
            <v>OP</v>
          </cell>
          <cell r="L1281" t="str">
            <v>BR</v>
          </cell>
          <cell r="O1281" t="str">
            <v>24382</v>
          </cell>
          <cell r="P1281">
            <v>8760</v>
          </cell>
          <cell r="Q1281">
            <v>0.03</v>
          </cell>
          <cell r="R1281" t="str">
            <v>99.6</v>
          </cell>
          <cell r="S1281" t="str">
            <v>99.6</v>
          </cell>
          <cell r="T1281">
            <v>38504</v>
          </cell>
          <cell r="V1281" t="str">
            <v>20.0</v>
          </cell>
          <cell r="X1281" t="str">
            <v>NA</v>
          </cell>
          <cell r="Z1281" t="str">
            <v>5.2</v>
          </cell>
          <cell r="AB1281" t="str">
            <v>NA</v>
          </cell>
          <cell r="AD1281" t="str">
            <v>99.6</v>
          </cell>
          <cell r="AE1281" t="str">
            <v>182</v>
          </cell>
          <cell r="AF1281" t="str">
            <v xml:space="preserve">   754000</v>
          </cell>
          <cell r="AG1281" t="str">
            <v>305</v>
          </cell>
        </row>
        <row r="1282">
          <cell r="H1282" t="str">
            <v>2866_B_2</v>
          </cell>
          <cell r="I1282">
            <v>30286</v>
          </cell>
          <cell r="K1282" t="str">
            <v>OP</v>
          </cell>
          <cell r="L1282" t="str">
            <v>BR</v>
          </cell>
          <cell r="O1282" t="str">
            <v>23642</v>
          </cell>
          <cell r="P1282">
            <v>8678</v>
          </cell>
          <cell r="Q1282">
            <v>0.06</v>
          </cell>
          <cell r="R1282" t="str">
            <v>99.6</v>
          </cell>
          <cell r="S1282" t="str">
            <v>99.6</v>
          </cell>
          <cell r="T1282">
            <v>38504</v>
          </cell>
          <cell r="V1282" t="str">
            <v>20.0</v>
          </cell>
          <cell r="X1282" t="str">
            <v>NA</v>
          </cell>
          <cell r="Z1282" t="str">
            <v>5.2</v>
          </cell>
          <cell r="AB1282" t="str">
            <v>NA</v>
          </cell>
          <cell r="AD1282" t="str">
            <v>99.6</v>
          </cell>
          <cell r="AE1282" t="str">
            <v>182</v>
          </cell>
          <cell r="AF1282" t="str">
            <v xml:space="preserve">   754000</v>
          </cell>
          <cell r="AG1282" t="str">
            <v>305</v>
          </cell>
        </row>
        <row r="1283">
          <cell r="H1283" t="str">
            <v>2866_B_3</v>
          </cell>
          <cell r="I1283">
            <v>30195</v>
          </cell>
          <cell r="K1283" t="str">
            <v>OP</v>
          </cell>
          <cell r="L1283" t="str">
            <v>BR</v>
          </cell>
          <cell r="O1283" t="str">
            <v>27742</v>
          </cell>
          <cell r="P1283">
            <v>7151</v>
          </cell>
          <cell r="Q1283">
            <v>0.03</v>
          </cell>
          <cell r="R1283" t="str">
            <v>99.6</v>
          </cell>
          <cell r="S1283" t="str">
            <v>99.6</v>
          </cell>
          <cell r="T1283">
            <v>38473</v>
          </cell>
          <cell r="V1283" t="str">
            <v>20.0</v>
          </cell>
          <cell r="X1283" t="str">
            <v>NA</v>
          </cell>
          <cell r="Z1283" t="str">
            <v>5.2</v>
          </cell>
          <cell r="AB1283" t="str">
            <v>NA</v>
          </cell>
          <cell r="AD1283" t="str">
            <v>99.6</v>
          </cell>
          <cell r="AE1283" t="str">
            <v>182</v>
          </cell>
          <cell r="AF1283" t="str">
            <v xml:space="preserve">   754000</v>
          </cell>
          <cell r="AG1283" t="str">
            <v>305</v>
          </cell>
        </row>
        <row r="1284">
          <cell r="H1284" t="str">
            <v>2866_B_4</v>
          </cell>
          <cell r="I1284">
            <v>30286</v>
          </cell>
          <cell r="K1284" t="str">
            <v>OP</v>
          </cell>
          <cell r="L1284" t="str">
            <v>BR</v>
          </cell>
          <cell r="O1284" t="str">
            <v>22650</v>
          </cell>
          <cell r="P1284">
            <v>8422</v>
          </cell>
          <cell r="Q1284">
            <v>0.05</v>
          </cell>
          <cell r="R1284" t="str">
            <v>99.6</v>
          </cell>
          <cell r="S1284" t="str">
            <v>99.6</v>
          </cell>
          <cell r="T1284">
            <v>38473</v>
          </cell>
          <cell r="V1284" t="str">
            <v>20.0</v>
          </cell>
          <cell r="X1284" t="str">
            <v>NA</v>
          </cell>
          <cell r="Z1284" t="str">
            <v>5.2</v>
          </cell>
          <cell r="AB1284" t="str">
            <v>NA</v>
          </cell>
          <cell r="AD1284" t="str">
            <v>99.6</v>
          </cell>
          <cell r="AE1284" t="str">
            <v>182</v>
          </cell>
          <cell r="AF1284" t="str">
            <v xml:space="preserve">   754000</v>
          </cell>
          <cell r="AG1284" t="str">
            <v>305</v>
          </cell>
        </row>
        <row r="1285">
          <cell r="H1285" t="str">
            <v>2866_B_5</v>
          </cell>
          <cell r="I1285">
            <v>31048</v>
          </cell>
          <cell r="K1285" t="str">
            <v>OP</v>
          </cell>
          <cell r="L1285" t="str">
            <v>EK</v>
          </cell>
          <cell r="O1285" t="str">
            <v>53766</v>
          </cell>
          <cell r="P1285">
            <v>8529</v>
          </cell>
          <cell r="Q1285">
            <v>0.02</v>
          </cell>
          <cell r="R1285" t="str">
            <v>99.4</v>
          </cell>
          <cell r="S1285" t="str">
            <v>99.4</v>
          </cell>
          <cell r="T1285">
            <v>38231</v>
          </cell>
          <cell r="V1285" t="str">
            <v>20.0</v>
          </cell>
          <cell r="X1285" t="str">
            <v>NA</v>
          </cell>
          <cell r="Z1285" t="str">
            <v>5.2</v>
          </cell>
          <cell r="AB1285" t="str">
            <v>NA</v>
          </cell>
          <cell r="AD1285" t="str">
            <v>99.4</v>
          </cell>
          <cell r="AE1285" t="str">
            <v>295</v>
          </cell>
          <cell r="AF1285" t="str">
            <v xml:space="preserve">  1276000</v>
          </cell>
          <cell r="AG1285" t="str">
            <v>272</v>
          </cell>
        </row>
        <row r="1286">
          <cell r="H1286" t="str">
            <v>2866_B_6</v>
          </cell>
          <cell r="I1286">
            <v>31017</v>
          </cell>
          <cell r="K1286" t="str">
            <v>OP</v>
          </cell>
          <cell r="L1286" t="str">
            <v>EK</v>
          </cell>
          <cell r="O1286" t="str">
            <v>79722</v>
          </cell>
          <cell r="P1286">
            <v>6572</v>
          </cell>
          <cell r="Q1286">
            <v>0.01</v>
          </cell>
          <cell r="R1286" t="str">
            <v>99.4</v>
          </cell>
          <cell r="S1286" t="str">
            <v>99.4</v>
          </cell>
          <cell r="T1286">
            <v>38565</v>
          </cell>
          <cell r="V1286" t="str">
            <v>20.0</v>
          </cell>
          <cell r="X1286" t="str">
            <v>NA</v>
          </cell>
          <cell r="Z1286" t="str">
            <v>5.2</v>
          </cell>
          <cell r="AB1286" t="str">
            <v>NA</v>
          </cell>
          <cell r="AD1286" t="str">
            <v>99.4</v>
          </cell>
          <cell r="AE1286" t="str">
            <v>607</v>
          </cell>
          <cell r="AF1286" t="str">
            <v xml:space="preserve">  2640000</v>
          </cell>
          <cell r="AG1286" t="str">
            <v>272</v>
          </cell>
        </row>
        <row r="1287">
          <cell r="H1287" t="str">
            <v>2866_B_7</v>
          </cell>
          <cell r="I1287">
            <v>30407</v>
          </cell>
          <cell r="K1287" t="str">
            <v>OP</v>
          </cell>
          <cell r="L1287" t="str">
            <v>EK</v>
          </cell>
          <cell r="O1287" t="str">
            <v>85580</v>
          </cell>
          <cell r="P1287">
            <v>8482</v>
          </cell>
          <cell r="Q1287">
            <v>0.01</v>
          </cell>
          <cell r="R1287" t="str">
            <v>99.4</v>
          </cell>
          <cell r="S1287" t="str">
            <v>99.4</v>
          </cell>
          <cell r="T1287">
            <v>38596</v>
          </cell>
          <cell r="V1287" t="str">
            <v>20.0</v>
          </cell>
          <cell r="X1287" t="str">
            <v>NA</v>
          </cell>
          <cell r="Z1287" t="str">
            <v>5.2</v>
          </cell>
          <cell r="AB1287" t="str">
            <v>NA</v>
          </cell>
          <cell r="AD1287" t="str">
            <v>99.4</v>
          </cell>
          <cell r="AE1287" t="str">
            <v>607</v>
          </cell>
          <cell r="AF1287" t="str">
            <v xml:space="preserve">  2604000</v>
          </cell>
          <cell r="AG1287" t="str">
            <v>272</v>
          </cell>
        </row>
        <row r="1288">
          <cell r="H1288" t="str">
            <v>10012_B_1</v>
          </cell>
          <cell r="I1288">
            <v>32325</v>
          </cell>
          <cell r="K1288" t="str">
            <v>OP</v>
          </cell>
          <cell r="L1288" t="str">
            <v>BP</v>
          </cell>
          <cell r="O1288" t="str">
            <v>EN</v>
          </cell>
          <cell r="P1288">
            <v>7939</v>
          </cell>
          <cell r="Q1288">
            <v>0</v>
          </cell>
          <cell r="R1288" t="str">
            <v>99.9</v>
          </cell>
          <cell r="S1288" t="str">
            <v>99.9</v>
          </cell>
          <cell r="T1288">
            <v>38412</v>
          </cell>
          <cell r="V1288" t="str">
            <v>NA</v>
          </cell>
          <cell r="X1288" t="str">
            <v>NA</v>
          </cell>
          <cell r="Z1288" t="str">
            <v>NA</v>
          </cell>
          <cell r="AB1288" t="str">
            <v>NA</v>
          </cell>
          <cell r="AD1288" t="str">
            <v>99.9</v>
          </cell>
          <cell r="AE1288" t="str">
            <v>0.42</v>
          </cell>
          <cell r="AF1288" t="str">
            <v>32900</v>
          </cell>
          <cell r="AG1288" t="str">
            <v>276</v>
          </cell>
        </row>
        <row r="1289">
          <cell r="H1289" t="str">
            <v>10012_B_2</v>
          </cell>
          <cell r="I1289">
            <v>32325</v>
          </cell>
          <cell r="K1289" t="str">
            <v>OP</v>
          </cell>
          <cell r="L1289" t="str">
            <v>BP</v>
          </cell>
          <cell r="O1289" t="str">
            <v>EN</v>
          </cell>
          <cell r="P1289">
            <v>7692</v>
          </cell>
          <cell r="Q1289">
            <v>0</v>
          </cell>
          <cell r="R1289" t="str">
            <v>99.9</v>
          </cell>
          <cell r="S1289" t="str">
            <v>99.9</v>
          </cell>
          <cell r="T1289">
            <v>38412</v>
          </cell>
          <cell r="V1289" t="str">
            <v>NA</v>
          </cell>
          <cell r="X1289" t="str">
            <v>NA</v>
          </cell>
          <cell r="Z1289" t="str">
            <v>NA</v>
          </cell>
          <cell r="AB1289" t="str">
            <v>NA</v>
          </cell>
          <cell r="AD1289" t="str">
            <v>99.9</v>
          </cell>
          <cell r="AE1289" t="str">
            <v>0.98</v>
          </cell>
          <cell r="AF1289" t="str">
            <v>35500</v>
          </cell>
          <cell r="AG1289" t="str">
            <v>286</v>
          </cell>
        </row>
        <row r="1290">
          <cell r="H1290" t="str">
            <v>2872_B_1</v>
          </cell>
          <cell r="I1290">
            <v>26420</v>
          </cell>
          <cell r="K1290" t="str">
            <v>OP</v>
          </cell>
          <cell r="L1290" t="str">
            <v>EK</v>
          </cell>
          <cell r="O1290" t="str">
            <v>4213</v>
          </cell>
          <cell r="P1290">
            <v>7355</v>
          </cell>
          <cell r="Q1290" t="str">
            <v>EN</v>
          </cell>
          <cell r="R1290" t="str">
            <v>EN</v>
          </cell>
          <cell r="S1290" t="str">
            <v>99.0</v>
          </cell>
          <cell r="T1290">
            <v>33573</v>
          </cell>
          <cell r="V1290" t="str">
            <v>16</v>
          </cell>
          <cell r="X1290" t="str">
            <v>NA</v>
          </cell>
          <cell r="Z1290" t="str">
            <v>4</v>
          </cell>
          <cell r="AA1290" t="str">
            <v>6</v>
          </cell>
          <cell r="AB1290" t="str">
            <v>NA</v>
          </cell>
          <cell r="AD1290" t="str">
            <v>99.5</v>
          </cell>
          <cell r="AE1290" t="str">
            <v>79.0</v>
          </cell>
          <cell r="AF1290" t="str">
            <v xml:space="preserve">   770000</v>
          </cell>
          <cell r="AG1290" t="str">
            <v>355</v>
          </cell>
        </row>
        <row r="1291">
          <cell r="H1291" t="str">
            <v>2872_B_2</v>
          </cell>
          <cell r="I1291">
            <v>26359</v>
          </cell>
          <cell r="K1291" t="str">
            <v>OP</v>
          </cell>
          <cell r="L1291" t="str">
            <v>EK</v>
          </cell>
          <cell r="O1291" t="str">
            <v>4213</v>
          </cell>
          <cell r="P1291">
            <v>5153</v>
          </cell>
          <cell r="Q1291" t="str">
            <v>EN</v>
          </cell>
          <cell r="R1291" t="str">
            <v>EN</v>
          </cell>
          <cell r="S1291" t="str">
            <v>99.0</v>
          </cell>
          <cell r="T1291">
            <v>33390</v>
          </cell>
          <cell r="V1291" t="str">
            <v>16</v>
          </cell>
          <cell r="X1291" t="str">
            <v>NA</v>
          </cell>
          <cell r="Z1291" t="str">
            <v>4</v>
          </cell>
          <cell r="AA1291" t="str">
            <v>6</v>
          </cell>
          <cell r="AB1291" t="str">
            <v>NA</v>
          </cell>
          <cell r="AD1291" t="str">
            <v>99.5</v>
          </cell>
          <cell r="AE1291" t="str">
            <v>79.0</v>
          </cell>
          <cell r="AF1291" t="str">
            <v xml:space="preserve">   770000</v>
          </cell>
          <cell r="AG1291" t="str">
            <v>355</v>
          </cell>
        </row>
        <row r="1292">
          <cell r="H1292" t="str">
            <v>2872_B_3</v>
          </cell>
          <cell r="I1292">
            <v>26451</v>
          </cell>
          <cell r="K1292" t="str">
            <v>OP</v>
          </cell>
          <cell r="L1292" t="str">
            <v>EK</v>
          </cell>
          <cell r="O1292" t="str">
            <v>4213</v>
          </cell>
          <cell r="P1292">
            <v>5966</v>
          </cell>
          <cell r="Q1292" t="str">
            <v>EN</v>
          </cell>
          <cell r="R1292" t="str">
            <v>EN</v>
          </cell>
          <cell r="S1292" t="str">
            <v>99.0</v>
          </cell>
          <cell r="T1292">
            <v>33390</v>
          </cell>
          <cell r="V1292" t="str">
            <v>20</v>
          </cell>
          <cell r="X1292" t="str">
            <v>NA</v>
          </cell>
          <cell r="Z1292" t="str">
            <v>4</v>
          </cell>
          <cell r="AA1292" t="str">
            <v>6</v>
          </cell>
          <cell r="AB1292" t="str">
            <v>NA</v>
          </cell>
          <cell r="AD1292" t="str">
            <v>98.5</v>
          </cell>
          <cell r="AE1292" t="str">
            <v>127.0</v>
          </cell>
          <cell r="AF1292" t="str">
            <v xml:space="preserve">   870000</v>
          </cell>
          <cell r="AG1292" t="str">
            <v>340</v>
          </cell>
        </row>
        <row r="1293">
          <cell r="H1293" t="str">
            <v>2872_B_4</v>
          </cell>
          <cell r="I1293">
            <v>26238</v>
          </cell>
          <cell r="K1293" t="str">
            <v>OP</v>
          </cell>
          <cell r="L1293" t="str">
            <v>EK</v>
          </cell>
          <cell r="O1293" t="str">
            <v>4213</v>
          </cell>
          <cell r="P1293">
            <v>6402</v>
          </cell>
          <cell r="Q1293" t="str">
            <v>EN</v>
          </cell>
          <cell r="R1293" t="str">
            <v>EN</v>
          </cell>
          <cell r="S1293" t="str">
            <v>98.1</v>
          </cell>
          <cell r="T1293">
            <v>34274</v>
          </cell>
          <cell r="V1293" t="str">
            <v>20</v>
          </cell>
          <cell r="X1293" t="str">
            <v>NA</v>
          </cell>
          <cell r="Z1293" t="str">
            <v>4</v>
          </cell>
          <cell r="AA1293" t="str">
            <v>6</v>
          </cell>
          <cell r="AB1293" t="str">
            <v>NA</v>
          </cell>
          <cell r="AD1293" t="str">
            <v>98.5</v>
          </cell>
          <cell r="AE1293" t="str">
            <v>127.0</v>
          </cell>
          <cell r="AF1293" t="str">
            <v xml:space="preserve">   870000</v>
          </cell>
          <cell r="AG1293" t="str">
            <v>340</v>
          </cell>
        </row>
        <row r="1294">
          <cell r="H1294" t="str">
            <v>2872_B_5</v>
          </cell>
          <cell r="I1294">
            <v>29434</v>
          </cell>
          <cell r="K1294" t="str">
            <v>OP</v>
          </cell>
          <cell r="L1294" t="str">
            <v>EK</v>
          </cell>
          <cell r="O1294" t="str">
            <v>44142</v>
          </cell>
          <cell r="P1294">
            <v>7006</v>
          </cell>
          <cell r="Q1294" t="str">
            <v>EN</v>
          </cell>
          <cell r="R1294" t="str">
            <v>EN</v>
          </cell>
          <cell r="S1294" t="str">
            <v>98.1</v>
          </cell>
          <cell r="T1294">
            <v>34274</v>
          </cell>
          <cell r="V1294" t="str">
            <v>18</v>
          </cell>
          <cell r="X1294" t="str">
            <v>NA</v>
          </cell>
          <cell r="Z1294" t="str">
            <v>2.2</v>
          </cell>
          <cell r="AA1294" t="str">
            <v>4</v>
          </cell>
          <cell r="AB1294" t="str">
            <v>NA</v>
          </cell>
          <cell r="AD1294" t="str">
            <v>99.5</v>
          </cell>
          <cell r="AE1294" t="str">
            <v>324.0</v>
          </cell>
          <cell r="AF1294" t="str">
            <v xml:space="preserve">  2100000</v>
          </cell>
          <cell r="AG1294" t="str">
            <v>350</v>
          </cell>
        </row>
        <row r="1295">
          <cell r="H1295" t="str">
            <v>3947_B_1</v>
          </cell>
          <cell r="I1295">
            <v>28703</v>
          </cell>
          <cell r="K1295" t="str">
            <v>OP</v>
          </cell>
          <cell r="L1295" t="str">
            <v>EK</v>
          </cell>
          <cell r="O1295" t="str">
            <v>17380</v>
          </cell>
          <cell r="P1295">
            <v>7134</v>
          </cell>
          <cell r="Q1295" t="str">
            <v>EN</v>
          </cell>
          <cell r="R1295" t="str">
            <v>EN</v>
          </cell>
          <cell r="S1295" t="str">
            <v>99.6</v>
          </cell>
          <cell r="T1295">
            <v>28703</v>
          </cell>
          <cell r="V1295" t="str">
            <v>NA</v>
          </cell>
          <cell r="X1295" t="str">
            <v>NA</v>
          </cell>
          <cell r="Z1295" t="str">
            <v>1</v>
          </cell>
          <cell r="AA1295" t="str">
            <v>6</v>
          </cell>
          <cell r="AB1295" t="str">
            <v>NA</v>
          </cell>
          <cell r="AD1295" t="str">
            <v>99.4</v>
          </cell>
          <cell r="AE1295" t="str">
            <v>108</v>
          </cell>
          <cell r="AF1295" t="str">
            <v xml:space="preserve">   835000</v>
          </cell>
          <cell r="AG1295" t="str">
            <v>360</v>
          </cell>
        </row>
        <row r="1296">
          <cell r="H1296" t="str">
            <v>3947_B_2</v>
          </cell>
          <cell r="I1296">
            <v>28764</v>
          </cell>
          <cell r="K1296" t="str">
            <v>OP</v>
          </cell>
          <cell r="L1296" t="str">
            <v>EK</v>
          </cell>
          <cell r="O1296" t="str">
            <v>17405</v>
          </cell>
          <cell r="P1296">
            <v>7510</v>
          </cell>
          <cell r="Q1296" t="str">
            <v>EN</v>
          </cell>
          <cell r="R1296" t="str">
            <v>EN</v>
          </cell>
          <cell r="S1296" t="str">
            <v>99.6</v>
          </cell>
          <cell r="T1296">
            <v>28764</v>
          </cell>
          <cell r="V1296" t="str">
            <v>NA</v>
          </cell>
          <cell r="X1296" t="str">
            <v>NA</v>
          </cell>
          <cell r="Z1296" t="str">
            <v>1</v>
          </cell>
          <cell r="AA1296" t="str">
            <v>6</v>
          </cell>
          <cell r="AB1296" t="str">
            <v>NA</v>
          </cell>
          <cell r="AD1296" t="str">
            <v>99.4</v>
          </cell>
          <cell r="AE1296" t="str">
            <v>108</v>
          </cell>
          <cell r="AF1296" t="str">
            <v xml:space="preserve">   835000</v>
          </cell>
          <cell r="AG1296" t="str">
            <v>360</v>
          </cell>
        </row>
        <row r="1297">
          <cell r="H1297" t="str">
            <v>3947_B_3</v>
          </cell>
          <cell r="I1297">
            <v>28581</v>
          </cell>
          <cell r="K1297" t="str">
            <v>OP</v>
          </cell>
          <cell r="L1297" t="str">
            <v>EK</v>
          </cell>
          <cell r="O1297" t="str">
            <v>17388</v>
          </cell>
          <cell r="P1297">
            <v>7433</v>
          </cell>
          <cell r="Q1297" t="str">
            <v>EN</v>
          </cell>
          <cell r="R1297" t="str">
            <v>EN</v>
          </cell>
          <cell r="S1297" t="str">
            <v>99.6</v>
          </cell>
          <cell r="T1297">
            <v>28581</v>
          </cell>
          <cell r="V1297" t="str">
            <v>NA</v>
          </cell>
          <cell r="X1297" t="str">
            <v>NA</v>
          </cell>
          <cell r="Z1297" t="str">
            <v>1</v>
          </cell>
          <cell r="AA1297" t="str">
            <v>6</v>
          </cell>
          <cell r="AB1297" t="str">
            <v>NA</v>
          </cell>
          <cell r="AD1297" t="str">
            <v>99.4</v>
          </cell>
          <cell r="AE1297" t="str">
            <v>108</v>
          </cell>
          <cell r="AF1297" t="str">
            <v xml:space="preserve">   835000</v>
          </cell>
          <cell r="AG1297" t="str">
            <v>360</v>
          </cell>
        </row>
        <row r="1298">
          <cell r="H1298" t="str">
            <v>3948_B_1</v>
          </cell>
          <cell r="I1298">
            <v>28157</v>
          </cell>
          <cell r="K1298" t="str">
            <v>OP</v>
          </cell>
          <cell r="L1298" t="str">
            <v>EK</v>
          </cell>
          <cell r="O1298" t="str">
            <v>38275</v>
          </cell>
          <cell r="P1298">
            <v>6641</v>
          </cell>
          <cell r="Q1298" t="str">
            <v>EN</v>
          </cell>
          <cell r="R1298" t="str">
            <v>EN</v>
          </cell>
          <cell r="S1298" t="str">
            <v>99.9</v>
          </cell>
          <cell r="T1298">
            <v>28460</v>
          </cell>
          <cell r="V1298" t="str">
            <v>NA</v>
          </cell>
          <cell r="X1298" t="str">
            <v>NA</v>
          </cell>
          <cell r="Z1298" t="str">
            <v>1</v>
          </cell>
          <cell r="AA1298" t="str">
            <v>6</v>
          </cell>
          <cell r="AB1298" t="str">
            <v>NA</v>
          </cell>
          <cell r="AD1298" t="str">
            <v>99.7</v>
          </cell>
          <cell r="AE1298" t="str">
            <v>129.0</v>
          </cell>
          <cell r="AF1298" t="str">
            <v xml:space="preserve">  3000000</v>
          </cell>
          <cell r="AG1298" t="str">
            <v>370</v>
          </cell>
        </row>
        <row r="1299">
          <cell r="H1299" t="str">
            <v>3948_B_2</v>
          </cell>
          <cell r="I1299">
            <v>28703</v>
          </cell>
          <cell r="K1299" t="str">
            <v>OP</v>
          </cell>
          <cell r="L1299" t="str">
            <v>EK</v>
          </cell>
          <cell r="O1299" t="str">
            <v>38275</v>
          </cell>
          <cell r="P1299">
            <v>4723</v>
          </cell>
          <cell r="Q1299" t="str">
            <v>EN</v>
          </cell>
          <cell r="R1299" t="str">
            <v>EN</v>
          </cell>
          <cell r="S1299" t="str">
            <v>99.9</v>
          </cell>
          <cell r="T1299">
            <v>28460</v>
          </cell>
          <cell r="V1299" t="str">
            <v>NA</v>
          </cell>
          <cell r="X1299" t="str">
            <v>NA</v>
          </cell>
          <cell r="Z1299" t="str">
            <v>1</v>
          </cell>
          <cell r="AA1299" t="str">
            <v>6</v>
          </cell>
          <cell r="AB1299" t="str">
            <v>NA</v>
          </cell>
          <cell r="AD1299" t="str">
            <v>99.7</v>
          </cell>
          <cell r="AE1299" t="str">
            <v>129.0</v>
          </cell>
          <cell r="AF1299" t="str">
            <v xml:space="preserve">  3000000</v>
          </cell>
          <cell r="AG1299" t="str">
            <v>370</v>
          </cell>
        </row>
        <row r="1300">
          <cell r="H1300" t="str">
            <v>8102_B_1</v>
          </cell>
          <cell r="I1300">
            <v>27120</v>
          </cell>
          <cell r="K1300" t="str">
            <v>OP</v>
          </cell>
          <cell r="L1300" t="str">
            <v>EK</v>
          </cell>
          <cell r="O1300" t="str">
            <v>6947</v>
          </cell>
          <cell r="P1300">
            <v>7460</v>
          </cell>
          <cell r="Q1300" t="str">
            <v>EN</v>
          </cell>
          <cell r="R1300" t="str">
            <v>EN</v>
          </cell>
          <cell r="S1300" t="str">
            <v>99.8</v>
          </cell>
          <cell r="T1300">
            <v>27485</v>
          </cell>
          <cell r="V1300" t="str">
            <v>15</v>
          </cell>
          <cell r="X1300" t="str">
            <v>NA</v>
          </cell>
          <cell r="Z1300" t="str">
            <v>1</v>
          </cell>
          <cell r="AA1300" t="str">
            <v>6</v>
          </cell>
          <cell r="AB1300" t="str">
            <v>NA</v>
          </cell>
          <cell r="AD1300" t="str">
            <v>99.7</v>
          </cell>
          <cell r="AE1300" t="str">
            <v>434</v>
          </cell>
          <cell r="AF1300" t="str">
            <v xml:space="preserve">  4400000</v>
          </cell>
          <cell r="AG1300" t="str">
            <v>300</v>
          </cell>
        </row>
        <row r="1301">
          <cell r="H1301" t="str">
            <v>8102_B_2</v>
          </cell>
          <cell r="I1301">
            <v>27454</v>
          </cell>
          <cell r="K1301" t="str">
            <v>OP</v>
          </cell>
          <cell r="L1301" t="str">
            <v>EK</v>
          </cell>
          <cell r="O1301" t="str">
            <v>6947</v>
          </cell>
          <cell r="P1301">
            <v>8269</v>
          </cell>
          <cell r="Q1301" t="str">
            <v>EN</v>
          </cell>
          <cell r="R1301" t="str">
            <v>EN</v>
          </cell>
          <cell r="S1301" t="str">
            <v>99.8</v>
          </cell>
          <cell r="T1301">
            <v>27668</v>
          </cell>
          <cell r="V1301" t="str">
            <v>15</v>
          </cell>
          <cell r="X1301" t="str">
            <v>NA</v>
          </cell>
          <cell r="Z1301" t="str">
            <v>1</v>
          </cell>
          <cell r="AA1301" t="str">
            <v>6</v>
          </cell>
          <cell r="AB1301" t="str">
            <v>NA</v>
          </cell>
          <cell r="AD1301" t="str">
            <v>99.7</v>
          </cell>
          <cell r="AE1301" t="str">
            <v>434</v>
          </cell>
          <cell r="AF1301" t="str">
            <v xml:space="preserve">  4400000</v>
          </cell>
          <cell r="AG1301" t="str">
            <v>300</v>
          </cell>
        </row>
        <row r="1302">
          <cell r="H1302" t="str">
            <v>2876_B_1</v>
          </cell>
          <cell r="I1302">
            <v>29373</v>
          </cell>
          <cell r="K1302" t="str">
            <v>OP</v>
          </cell>
          <cell r="L1302" t="str">
            <v>EC</v>
          </cell>
          <cell r="O1302" t="str">
            <v>13515</v>
          </cell>
          <cell r="P1302">
            <v>7878</v>
          </cell>
          <cell r="Q1302">
            <v>0.05</v>
          </cell>
          <cell r="R1302" t="str">
            <v>99.8</v>
          </cell>
          <cell r="S1302" t="str">
            <v>99.8</v>
          </cell>
          <cell r="T1302">
            <v>29434</v>
          </cell>
          <cell r="V1302" t="str">
            <v>EN</v>
          </cell>
          <cell r="X1302" t="str">
            <v>NA</v>
          </cell>
          <cell r="Z1302" t="str">
            <v>3.0</v>
          </cell>
          <cell r="AA1302" t="str">
            <v>5.0</v>
          </cell>
          <cell r="AB1302" t="str">
            <v>NA</v>
          </cell>
          <cell r="AD1302" t="str">
            <v>99.4</v>
          </cell>
          <cell r="AE1302" t="str">
            <v>24</v>
          </cell>
          <cell r="AF1302" t="str">
            <v xml:space="preserve">   925000</v>
          </cell>
          <cell r="AG1302" t="str">
            <v>350</v>
          </cell>
        </row>
        <row r="1303">
          <cell r="H1303" t="str">
            <v>2876_B_2</v>
          </cell>
          <cell r="I1303">
            <v>29312</v>
          </cell>
          <cell r="K1303" t="str">
            <v>OP</v>
          </cell>
          <cell r="L1303" t="str">
            <v>EC</v>
          </cell>
          <cell r="O1303" t="str">
            <v>13515</v>
          </cell>
          <cell r="P1303">
            <v>7962</v>
          </cell>
          <cell r="Q1303">
            <v>0.03</v>
          </cell>
          <cell r="R1303" t="str">
            <v>99.9</v>
          </cell>
          <cell r="S1303" t="str">
            <v>99.9</v>
          </cell>
          <cell r="T1303">
            <v>29768</v>
          </cell>
          <cell r="V1303" t="str">
            <v>EN</v>
          </cell>
          <cell r="X1303" t="str">
            <v>NA</v>
          </cell>
          <cell r="Z1303" t="str">
            <v>3.0</v>
          </cell>
          <cell r="AA1303" t="str">
            <v>5.0</v>
          </cell>
          <cell r="AB1303" t="str">
            <v>NA</v>
          </cell>
          <cell r="AD1303" t="str">
            <v>99.4</v>
          </cell>
          <cell r="AE1303" t="str">
            <v>24</v>
          </cell>
          <cell r="AF1303" t="str">
            <v xml:space="preserve">   925000</v>
          </cell>
          <cell r="AG1303" t="str">
            <v>350</v>
          </cell>
        </row>
        <row r="1304">
          <cell r="H1304" t="str">
            <v>2876_B_3</v>
          </cell>
          <cell r="I1304">
            <v>29252</v>
          </cell>
          <cell r="K1304" t="str">
            <v>OP</v>
          </cell>
          <cell r="L1304" t="str">
            <v>EC</v>
          </cell>
          <cell r="O1304" t="str">
            <v>13515</v>
          </cell>
          <cell r="P1304">
            <v>7775</v>
          </cell>
          <cell r="Q1304">
            <v>0.04</v>
          </cell>
          <cell r="R1304" t="str">
            <v>99.8</v>
          </cell>
          <cell r="S1304" t="str">
            <v>99.8</v>
          </cell>
          <cell r="T1304">
            <v>29707</v>
          </cell>
          <cell r="V1304" t="str">
            <v>EN</v>
          </cell>
          <cell r="X1304" t="str">
            <v>NA</v>
          </cell>
          <cell r="Z1304" t="str">
            <v>3.0</v>
          </cell>
          <cell r="AA1304" t="str">
            <v>5.0</v>
          </cell>
          <cell r="AB1304" t="str">
            <v>NA</v>
          </cell>
          <cell r="AD1304" t="str">
            <v>99.4</v>
          </cell>
          <cell r="AE1304" t="str">
            <v>24</v>
          </cell>
          <cell r="AF1304" t="str">
            <v xml:space="preserve">   925000</v>
          </cell>
          <cell r="AG1304" t="str">
            <v>350</v>
          </cell>
        </row>
        <row r="1305">
          <cell r="H1305" t="str">
            <v>2876_B_4</v>
          </cell>
          <cell r="I1305">
            <v>29281</v>
          </cell>
          <cell r="K1305" t="str">
            <v>OP</v>
          </cell>
          <cell r="L1305" t="str">
            <v>EC</v>
          </cell>
          <cell r="O1305" t="str">
            <v>13515</v>
          </cell>
          <cell r="P1305">
            <v>7825</v>
          </cell>
          <cell r="Q1305">
            <v>0.01</v>
          </cell>
          <cell r="R1305" t="str">
            <v>99.9</v>
          </cell>
          <cell r="S1305" t="str">
            <v>99.9</v>
          </cell>
          <cell r="T1305">
            <v>29707</v>
          </cell>
          <cell r="V1305" t="str">
            <v>EN</v>
          </cell>
          <cell r="X1305" t="str">
            <v>NA</v>
          </cell>
          <cell r="Z1305" t="str">
            <v>3.0</v>
          </cell>
          <cell r="AA1305" t="str">
            <v>5.0</v>
          </cell>
          <cell r="AB1305" t="str">
            <v>NA</v>
          </cell>
          <cell r="AD1305" t="str">
            <v>99.4</v>
          </cell>
          <cell r="AE1305" t="str">
            <v>24</v>
          </cell>
          <cell r="AF1305" t="str">
            <v xml:space="preserve">   925000</v>
          </cell>
          <cell r="AG1305" t="str">
            <v>350</v>
          </cell>
        </row>
        <row r="1306">
          <cell r="H1306" t="str">
            <v>2876_B_5</v>
          </cell>
          <cell r="I1306">
            <v>29342</v>
          </cell>
          <cell r="K1306" t="str">
            <v>OP</v>
          </cell>
          <cell r="L1306" t="str">
            <v>EC</v>
          </cell>
          <cell r="O1306" t="str">
            <v>13515</v>
          </cell>
          <cell r="P1306">
            <v>8163</v>
          </cell>
          <cell r="Q1306">
            <v>0.05</v>
          </cell>
          <cell r="R1306" t="str">
            <v>99.8</v>
          </cell>
          <cell r="S1306" t="str">
            <v>99.8</v>
          </cell>
          <cell r="T1306">
            <v>29434</v>
          </cell>
          <cell r="V1306" t="str">
            <v>EN</v>
          </cell>
          <cell r="X1306" t="str">
            <v>NA</v>
          </cell>
          <cell r="Z1306" t="str">
            <v>3.0</v>
          </cell>
          <cell r="AA1306" t="str">
            <v>5.0</v>
          </cell>
          <cell r="AB1306" t="str">
            <v>NA</v>
          </cell>
          <cell r="AD1306" t="str">
            <v>99.4</v>
          </cell>
          <cell r="AE1306" t="str">
            <v>24</v>
          </cell>
          <cell r="AF1306" t="str">
            <v xml:space="preserve">   925000</v>
          </cell>
          <cell r="AG1306" t="str">
            <v>350</v>
          </cell>
        </row>
        <row r="1307">
          <cell r="H1307" t="str">
            <v>54627_B_AESP</v>
          </cell>
          <cell r="I1307">
            <v>35065</v>
          </cell>
          <cell r="K1307" t="str">
            <v>OP</v>
          </cell>
          <cell r="L1307" t="str">
            <v>EH</v>
          </cell>
          <cell r="M1307" t="str">
            <v>MC</v>
          </cell>
          <cell r="O1307" t="str">
            <v>1734</v>
          </cell>
          <cell r="P1307">
            <v>7238</v>
          </cell>
          <cell r="Q1307">
            <v>1.6199999999999999E-2</v>
          </cell>
          <cell r="R1307" t="str">
            <v>99.4</v>
          </cell>
          <cell r="S1307" t="str">
            <v>99.62</v>
          </cell>
          <cell r="T1307">
            <v>38384</v>
          </cell>
          <cell r="V1307" t="str">
            <v>NA</v>
          </cell>
          <cell r="X1307" t="str">
            <v>NA</v>
          </cell>
          <cell r="Z1307" t="str">
            <v>NA</v>
          </cell>
          <cell r="AB1307" t="str">
            <v>0.05</v>
          </cell>
          <cell r="AD1307" t="str">
            <v>99.4</v>
          </cell>
          <cell r="AE1307" t="str">
            <v>4.28</v>
          </cell>
          <cell r="AF1307" t="str">
            <v>315076</v>
          </cell>
          <cell r="AG1307" t="str">
            <v>325</v>
          </cell>
        </row>
        <row r="1308">
          <cell r="H1308" t="str">
            <v>54627_B_BESP</v>
          </cell>
          <cell r="I1308">
            <v>35065</v>
          </cell>
          <cell r="K1308" t="str">
            <v>OP</v>
          </cell>
          <cell r="L1308" t="str">
            <v>EH</v>
          </cell>
          <cell r="M1308" t="str">
            <v>MC</v>
          </cell>
          <cell r="O1308" t="str">
            <v>1734</v>
          </cell>
          <cell r="P1308">
            <v>7301</v>
          </cell>
          <cell r="Q1308">
            <v>1.4500000000000001E-2</v>
          </cell>
          <cell r="R1308" t="str">
            <v>99.4</v>
          </cell>
          <cell r="S1308" t="str">
            <v>99.68</v>
          </cell>
          <cell r="T1308">
            <v>38384</v>
          </cell>
          <cell r="V1308" t="str">
            <v>NA</v>
          </cell>
          <cell r="X1308" t="str">
            <v>NA</v>
          </cell>
          <cell r="Z1308" t="str">
            <v>NA</v>
          </cell>
          <cell r="AB1308" t="str">
            <v>0.05</v>
          </cell>
          <cell r="AD1308" t="str">
            <v>99.4</v>
          </cell>
          <cell r="AE1308" t="str">
            <v>6.37</v>
          </cell>
          <cell r="AF1308" t="str">
            <v>304787</v>
          </cell>
          <cell r="AG1308" t="str">
            <v>342</v>
          </cell>
        </row>
        <row r="1309">
          <cell r="H1309" t="str">
            <v>54627_B_CESP</v>
          </cell>
          <cell r="I1309">
            <v>35065</v>
          </cell>
          <cell r="K1309" t="str">
            <v>OP</v>
          </cell>
          <cell r="L1309" t="str">
            <v>EH</v>
          </cell>
          <cell r="M1309" t="str">
            <v>MC</v>
          </cell>
          <cell r="O1309" t="str">
            <v>1734</v>
          </cell>
          <cell r="P1309">
            <v>7273</v>
          </cell>
          <cell r="Q1309">
            <v>1.23E-2</v>
          </cell>
          <cell r="R1309" t="str">
            <v>99.4</v>
          </cell>
          <cell r="S1309" t="str">
            <v>99.81</v>
          </cell>
          <cell r="T1309">
            <v>38384</v>
          </cell>
          <cell r="V1309" t="str">
            <v>NA</v>
          </cell>
          <cell r="X1309" t="str">
            <v>NA</v>
          </cell>
          <cell r="Z1309" t="str">
            <v>NA</v>
          </cell>
          <cell r="AB1309" t="str">
            <v>0.05</v>
          </cell>
          <cell r="AD1309" t="str">
            <v>99.4</v>
          </cell>
          <cell r="AE1309" t="str">
            <v>4.45</v>
          </cell>
          <cell r="AF1309" t="str">
            <v>323380</v>
          </cell>
          <cell r="AG1309" t="str">
            <v>321</v>
          </cell>
        </row>
        <row r="1310">
          <cell r="H1310" t="str">
            <v>2952_B_4</v>
          </cell>
          <cell r="I1310">
            <v>28460</v>
          </cell>
          <cell r="K1310" t="str">
            <v>OP</v>
          </cell>
          <cell r="L1310" t="str">
            <v>EK</v>
          </cell>
          <cell r="O1310" t="str">
            <v>11783</v>
          </cell>
          <cell r="P1310">
            <v>6906</v>
          </cell>
          <cell r="Q1310">
            <v>0.03</v>
          </cell>
          <cell r="R1310" t="str">
            <v>99.7</v>
          </cell>
          <cell r="S1310" t="str">
            <v>99.7</v>
          </cell>
          <cell r="T1310">
            <v>28491</v>
          </cell>
          <cell r="V1310" t="str">
            <v>4.8</v>
          </cell>
          <cell r="X1310" t="str">
            <v>NA</v>
          </cell>
          <cell r="Z1310" t="str">
            <v>0.3</v>
          </cell>
          <cell r="AB1310" t="str">
            <v>NA</v>
          </cell>
          <cell r="AD1310" t="str">
            <v>99.7</v>
          </cell>
          <cell r="AE1310" t="str">
            <v>267</v>
          </cell>
          <cell r="AF1310" t="str">
            <v xml:space="preserve">  2080000</v>
          </cell>
          <cell r="AG1310" t="str">
            <v>264</v>
          </cell>
        </row>
        <row r="1311">
          <cell r="H1311" t="str">
            <v>2952_B_5</v>
          </cell>
          <cell r="I1311">
            <v>28764</v>
          </cell>
          <cell r="K1311" t="str">
            <v>OP</v>
          </cell>
          <cell r="L1311" t="str">
            <v>EK</v>
          </cell>
          <cell r="O1311" t="str">
            <v>11783</v>
          </cell>
          <cell r="P1311">
            <v>6799</v>
          </cell>
          <cell r="Q1311">
            <v>0.03</v>
          </cell>
          <cell r="R1311" t="str">
            <v>99.7</v>
          </cell>
          <cell r="S1311" t="str">
            <v>99.7</v>
          </cell>
          <cell r="T1311">
            <v>28856</v>
          </cell>
          <cell r="V1311" t="str">
            <v>4.8</v>
          </cell>
          <cell r="X1311" t="str">
            <v>NA</v>
          </cell>
          <cell r="Z1311" t="str">
            <v>0.3</v>
          </cell>
          <cell r="AB1311" t="str">
            <v>NA</v>
          </cell>
          <cell r="AD1311" t="str">
            <v>99.7</v>
          </cell>
          <cell r="AE1311" t="str">
            <v>267</v>
          </cell>
          <cell r="AF1311" t="str">
            <v xml:space="preserve">  2080000</v>
          </cell>
          <cell r="AG1311" t="str">
            <v>264</v>
          </cell>
        </row>
        <row r="1312">
          <cell r="H1312" t="str">
            <v>2952_B_6</v>
          </cell>
          <cell r="I1312">
            <v>30834</v>
          </cell>
          <cell r="K1312" t="str">
            <v>OP</v>
          </cell>
          <cell r="L1312" t="str">
            <v>EK</v>
          </cell>
          <cell r="O1312" t="str">
            <v>16168</v>
          </cell>
          <cell r="P1312">
            <v>8329</v>
          </cell>
          <cell r="Q1312">
            <v>0.03</v>
          </cell>
          <cell r="R1312" t="str">
            <v>99.5</v>
          </cell>
          <cell r="S1312" t="str">
            <v>99.5</v>
          </cell>
          <cell r="T1312">
            <v>30682</v>
          </cell>
          <cell r="V1312" t="str">
            <v>4.8</v>
          </cell>
          <cell r="X1312" t="str">
            <v>NA</v>
          </cell>
          <cell r="Z1312" t="str">
            <v>0.3</v>
          </cell>
          <cell r="AB1312" t="str">
            <v>NA</v>
          </cell>
          <cell r="AD1312" t="str">
            <v>99.5</v>
          </cell>
          <cell r="AE1312" t="str">
            <v>362</v>
          </cell>
          <cell r="AF1312" t="str">
            <v xml:space="preserve">  2110000</v>
          </cell>
          <cell r="AG1312" t="str">
            <v>314</v>
          </cell>
        </row>
        <row r="1313">
          <cell r="H1313" t="str">
            <v>2956_B_3P</v>
          </cell>
          <cell r="I1313">
            <v>27546</v>
          </cell>
          <cell r="K1313" t="str">
            <v>OP</v>
          </cell>
          <cell r="L1313" t="str">
            <v>MC</v>
          </cell>
          <cell r="O1313" t="str">
            <v>1195</v>
          </cell>
          <cell r="P1313">
            <v>6767</v>
          </cell>
          <cell r="Q1313">
            <v>0.01</v>
          </cell>
          <cell r="R1313" t="str">
            <v>85.5</v>
          </cell>
          <cell r="S1313" t="str">
            <v>85.5</v>
          </cell>
          <cell r="U1313" t="str">
            <v>EN</v>
          </cell>
          <cell r="V1313" t="str">
            <v>NA</v>
          </cell>
          <cell r="X1313" t="str">
            <v>0.1</v>
          </cell>
          <cell r="Z1313" t="str">
            <v>NA</v>
          </cell>
          <cell r="AB1313" t="str">
            <v>0.8</v>
          </cell>
          <cell r="AD1313" t="str">
            <v>85.5</v>
          </cell>
          <cell r="AE1313" t="str">
            <v>167</v>
          </cell>
          <cell r="AF1313" t="str">
            <v xml:space="preserve">   975177</v>
          </cell>
          <cell r="AG1313" t="str">
            <v>304</v>
          </cell>
        </row>
        <row r="1314">
          <cell r="H1314" t="str">
            <v>6095_B_1</v>
          </cell>
          <cell r="I1314">
            <v>29160</v>
          </cell>
          <cell r="K1314" t="str">
            <v>OP</v>
          </cell>
          <cell r="L1314" t="str">
            <v>EK</v>
          </cell>
          <cell r="O1314" t="str">
            <v>31736</v>
          </cell>
          <cell r="P1314">
            <v>8543</v>
          </cell>
          <cell r="Q1314">
            <v>3.2000000000000001E-2</v>
          </cell>
          <cell r="R1314" t="str">
            <v>99.5</v>
          </cell>
          <cell r="S1314" t="str">
            <v>99.5</v>
          </cell>
          <cell r="T1314">
            <v>29190</v>
          </cell>
          <cell r="V1314" t="str">
            <v>5.0</v>
          </cell>
          <cell r="X1314" t="str">
            <v>NA</v>
          </cell>
          <cell r="Z1314" t="str">
            <v>0.3</v>
          </cell>
          <cell r="AB1314" t="str">
            <v>0.5</v>
          </cell>
          <cell r="AD1314" t="str">
            <v>99.5</v>
          </cell>
          <cell r="AE1314" t="str">
            <v>362</v>
          </cell>
          <cell r="AF1314" t="str">
            <v xml:space="preserve">  2110000</v>
          </cell>
          <cell r="AG1314" t="str">
            <v>314</v>
          </cell>
        </row>
        <row r="1315">
          <cell r="H1315" t="str">
            <v>6095_B_2</v>
          </cell>
          <cell r="I1315">
            <v>29556</v>
          </cell>
          <cell r="K1315" t="str">
            <v>OP</v>
          </cell>
          <cell r="L1315" t="str">
            <v>EK</v>
          </cell>
          <cell r="O1315" t="str">
            <v>31736</v>
          </cell>
          <cell r="P1315">
            <v>7691</v>
          </cell>
          <cell r="Q1315">
            <v>0.05</v>
          </cell>
          <cell r="R1315" t="str">
            <v>99.5</v>
          </cell>
          <cell r="S1315" t="str">
            <v>99.5</v>
          </cell>
          <cell r="T1315">
            <v>29618</v>
          </cell>
          <cell r="V1315" t="str">
            <v>5.0</v>
          </cell>
          <cell r="X1315" t="str">
            <v>0.1</v>
          </cell>
          <cell r="Z1315" t="str">
            <v>0.3</v>
          </cell>
          <cell r="AB1315" t="str">
            <v>0.5</v>
          </cell>
          <cell r="AD1315" t="str">
            <v>99.5</v>
          </cell>
          <cell r="AE1315" t="str">
            <v>362</v>
          </cell>
          <cell r="AF1315" t="str">
            <v xml:space="preserve">  2110000</v>
          </cell>
          <cell r="AG1315" t="str">
            <v>314</v>
          </cell>
        </row>
        <row r="1316">
          <cell r="H1316" t="str">
            <v>2291_B_1</v>
          </cell>
          <cell r="I1316">
            <v>27912</v>
          </cell>
          <cell r="K1316" t="str">
            <v>OP</v>
          </cell>
          <cell r="L1316" t="str">
            <v>EC</v>
          </cell>
          <cell r="O1316" t="str">
            <v>3298</v>
          </cell>
          <cell r="P1316">
            <v>6995</v>
          </cell>
          <cell r="Q1316">
            <v>0.03</v>
          </cell>
          <cell r="R1316" t="str">
            <v>99.0</v>
          </cell>
          <cell r="S1316" t="str">
            <v>99.2</v>
          </cell>
          <cell r="T1316">
            <v>27851</v>
          </cell>
          <cell r="V1316" t="str">
            <v>9.3</v>
          </cell>
          <cell r="X1316" t="str">
            <v>NA</v>
          </cell>
          <cell r="Z1316" t="str">
            <v>0.9</v>
          </cell>
          <cell r="AB1316" t="str">
            <v>NA</v>
          </cell>
          <cell r="AD1316" t="str">
            <v>99.1</v>
          </cell>
          <cell r="AE1316" t="str">
            <v>1</v>
          </cell>
          <cell r="AF1316" t="str">
            <v xml:space="preserve">   289000</v>
          </cell>
          <cell r="AG1316" t="str">
            <v>303</v>
          </cell>
        </row>
        <row r="1317">
          <cell r="H1317" t="str">
            <v>2291_B_2</v>
          </cell>
          <cell r="I1317">
            <v>27912</v>
          </cell>
          <cell r="K1317" t="str">
            <v>OP</v>
          </cell>
          <cell r="L1317" t="str">
            <v>EC</v>
          </cell>
          <cell r="O1317" t="str">
            <v>5786</v>
          </cell>
          <cell r="P1317">
            <v>8596</v>
          </cell>
          <cell r="Q1317">
            <v>0.03</v>
          </cell>
          <cell r="R1317" t="str">
            <v>99.0</v>
          </cell>
          <cell r="S1317" t="str">
            <v>98.7</v>
          </cell>
          <cell r="T1317">
            <v>27851</v>
          </cell>
          <cell r="V1317" t="str">
            <v>9.3</v>
          </cell>
          <cell r="X1317" t="str">
            <v>NA</v>
          </cell>
          <cell r="Z1317" t="str">
            <v>0.9</v>
          </cell>
          <cell r="AB1317" t="str">
            <v>NA</v>
          </cell>
          <cell r="AD1317" t="str">
            <v>99.1</v>
          </cell>
          <cell r="AE1317" t="str">
            <v>1</v>
          </cell>
          <cell r="AF1317" t="str">
            <v xml:space="preserve">   385500</v>
          </cell>
          <cell r="AG1317" t="str">
            <v>303</v>
          </cell>
        </row>
        <row r="1318">
          <cell r="H1318" t="str">
            <v>2291_B_3</v>
          </cell>
          <cell r="I1318">
            <v>27912</v>
          </cell>
          <cell r="K1318" t="str">
            <v>OP</v>
          </cell>
          <cell r="L1318" t="str">
            <v>EC</v>
          </cell>
          <cell r="O1318" t="str">
            <v>5786</v>
          </cell>
          <cell r="P1318">
            <v>8521</v>
          </cell>
          <cell r="Q1318">
            <v>0.03</v>
          </cell>
          <cell r="R1318" t="str">
            <v>99.0</v>
          </cell>
          <cell r="S1318" t="str">
            <v>99.5</v>
          </cell>
          <cell r="T1318">
            <v>27851</v>
          </cell>
          <cell r="V1318" t="str">
            <v>9.3</v>
          </cell>
          <cell r="X1318" t="str">
            <v>NA</v>
          </cell>
          <cell r="Z1318" t="str">
            <v>0.9</v>
          </cell>
          <cell r="AB1318" t="str">
            <v>NA</v>
          </cell>
          <cell r="AD1318" t="str">
            <v>99.1</v>
          </cell>
          <cell r="AE1318" t="str">
            <v>1</v>
          </cell>
          <cell r="AF1318" t="str">
            <v xml:space="preserve">   385500</v>
          </cell>
          <cell r="AG1318" t="str">
            <v>303</v>
          </cell>
        </row>
        <row r="1319">
          <cell r="H1319" t="str">
            <v>2291_B_4</v>
          </cell>
          <cell r="I1319">
            <v>27912</v>
          </cell>
          <cell r="K1319" t="str">
            <v>OP</v>
          </cell>
          <cell r="L1319" t="str">
            <v>EC</v>
          </cell>
          <cell r="O1319" t="str">
            <v>7232</v>
          </cell>
          <cell r="P1319">
            <v>8629</v>
          </cell>
          <cell r="Q1319">
            <v>0.03</v>
          </cell>
          <cell r="R1319" t="str">
            <v>99.0</v>
          </cell>
          <cell r="S1319" t="str">
            <v>99.1</v>
          </cell>
          <cell r="T1319">
            <v>27912</v>
          </cell>
          <cell r="V1319" t="str">
            <v>9.3</v>
          </cell>
          <cell r="X1319" t="str">
            <v>NA</v>
          </cell>
          <cell r="Z1319" t="str">
            <v>0.9</v>
          </cell>
          <cell r="AB1319" t="str">
            <v>NA</v>
          </cell>
          <cell r="AD1319" t="str">
            <v>99.1</v>
          </cell>
          <cell r="AE1319" t="str">
            <v>2</v>
          </cell>
          <cell r="AF1319" t="str">
            <v xml:space="preserve">   491000</v>
          </cell>
          <cell r="AG1319" t="str">
            <v>293</v>
          </cell>
        </row>
        <row r="1320">
          <cell r="H1320" t="str">
            <v>2291_B_5</v>
          </cell>
          <cell r="I1320">
            <v>27912</v>
          </cell>
          <cell r="K1320" t="str">
            <v>OP</v>
          </cell>
          <cell r="L1320" t="str">
            <v>EK</v>
          </cell>
          <cell r="O1320" t="str">
            <v>11572</v>
          </cell>
          <cell r="P1320">
            <v>7748</v>
          </cell>
          <cell r="Q1320">
            <v>0.03</v>
          </cell>
          <cell r="R1320" t="str">
            <v>99.0</v>
          </cell>
          <cell r="S1320" t="str">
            <v>99.1</v>
          </cell>
          <cell r="T1320">
            <v>27912</v>
          </cell>
          <cell r="V1320" t="str">
            <v>9.3</v>
          </cell>
          <cell r="X1320" t="str">
            <v>NA</v>
          </cell>
          <cell r="Z1320" t="str">
            <v>0.9</v>
          </cell>
          <cell r="AB1320" t="str">
            <v>NA</v>
          </cell>
          <cell r="AD1320" t="str">
            <v>99.1</v>
          </cell>
          <cell r="AE1320" t="str">
            <v>3</v>
          </cell>
          <cell r="AF1320" t="str">
            <v xml:space="preserve">   604000</v>
          </cell>
          <cell r="AG1320" t="str">
            <v>282</v>
          </cell>
        </row>
        <row r="1321">
          <cell r="H1321" t="str">
            <v>6096_B_1</v>
          </cell>
          <cell r="I1321">
            <v>28976</v>
          </cell>
          <cell r="K1321" t="str">
            <v>OP</v>
          </cell>
          <cell r="L1321" t="str">
            <v>EK</v>
          </cell>
          <cell r="O1321" t="str">
            <v>33223</v>
          </cell>
          <cell r="P1321">
            <v>8124</v>
          </cell>
          <cell r="Q1321">
            <v>0.03</v>
          </cell>
          <cell r="R1321" t="str">
            <v>99.1</v>
          </cell>
          <cell r="S1321" t="str">
            <v>99.6</v>
          </cell>
          <cell r="T1321">
            <v>37742</v>
          </cell>
          <cell r="V1321" t="str">
            <v>8.0</v>
          </cell>
          <cell r="X1321" t="str">
            <v>NA</v>
          </cell>
          <cell r="Z1321" t="str">
            <v>0.5</v>
          </cell>
          <cell r="AB1321" t="str">
            <v>NA</v>
          </cell>
          <cell r="AD1321" t="str">
            <v>99.2</v>
          </cell>
          <cell r="AE1321" t="str">
            <v>351</v>
          </cell>
          <cell r="AF1321" t="str">
            <v xml:space="preserve">  2300000</v>
          </cell>
          <cell r="AG1321" t="str">
            <v>286</v>
          </cell>
        </row>
        <row r="1322">
          <cell r="H1322" t="str">
            <v>3098_B_1</v>
          </cell>
          <cell r="I1322">
            <v>19146</v>
          </cell>
          <cell r="K1322" t="str">
            <v>OP</v>
          </cell>
          <cell r="L1322" t="str">
            <v>MC</v>
          </cell>
          <cell r="M1322" t="str">
            <v>EK</v>
          </cell>
          <cell r="O1322" t="str">
            <v>379</v>
          </cell>
          <cell r="P1322">
            <v>4983</v>
          </cell>
          <cell r="Q1322">
            <v>0.05</v>
          </cell>
          <cell r="R1322" t="str">
            <v>90.0</v>
          </cell>
          <cell r="S1322" t="str">
            <v>62.0</v>
          </cell>
          <cell r="T1322">
            <v>30072</v>
          </cell>
          <cell r="V1322" t="str">
            <v>12.5</v>
          </cell>
          <cell r="X1322" t="str">
            <v>NA</v>
          </cell>
          <cell r="Z1322" t="str">
            <v>2.5</v>
          </cell>
          <cell r="AB1322" t="str">
            <v>NA</v>
          </cell>
          <cell r="AD1322" t="str">
            <v>95</v>
          </cell>
          <cell r="AE1322" t="str">
            <v>700</v>
          </cell>
          <cell r="AF1322" t="str">
            <v xml:space="preserve">   414000</v>
          </cell>
          <cell r="AG1322" t="str">
            <v>283</v>
          </cell>
        </row>
        <row r="1323">
          <cell r="H1323" t="str">
            <v>3098_B_2</v>
          </cell>
          <cell r="I1323">
            <v>19419</v>
          </cell>
          <cell r="K1323" t="str">
            <v>OP</v>
          </cell>
          <cell r="L1323" t="str">
            <v>MC</v>
          </cell>
          <cell r="M1323" t="str">
            <v>EK</v>
          </cell>
          <cell r="O1323" t="str">
            <v>371</v>
          </cell>
          <cell r="P1323">
            <v>5514</v>
          </cell>
          <cell r="Q1323">
            <v>0.05</v>
          </cell>
          <cell r="R1323" t="str">
            <v>90.0</v>
          </cell>
          <cell r="S1323" t="str">
            <v>79.0</v>
          </cell>
          <cell r="T1323">
            <v>30773</v>
          </cell>
          <cell r="V1323" t="str">
            <v>12.5</v>
          </cell>
          <cell r="X1323" t="str">
            <v>NA</v>
          </cell>
          <cell r="Z1323" t="str">
            <v>2.5</v>
          </cell>
          <cell r="AB1323" t="str">
            <v>NA</v>
          </cell>
          <cell r="AD1323" t="str">
            <v>95</v>
          </cell>
          <cell r="AE1323" t="str">
            <v>680</v>
          </cell>
          <cell r="AF1323" t="str">
            <v xml:space="preserve">    41400</v>
          </cell>
          <cell r="AG1323" t="str">
            <v>283</v>
          </cell>
        </row>
        <row r="1324">
          <cell r="H1324" t="str">
            <v>3098_B_3</v>
          </cell>
          <cell r="I1324">
            <v>19725</v>
          </cell>
          <cell r="K1324" t="str">
            <v>OP</v>
          </cell>
          <cell r="L1324" t="str">
            <v>MC</v>
          </cell>
          <cell r="M1324" t="str">
            <v>EK</v>
          </cell>
          <cell r="O1324" t="str">
            <v>502</v>
          </cell>
          <cell r="P1324">
            <v>4350</v>
          </cell>
          <cell r="Q1324">
            <v>0.05</v>
          </cell>
          <cell r="R1324" t="str">
            <v>90.0</v>
          </cell>
          <cell r="S1324" t="str">
            <v>84.0</v>
          </cell>
          <cell r="T1324">
            <v>30773</v>
          </cell>
          <cell r="V1324" t="str">
            <v>12.5</v>
          </cell>
          <cell r="X1324" t="str">
            <v>NA</v>
          </cell>
          <cell r="Z1324" t="str">
            <v>2.5</v>
          </cell>
          <cell r="AB1324" t="str">
            <v>NA</v>
          </cell>
          <cell r="AD1324" t="str">
            <v>97.8</v>
          </cell>
          <cell r="AE1324" t="str">
            <v>300</v>
          </cell>
          <cell r="AF1324" t="str">
            <v xml:space="preserve">   470000</v>
          </cell>
          <cell r="AG1324" t="str">
            <v>285</v>
          </cell>
        </row>
        <row r="1325">
          <cell r="H1325" t="str">
            <v>3098_B_4</v>
          </cell>
          <cell r="I1325">
            <v>21916</v>
          </cell>
          <cell r="K1325" t="str">
            <v>OP</v>
          </cell>
          <cell r="L1325" t="str">
            <v>MC</v>
          </cell>
          <cell r="M1325" t="str">
            <v>EK</v>
          </cell>
          <cell r="O1325" t="str">
            <v>502</v>
          </cell>
          <cell r="P1325">
            <v>5614</v>
          </cell>
          <cell r="Q1325">
            <v>0.05</v>
          </cell>
          <cell r="R1325" t="str">
            <v>90.0</v>
          </cell>
          <cell r="S1325" t="str">
            <v>66.0</v>
          </cell>
          <cell r="T1325">
            <v>30895</v>
          </cell>
          <cell r="V1325" t="str">
            <v>13.5</v>
          </cell>
          <cell r="X1325" t="str">
            <v>NA</v>
          </cell>
          <cell r="Z1325" t="str">
            <v>1.6</v>
          </cell>
          <cell r="AB1325" t="str">
            <v>NA</v>
          </cell>
          <cell r="AD1325" t="str">
            <v>97.8</v>
          </cell>
          <cell r="AE1325" t="str">
            <v>300</v>
          </cell>
          <cell r="AF1325" t="str">
            <v xml:space="preserve">   470000</v>
          </cell>
          <cell r="AG1325" t="str">
            <v>285</v>
          </cell>
        </row>
        <row r="1326">
          <cell r="H1326" t="str">
            <v>8226_B_1</v>
          </cell>
          <cell r="I1326">
            <v>25569</v>
          </cell>
          <cell r="K1326" t="str">
            <v>OP</v>
          </cell>
          <cell r="L1326" t="str">
            <v>EW</v>
          </cell>
          <cell r="O1326" t="str">
            <v>1914</v>
          </cell>
          <cell r="P1326">
            <v>7304</v>
          </cell>
          <cell r="Q1326">
            <v>0.06</v>
          </cell>
          <cell r="R1326" t="str">
            <v>99.5</v>
          </cell>
          <cell r="S1326" t="str">
            <v>99.5</v>
          </cell>
          <cell r="T1326">
            <v>35704</v>
          </cell>
          <cell r="V1326" t="str">
            <v>16.0</v>
          </cell>
          <cell r="W1326" t="str">
            <v>24.0</v>
          </cell>
          <cell r="X1326" t="str">
            <v>NA</v>
          </cell>
          <cell r="Z1326" t="str">
            <v>1.8</v>
          </cell>
          <cell r="AA1326" t="str">
            <v>2..0</v>
          </cell>
          <cell r="AB1326" t="str">
            <v>NA</v>
          </cell>
          <cell r="AD1326" t="str">
            <v>99.5</v>
          </cell>
          <cell r="AE1326" t="str">
            <v>287</v>
          </cell>
          <cell r="AF1326" t="str">
            <v xml:space="preserve">  1984000</v>
          </cell>
          <cell r="AG1326" t="str">
            <v>264</v>
          </cell>
        </row>
        <row r="1327">
          <cell r="H1327" t="str">
            <v>2836_B_10</v>
          </cell>
          <cell r="I1327">
            <v>28611</v>
          </cell>
          <cell r="K1327" t="str">
            <v>OP</v>
          </cell>
          <cell r="L1327" t="str">
            <v>EK</v>
          </cell>
          <cell r="O1327" t="str">
            <v>15105</v>
          </cell>
          <cell r="P1327">
            <v>4625</v>
          </cell>
          <cell r="Q1327">
            <v>0.01</v>
          </cell>
          <cell r="R1327" t="str">
            <v>99.7</v>
          </cell>
          <cell r="S1327" t="str">
            <v>99.7</v>
          </cell>
          <cell r="T1327">
            <v>29373</v>
          </cell>
          <cell r="V1327" t="str">
            <v>13.0</v>
          </cell>
          <cell r="X1327" t="str">
            <v>NA</v>
          </cell>
          <cell r="Z1327" t="str">
            <v>3.5</v>
          </cell>
          <cell r="AA1327" t="str">
            <v>5.0</v>
          </cell>
          <cell r="AB1327" t="str">
            <v>NA</v>
          </cell>
          <cell r="AD1327" t="str">
            <v>99.7</v>
          </cell>
          <cell r="AE1327" t="str">
            <v>80</v>
          </cell>
          <cell r="AF1327" t="str">
            <v xml:space="preserve">   552000</v>
          </cell>
          <cell r="AG1327" t="str">
            <v>315</v>
          </cell>
        </row>
        <row r="1328">
          <cell r="H1328" t="str">
            <v>2836_B_12</v>
          </cell>
          <cell r="I1328">
            <v>31048</v>
          </cell>
          <cell r="K1328" t="str">
            <v>OP</v>
          </cell>
          <cell r="L1328" t="str">
            <v>EK</v>
          </cell>
          <cell r="O1328" t="str">
            <v>80,000</v>
          </cell>
          <cell r="P1328">
            <v>6807</v>
          </cell>
          <cell r="Q1328">
            <v>0.02</v>
          </cell>
          <cell r="R1328" t="str">
            <v>99.6</v>
          </cell>
          <cell r="S1328" t="str">
            <v>99.6</v>
          </cell>
          <cell r="T1328">
            <v>31747</v>
          </cell>
          <cell r="V1328" t="str">
            <v>19.0</v>
          </cell>
          <cell r="X1328" t="str">
            <v>NA</v>
          </cell>
          <cell r="Z1328" t="str">
            <v>0.6</v>
          </cell>
          <cell r="AA1328" t="str">
            <v>5.0</v>
          </cell>
          <cell r="AB1328" t="str">
            <v>NA</v>
          </cell>
          <cell r="AD1328" t="str">
            <v>99.6</v>
          </cell>
          <cell r="AE1328" t="str">
            <v>125</v>
          </cell>
          <cell r="AF1328" t="str">
            <v xml:space="preserve">  2600000</v>
          </cell>
          <cell r="AG1328" t="str">
            <v>295</v>
          </cell>
        </row>
        <row r="1329">
          <cell r="H1329" t="str">
            <v>2861_B_1</v>
          </cell>
          <cell r="I1329">
            <v>29768</v>
          </cell>
          <cell r="K1329" t="str">
            <v>OP</v>
          </cell>
          <cell r="L1329" t="str">
            <v>EK</v>
          </cell>
          <cell r="O1329" t="str">
            <v>16714</v>
          </cell>
          <cell r="P1329">
            <v>6628</v>
          </cell>
          <cell r="Q1329">
            <v>0.01</v>
          </cell>
          <cell r="R1329" t="str">
            <v>99.6</v>
          </cell>
          <cell r="S1329" t="str">
            <v>99.6</v>
          </cell>
          <cell r="T1329">
            <v>36861</v>
          </cell>
          <cell r="V1329" t="str">
            <v>15.5</v>
          </cell>
          <cell r="X1329" t="str">
            <v>NA</v>
          </cell>
          <cell r="Z1329" t="str">
            <v>0.5</v>
          </cell>
          <cell r="AB1329" t="str">
            <v>NA</v>
          </cell>
          <cell r="AD1329" t="str">
            <v>99</v>
          </cell>
          <cell r="AE1329" t="str">
            <v>110</v>
          </cell>
          <cell r="AF1329" t="str">
            <v xml:space="preserve">   535000</v>
          </cell>
          <cell r="AG1329" t="str">
            <v>270</v>
          </cell>
        </row>
        <row r="1330">
          <cell r="H1330" t="str">
            <v>2861_B_2</v>
          </cell>
          <cell r="I1330">
            <v>29799</v>
          </cell>
          <cell r="K1330" t="str">
            <v>OP</v>
          </cell>
          <cell r="L1330" t="str">
            <v>EK</v>
          </cell>
          <cell r="O1330" t="str">
            <v>16714</v>
          </cell>
          <cell r="P1330">
            <v>5066</v>
          </cell>
          <cell r="Q1330">
            <v>0.01</v>
          </cell>
          <cell r="R1330" t="str">
            <v>99.6</v>
          </cell>
          <cell r="S1330" t="str">
            <v>99.6</v>
          </cell>
          <cell r="T1330">
            <v>36861</v>
          </cell>
          <cell r="V1330" t="str">
            <v>15.5</v>
          </cell>
          <cell r="X1330" t="str">
            <v>NA</v>
          </cell>
          <cell r="Z1330" t="str">
            <v>0.5</v>
          </cell>
          <cell r="AB1330" t="str">
            <v>NA</v>
          </cell>
          <cell r="AD1330" t="str">
            <v>99</v>
          </cell>
          <cell r="AE1330" t="str">
            <v>110</v>
          </cell>
          <cell r="AF1330" t="str">
            <v xml:space="preserve">   535000</v>
          </cell>
          <cell r="AG1330" t="str">
            <v>270</v>
          </cell>
        </row>
        <row r="1331">
          <cell r="H1331" t="str">
            <v>3138_B_3</v>
          </cell>
          <cell r="I1331">
            <v>28642</v>
          </cell>
          <cell r="K1331" t="str">
            <v>OP</v>
          </cell>
          <cell r="L1331" t="str">
            <v>EK</v>
          </cell>
          <cell r="O1331" t="str">
            <v>7880</v>
          </cell>
          <cell r="P1331">
            <v>6020</v>
          </cell>
          <cell r="Q1331">
            <v>0.01</v>
          </cell>
          <cell r="R1331" t="str">
            <v>99.5</v>
          </cell>
          <cell r="S1331" t="str">
            <v>99.5</v>
          </cell>
          <cell r="T1331">
            <v>35551</v>
          </cell>
          <cell r="V1331" t="str">
            <v>15.5</v>
          </cell>
          <cell r="X1331" t="str">
            <v>NA</v>
          </cell>
          <cell r="Z1331" t="str">
            <v>3</v>
          </cell>
          <cell r="AB1331" t="str">
            <v>NA</v>
          </cell>
          <cell r="AD1331" t="str">
            <v>99</v>
          </cell>
          <cell r="AE1331" t="str">
            <v>45</v>
          </cell>
          <cell r="AF1331" t="str">
            <v xml:space="preserve">   450000</v>
          </cell>
          <cell r="AG1331" t="str">
            <v>302</v>
          </cell>
        </row>
        <row r="1332">
          <cell r="H1332" t="str">
            <v>3138_B_4</v>
          </cell>
          <cell r="I1332">
            <v>28277</v>
          </cell>
          <cell r="K1332" t="str">
            <v>OP</v>
          </cell>
          <cell r="L1332" t="str">
            <v>EK</v>
          </cell>
          <cell r="O1332" t="str">
            <v>6102</v>
          </cell>
          <cell r="P1332">
            <v>6234</v>
          </cell>
          <cell r="Q1332">
            <v>0.01</v>
          </cell>
          <cell r="R1332" t="str">
            <v>99.5</v>
          </cell>
          <cell r="S1332" t="str">
            <v>99.5</v>
          </cell>
          <cell r="T1332">
            <v>35551</v>
          </cell>
          <cell r="V1332" t="str">
            <v>15.5</v>
          </cell>
          <cell r="X1332" t="str">
            <v>NA</v>
          </cell>
          <cell r="Z1332" t="str">
            <v>3</v>
          </cell>
          <cell r="AB1332" t="str">
            <v>NA</v>
          </cell>
          <cell r="AD1332" t="str">
            <v>99</v>
          </cell>
          <cell r="AE1332" t="str">
            <v>45</v>
          </cell>
          <cell r="AF1332" t="str">
            <v xml:space="preserve">   432000</v>
          </cell>
          <cell r="AG1332" t="str">
            <v>272</v>
          </cell>
        </row>
        <row r="1333">
          <cell r="H1333" t="str">
            <v>3138_B_5</v>
          </cell>
          <cell r="I1333">
            <v>28277</v>
          </cell>
          <cell r="K1333" t="str">
            <v>OP</v>
          </cell>
          <cell r="L1333" t="str">
            <v>EK</v>
          </cell>
          <cell r="O1333" t="str">
            <v>6815</v>
          </cell>
          <cell r="P1333">
            <v>6412</v>
          </cell>
          <cell r="Q1333">
            <v>0.05</v>
          </cell>
          <cell r="R1333" t="str">
            <v>99.5</v>
          </cell>
          <cell r="S1333" t="str">
            <v>99.5</v>
          </cell>
          <cell r="T1333">
            <v>35551</v>
          </cell>
          <cell r="V1333" t="str">
            <v>11</v>
          </cell>
          <cell r="X1333" t="str">
            <v>NA</v>
          </cell>
          <cell r="Z1333" t="str">
            <v>3.5</v>
          </cell>
          <cell r="AB1333" t="str">
            <v>NA</v>
          </cell>
          <cell r="AD1333" t="str">
            <v>99</v>
          </cell>
          <cell r="AE1333" t="str">
            <v>33</v>
          </cell>
          <cell r="AF1333" t="str">
            <v xml:space="preserve">   635000</v>
          </cell>
          <cell r="AG1333" t="str">
            <v>292</v>
          </cell>
        </row>
        <row r="1334">
          <cell r="H1334" t="str">
            <v>2935_B_10</v>
          </cell>
          <cell r="I1334">
            <v>31778</v>
          </cell>
          <cell r="K1334" t="str">
            <v>OP</v>
          </cell>
          <cell r="L1334" t="str">
            <v>EK</v>
          </cell>
          <cell r="O1334" t="str">
            <v>EN</v>
          </cell>
          <cell r="P1334">
            <v>815</v>
          </cell>
          <cell r="Q1334">
            <v>0.06</v>
          </cell>
          <cell r="R1334" t="str">
            <v>9.3</v>
          </cell>
          <cell r="S1334" t="str">
            <v>90.0</v>
          </cell>
          <cell r="T1334">
            <v>37742</v>
          </cell>
          <cell r="V1334" t="str">
            <v>15.0</v>
          </cell>
          <cell r="X1334" t="str">
            <v>NA</v>
          </cell>
          <cell r="Z1334" t="str">
            <v>3.6</v>
          </cell>
          <cell r="AB1334" t="str">
            <v>NA</v>
          </cell>
          <cell r="AD1334" t="str">
            <v>98.5</v>
          </cell>
          <cell r="AE1334" t="str">
            <v>11.1</v>
          </cell>
          <cell r="AF1334" t="str">
            <v>94900</v>
          </cell>
          <cell r="AG1334" t="str">
            <v>380</v>
          </cell>
        </row>
        <row r="1335">
          <cell r="H1335" t="str">
            <v>2935_B_11</v>
          </cell>
          <cell r="I1335">
            <v>31778</v>
          </cell>
          <cell r="K1335" t="str">
            <v>OP</v>
          </cell>
          <cell r="L1335" t="str">
            <v>EK</v>
          </cell>
          <cell r="O1335" t="str">
            <v>EN</v>
          </cell>
          <cell r="P1335">
            <v>4634</v>
          </cell>
          <cell r="Q1335">
            <v>0.02</v>
          </cell>
          <cell r="R1335" t="str">
            <v>52.9</v>
          </cell>
          <cell r="S1335" t="str">
            <v>94.8</v>
          </cell>
          <cell r="T1335">
            <v>37865</v>
          </cell>
          <cell r="V1335" t="str">
            <v>15.0</v>
          </cell>
          <cell r="X1335" t="str">
            <v>NA</v>
          </cell>
          <cell r="Z1335" t="str">
            <v>3.6</v>
          </cell>
          <cell r="AB1335" t="str">
            <v>NA</v>
          </cell>
          <cell r="AD1335" t="str">
            <v>98.5</v>
          </cell>
          <cell r="AE1335" t="str">
            <v>20</v>
          </cell>
          <cell r="AF1335" t="str">
            <v>94900</v>
          </cell>
          <cell r="AG1335" t="str">
            <v>380</v>
          </cell>
        </row>
        <row r="1336">
          <cell r="H1336" t="str">
            <v>2935_B_12</v>
          </cell>
          <cell r="I1336">
            <v>30317</v>
          </cell>
          <cell r="K1336" t="str">
            <v>OP</v>
          </cell>
          <cell r="L1336" t="str">
            <v>EK</v>
          </cell>
          <cell r="O1336" t="str">
            <v>EN</v>
          </cell>
          <cell r="P1336">
            <v>7910</v>
          </cell>
          <cell r="Q1336">
            <v>0.04</v>
          </cell>
          <cell r="R1336" t="str">
            <v>90.3</v>
          </cell>
          <cell r="S1336" t="str">
            <v>98.6</v>
          </cell>
          <cell r="T1336">
            <v>37834</v>
          </cell>
          <cell r="V1336" t="str">
            <v>17.0</v>
          </cell>
          <cell r="X1336" t="str">
            <v>NA</v>
          </cell>
          <cell r="Z1336" t="str">
            <v>5.5</v>
          </cell>
          <cell r="AB1336" t="str">
            <v>NA</v>
          </cell>
          <cell r="AD1336" t="str">
            <v>98.5</v>
          </cell>
          <cell r="AE1336" t="str">
            <v>10.7</v>
          </cell>
          <cell r="AF1336" t="str">
            <v>94000</v>
          </cell>
          <cell r="AG1336" t="str">
            <v>300</v>
          </cell>
        </row>
        <row r="1337">
          <cell r="H1337" t="str">
            <v>2935_B_13</v>
          </cell>
          <cell r="I1337">
            <v>25934</v>
          </cell>
          <cell r="K1337" t="str">
            <v>OP</v>
          </cell>
          <cell r="L1337" t="str">
            <v>EK</v>
          </cell>
          <cell r="O1337" t="str">
            <v>EN</v>
          </cell>
          <cell r="P1337">
            <v>7937</v>
          </cell>
          <cell r="Q1337">
            <v>0.03</v>
          </cell>
          <cell r="R1337" t="str">
            <v>90.6</v>
          </cell>
          <cell r="S1337" t="str">
            <v>99.0</v>
          </cell>
          <cell r="T1337">
            <v>37742</v>
          </cell>
          <cell r="V1337" t="str">
            <v>17.0</v>
          </cell>
          <cell r="X1337" t="str">
            <v>NA</v>
          </cell>
          <cell r="Z1337" t="str">
            <v>4.0</v>
          </cell>
          <cell r="AB1337" t="str">
            <v>NA</v>
          </cell>
          <cell r="AD1337" t="str">
            <v>97.7</v>
          </cell>
          <cell r="AE1337" t="str">
            <v>24.9</v>
          </cell>
          <cell r="AF1337" t="str">
            <v>130000</v>
          </cell>
          <cell r="AG1337" t="str">
            <v>310</v>
          </cell>
        </row>
        <row r="1338">
          <cell r="H1338" t="str">
            <v>1943_B_1</v>
          </cell>
          <cell r="I1338">
            <v>29190</v>
          </cell>
          <cell r="K1338" t="str">
            <v>SB</v>
          </cell>
          <cell r="L1338" t="str">
            <v>BP</v>
          </cell>
          <cell r="O1338" t="str">
            <v>500</v>
          </cell>
          <cell r="P1338">
            <v>34</v>
          </cell>
          <cell r="Q1338">
            <v>0.32</v>
          </cell>
          <cell r="R1338" t="str">
            <v>98.0</v>
          </cell>
          <cell r="S1338" t="str">
            <v>98.0</v>
          </cell>
          <cell r="T1338">
            <v>37135</v>
          </cell>
          <cell r="V1338" t="str">
            <v>3.5</v>
          </cell>
          <cell r="W1338" t="str">
            <v>4.5</v>
          </cell>
          <cell r="X1338" t="str">
            <v>NA</v>
          </cell>
          <cell r="Z1338" t="str">
            <v>0.3</v>
          </cell>
          <cell r="AB1338" t="str">
            <v>NA</v>
          </cell>
          <cell r="AD1338" t="str">
            <v>99.7</v>
          </cell>
          <cell r="AE1338" t="str">
            <v>3</v>
          </cell>
          <cell r="AF1338" t="str">
            <v xml:space="preserve">    79000</v>
          </cell>
          <cell r="AG1338" t="str">
            <v>425</v>
          </cell>
        </row>
        <row r="1339">
          <cell r="H1339" t="str">
            <v>1943_B_2</v>
          </cell>
          <cell r="I1339">
            <v>26451</v>
          </cell>
          <cell r="K1339" t="str">
            <v>OP</v>
          </cell>
          <cell r="L1339" t="str">
            <v>EK</v>
          </cell>
          <cell r="O1339" t="str">
            <v>890</v>
          </cell>
          <cell r="P1339">
            <v>8749</v>
          </cell>
          <cell r="Q1339">
            <v>0.05</v>
          </cell>
          <cell r="R1339" t="str">
            <v>99.2</v>
          </cell>
          <cell r="S1339" t="str">
            <v>99.2</v>
          </cell>
          <cell r="T1339">
            <v>37135</v>
          </cell>
          <cell r="V1339" t="str">
            <v>3.5</v>
          </cell>
          <cell r="W1339" t="str">
            <v>4.5</v>
          </cell>
          <cell r="X1339" t="str">
            <v>NA</v>
          </cell>
          <cell r="Z1339" t="str">
            <v>0.3</v>
          </cell>
          <cell r="AB1339" t="str">
            <v>0.4</v>
          </cell>
          <cell r="AD1339" t="str">
            <v>99.0</v>
          </cell>
          <cell r="AE1339" t="str">
            <v>42</v>
          </cell>
          <cell r="AF1339" t="str">
            <v xml:space="preserve">   280000</v>
          </cell>
          <cell r="AG1339" t="str">
            <v>330</v>
          </cell>
        </row>
        <row r="1340">
          <cell r="H1340" t="str">
            <v>1943_B_3</v>
          </cell>
          <cell r="I1340">
            <v>26451</v>
          </cell>
          <cell r="K1340" t="str">
            <v>OP</v>
          </cell>
          <cell r="L1340" t="str">
            <v>EK</v>
          </cell>
          <cell r="O1340" t="str">
            <v>1060</v>
          </cell>
          <cell r="P1340">
            <v>8713</v>
          </cell>
          <cell r="Q1340">
            <v>0.05</v>
          </cell>
          <cell r="R1340" t="str">
            <v>99.2</v>
          </cell>
          <cell r="S1340" t="str">
            <v>99.2</v>
          </cell>
          <cell r="T1340">
            <v>37135</v>
          </cell>
          <cell r="V1340" t="str">
            <v>3.5</v>
          </cell>
          <cell r="W1340" t="str">
            <v>4.5</v>
          </cell>
          <cell r="X1340" t="str">
            <v>NA</v>
          </cell>
          <cell r="Z1340" t="str">
            <v>0.3</v>
          </cell>
          <cell r="AB1340" t="str">
            <v>0.4</v>
          </cell>
          <cell r="AD1340" t="str">
            <v>99.0</v>
          </cell>
          <cell r="AE1340" t="str">
            <v>26</v>
          </cell>
          <cell r="AF1340" t="str">
            <v xml:space="preserve">   390000</v>
          </cell>
          <cell r="AG1340" t="str">
            <v>310</v>
          </cell>
        </row>
        <row r="1341">
          <cell r="H1341" t="str">
            <v>6098_B_AHPC</v>
          </cell>
          <cell r="I1341">
            <v>37530</v>
          </cell>
          <cell r="K1341" t="str">
            <v>OP</v>
          </cell>
          <cell r="L1341" t="str">
            <v>OT</v>
          </cell>
          <cell r="O1341" t="str">
            <v>13400</v>
          </cell>
          <cell r="P1341">
            <v>7302</v>
          </cell>
          <cell r="Q1341">
            <v>0</v>
          </cell>
          <cell r="R1341" t="str">
            <v>99.9</v>
          </cell>
          <cell r="S1341" t="str">
            <v>99.9</v>
          </cell>
          <cell r="T1341">
            <v>37561</v>
          </cell>
          <cell r="V1341" t="str">
            <v>4.8</v>
          </cell>
          <cell r="X1341" t="str">
            <v>NA</v>
          </cell>
          <cell r="Z1341" t="str">
            <v>0.3</v>
          </cell>
          <cell r="AB1341" t="str">
            <v>NA</v>
          </cell>
          <cell r="AE1341" t="str">
            <v>21</v>
          </cell>
          <cell r="AF1341" t="str">
            <v>1824000</v>
          </cell>
          <cell r="AG1341" t="str">
            <v>290</v>
          </cell>
        </row>
        <row r="1342">
          <cell r="H1342" t="str">
            <v>8222_B_FGC1</v>
          </cell>
          <cell r="I1342">
            <v>29707</v>
          </cell>
          <cell r="K1342" t="str">
            <v>OP</v>
          </cell>
          <cell r="L1342" t="str">
            <v>BS</v>
          </cell>
          <cell r="O1342" t="str">
            <v>29641</v>
          </cell>
          <cell r="P1342">
            <v>8090</v>
          </cell>
          <cell r="Q1342">
            <v>0.02</v>
          </cell>
          <cell r="R1342" t="str">
            <v>99.0</v>
          </cell>
          <cell r="S1342" t="str">
            <v>99.0</v>
          </cell>
          <cell r="T1342">
            <v>37803</v>
          </cell>
          <cell r="V1342" t="str">
            <v>7.0</v>
          </cell>
          <cell r="X1342" t="str">
            <v>NA</v>
          </cell>
          <cell r="Z1342" t="str">
            <v>0.8</v>
          </cell>
          <cell r="AB1342" t="str">
            <v>NA</v>
          </cell>
          <cell r="AD1342" t="str">
            <v>98.8</v>
          </cell>
          <cell r="AE1342" t="str">
            <v>445</v>
          </cell>
          <cell r="AF1342" t="str">
            <v xml:space="preserve">  1582000</v>
          </cell>
          <cell r="AG1342" t="str">
            <v>195</v>
          </cell>
        </row>
        <row r="1343">
          <cell r="H1343" t="str">
            <v>1374_B_1</v>
          </cell>
          <cell r="I1343">
            <v>34274</v>
          </cell>
          <cell r="K1343" t="str">
            <v>OP</v>
          </cell>
          <cell r="L1343" t="str">
            <v>EK</v>
          </cell>
          <cell r="O1343" t="str">
            <v>8000</v>
          </cell>
          <cell r="P1343">
            <v>7580</v>
          </cell>
          <cell r="Q1343">
            <v>7.0000000000000007E-2</v>
          </cell>
          <cell r="R1343" t="str">
            <v>96.0</v>
          </cell>
          <cell r="S1343" t="str">
            <v>92.8</v>
          </cell>
          <cell r="T1343">
            <v>34425</v>
          </cell>
          <cell r="V1343" t="str">
            <v>13.0</v>
          </cell>
          <cell r="X1343" t="str">
            <v>NA</v>
          </cell>
          <cell r="Z1343" t="str">
            <v>3.3</v>
          </cell>
          <cell r="AB1343" t="str">
            <v>NA</v>
          </cell>
          <cell r="AD1343" t="str">
            <v>92.8</v>
          </cell>
          <cell r="AE1343" t="str">
            <v>94</v>
          </cell>
          <cell r="AF1343" t="str">
            <v xml:space="preserve">   705000</v>
          </cell>
          <cell r="AG1343" t="str">
            <v>314</v>
          </cell>
        </row>
        <row r="1344">
          <cell r="H1344" t="str">
            <v>1374_B_2</v>
          </cell>
          <cell r="I1344">
            <v>34121</v>
          </cell>
          <cell r="K1344" t="str">
            <v>OP</v>
          </cell>
          <cell r="L1344" t="str">
            <v>EK</v>
          </cell>
          <cell r="O1344" t="str">
            <v>12000</v>
          </cell>
          <cell r="P1344">
            <v>6061</v>
          </cell>
          <cell r="Q1344">
            <v>0.11</v>
          </cell>
          <cell r="R1344" t="str">
            <v>98.2</v>
          </cell>
          <cell r="S1344" t="str">
            <v>98.2</v>
          </cell>
          <cell r="T1344">
            <v>34182</v>
          </cell>
          <cell r="V1344" t="str">
            <v>13.0</v>
          </cell>
          <cell r="X1344" t="str">
            <v>NA</v>
          </cell>
          <cell r="Z1344" t="str">
            <v>3.3</v>
          </cell>
          <cell r="AB1344" t="str">
            <v>NA</v>
          </cell>
          <cell r="AD1344" t="str">
            <v>97.8</v>
          </cell>
          <cell r="AE1344" t="str">
            <v>385</v>
          </cell>
          <cell r="AF1344" t="str">
            <v xml:space="preserve">  1211000</v>
          </cell>
          <cell r="AG1344" t="str">
            <v>339</v>
          </cell>
        </row>
        <row r="1345">
          <cell r="H1345" t="str">
            <v>2539_B_1</v>
          </cell>
          <cell r="I1345">
            <v>22068</v>
          </cell>
          <cell r="K1345" t="str">
            <v>RE</v>
          </cell>
          <cell r="L1345" t="str">
            <v>MC</v>
          </cell>
          <cell r="O1345" t="str">
            <v>80</v>
          </cell>
          <cell r="P1345">
            <v>0</v>
          </cell>
          <cell r="Q1345">
            <v>0.09</v>
          </cell>
          <cell r="R1345" t="str">
            <v>10</v>
          </cell>
          <cell r="S1345" t="str">
            <v>NA</v>
          </cell>
          <cell r="U1345" t="str">
            <v>NA</v>
          </cell>
          <cell r="V1345" t="str">
            <v>10</v>
          </cell>
          <cell r="X1345" t="str">
            <v>.1</v>
          </cell>
          <cell r="Z1345" t="str">
            <v>2.2</v>
          </cell>
          <cell r="AB1345" t="str">
            <v>1.5</v>
          </cell>
          <cell r="AD1345" t="str">
            <v>33</v>
          </cell>
          <cell r="AE1345" t="str">
            <v>53</v>
          </cell>
          <cell r="AF1345" t="str">
            <v xml:space="preserve">   407223</v>
          </cell>
          <cell r="AG1345" t="str">
            <v>336</v>
          </cell>
        </row>
        <row r="1346">
          <cell r="H1346" t="str">
            <v>2539_B_2</v>
          </cell>
          <cell r="I1346">
            <v>22068</v>
          </cell>
          <cell r="K1346" t="str">
            <v>RE</v>
          </cell>
          <cell r="L1346" t="str">
            <v>MC</v>
          </cell>
          <cell r="O1346" t="str">
            <v>80</v>
          </cell>
          <cell r="P1346">
            <v>0</v>
          </cell>
          <cell r="Q1346">
            <v>0.09</v>
          </cell>
          <cell r="R1346" t="str">
            <v>10</v>
          </cell>
          <cell r="S1346" t="str">
            <v>NA</v>
          </cell>
          <cell r="U1346" t="str">
            <v>NA</v>
          </cell>
          <cell r="V1346" t="str">
            <v>10</v>
          </cell>
          <cell r="X1346" t="str">
            <v>.1</v>
          </cell>
          <cell r="Z1346" t="str">
            <v>2.2</v>
          </cell>
          <cell r="AB1346" t="str">
            <v>1.5</v>
          </cell>
          <cell r="AD1346" t="str">
            <v>33</v>
          </cell>
          <cell r="AE1346" t="str">
            <v>53</v>
          </cell>
          <cell r="AF1346" t="str">
            <v xml:space="preserve">   407223</v>
          </cell>
          <cell r="AG1346" t="str">
            <v>336</v>
          </cell>
        </row>
        <row r="1347">
          <cell r="H1347" t="str">
            <v>2539_B_3</v>
          </cell>
          <cell r="I1347">
            <v>22068</v>
          </cell>
          <cell r="K1347" t="str">
            <v>OP</v>
          </cell>
          <cell r="L1347" t="str">
            <v>MC</v>
          </cell>
          <cell r="O1347" t="str">
            <v>80</v>
          </cell>
          <cell r="P1347">
            <v>245</v>
          </cell>
          <cell r="Q1347">
            <v>0.09</v>
          </cell>
          <cell r="R1347" t="str">
            <v>10.0</v>
          </cell>
          <cell r="S1347" t="str">
            <v>20.0</v>
          </cell>
          <cell r="T1347">
            <v>28703</v>
          </cell>
          <cell r="V1347" t="str">
            <v>10</v>
          </cell>
          <cell r="X1347" t="str">
            <v>.1</v>
          </cell>
          <cell r="Z1347" t="str">
            <v>2.2</v>
          </cell>
          <cell r="AB1347" t="str">
            <v>1.5</v>
          </cell>
          <cell r="AD1347" t="str">
            <v>33</v>
          </cell>
          <cell r="AE1347" t="str">
            <v>53</v>
          </cell>
          <cell r="AF1347" t="str">
            <v xml:space="preserve">   407223</v>
          </cell>
          <cell r="AG1347" t="str">
            <v>336</v>
          </cell>
        </row>
        <row r="1348">
          <cell r="H1348" t="str">
            <v>2539_B_4</v>
          </cell>
          <cell r="I1348">
            <v>22068</v>
          </cell>
          <cell r="K1348" t="str">
            <v>OP</v>
          </cell>
          <cell r="L1348" t="str">
            <v>MC</v>
          </cell>
          <cell r="O1348" t="str">
            <v>80</v>
          </cell>
          <cell r="P1348">
            <v>5</v>
          </cell>
          <cell r="Q1348">
            <v>0.09</v>
          </cell>
          <cell r="R1348" t="str">
            <v>10.0</v>
          </cell>
          <cell r="S1348" t="str">
            <v>20.0</v>
          </cell>
          <cell r="T1348">
            <v>28703</v>
          </cell>
          <cell r="V1348" t="str">
            <v>10</v>
          </cell>
          <cell r="X1348" t="str">
            <v>.1</v>
          </cell>
          <cell r="Z1348" t="str">
            <v>2.2</v>
          </cell>
          <cell r="AB1348" t="str">
            <v>1.5</v>
          </cell>
          <cell r="AD1348" t="str">
            <v>33</v>
          </cell>
          <cell r="AE1348" t="str">
            <v>53</v>
          </cell>
          <cell r="AF1348" t="str">
            <v xml:space="preserve">   407223</v>
          </cell>
          <cell r="AG1348" t="str">
            <v>336</v>
          </cell>
        </row>
        <row r="1349">
          <cell r="H1349" t="str">
            <v>50491_B_3</v>
          </cell>
          <cell r="I1349">
            <v>29921</v>
          </cell>
          <cell r="K1349" t="str">
            <v>OP</v>
          </cell>
          <cell r="L1349" t="str">
            <v>BR</v>
          </cell>
          <cell r="O1349" t="str">
            <v>1591</v>
          </cell>
          <cell r="P1349">
            <v>8365</v>
          </cell>
          <cell r="Q1349">
            <v>0.01</v>
          </cell>
          <cell r="R1349" t="str">
            <v>98.3</v>
          </cell>
          <cell r="S1349" t="str">
            <v>NA</v>
          </cell>
          <cell r="U1349" t="str">
            <v>NA</v>
          </cell>
          <cell r="V1349" t="str">
            <v>20.0</v>
          </cell>
          <cell r="X1349" t="str">
            <v>NA</v>
          </cell>
          <cell r="Z1349" t="str">
            <v>0.7</v>
          </cell>
          <cell r="AA1349" t="str">
            <v>4.0</v>
          </cell>
          <cell r="AB1349" t="str">
            <v>NA</v>
          </cell>
          <cell r="AD1349" t="str">
            <v>99.8</v>
          </cell>
          <cell r="AE1349" t="str">
            <v>22</v>
          </cell>
          <cell r="AF1349" t="str">
            <v>87656</v>
          </cell>
          <cell r="AG1349" t="str">
            <v>300</v>
          </cell>
        </row>
        <row r="1350">
          <cell r="H1350" t="str">
            <v>50491_B_4EW</v>
          </cell>
          <cell r="I1350">
            <v>27607</v>
          </cell>
          <cell r="K1350" t="str">
            <v>OP</v>
          </cell>
          <cell r="L1350" t="str">
            <v>EW</v>
          </cell>
          <cell r="O1350" t="str">
            <v>1473</v>
          </cell>
          <cell r="P1350">
            <v>8539</v>
          </cell>
          <cell r="Q1350">
            <v>0.03</v>
          </cell>
          <cell r="R1350" t="str">
            <v>85.4</v>
          </cell>
          <cell r="S1350" t="str">
            <v>NA</v>
          </cell>
          <cell r="U1350" t="str">
            <v>NA</v>
          </cell>
          <cell r="V1350" t="str">
            <v>20.0</v>
          </cell>
          <cell r="X1350" t="str">
            <v>NA</v>
          </cell>
          <cell r="Z1350" t="str">
            <v>0.7</v>
          </cell>
          <cell r="AA1350" t="str">
            <v>4.0</v>
          </cell>
          <cell r="AB1350" t="str">
            <v>NA</v>
          </cell>
          <cell r="AD1350" t="str">
            <v>99.8</v>
          </cell>
          <cell r="AE1350" t="str">
            <v>45</v>
          </cell>
          <cell r="AF1350" t="str">
            <v>278000</v>
          </cell>
          <cell r="AG1350" t="str">
            <v>755</v>
          </cell>
        </row>
        <row r="1351">
          <cell r="H1351" t="str">
            <v>50491_B_5EK</v>
          </cell>
          <cell r="I1351">
            <v>27699</v>
          </cell>
          <cell r="K1351" t="str">
            <v>OP</v>
          </cell>
          <cell r="L1351" t="str">
            <v>EK</v>
          </cell>
          <cell r="O1351" t="str">
            <v>4232</v>
          </cell>
          <cell r="P1351">
            <v>8259</v>
          </cell>
          <cell r="Q1351">
            <v>0.03</v>
          </cell>
          <cell r="R1351" t="str">
            <v>58.7</v>
          </cell>
          <cell r="S1351" t="str">
            <v>NA</v>
          </cell>
          <cell r="U1351" t="str">
            <v>NA</v>
          </cell>
          <cell r="V1351" t="str">
            <v>20.0</v>
          </cell>
          <cell r="X1351" t="str">
            <v>NA</v>
          </cell>
          <cell r="Z1351" t="str">
            <v>0.7</v>
          </cell>
          <cell r="AA1351" t="str">
            <v>4.0</v>
          </cell>
          <cell r="AB1351" t="str">
            <v>NA</v>
          </cell>
          <cell r="AD1351" t="str">
            <v>99.8</v>
          </cell>
          <cell r="AE1351" t="str">
            <v>79</v>
          </cell>
          <cell r="AF1351" t="str">
            <v>348000</v>
          </cell>
          <cell r="AG1351" t="str">
            <v>350</v>
          </cell>
        </row>
        <row r="1352">
          <cell r="H1352" t="str">
            <v>50397_B_5PB036</v>
          </cell>
          <cell r="I1352">
            <v>27120</v>
          </cell>
          <cell r="K1352" t="str">
            <v>OP</v>
          </cell>
          <cell r="L1352" t="str">
            <v>EH</v>
          </cell>
          <cell r="O1352" t="str">
            <v>EN</v>
          </cell>
          <cell r="P1352">
            <v>8592</v>
          </cell>
          <cell r="Q1352">
            <v>0.03</v>
          </cell>
          <cell r="R1352" t="str">
            <v>99.3</v>
          </cell>
          <cell r="S1352" t="str">
            <v>99.3</v>
          </cell>
          <cell r="T1352">
            <v>35339</v>
          </cell>
          <cell r="V1352" t="str">
            <v>7.5</v>
          </cell>
          <cell r="X1352" t="str">
            <v>NA</v>
          </cell>
          <cell r="Z1352" t="str">
            <v>2.2</v>
          </cell>
          <cell r="AB1352" t="str">
            <v>.5</v>
          </cell>
          <cell r="AD1352" t="str">
            <v>99.3</v>
          </cell>
          <cell r="AE1352" t="str">
            <v>EN</v>
          </cell>
          <cell r="AF1352" t="str">
            <v>227577</v>
          </cell>
          <cell r="AG1352" t="str">
            <v>330</v>
          </cell>
        </row>
        <row r="1353">
          <cell r="H1353" t="str">
            <v>50397_B_C37</v>
          </cell>
          <cell r="I1353">
            <v>34669</v>
          </cell>
          <cell r="K1353" t="str">
            <v>OP</v>
          </cell>
          <cell r="L1353" t="str">
            <v>EH</v>
          </cell>
          <cell r="O1353" t="str">
            <v>EN</v>
          </cell>
          <cell r="P1353">
            <v>8302</v>
          </cell>
          <cell r="Q1353">
            <v>0.02</v>
          </cell>
          <cell r="R1353" t="str">
            <v>99.7</v>
          </cell>
          <cell r="S1353" t="str">
            <v>99.7</v>
          </cell>
          <cell r="T1353">
            <v>34425</v>
          </cell>
          <cell r="V1353" t="str">
            <v>NA</v>
          </cell>
          <cell r="X1353" t="str">
            <v>EN</v>
          </cell>
          <cell r="Z1353" t="str">
            <v>NA</v>
          </cell>
          <cell r="AB1353" t="str">
            <v>1.8</v>
          </cell>
          <cell r="AD1353" t="str">
            <v>99.7</v>
          </cell>
          <cell r="AE1353" t="str">
            <v>EN</v>
          </cell>
          <cell r="AF1353" t="str">
            <v>105000</v>
          </cell>
          <cell r="AG1353" t="str">
            <v>375</v>
          </cell>
        </row>
        <row r="1354">
          <cell r="H1354" t="str">
            <v>50397_B_C46</v>
          </cell>
          <cell r="I1354">
            <v>32752</v>
          </cell>
          <cell r="K1354" t="str">
            <v>OP</v>
          </cell>
          <cell r="L1354" t="str">
            <v>EH</v>
          </cell>
          <cell r="O1354" t="str">
            <v>EN</v>
          </cell>
          <cell r="P1354">
            <v>8498</v>
          </cell>
          <cell r="Q1354">
            <v>0</v>
          </cell>
          <cell r="R1354" t="str">
            <v>99.9</v>
          </cell>
          <cell r="S1354" t="str">
            <v>99.9</v>
          </cell>
          <cell r="T1354">
            <v>33117</v>
          </cell>
          <cell r="V1354" t="str">
            <v>7.5</v>
          </cell>
          <cell r="X1354" t="str">
            <v>0.04</v>
          </cell>
          <cell r="Z1354" t="str">
            <v>2.2</v>
          </cell>
          <cell r="AB1354" t="str">
            <v>1.8</v>
          </cell>
          <cell r="AD1354" t="str">
            <v>99.9</v>
          </cell>
          <cell r="AE1354" t="str">
            <v>EN</v>
          </cell>
          <cell r="AF1354" t="str">
            <v>118000</v>
          </cell>
          <cell r="AG1354" t="str">
            <v>290</v>
          </cell>
        </row>
        <row r="1355">
          <cell r="H1355" t="str">
            <v>50049_B_A</v>
          </cell>
          <cell r="I1355">
            <v>32660</v>
          </cell>
          <cell r="K1355" t="str">
            <v>OP</v>
          </cell>
          <cell r="L1355" t="str">
            <v>EW</v>
          </cell>
          <cell r="O1355" t="str">
            <v>EN</v>
          </cell>
          <cell r="P1355">
            <v>8515</v>
          </cell>
          <cell r="Q1355">
            <v>0.02</v>
          </cell>
          <cell r="R1355" t="str">
            <v>97.8</v>
          </cell>
          <cell r="S1355" t="str">
            <v>NA</v>
          </cell>
          <cell r="U1355" t="str">
            <v>NA</v>
          </cell>
          <cell r="V1355" t="str">
            <v>NA</v>
          </cell>
          <cell r="X1355" t="str">
            <v>NA</v>
          </cell>
          <cell r="Z1355" t="str">
            <v>NA</v>
          </cell>
          <cell r="AB1355" t="str">
            <v>NA</v>
          </cell>
          <cell r="AD1355" t="str">
            <v>97.0</v>
          </cell>
          <cell r="AE1355" t="str">
            <v>6.4</v>
          </cell>
          <cell r="AF1355" t="str">
            <v>127624</v>
          </cell>
          <cell r="AG1355" t="str">
            <v>350</v>
          </cell>
        </row>
        <row r="1356">
          <cell r="H1356" t="str">
            <v>50049_B_B</v>
          </cell>
          <cell r="I1356">
            <v>32660</v>
          </cell>
          <cell r="K1356" t="str">
            <v>OP</v>
          </cell>
          <cell r="L1356" t="str">
            <v>EW</v>
          </cell>
          <cell r="O1356" t="str">
            <v>EN</v>
          </cell>
          <cell r="P1356">
            <v>7676</v>
          </cell>
          <cell r="Q1356">
            <v>0.02</v>
          </cell>
          <cell r="R1356" t="str">
            <v>97.8</v>
          </cell>
          <cell r="S1356" t="str">
            <v>NA</v>
          </cell>
          <cell r="U1356" t="str">
            <v>NA</v>
          </cell>
          <cell r="V1356" t="str">
            <v>NA</v>
          </cell>
          <cell r="X1356" t="str">
            <v>NA</v>
          </cell>
          <cell r="Z1356" t="str">
            <v>NA</v>
          </cell>
          <cell r="AB1356" t="str">
            <v>NA</v>
          </cell>
          <cell r="AD1356" t="str">
            <v>97.9</v>
          </cell>
          <cell r="AE1356" t="str">
            <v>6.4</v>
          </cell>
          <cell r="AF1356" t="str">
            <v>127624</v>
          </cell>
          <cell r="AG1356" t="str">
            <v>350</v>
          </cell>
        </row>
        <row r="1357">
          <cell r="H1357" t="str">
            <v>50049_B_C</v>
          </cell>
          <cell r="I1357">
            <v>32660</v>
          </cell>
          <cell r="K1357" t="str">
            <v>OP</v>
          </cell>
          <cell r="L1357" t="str">
            <v>EW</v>
          </cell>
          <cell r="O1357" t="str">
            <v>EN</v>
          </cell>
          <cell r="P1357">
            <v>8266</v>
          </cell>
          <cell r="Q1357">
            <v>0.02</v>
          </cell>
          <cell r="R1357" t="str">
            <v>97.8</v>
          </cell>
          <cell r="S1357" t="str">
            <v>NA</v>
          </cell>
          <cell r="U1357" t="str">
            <v>NA</v>
          </cell>
          <cell r="V1357" t="str">
            <v>NA</v>
          </cell>
          <cell r="X1357" t="str">
            <v>NA</v>
          </cell>
          <cell r="Z1357" t="str">
            <v>NA</v>
          </cell>
          <cell r="AB1357" t="str">
            <v>NA</v>
          </cell>
          <cell r="AD1357" t="str">
            <v>97.0</v>
          </cell>
          <cell r="AE1357" t="str">
            <v>6.4</v>
          </cell>
          <cell r="AF1357" t="str">
            <v>127624</v>
          </cell>
          <cell r="AG1357" t="str">
            <v>350</v>
          </cell>
        </row>
        <row r="1358">
          <cell r="H1358" t="str">
            <v>3644_B_1</v>
          </cell>
          <cell r="I1358">
            <v>20029</v>
          </cell>
          <cell r="K1358" t="str">
            <v>OP</v>
          </cell>
          <cell r="L1358" t="str">
            <v>MC</v>
          </cell>
          <cell r="M1358" t="str">
            <v>EK</v>
          </cell>
          <cell r="O1358" t="str">
            <v>3296</v>
          </cell>
          <cell r="P1358">
            <v>7946</v>
          </cell>
          <cell r="Q1358">
            <v>0.02</v>
          </cell>
          <cell r="R1358" t="str">
            <v>99.5</v>
          </cell>
          <cell r="S1358" t="str">
            <v>99.5</v>
          </cell>
          <cell r="T1358">
            <v>31017</v>
          </cell>
          <cell r="V1358" t="str">
            <v>7.9</v>
          </cell>
          <cell r="X1358" t="str">
            <v>NA</v>
          </cell>
          <cell r="Z1358" t="str">
            <v>0.8</v>
          </cell>
          <cell r="AB1358" t="str">
            <v>NA</v>
          </cell>
          <cell r="AD1358" t="str">
            <v>97.0</v>
          </cell>
          <cell r="AE1358" t="str">
            <v>113</v>
          </cell>
          <cell r="AF1358" t="str">
            <v xml:space="preserve">   309000</v>
          </cell>
          <cell r="AG1358" t="str">
            <v>325</v>
          </cell>
        </row>
        <row r="1359">
          <cell r="H1359" t="str">
            <v>3644_B_2</v>
          </cell>
          <cell r="I1359">
            <v>21064</v>
          </cell>
          <cell r="K1359" t="str">
            <v>OP</v>
          </cell>
          <cell r="L1359" t="str">
            <v>EK</v>
          </cell>
          <cell r="O1359" t="str">
            <v>4538</v>
          </cell>
          <cell r="P1359">
            <v>8167</v>
          </cell>
          <cell r="Q1359">
            <v>0.06</v>
          </cell>
          <cell r="R1359" t="str">
            <v>98.6</v>
          </cell>
          <cell r="S1359" t="str">
            <v>98.6</v>
          </cell>
          <cell r="T1359">
            <v>30987</v>
          </cell>
          <cell r="V1359" t="str">
            <v>7.9</v>
          </cell>
          <cell r="X1359" t="str">
            <v>NA</v>
          </cell>
          <cell r="Z1359" t="str">
            <v>0.8</v>
          </cell>
          <cell r="AB1359" t="str">
            <v>NA</v>
          </cell>
          <cell r="AD1359" t="str">
            <v>98.0</v>
          </cell>
          <cell r="AE1359" t="str">
            <v>68</v>
          </cell>
          <cell r="AF1359" t="str">
            <v xml:space="preserve">   455000</v>
          </cell>
          <cell r="AG1359" t="str">
            <v>325</v>
          </cell>
        </row>
        <row r="1360">
          <cell r="H1360" t="str">
            <v>4158_B_BW41</v>
          </cell>
          <cell r="I1360">
            <v>27973</v>
          </cell>
          <cell r="K1360" t="str">
            <v>OP</v>
          </cell>
          <cell r="L1360" t="str">
            <v>EK</v>
          </cell>
          <cell r="O1360" t="str">
            <v>13704</v>
          </cell>
          <cell r="P1360">
            <v>8423</v>
          </cell>
          <cell r="Q1360">
            <v>0.05</v>
          </cell>
          <cell r="R1360" t="str">
            <v>99.9</v>
          </cell>
          <cell r="S1360" t="str">
            <v>99.9</v>
          </cell>
          <cell r="T1360">
            <v>27973</v>
          </cell>
          <cell r="V1360" t="str">
            <v>16.0</v>
          </cell>
          <cell r="X1360" t="str">
            <v>0.1</v>
          </cell>
          <cell r="Z1360" t="str">
            <v>0.4</v>
          </cell>
          <cell r="AB1360" t="str">
            <v>0.3</v>
          </cell>
          <cell r="AD1360" t="str">
            <v>99.6</v>
          </cell>
          <cell r="AE1360" t="str">
            <v>10</v>
          </cell>
          <cell r="AF1360" t="str">
            <v xml:space="preserve">   530000</v>
          </cell>
          <cell r="AG1360" t="str">
            <v>290</v>
          </cell>
        </row>
        <row r="1361">
          <cell r="H1361" t="str">
            <v>4158_B_BW42</v>
          </cell>
          <cell r="I1361">
            <v>28095</v>
          </cell>
          <cell r="K1361" t="str">
            <v>OP</v>
          </cell>
          <cell r="L1361" t="str">
            <v>EK</v>
          </cell>
          <cell r="O1361" t="str">
            <v>13704</v>
          </cell>
          <cell r="P1361">
            <v>8620</v>
          </cell>
          <cell r="Q1361">
            <v>0.01</v>
          </cell>
          <cell r="R1361" t="str">
            <v>99.9</v>
          </cell>
          <cell r="S1361" t="str">
            <v>99.9</v>
          </cell>
          <cell r="T1361">
            <v>28095</v>
          </cell>
          <cell r="V1361" t="str">
            <v>16.0</v>
          </cell>
          <cell r="X1361" t="str">
            <v>0.1</v>
          </cell>
          <cell r="Z1361" t="str">
            <v>0.4</v>
          </cell>
          <cell r="AB1361" t="str">
            <v>0.3</v>
          </cell>
          <cell r="AD1361" t="str">
            <v>99.6</v>
          </cell>
          <cell r="AE1361" t="str">
            <v>11</v>
          </cell>
          <cell r="AF1361" t="str">
            <v xml:space="preserve">   530000</v>
          </cell>
          <cell r="AG1361" t="str">
            <v>290</v>
          </cell>
        </row>
        <row r="1362">
          <cell r="H1362" t="str">
            <v>4158_B_PR43</v>
          </cell>
          <cell r="I1362">
            <v>28065</v>
          </cell>
          <cell r="K1362" t="str">
            <v>OP</v>
          </cell>
          <cell r="L1362" t="str">
            <v>EK</v>
          </cell>
          <cell r="O1362" t="str">
            <v>14416</v>
          </cell>
          <cell r="P1362">
            <v>7493</v>
          </cell>
          <cell r="Q1362">
            <v>0.01</v>
          </cell>
          <cell r="R1362" t="str">
            <v>99.7</v>
          </cell>
          <cell r="S1362" t="str">
            <v>99.9</v>
          </cell>
          <cell r="T1362">
            <v>28095</v>
          </cell>
          <cell r="V1362" t="str">
            <v>16.0</v>
          </cell>
          <cell r="X1362" t="str">
            <v>0.1</v>
          </cell>
          <cell r="Z1362" t="str">
            <v>0.4</v>
          </cell>
          <cell r="AB1362" t="str">
            <v>0.3</v>
          </cell>
          <cell r="AD1362" t="str">
            <v>99.3</v>
          </cell>
          <cell r="AE1362" t="str">
            <v>66</v>
          </cell>
          <cell r="AF1362" t="str">
            <v xml:space="preserve">  1320000</v>
          </cell>
          <cell r="AG1362" t="str">
            <v>268</v>
          </cell>
        </row>
        <row r="1363">
          <cell r="H1363" t="str">
            <v>4158_B_SC44</v>
          </cell>
          <cell r="I1363">
            <v>26481</v>
          </cell>
          <cell r="K1363" t="str">
            <v>OP</v>
          </cell>
          <cell r="L1363" t="str">
            <v>WS</v>
          </cell>
          <cell r="O1363" t="str">
            <v>11923</v>
          </cell>
          <cell r="P1363">
            <v>7772</v>
          </cell>
          <cell r="Q1363">
            <v>0.05</v>
          </cell>
          <cell r="R1363" t="str">
            <v>98.9</v>
          </cell>
          <cell r="S1363" t="str">
            <v>98.9</v>
          </cell>
          <cell r="T1363">
            <v>31321</v>
          </cell>
          <cell r="V1363" t="str">
            <v>16.0</v>
          </cell>
          <cell r="X1363" t="str">
            <v>0.1</v>
          </cell>
          <cell r="Z1363" t="str">
            <v>0.4</v>
          </cell>
          <cell r="AB1363" t="str">
            <v>0.3</v>
          </cell>
          <cell r="AD1363" t="str">
            <v>99.3</v>
          </cell>
          <cell r="AE1363" t="str">
            <v>316</v>
          </cell>
          <cell r="AF1363" t="str">
            <v xml:space="preserve">  1240000</v>
          </cell>
          <cell r="AG1363" t="str">
            <v>126</v>
          </cell>
        </row>
        <row r="1364">
          <cell r="H1364" t="str">
            <v>4162_B_1</v>
          </cell>
          <cell r="I1364">
            <v>27334</v>
          </cell>
          <cell r="K1364" t="str">
            <v>OP</v>
          </cell>
          <cell r="L1364" t="str">
            <v>MC</v>
          </cell>
          <cell r="M1364" t="str">
            <v>EK</v>
          </cell>
          <cell r="O1364" t="str">
            <v>5644</v>
          </cell>
          <cell r="P1364">
            <v>8257</v>
          </cell>
          <cell r="Q1364">
            <v>0.01</v>
          </cell>
          <cell r="R1364" t="str">
            <v>99.5</v>
          </cell>
          <cell r="S1364" t="str">
            <v>99.5</v>
          </cell>
          <cell r="T1364">
            <v>27334</v>
          </cell>
          <cell r="V1364" t="str">
            <v>4.8</v>
          </cell>
          <cell r="X1364" t="str">
            <v>NA</v>
          </cell>
          <cell r="Z1364" t="str">
            <v>0.5</v>
          </cell>
          <cell r="AB1364" t="str">
            <v>NA</v>
          </cell>
          <cell r="AD1364" t="str">
            <v>97.0</v>
          </cell>
          <cell r="AE1364" t="str">
            <v>180</v>
          </cell>
          <cell r="AF1364" t="str">
            <v xml:space="preserve">   800000</v>
          </cell>
          <cell r="AG1364" t="str">
            <v>300</v>
          </cell>
        </row>
        <row r="1365">
          <cell r="H1365" t="str">
            <v>4162_B_2</v>
          </cell>
          <cell r="I1365">
            <v>28065</v>
          </cell>
          <cell r="K1365" t="str">
            <v>OP</v>
          </cell>
          <cell r="L1365" t="str">
            <v>MC</v>
          </cell>
          <cell r="M1365" t="str">
            <v>EK</v>
          </cell>
          <cell r="O1365" t="str">
            <v>9818</v>
          </cell>
          <cell r="P1365">
            <v>8308</v>
          </cell>
          <cell r="Q1365">
            <v>0.02</v>
          </cell>
          <cell r="R1365" t="str">
            <v>99.5</v>
          </cell>
          <cell r="S1365" t="str">
            <v>99.5</v>
          </cell>
          <cell r="T1365">
            <v>28065</v>
          </cell>
          <cell r="V1365" t="str">
            <v>4.8</v>
          </cell>
          <cell r="X1365" t="str">
            <v>NA</v>
          </cell>
          <cell r="Z1365" t="str">
            <v>0.5</v>
          </cell>
          <cell r="AB1365" t="str">
            <v>NA</v>
          </cell>
          <cell r="AD1365" t="str">
            <v>97.0</v>
          </cell>
          <cell r="AE1365" t="str">
            <v>184</v>
          </cell>
          <cell r="AF1365" t="str">
            <v xml:space="preserve">  1100000</v>
          </cell>
          <cell r="AG1365" t="str">
            <v>300</v>
          </cell>
        </row>
        <row r="1366">
          <cell r="H1366" t="str">
            <v>4162_B_3</v>
          </cell>
          <cell r="I1366">
            <v>26207</v>
          </cell>
          <cell r="K1366" t="str">
            <v>OP</v>
          </cell>
          <cell r="L1366" t="str">
            <v>EC</v>
          </cell>
          <cell r="O1366" t="str">
            <v>15400</v>
          </cell>
          <cell r="P1366">
            <v>7721</v>
          </cell>
          <cell r="Q1366">
            <v>0.02</v>
          </cell>
          <cell r="R1366" t="str">
            <v>98</v>
          </cell>
          <cell r="S1366" t="str">
            <v>98</v>
          </cell>
          <cell r="T1366">
            <v>30164</v>
          </cell>
          <cell r="V1366" t="str">
            <v>4.8</v>
          </cell>
          <cell r="X1366" t="str">
            <v>NA</v>
          </cell>
          <cell r="Z1366" t="str">
            <v>0.5</v>
          </cell>
          <cell r="AB1366" t="str">
            <v>NA</v>
          </cell>
          <cell r="AD1366" t="str">
            <v>98.0</v>
          </cell>
          <cell r="AE1366" t="str">
            <v>474</v>
          </cell>
          <cell r="AF1366" t="str">
            <v xml:space="preserve">  1437150</v>
          </cell>
          <cell r="AG1366" t="str">
            <v>268</v>
          </cell>
        </row>
        <row r="1367">
          <cell r="H1367" t="str">
            <v>6101_B_PR91</v>
          </cell>
          <cell r="I1367">
            <v>28734</v>
          </cell>
          <cell r="K1367" t="str">
            <v>OP</v>
          </cell>
          <cell r="L1367" t="str">
            <v>EK</v>
          </cell>
          <cell r="O1367" t="str">
            <v>21489</v>
          </cell>
          <cell r="P1367">
            <v>8018</v>
          </cell>
          <cell r="Q1367">
            <v>0.01</v>
          </cell>
          <cell r="R1367" t="str">
            <v>99.8</v>
          </cell>
          <cell r="S1367" t="str">
            <v>99.8</v>
          </cell>
          <cell r="T1367">
            <v>29677</v>
          </cell>
          <cell r="V1367" t="str">
            <v>13.0</v>
          </cell>
          <cell r="X1367" t="str">
            <v>0.1</v>
          </cell>
          <cell r="Z1367" t="str">
            <v>0.4</v>
          </cell>
          <cell r="AB1367" t="str">
            <v>0.3</v>
          </cell>
          <cell r="AD1367" t="str">
            <v>99.4</v>
          </cell>
          <cell r="AE1367" t="str">
            <v>120</v>
          </cell>
          <cell r="AF1367" t="str">
            <v xml:space="preserve">  2352116</v>
          </cell>
          <cell r="AG1367" t="str">
            <v>167</v>
          </cell>
        </row>
        <row r="1368">
          <cell r="H1368" t="str">
            <v>6165_B_1</v>
          </cell>
          <cell r="I1368">
            <v>28642</v>
          </cell>
          <cell r="K1368" t="str">
            <v>OP</v>
          </cell>
          <cell r="L1368" t="str">
            <v>EC</v>
          </cell>
          <cell r="O1368" t="str">
            <v>16611</v>
          </cell>
          <cell r="P1368">
            <v>7436</v>
          </cell>
          <cell r="Q1368">
            <v>0.01</v>
          </cell>
          <cell r="R1368" t="str">
            <v>99.6</v>
          </cell>
          <cell r="S1368" t="str">
            <v>99.6</v>
          </cell>
          <cell r="T1368">
            <v>31868</v>
          </cell>
          <cell r="V1368" t="str">
            <v>9.4</v>
          </cell>
          <cell r="X1368" t="str">
            <v>NA</v>
          </cell>
          <cell r="Z1368" t="str">
            <v>0.6</v>
          </cell>
          <cell r="AB1368" t="str">
            <v>NA</v>
          </cell>
          <cell r="AD1368" t="str">
            <v>99.6</v>
          </cell>
          <cell r="AE1368" t="str">
            <v>170</v>
          </cell>
          <cell r="AF1368" t="str">
            <v xml:space="preserve">  1878000</v>
          </cell>
          <cell r="AG1368" t="str">
            <v>262</v>
          </cell>
        </row>
        <row r="1369">
          <cell r="H1369" t="str">
            <v>6165_B_2</v>
          </cell>
          <cell r="I1369">
            <v>29373</v>
          </cell>
          <cell r="K1369" t="str">
            <v>OP</v>
          </cell>
          <cell r="L1369" t="str">
            <v>EC</v>
          </cell>
          <cell r="O1369" t="str">
            <v>20222</v>
          </cell>
          <cell r="P1369">
            <v>8009</v>
          </cell>
          <cell r="Q1369">
            <v>0.03</v>
          </cell>
          <cell r="R1369" t="str">
            <v>99.6</v>
          </cell>
          <cell r="S1369" t="str">
            <v>99.6</v>
          </cell>
          <cell r="T1369">
            <v>32264</v>
          </cell>
          <cell r="V1369" t="str">
            <v>9.4</v>
          </cell>
          <cell r="X1369" t="str">
            <v>NA</v>
          </cell>
          <cell r="Z1369" t="str">
            <v>0.6</v>
          </cell>
          <cell r="AB1369" t="str">
            <v>NA</v>
          </cell>
          <cell r="AD1369" t="str">
            <v>99.6</v>
          </cell>
          <cell r="AE1369" t="str">
            <v>170</v>
          </cell>
          <cell r="AF1369" t="str">
            <v xml:space="preserve">  1878000</v>
          </cell>
          <cell r="AG1369" t="str">
            <v>262</v>
          </cell>
        </row>
        <row r="1370">
          <cell r="H1370" t="str">
            <v>6165_B_3</v>
          </cell>
          <cell r="I1370">
            <v>30468</v>
          </cell>
          <cell r="K1370" t="str">
            <v>OP</v>
          </cell>
          <cell r="L1370" t="str">
            <v>BR</v>
          </cell>
          <cell r="O1370" t="str">
            <v>16770</v>
          </cell>
          <cell r="P1370">
            <v>7789</v>
          </cell>
          <cell r="Q1370">
            <v>0.01</v>
          </cell>
          <cell r="R1370" t="str">
            <v>99.8</v>
          </cell>
          <cell r="S1370" t="str">
            <v>99.8</v>
          </cell>
          <cell r="T1370">
            <v>32387</v>
          </cell>
          <cell r="V1370" t="str">
            <v>12.9</v>
          </cell>
          <cell r="X1370" t="str">
            <v>NA</v>
          </cell>
          <cell r="Z1370" t="str">
            <v>0.6</v>
          </cell>
          <cell r="AB1370" t="str">
            <v>NA</v>
          </cell>
          <cell r="AD1370" t="str">
            <v>99.6</v>
          </cell>
          <cell r="AE1370" t="str">
            <v>132</v>
          </cell>
          <cell r="AF1370" t="str">
            <v xml:space="preserve">  2053544</v>
          </cell>
          <cell r="AG1370" t="str">
            <v>310</v>
          </cell>
        </row>
        <row r="1371">
          <cell r="H1371" t="str">
            <v>8066_B_BW71</v>
          </cell>
          <cell r="I1371">
            <v>27334</v>
          </cell>
          <cell r="K1371" t="str">
            <v>OP</v>
          </cell>
          <cell r="L1371" t="str">
            <v>EK</v>
          </cell>
          <cell r="O1371" t="str">
            <v>19624</v>
          </cell>
          <cell r="P1371">
            <v>7966</v>
          </cell>
          <cell r="Q1371">
            <v>0.01</v>
          </cell>
          <cell r="R1371" t="str">
            <v>99.3</v>
          </cell>
          <cell r="S1371" t="str">
            <v>99.3</v>
          </cell>
          <cell r="T1371">
            <v>26816</v>
          </cell>
          <cell r="V1371" t="str">
            <v>17.0</v>
          </cell>
          <cell r="X1371" t="str">
            <v>0.1</v>
          </cell>
          <cell r="Z1371" t="str">
            <v>0.6</v>
          </cell>
          <cell r="AB1371" t="str">
            <v>NA</v>
          </cell>
          <cell r="AD1371" t="str">
            <v>99.3</v>
          </cell>
          <cell r="AE1371" t="str">
            <v>400</v>
          </cell>
          <cell r="AF1371" t="str">
            <v xml:space="preserve">  2331000</v>
          </cell>
          <cell r="AG1371" t="str">
            <v>250</v>
          </cell>
        </row>
        <row r="1372">
          <cell r="H1372" t="str">
            <v>8066_B_BW72</v>
          </cell>
          <cell r="I1372">
            <v>27729</v>
          </cell>
          <cell r="K1372" t="str">
            <v>OP</v>
          </cell>
          <cell r="L1372" t="str">
            <v>EK</v>
          </cell>
          <cell r="O1372" t="str">
            <v>20645</v>
          </cell>
          <cell r="P1372">
            <v>6548</v>
          </cell>
          <cell r="Q1372">
            <v>0.01</v>
          </cell>
          <cell r="R1372" t="str">
            <v>99.3</v>
          </cell>
          <cell r="S1372" t="str">
            <v>99.3</v>
          </cell>
          <cell r="T1372">
            <v>27912</v>
          </cell>
          <cell r="V1372" t="str">
            <v>17.0</v>
          </cell>
          <cell r="X1372" t="str">
            <v>0.1</v>
          </cell>
          <cell r="Z1372" t="str">
            <v>0.6</v>
          </cell>
          <cell r="AB1372" t="str">
            <v>NA</v>
          </cell>
          <cell r="AD1372" t="str">
            <v>99.3</v>
          </cell>
          <cell r="AE1372" t="str">
            <v>400</v>
          </cell>
          <cell r="AF1372" t="str">
            <v xml:space="preserve">  2331000</v>
          </cell>
          <cell r="AG1372" t="str">
            <v>250</v>
          </cell>
        </row>
        <row r="1373">
          <cell r="H1373" t="str">
            <v>8066_B_BW73</v>
          </cell>
          <cell r="I1373">
            <v>28004</v>
          </cell>
          <cell r="K1373" t="str">
            <v>OP</v>
          </cell>
          <cell r="L1373" t="str">
            <v>EK</v>
          </cell>
          <cell r="O1373" t="str">
            <v>19585</v>
          </cell>
          <cell r="P1373">
            <v>7967</v>
          </cell>
          <cell r="Q1373">
            <v>0.02</v>
          </cell>
          <cell r="R1373" t="str">
            <v>99.3</v>
          </cell>
          <cell r="S1373" t="str">
            <v>99.3</v>
          </cell>
          <cell r="T1373">
            <v>28185</v>
          </cell>
          <cell r="V1373" t="str">
            <v>17.0</v>
          </cell>
          <cell r="X1373" t="str">
            <v>0.1</v>
          </cell>
          <cell r="Z1373" t="str">
            <v>0.6</v>
          </cell>
          <cell r="AB1373" t="str">
            <v>NA</v>
          </cell>
          <cell r="AD1373" t="str">
            <v>99.3</v>
          </cell>
          <cell r="AE1373" t="str">
            <v>400</v>
          </cell>
          <cell r="AF1373" t="str">
            <v xml:space="preserve">  2331000</v>
          </cell>
          <cell r="AG1373" t="str">
            <v>250</v>
          </cell>
        </row>
        <row r="1374">
          <cell r="H1374" t="str">
            <v>8066_B_BW74</v>
          </cell>
          <cell r="I1374">
            <v>29160</v>
          </cell>
          <cell r="K1374" t="str">
            <v>OP</v>
          </cell>
          <cell r="L1374" t="str">
            <v>EK</v>
          </cell>
          <cell r="O1374" t="str">
            <v>25827</v>
          </cell>
          <cell r="P1374">
            <v>8005</v>
          </cell>
          <cell r="Q1374">
            <v>0.01</v>
          </cell>
          <cell r="R1374" t="str">
            <v>99.3</v>
          </cell>
          <cell r="S1374" t="str">
            <v>99.3</v>
          </cell>
          <cell r="T1374">
            <v>29281</v>
          </cell>
          <cell r="V1374" t="str">
            <v>17.0</v>
          </cell>
          <cell r="X1374" t="str">
            <v>0.1</v>
          </cell>
          <cell r="Z1374" t="str">
            <v>0.6</v>
          </cell>
          <cell r="AB1374" t="str">
            <v>NA</v>
          </cell>
          <cell r="AD1374" t="str">
            <v>99.3</v>
          </cell>
          <cell r="AE1374" t="str">
            <v>400</v>
          </cell>
          <cell r="AF1374" t="str">
            <v xml:space="preserve">  2331000</v>
          </cell>
          <cell r="AG1374" t="str">
            <v>250</v>
          </cell>
        </row>
        <row r="1375">
          <cell r="H1375" t="str">
            <v>8069_B_1</v>
          </cell>
          <cell r="I1375">
            <v>28277</v>
          </cell>
          <cell r="K1375" t="str">
            <v>OP</v>
          </cell>
          <cell r="L1375" t="str">
            <v>EC</v>
          </cell>
          <cell r="O1375" t="str">
            <v>10198</v>
          </cell>
          <cell r="P1375">
            <v>7201</v>
          </cell>
          <cell r="Q1375">
            <v>0.01</v>
          </cell>
          <cell r="R1375" t="str">
            <v>99.5</v>
          </cell>
          <cell r="S1375" t="str">
            <v>99.1</v>
          </cell>
          <cell r="T1375">
            <v>30926</v>
          </cell>
          <cell r="V1375" t="str">
            <v>9.4</v>
          </cell>
          <cell r="X1375" t="str">
            <v>NA</v>
          </cell>
          <cell r="Z1375" t="str">
            <v>0.6</v>
          </cell>
          <cell r="AB1375" t="str">
            <v>NA</v>
          </cell>
          <cell r="AD1375" t="str">
            <v>99.5</v>
          </cell>
          <cell r="AE1375" t="str">
            <v>149</v>
          </cell>
          <cell r="AF1375" t="str">
            <v xml:space="preserve">  1742000</v>
          </cell>
          <cell r="AG1375" t="str">
            <v>262</v>
          </cell>
        </row>
        <row r="1376">
          <cell r="H1376" t="str">
            <v>8069_B_2</v>
          </cell>
          <cell r="I1376">
            <v>27211</v>
          </cell>
          <cell r="K1376" t="str">
            <v>OP</v>
          </cell>
          <cell r="L1376" t="str">
            <v>EC</v>
          </cell>
          <cell r="O1376" t="str">
            <v>7240</v>
          </cell>
          <cell r="P1376">
            <v>7763</v>
          </cell>
          <cell r="Q1376">
            <v>0.06</v>
          </cell>
          <cell r="R1376" t="str">
            <v>99.5</v>
          </cell>
          <cell r="S1376" t="str">
            <v>99.8</v>
          </cell>
          <cell r="T1376">
            <v>34973</v>
          </cell>
          <cell r="V1376" t="str">
            <v>9.4</v>
          </cell>
          <cell r="X1376" t="str">
            <v>NA</v>
          </cell>
          <cell r="Z1376" t="str">
            <v>0.6</v>
          </cell>
          <cell r="AB1376" t="str">
            <v>NA</v>
          </cell>
          <cell r="AD1376" t="str">
            <v>99.5</v>
          </cell>
          <cell r="AE1376" t="str">
            <v>149</v>
          </cell>
          <cell r="AF1376" t="str">
            <v xml:space="preserve">  1742000</v>
          </cell>
          <cell r="AG1376" t="str">
            <v>262</v>
          </cell>
        </row>
        <row r="1377">
          <cell r="H1377" t="str">
            <v>50560_B_EP101</v>
          </cell>
          <cell r="I1377">
            <v>31564</v>
          </cell>
          <cell r="K1377" t="str">
            <v>OP</v>
          </cell>
          <cell r="L1377" t="str">
            <v>EK</v>
          </cell>
          <cell r="O1377" t="str">
            <v>2298</v>
          </cell>
          <cell r="P1377">
            <v>6905</v>
          </cell>
          <cell r="Q1377">
            <v>0.01</v>
          </cell>
          <cell r="R1377" t="str">
            <v>96.0</v>
          </cell>
          <cell r="S1377" t="str">
            <v>NA</v>
          </cell>
          <cell r="U1377" t="str">
            <v>NA</v>
          </cell>
          <cell r="V1377" t="str">
            <v>NA</v>
          </cell>
          <cell r="X1377" t="str">
            <v>NA</v>
          </cell>
          <cell r="Z1377" t="str">
            <v>NA</v>
          </cell>
          <cell r="AB1377" t="str">
            <v>NA</v>
          </cell>
          <cell r="AD1377" t="str">
            <v>96.0</v>
          </cell>
          <cell r="AE1377" t="str">
            <v>6</v>
          </cell>
          <cell r="AF1377" t="str">
            <v>220000</v>
          </cell>
          <cell r="AG1377" t="str">
            <v>400</v>
          </cell>
        </row>
        <row r="1378">
          <cell r="H1378" t="str">
            <v>50560_B_MC101</v>
          </cell>
          <cell r="I1378">
            <v>37377</v>
          </cell>
          <cell r="K1378" t="str">
            <v>OP</v>
          </cell>
          <cell r="L1378" t="str">
            <v>MC</v>
          </cell>
          <cell r="O1378" t="str">
            <v>417</v>
          </cell>
          <cell r="P1378">
            <v>7660</v>
          </cell>
          <cell r="Q1378" t="str">
            <v>NA</v>
          </cell>
          <cell r="R1378" t="str">
            <v>90.0</v>
          </cell>
          <cell r="S1378" t="str">
            <v>NA</v>
          </cell>
          <cell r="U1378" t="str">
            <v>NA</v>
          </cell>
          <cell r="V1378" t="str">
            <v>NA</v>
          </cell>
          <cell r="X1378" t="str">
            <v>NA</v>
          </cell>
          <cell r="Z1378" t="str">
            <v>NA</v>
          </cell>
          <cell r="AB1378" t="str">
            <v>NA</v>
          </cell>
          <cell r="AD1378" t="str">
            <v>90.0</v>
          </cell>
          <cell r="AE1378" t="str">
            <v>150</v>
          </cell>
          <cell r="AF1378" t="str">
            <v>220000</v>
          </cell>
          <cell r="AG1378" t="str">
            <v>600</v>
          </cell>
        </row>
        <row r="1379">
          <cell r="H1379" t="str">
            <v>50476_B_C10</v>
          </cell>
          <cell r="I1379">
            <v>34639</v>
          </cell>
          <cell r="K1379" t="str">
            <v>OP</v>
          </cell>
          <cell r="L1379" t="str">
            <v>MC</v>
          </cell>
          <cell r="M1379" t="str">
            <v>EK</v>
          </cell>
          <cell r="O1379" t="str">
            <v>EN</v>
          </cell>
          <cell r="P1379">
            <v>8231</v>
          </cell>
          <cell r="Q1379">
            <v>0.05</v>
          </cell>
          <cell r="R1379" t="str">
            <v>95</v>
          </cell>
          <cell r="S1379" t="str">
            <v>94.7</v>
          </cell>
          <cell r="T1379">
            <v>36069</v>
          </cell>
          <cell r="V1379" t="str">
            <v>7.8</v>
          </cell>
          <cell r="X1379" t="str">
            <v>NA</v>
          </cell>
          <cell r="Z1379" t="str">
            <v>2.3</v>
          </cell>
          <cell r="AB1379" t="str">
            <v>NA</v>
          </cell>
          <cell r="AD1379" t="str">
            <v>96.5</v>
          </cell>
          <cell r="AE1379" t="str">
            <v>33</v>
          </cell>
          <cell r="AF1379" t="str">
            <v>328000</v>
          </cell>
          <cell r="AG1379" t="str">
            <v>385</v>
          </cell>
        </row>
        <row r="1380">
          <cell r="H1380" t="str">
            <v>50476_B_C5</v>
          </cell>
          <cell r="I1380">
            <v>32599</v>
          </cell>
          <cell r="K1380" t="str">
            <v>OP</v>
          </cell>
          <cell r="L1380" t="str">
            <v>EK</v>
          </cell>
          <cell r="O1380" t="str">
            <v>EN</v>
          </cell>
          <cell r="P1380">
            <v>8398</v>
          </cell>
          <cell r="Q1380">
            <v>1.4999999999999999E-2</v>
          </cell>
          <cell r="R1380" t="str">
            <v>99.5</v>
          </cell>
          <cell r="S1380" t="str">
            <v>99.8</v>
          </cell>
          <cell r="T1380">
            <v>33025</v>
          </cell>
          <cell r="V1380" t="str">
            <v>7.8</v>
          </cell>
          <cell r="X1380" t="str">
            <v>NA</v>
          </cell>
          <cell r="Z1380" t="str">
            <v>2.3</v>
          </cell>
          <cell r="AB1380" t="str">
            <v>NA</v>
          </cell>
          <cell r="AD1380" t="str">
            <v>99.5</v>
          </cell>
          <cell r="AE1380" t="str">
            <v>15.6</v>
          </cell>
          <cell r="AF1380" t="str">
            <v>60000</v>
          </cell>
          <cell r="AG1380" t="str">
            <v>460</v>
          </cell>
        </row>
        <row r="1381">
          <cell r="H1381" t="str">
            <v>50476_B_C7</v>
          </cell>
          <cell r="I1381">
            <v>34639</v>
          </cell>
          <cell r="K1381" t="str">
            <v>OP</v>
          </cell>
          <cell r="L1381" t="str">
            <v>MC</v>
          </cell>
          <cell r="M1381" t="str">
            <v>EK</v>
          </cell>
          <cell r="O1381" t="str">
            <v>EN</v>
          </cell>
          <cell r="P1381">
            <v>8392</v>
          </cell>
          <cell r="Q1381">
            <v>0.05</v>
          </cell>
          <cell r="R1381" t="str">
            <v>95</v>
          </cell>
          <cell r="S1381" t="str">
            <v>94.7</v>
          </cell>
          <cell r="T1381">
            <v>36069</v>
          </cell>
          <cell r="V1381" t="str">
            <v>7.8</v>
          </cell>
          <cell r="X1381" t="str">
            <v>NA</v>
          </cell>
          <cell r="Z1381" t="str">
            <v>2.3</v>
          </cell>
          <cell r="AB1381" t="str">
            <v>NA</v>
          </cell>
          <cell r="AD1381" t="str">
            <v>96.5</v>
          </cell>
          <cell r="AE1381" t="str">
            <v>33</v>
          </cell>
          <cell r="AF1381" t="str">
            <v>328000</v>
          </cell>
          <cell r="AG1381" t="str">
            <v>385</v>
          </cell>
        </row>
        <row r="1382">
          <cell r="H1382" t="str">
            <v>50476_B_C8</v>
          </cell>
          <cell r="I1382">
            <v>34639</v>
          </cell>
          <cell r="K1382" t="str">
            <v>OP</v>
          </cell>
          <cell r="L1382" t="str">
            <v>OT</v>
          </cell>
          <cell r="M1382" t="str">
            <v>EK</v>
          </cell>
          <cell r="O1382" t="str">
            <v>EN</v>
          </cell>
          <cell r="P1382">
            <v>8422</v>
          </cell>
          <cell r="Q1382">
            <v>0.05</v>
          </cell>
          <cell r="R1382" t="str">
            <v>95</v>
          </cell>
          <cell r="S1382" t="str">
            <v>94.7</v>
          </cell>
          <cell r="T1382">
            <v>36069</v>
          </cell>
          <cell r="V1382" t="str">
            <v>7.8</v>
          </cell>
          <cell r="X1382" t="str">
            <v>NA</v>
          </cell>
          <cell r="Z1382" t="str">
            <v>2.3</v>
          </cell>
          <cell r="AB1382" t="str">
            <v>NA</v>
          </cell>
          <cell r="AD1382" t="str">
            <v>96.5</v>
          </cell>
          <cell r="AE1382" t="str">
            <v>33</v>
          </cell>
          <cell r="AF1382" t="str">
            <v>328000</v>
          </cell>
          <cell r="AG1382" t="str">
            <v>385</v>
          </cell>
        </row>
        <row r="1383">
          <cell r="H1383" t="str">
            <v>2936_B_3</v>
          </cell>
          <cell r="I1383">
            <v>31868</v>
          </cell>
          <cell r="K1383" t="str">
            <v>OP</v>
          </cell>
          <cell r="L1383" t="str">
            <v>EK</v>
          </cell>
          <cell r="O1383" t="str">
            <v>804</v>
          </cell>
          <cell r="P1383">
            <v>1054</v>
          </cell>
          <cell r="Q1383">
            <v>0.09</v>
          </cell>
          <cell r="R1383" t="str">
            <v>99.0</v>
          </cell>
          <cell r="S1383" t="str">
            <v>99.0</v>
          </cell>
          <cell r="T1383">
            <v>38443</v>
          </cell>
          <cell r="V1383" t="str">
            <v>7.0</v>
          </cell>
          <cell r="W1383" t="str">
            <v>10.0</v>
          </cell>
          <cell r="X1383" t="str">
            <v>NA</v>
          </cell>
          <cell r="Z1383" t="str">
            <v>2.0</v>
          </cell>
          <cell r="AA1383" t="str">
            <v>3.0</v>
          </cell>
          <cell r="AB1383" t="str">
            <v>NA</v>
          </cell>
          <cell r="AD1383" t="str">
            <v>99</v>
          </cell>
          <cell r="AE1383" t="str">
            <v>EN</v>
          </cell>
          <cell r="AF1383" t="str">
            <v>75000</v>
          </cell>
          <cell r="AG1383" t="str">
            <v>550</v>
          </cell>
        </row>
        <row r="1384">
          <cell r="H1384" t="str">
            <v>2936_B_4</v>
          </cell>
          <cell r="I1384">
            <v>31868</v>
          </cell>
          <cell r="K1384" t="str">
            <v>OP</v>
          </cell>
          <cell r="L1384" t="str">
            <v>EK</v>
          </cell>
          <cell r="O1384" t="str">
            <v>805</v>
          </cell>
          <cell r="P1384">
            <v>7091</v>
          </cell>
          <cell r="Q1384">
            <v>0.08</v>
          </cell>
          <cell r="R1384" t="str">
            <v>99.0</v>
          </cell>
          <cell r="S1384" t="str">
            <v>99.0</v>
          </cell>
          <cell r="T1384">
            <v>37712</v>
          </cell>
          <cell r="V1384" t="str">
            <v>7.0</v>
          </cell>
          <cell r="W1384" t="str">
            <v>10.0</v>
          </cell>
          <cell r="X1384" t="str">
            <v>NA</v>
          </cell>
          <cell r="Z1384" t="str">
            <v>2.0</v>
          </cell>
          <cell r="AA1384" t="str">
            <v>3.0</v>
          </cell>
          <cell r="AB1384" t="str">
            <v>NA</v>
          </cell>
          <cell r="AD1384" t="str">
            <v>99.0</v>
          </cell>
          <cell r="AE1384" t="str">
            <v>EN</v>
          </cell>
          <cell r="AF1384" t="str">
            <v>125000</v>
          </cell>
          <cell r="AG1384" t="str">
            <v>600</v>
          </cell>
        </row>
        <row r="1385">
          <cell r="H1385" t="str">
            <v>2936_B_5</v>
          </cell>
          <cell r="I1385">
            <v>27699</v>
          </cell>
          <cell r="K1385" t="str">
            <v>OP</v>
          </cell>
          <cell r="L1385" t="str">
            <v>EK</v>
          </cell>
          <cell r="O1385" t="str">
            <v>EN</v>
          </cell>
          <cell r="P1385">
            <v>7374</v>
          </cell>
          <cell r="Q1385">
            <v>0.05</v>
          </cell>
          <cell r="R1385" t="str">
            <v>99.0</v>
          </cell>
          <cell r="S1385" t="str">
            <v>99.0</v>
          </cell>
          <cell r="T1385">
            <v>38534</v>
          </cell>
          <cell r="V1385" t="str">
            <v>14.0</v>
          </cell>
          <cell r="X1385" t="str">
            <v>NA</v>
          </cell>
          <cell r="Z1385" t="str">
            <v>1.0</v>
          </cell>
          <cell r="AA1385" t="str">
            <v>4.0</v>
          </cell>
          <cell r="AB1385" t="str">
            <v>NA</v>
          </cell>
          <cell r="AD1385" t="str">
            <v>99.0</v>
          </cell>
          <cell r="AE1385" t="str">
            <v>EN</v>
          </cell>
          <cell r="AF1385" t="str">
            <v>110000</v>
          </cell>
          <cell r="AG1385" t="str">
            <v>326</v>
          </cell>
        </row>
        <row r="1386">
          <cell r="H1386" t="str">
            <v>50776_B_BH1</v>
          </cell>
          <cell r="I1386">
            <v>33756</v>
          </cell>
          <cell r="K1386" t="str">
            <v>OP</v>
          </cell>
          <cell r="L1386" t="str">
            <v>BP</v>
          </cell>
          <cell r="O1386" t="str">
            <v>EN</v>
          </cell>
          <cell r="P1386">
            <v>7987</v>
          </cell>
          <cell r="Q1386">
            <v>0.01</v>
          </cell>
          <cell r="R1386" t="str">
            <v>99.9</v>
          </cell>
          <cell r="S1386" t="str">
            <v>99.9</v>
          </cell>
          <cell r="T1386">
            <v>38108</v>
          </cell>
          <cell r="V1386" t="str">
            <v>36.0</v>
          </cell>
          <cell r="X1386" t="str">
            <v>NA</v>
          </cell>
          <cell r="Z1386" t="str">
            <v>0.4</v>
          </cell>
          <cell r="AB1386" t="str">
            <v>NA</v>
          </cell>
          <cell r="AD1386" t="str">
            <v>99.9</v>
          </cell>
          <cell r="AE1386" t="str">
            <v>EN</v>
          </cell>
          <cell r="AF1386" t="str">
            <v>187577</v>
          </cell>
          <cell r="AG1386" t="str">
            <v>325</v>
          </cell>
        </row>
        <row r="1387">
          <cell r="H1387" t="str">
            <v>50776_B_BH2</v>
          </cell>
          <cell r="I1387">
            <v>33756</v>
          </cell>
          <cell r="K1387" t="str">
            <v>OP</v>
          </cell>
          <cell r="L1387" t="str">
            <v>BP</v>
          </cell>
          <cell r="O1387" t="str">
            <v>EN</v>
          </cell>
          <cell r="P1387">
            <v>8015</v>
          </cell>
          <cell r="Q1387">
            <v>0</v>
          </cell>
          <cell r="R1387" t="str">
            <v>99.9</v>
          </cell>
          <cell r="S1387" t="str">
            <v>99.9</v>
          </cell>
          <cell r="T1387">
            <v>38108</v>
          </cell>
          <cell r="V1387" t="str">
            <v>36.0</v>
          </cell>
          <cell r="X1387" t="str">
            <v>NA</v>
          </cell>
          <cell r="Z1387" t="str">
            <v>0.4</v>
          </cell>
          <cell r="AB1387" t="str">
            <v>NA</v>
          </cell>
          <cell r="AD1387" t="str">
            <v>99.9</v>
          </cell>
          <cell r="AE1387" t="str">
            <v>EN</v>
          </cell>
          <cell r="AF1387" t="str">
            <v>187577</v>
          </cell>
          <cell r="AG1387" t="str">
            <v>325</v>
          </cell>
        </row>
        <row r="1388">
          <cell r="H1388" t="str">
            <v>50275_B_EK2</v>
          </cell>
          <cell r="I1388">
            <v>28642</v>
          </cell>
          <cell r="K1388" t="str">
            <v>OP</v>
          </cell>
          <cell r="L1388" t="str">
            <v>EK</v>
          </cell>
          <cell r="O1388" t="str">
            <v>1041</v>
          </cell>
          <cell r="P1388">
            <v>7593</v>
          </cell>
          <cell r="Q1388">
            <v>0.23</v>
          </cell>
          <cell r="R1388" t="str">
            <v>99.6</v>
          </cell>
          <cell r="S1388" t="str">
            <v>99.6</v>
          </cell>
          <cell r="U1388" t="str">
            <v>NA</v>
          </cell>
          <cell r="V1388" t="str">
            <v>10.0</v>
          </cell>
          <cell r="X1388" t="str">
            <v>NA</v>
          </cell>
          <cell r="Z1388" t="str">
            <v>1.0</v>
          </cell>
          <cell r="AB1388" t="str">
            <v>NA</v>
          </cell>
          <cell r="AD1388" t="str">
            <v>99.6</v>
          </cell>
          <cell r="AE1388" t="str">
            <v>24</v>
          </cell>
          <cell r="AF1388" t="str">
            <v>100000</v>
          </cell>
          <cell r="AG1388" t="str">
            <v>258</v>
          </cell>
        </row>
        <row r="1389">
          <cell r="H1389" t="str">
            <v>50275_B_EK3</v>
          </cell>
          <cell r="I1389">
            <v>30468</v>
          </cell>
          <cell r="K1389" t="str">
            <v>OP</v>
          </cell>
          <cell r="L1389" t="str">
            <v>EK</v>
          </cell>
          <cell r="O1389" t="str">
            <v>2051</v>
          </cell>
          <cell r="P1389">
            <v>7538</v>
          </cell>
          <cell r="Q1389">
            <v>0.23</v>
          </cell>
          <cell r="R1389" t="str">
            <v>99.6</v>
          </cell>
          <cell r="S1389" t="str">
            <v>99.6</v>
          </cell>
          <cell r="U1389" t="str">
            <v>NA</v>
          </cell>
          <cell r="V1389" t="str">
            <v>10.0</v>
          </cell>
          <cell r="X1389" t="str">
            <v>NA</v>
          </cell>
          <cell r="Z1389" t="str">
            <v>1.0</v>
          </cell>
          <cell r="AB1389" t="str">
            <v>NA</v>
          </cell>
          <cell r="AD1389" t="str">
            <v>99.6</v>
          </cell>
          <cell r="AE1389" t="str">
            <v>24</v>
          </cell>
          <cell r="AF1389" t="str">
            <v>100000</v>
          </cell>
          <cell r="AG1389" t="str">
            <v>258</v>
          </cell>
        </row>
        <row r="1390">
          <cell r="H1390" t="str">
            <v>50666_B_PABH1</v>
          </cell>
          <cell r="I1390">
            <v>33270</v>
          </cell>
          <cell r="K1390" t="str">
            <v>OP</v>
          </cell>
          <cell r="L1390" t="str">
            <v>BP</v>
          </cell>
          <cell r="O1390" t="str">
            <v>EN</v>
          </cell>
          <cell r="P1390">
            <v>7777</v>
          </cell>
          <cell r="Q1390">
            <v>0</v>
          </cell>
          <cell r="R1390" t="str">
            <v>99.9</v>
          </cell>
          <cell r="S1390" t="str">
            <v>99.9</v>
          </cell>
          <cell r="T1390">
            <v>38443</v>
          </cell>
          <cell r="V1390" t="str">
            <v>NA</v>
          </cell>
          <cell r="X1390" t="str">
            <v>NA</v>
          </cell>
          <cell r="Z1390" t="str">
            <v>NA</v>
          </cell>
          <cell r="AB1390" t="str">
            <v>NA</v>
          </cell>
          <cell r="AD1390" t="str">
            <v>99.7</v>
          </cell>
          <cell r="AE1390" t="str">
            <v>5</v>
          </cell>
          <cell r="AF1390" t="str">
            <v>46200</v>
          </cell>
          <cell r="AG1390" t="str">
            <v>285</v>
          </cell>
        </row>
        <row r="1391">
          <cell r="H1391" t="str">
            <v>50666_B_PABH2</v>
          </cell>
          <cell r="I1391">
            <v>33270</v>
          </cell>
          <cell r="K1391" t="str">
            <v>OP</v>
          </cell>
          <cell r="L1391" t="str">
            <v>BP</v>
          </cell>
          <cell r="O1391" t="str">
            <v>EN</v>
          </cell>
          <cell r="P1391">
            <v>7824</v>
          </cell>
          <cell r="Q1391">
            <v>0</v>
          </cell>
          <cell r="R1391" t="str">
            <v>99.9</v>
          </cell>
          <cell r="S1391" t="str">
            <v>99.9</v>
          </cell>
          <cell r="T1391">
            <v>38443</v>
          </cell>
          <cell r="V1391" t="str">
            <v>NA</v>
          </cell>
          <cell r="X1391" t="str">
            <v>NA</v>
          </cell>
          <cell r="Z1391" t="str">
            <v>NA</v>
          </cell>
          <cell r="AB1391" t="str">
            <v>NA</v>
          </cell>
          <cell r="AD1391" t="str">
            <v>99.7</v>
          </cell>
          <cell r="AE1391" t="str">
            <v>5</v>
          </cell>
          <cell r="AF1391" t="str">
            <v>46200</v>
          </cell>
          <cell r="AG1391" t="str">
            <v>285</v>
          </cell>
        </row>
        <row r="1392">
          <cell r="H1392" t="str">
            <v>50666_B_PABH3</v>
          </cell>
          <cell r="I1392">
            <v>33270</v>
          </cell>
          <cell r="K1392" t="str">
            <v>OP</v>
          </cell>
          <cell r="L1392" t="str">
            <v>BP</v>
          </cell>
          <cell r="O1392" t="str">
            <v>EN</v>
          </cell>
          <cell r="P1392">
            <v>8005</v>
          </cell>
          <cell r="Q1392">
            <v>0</v>
          </cell>
          <cell r="R1392" t="str">
            <v>99.9</v>
          </cell>
          <cell r="S1392" t="str">
            <v>99.9</v>
          </cell>
          <cell r="T1392">
            <v>38443</v>
          </cell>
          <cell r="V1392" t="str">
            <v>NA</v>
          </cell>
          <cell r="X1392" t="str">
            <v>NA</v>
          </cell>
          <cell r="Z1392" t="str">
            <v>NA</v>
          </cell>
          <cell r="AB1392" t="str">
            <v>NA</v>
          </cell>
          <cell r="AD1392" t="str">
            <v>99.7</v>
          </cell>
          <cell r="AE1392" t="str">
            <v>5</v>
          </cell>
          <cell r="AF1392" t="str">
            <v>46200</v>
          </cell>
          <cell r="AG1392" t="str">
            <v>285</v>
          </cell>
        </row>
        <row r="1393">
          <cell r="H1393" t="str">
            <v>420_B_B3</v>
          </cell>
          <cell r="I1393">
            <v>23894</v>
          </cell>
          <cell r="K1393" t="str">
            <v>OP</v>
          </cell>
          <cell r="L1393" t="str">
            <v>WS</v>
          </cell>
          <cell r="O1393" t="str">
            <v>75</v>
          </cell>
          <cell r="P1393">
            <v>2165</v>
          </cell>
          <cell r="Q1393">
            <v>0</v>
          </cell>
          <cell r="R1393" t="str">
            <v>45.9</v>
          </cell>
          <cell r="S1393" t="str">
            <v>NA</v>
          </cell>
          <cell r="U1393" t="str">
            <v>EN</v>
          </cell>
          <cell r="V1393" t="str">
            <v>NA</v>
          </cell>
          <cell r="X1393" t="str">
            <v>0.1</v>
          </cell>
          <cell r="Z1393" t="str">
            <v>NA</v>
          </cell>
          <cell r="AB1393" t="str">
            <v>0.1</v>
          </cell>
          <cell r="AC1393" t="str">
            <v>0.2</v>
          </cell>
          <cell r="AD1393" t="str">
            <v>29.0</v>
          </cell>
          <cell r="AE1393" t="str">
            <v>79</v>
          </cell>
          <cell r="AF1393" t="str">
            <v xml:space="preserve">   182440</v>
          </cell>
          <cell r="AG1393" t="str">
            <v>210</v>
          </cell>
        </row>
        <row r="1394">
          <cell r="H1394" t="str">
            <v>564_B_1</v>
          </cell>
          <cell r="I1394">
            <v>31959</v>
          </cell>
          <cell r="K1394" t="str">
            <v>OP</v>
          </cell>
          <cell r="L1394" t="str">
            <v>EK</v>
          </cell>
          <cell r="O1394" t="str">
            <v>13000</v>
          </cell>
          <cell r="P1394">
            <v>372</v>
          </cell>
          <cell r="Q1394">
            <v>0.01</v>
          </cell>
          <cell r="R1394" t="str">
            <v>99.9</v>
          </cell>
          <cell r="S1394" t="str">
            <v>99.9</v>
          </cell>
          <cell r="T1394">
            <v>32051</v>
          </cell>
          <cell r="V1394" t="str">
            <v>7</v>
          </cell>
          <cell r="W1394" t="str">
            <v>8.5</v>
          </cell>
          <cell r="X1394" t="str">
            <v>NA</v>
          </cell>
          <cell r="Z1394" t="str">
            <v>2.2</v>
          </cell>
          <cell r="AA1394" t="str">
            <v>3.4</v>
          </cell>
          <cell r="AB1394" t="str">
            <v>NA</v>
          </cell>
          <cell r="AD1394" t="str">
            <v>99.6</v>
          </cell>
          <cell r="AE1394" t="str">
            <v>125</v>
          </cell>
          <cell r="AF1394" t="str">
            <v xml:space="preserve">  1635000</v>
          </cell>
          <cell r="AG1394" t="str">
            <v>278</v>
          </cell>
        </row>
        <row r="1395">
          <cell r="H1395" t="str">
            <v>564_B_2</v>
          </cell>
          <cell r="I1395">
            <v>35217</v>
          </cell>
          <cell r="K1395" t="str">
            <v>OP</v>
          </cell>
          <cell r="L1395" t="str">
            <v>EK</v>
          </cell>
          <cell r="O1395" t="str">
            <v>18400</v>
          </cell>
          <cell r="P1395">
            <v>7797</v>
          </cell>
          <cell r="Q1395">
            <v>0.01</v>
          </cell>
          <cell r="R1395" t="str">
            <v>99.9</v>
          </cell>
          <cell r="S1395" t="str">
            <v>99.9</v>
          </cell>
          <cell r="T1395">
            <v>35217</v>
          </cell>
          <cell r="V1395" t="str">
            <v>NA</v>
          </cell>
          <cell r="X1395" t="str">
            <v>NA</v>
          </cell>
          <cell r="Z1395" t="str">
            <v>NA</v>
          </cell>
          <cell r="AB1395" t="str">
            <v>NA</v>
          </cell>
          <cell r="AD1395" t="str">
            <v>99.6</v>
          </cell>
          <cell r="AE1395" t="str">
            <v>125</v>
          </cell>
          <cell r="AF1395" t="str">
            <v xml:space="preserve">  1635000</v>
          </cell>
          <cell r="AG1395" t="str">
            <v>278</v>
          </cell>
        </row>
        <row r="1396">
          <cell r="H1396" t="str">
            <v>1175_B_6</v>
          </cell>
          <cell r="I1396">
            <v>23498</v>
          </cell>
          <cell r="K1396" t="str">
            <v>OP</v>
          </cell>
          <cell r="L1396" t="str">
            <v>EK</v>
          </cell>
          <cell r="M1396" t="str">
            <v>MC</v>
          </cell>
          <cell r="O1396" t="str">
            <v>EN</v>
          </cell>
          <cell r="P1396">
            <v>8389</v>
          </cell>
          <cell r="Q1396">
            <v>0.04</v>
          </cell>
          <cell r="R1396" t="str">
            <v>92.2</v>
          </cell>
          <cell r="S1396" t="str">
            <v>96.1</v>
          </cell>
          <cell r="T1396">
            <v>34151</v>
          </cell>
          <cell r="V1396" t="str">
            <v>5.0</v>
          </cell>
          <cell r="X1396" t="str">
            <v>NA</v>
          </cell>
          <cell r="Z1396" t="str">
            <v>.3.0</v>
          </cell>
          <cell r="AB1396" t="str">
            <v>NA</v>
          </cell>
          <cell r="AD1396" t="str">
            <v>95.0</v>
          </cell>
          <cell r="AE1396" t="str">
            <v>12.9</v>
          </cell>
          <cell r="AF1396" t="str">
            <v>190000</v>
          </cell>
          <cell r="AG1396" t="str">
            <v>500</v>
          </cell>
        </row>
        <row r="1397">
          <cell r="H1397" t="str">
            <v>1175_B_7</v>
          </cell>
          <cell r="I1397">
            <v>26481</v>
          </cell>
          <cell r="K1397" t="str">
            <v>OP</v>
          </cell>
          <cell r="L1397" t="str">
            <v>EK</v>
          </cell>
          <cell r="M1397" t="str">
            <v>MC</v>
          </cell>
          <cell r="O1397" t="str">
            <v>EN</v>
          </cell>
          <cell r="P1397">
            <v>7817</v>
          </cell>
          <cell r="Q1397">
            <v>0.04</v>
          </cell>
          <cell r="R1397" t="str">
            <v>92.2</v>
          </cell>
          <cell r="S1397" t="str">
            <v>92.9</v>
          </cell>
          <cell r="T1397">
            <v>34151</v>
          </cell>
          <cell r="V1397" t="str">
            <v>5.0</v>
          </cell>
          <cell r="X1397" t="str">
            <v>NA</v>
          </cell>
          <cell r="Z1397" t="str">
            <v>.3.0</v>
          </cell>
          <cell r="AB1397" t="str">
            <v>NA</v>
          </cell>
          <cell r="AD1397" t="str">
            <v>95.0</v>
          </cell>
          <cell r="AE1397" t="str">
            <v>12.9</v>
          </cell>
          <cell r="AF1397" t="str">
            <v>190000</v>
          </cell>
          <cell r="AG1397" t="str">
            <v>500</v>
          </cell>
        </row>
        <row r="1398">
          <cell r="H1398" t="str">
            <v>6094_B_1</v>
          </cell>
          <cell r="I1398">
            <v>27851</v>
          </cell>
          <cell r="K1398" t="str">
            <v>OP</v>
          </cell>
          <cell r="L1398" t="str">
            <v>WS</v>
          </cell>
          <cell r="O1398" t="str">
            <v>EN</v>
          </cell>
          <cell r="P1398">
            <v>6511</v>
          </cell>
          <cell r="Q1398">
            <v>0.04</v>
          </cell>
          <cell r="R1398" t="str">
            <v>99.6</v>
          </cell>
          <cell r="S1398" t="str">
            <v>99.6</v>
          </cell>
          <cell r="T1398">
            <v>34912</v>
          </cell>
          <cell r="V1398" t="str">
            <v>19.7</v>
          </cell>
          <cell r="X1398" t="str">
            <v>NA</v>
          </cell>
          <cell r="Z1398" t="str">
            <v>4.8</v>
          </cell>
          <cell r="AB1398" t="str">
            <v>NA</v>
          </cell>
          <cell r="AD1398" t="str">
            <v>99.6</v>
          </cell>
          <cell r="AE1398" t="str">
            <v>300</v>
          </cell>
          <cell r="AF1398" t="str">
            <v xml:space="preserve">  2610000</v>
          </cell>
          <cell r="AG1398" t="str">
            <v>126</v>
          </cell>
        </row>
        <row r="1399">
          <cell r="H1399" t="str">
            <v>6094_B_2</v>
          </cell>
          <cell r="I1399">
            <v>28126</v>
          </cell>
          <cell r="K1399" t="str">
            <v>OP</v>
          </cell>
          <cell r="L1399" t="str">
            <v>WS</v>
          </cell>
          <cell r="O1399" t="str">
            <v>EN</v>
          </cell>
          <cell r="P1399">
            <v>8608</v>
          </cell>
          <cell r="Q1399">
            <v>0.04</v>
          </cell>
          <cell r="R1399" t="str">
            <v>99.6</v>
          </cell>
          <cell r="S1399" t="str">
            <v>99.6</v>
          </cell>
          <cell r="T1399">
            <v>34912</v>
          </cell>
          <cell r="V1399" t="str">
            <v>19.7</v>
          </cell>
          <cell r="X1399" t="str">
            <v>NA</v>
          </cell>
          <cell r="Z1399" t="str">
            <v>4.8</v>
          </cell>
          <cell r="AB1399" t="str">
            <v>NA</v>
          </cell>
          <cell r="AD1399" t="str">
            <v>99.6</v>
          </cell>
          <cell r="AE1399" t="str">
            <v>300</v>
          </cell>
          <cell r="AF1399" t="str">
            <v xml:space="preserve">  2610000</v>
          </cell>
          <cell r="AG1399" t="str">
            <v>126</v>
          </cell>
        </row>
        <row r="1400">
          <cell r="H1400" t="str">
            <v>6094_B_3</v>
          </cell>
          <cell r="I1400">
            <v>29465</v>
          </cell>
          <cell r="K1400" t="str">
            <v>OP</v>
          </cell>
          <cell r="L1400" t="str">
            <v>EK</v>
          </cell>
          <cell r="M1400" t="str">
            <v>WS</v>
          </cell>
          <cell r="O1400" t="str">
            <v>EN</v>
          </cell>
          <cell r="P1400">
            <v>8554</v>
          </cell>
          <cell r="Q1400">
            <v>0.08</v>
          </cell>
          <cell r="R1400" t="str">
            <v>99.5</v>
          </cell>
          <cell r="S1400" t="str">
            <v>99.5</v>
          </cell>
          <cell r="T1400">
            <v>34912</v>
          </cell>
          <cell r="V1400" t="str">
            <v>19.7</v>
          </cell>
          <cell r="X1400" t="str">
            <v>NA</v>
          </cell>
          <cell r="Z1400" t="str">
            <v>4.8</v>
          </cell>
          <cell r="AB1400" t="str">
            <v>NA</v>
          </cell>
          <cell r="AD1400" t="str">
            <v>99.5</v>
          </cell>
          <cell r="AE1400" t="str">
            <v>602</v>
          </cell>
          <cell r="AF1400" t="str">
            <v xml:space="preserve">  2610000</v>
          </cell>
          <cell r="AG1400" t="str">
            <v>126</v>
          </cell>
        </row>
        <row r="1401">
          <cell r="H1401" t="str">
            <v>50051_B_BH A</v>
          </cell>
          <cell r="I1401">
            <v>32082</v>
          </cell>
          <cell r="K1401" t="str">
            <v>OP</v>
          </cell>
          <cell r="L1401" t="str">
            <v>BP</v>
          </cell>
          <cell r="O1401" t="str">
            <v>798</v>
          </cell>
          <cell r="P1401">
            <v>7578</v>
          </cell>
          <cell r="Q1401">
            <v>0.01</v>
          </cell>
          <cell r="R1401" t="str">
            <v>99.9</v>
          </cell>
          <cell r="U1401" t="str">
            <v>NA</v>
          </cell>
          <cell r="V1401" t="str">
            <v>NA</v>
          </cell>
          <cell r="X1401" t="str">
            <v>NA</v>
          </cell>
          <cell r="Z1401" t="str">
            <v>NA</v>
          </cell>
          <cell r="AB1401" t="str">
            <v>NA</v>
          </cell>
          <cell r="AD1401" t="str">
            <v>99.9</v>
          </cell>
          <cell r="AE1401" t="str">
            <v>4</v>
          </cell>
          <cell r="AF1401" t="str">
            <v>61950</v>
          </cell>
          <cell r="AG1401" t="str">
            <v>260</v>
          </cell>
        </row>
        <row r="1402">
          <cell r="H1402" t="str">
            <v>50051_B_BH B</v>
          </cell>
          <cell r="I1402">
            <v>32082</v>
          </cell>
          <cell r="K1402" t="str">
            <v>OP</v>
          </cell>
          <cell r="L1402" t="str">
            <v>BP</v>
          </cell>
          <cell r="O1402" t="str">
            <v>798</v>
          </cell>
          <cell r="P1402">
            <v>7664</v>
          </cell>
          <cell r="Q1402">
            <v>0.01</v>
          </cell>
          <cell r="R1402" t="str">
            <v>99.9</v>
          </cell>
          <cell r="U1402" t="str">
            <v>NA</v>
          </cell>
          <cell r="V1402" t="str">
            <v>NA</v>
          </cell>
          <cell r="X1402" t="str">
            <v>NA</v>
          </cell>
          <cell r="Z1402" t="str">
            <v>NA</v>
          </cell>
          <cell r="AB1402" t="str">
            <v>NA</v>
          </cell>
          <cell r="AD1402" t="str">
            <v>99.8</v>
          </cell>
          <cell r="AE1402" t="str">
            <v>4</v>
          </cell>
          <cell r="AF1402" t="str">
            <v>61950</v>
          </cell>
          <cell r="AG1402" t="str">
            <v>260</v>
          </cell>
        </row>
        <row r="1403">
          <cell r="H1403" t="str">
            <v>1037_B_2</v>
          </cell>
          <cell r="I1403">
            <v>27364</v>
          </cell>
          <cell r="K1403" t="str">
            <v>OP</v>
          </cell>
          <cell r="L1403" t="str">
            <v>EK</v>
          </cell>
          <cell r="O1403" t="str">
            <v>587</v>
          </cell>
          <cell r="P1403">
            <v>2758</v>
          </cell>
          <cell r="Q1403">
            <v>7.0000000000000007E-2</v>
          </cell>
          <cell r="R1403" t="str">
            <v>99.2</v>
          </cell>
          <cell r="S1403" t="str">
            <v>99.2</v>
          </cell>
          <cell r="T1403">
            <v>38169</v>
          </cell>
          <cell r="V1403" t="str">
            <v>10.5</v>
          </cell>
          <cell r="X1403" t="str">
            <v>NA</v>
          </cell>
          <cell r="Z1403" t="str">
            <v>3.0</v>
          </cell>
          <cell r="AA1403" t="str">
            <v>3.5</v>
          </cell>
          <cell r="AB1403" t="str">
            <v>NA</v>
          </cell>
          <cell r="AD1403" t="str">
            <v>99.0</v>
          </cell>
          <cell r="AE1403" t="str">
            <v>EN</v>
          </cell>
          <cell r="AF1403" t="str">
            <v>EN</v>
          </cell>
          <cell r="AG1403" t="str">
            <v>EN</v>
          </cell>
        </row>
        <row r="1404">
          <cell r="H1404" t="str">
            <v>1037_B_5</v>
          </cell>
          <cell r="I1404">
            <v>34213</v>
          </cell>
          <cell r="K1404" t="str">
            <v>OP</v>
          </cell>
          <cell r="L1404" t="str">
            <v>EK</v>
          </cell>
          <cell r="O1404" t="str">
            <v>1542</v>
          </cell>
          <cell r="P1404">
            <v>2194</v>
          </cell>
          <cell r="Q1404">
            <v>0.06</v>
          </cell>
          <cell r="R1404" t="str">
            <v>99.4</v>
          </cell>
          <cell r="S1404" t="str">
            <v>99.4</v>
          </cell>
          <cell r="T1404">
            <v>38169</v>
          </cell>
          <cell r="V1404" t="str">
            <v>10.5</v>
          </cell>
          <cell r="X1404" t="str">
            <v>NA</v>
          </cell>
          <cell r="Z1404" t="str">
            <v>3.0</v>
          </cell>
          <cell r="AA1404" t="str">
            <v>3.5</v>
          </cell>
          <cell r="AB1404" t="str">
            <v>NA</v>
          </cell>
          <cell r="AD1404" t="str">
            <v>99.0</v>
          </cell>
          <cell r="AE1404" t="str">
            <v>EN</v>
          </cell>
          <cell r="AF1404" t="str">
            <v>EN</v>
          </cell>
          <cell r="AG1404" t="str">
            <v>EN</v>
          </cell>
        </row>
        <row r="1405">
          <cell r="H1405" t="str">
            <v>54236_B_4</v>
          </cell>
          <cell r="I1405">
            <v>21641</v>
          </cell>
          <cell r="K1405" t="str">
            <v>OP</v>
          </cell>
          <cell r="L1405" t="str">
            <v>MC</v>
          </cell>
          <cell r="O1405" t="str">
            <v>EN</v>
          </cell>
          <cell r="P1405">
            <v>5855</v>
          </cell>
          <cell r="Q1405">
            <v>0.03</v>
          </cell>
          <cell r="R1405" t="str">
            <v>20.0</v>
          </cell>
          <cell r="S1405" t="str">
            <v>NA</v>
          </cell>
          <cell r="U1405" t="str">
            <v>NA</v>
          </cell>
          <cell r="V1405" t="str">
            <v>NA</v>
          </cell>
          <cell r="X1405" t="str">
            <v>EN</v>
          </cell>
          <cell r="Z1405" t="str">
            <v>NA</v>
          </cell>
          <cell r="AB1405" t="str">
            <v>EN</v>
          </cell>
          <cell r="AD1405" t="str">
            <v>EN</v>
          </cell>
          <cell r="AE1405" t="str">
            <v>EN</v>
          </cell>
          <cell r="AF1405" t="str">
            <v>EN</v>
          </cell>
          <cell r="AG1405" t="str">
            <v>EN</v>
          </cell>
        </row>
        <row r="1406">
          <cell r="H1406" t="str">
            <v>54236_B_5</v>
          </cell>
          <cell r="I1406">
            <v>23774</v>
          </cell>
          <cell r="K1406" t="str">
            <v>OP</v>
          </cell>
          <cell r="L1406" t="str">
            <v>MC</v>
          </cell>
          <cell r="O1406" t="str">
            <v>EN</v>
          </cell>
          <cell r="P1406">
            <v>5089</v>
          </cell>
          <cell r="Q1406">
            <v>0.02</v>
          </cell>
          <cell r="R1406" t="str">
            <v>20.0</v>
          </cell>
          <cell r="S1406" t="str">
            <v>NA</v>
          </cell>
          <cell r="U1406" t="str">
            <v>NA</v>
          </cell>
          <cell r="V1406" t="str">
            <v>NA</v>
          </cell>
          <cell r="X1406" t="str">
            <v>EN</v>
          </cell>
          <cell r="Z1406" t="str">
            <v>NA</v>
          </cell>
          <cell r="AB1406" t="str">
            <v>EN</v>
          </cell>
          <cell r="AD1406" t="str">
            <v>EN</v>
          </cell>
          <cell r="AE1406" t="str">
            <v>EN</v>
          </cell>
          <cell r="AF1406" t="str">
            <v>EN</v>
          </cell>
          <cell r="AG1406" t="str">
            <v>EN</v>
          </cell>
        </row>
        <row r="1407">
          <cell r="H1407" t="str">
            <v>54236_B_8</v>
          </cell>
          <cell r="I1407">
            <v>26665</v>
          </cell>
          <cell r="K1407" t="str">
            <v>OP</v>
          </cell>
          <cell r="L1407" t="str">
            <v>MC</v>
          </cell>
          <cell r="O1407" t="str">
            <v>EN</v>
          </cell>
          <cell r="P1407">
            <v>880</v>
          </cell>
          <cell r="Q1407">
            <v>0.01</v>
          </cell>
          <cell r="R1407" t="str">
            <v>20.0</v>
          </cell>
          <cell r="S1407" t="str">
            <v>NA</v>
          </cell>
          <cell r="U1407" t="str">
            <v>NA</v>
          </cell>
          <cell r="V1407" t="str">
            <v>NA</v>
          </cell>
          <cell r="X1407" t="str">
            <v>EN</v>
          </cell>
          <cell r="Z1407" t="str">
            <v>NA</v>
          </cell>
          <cell r="AB1407" t="str">
            <v>EN</v>
          </cell>
          <cell r="AD1407" t="str">
            <v>EN</v>
          </cell>
          <cell r="AE1407" t="str">
            <v>EN</v>
          </cell>
          <cell r="AF1407" t="str">
            <v>EN</v>
          </cell>
          <cell r="AG1407" t="str">
            <v>EN</v>
          </cell>
        </row>
        <row r="1408">
          <cell r="H1408" t="str">
            <v>10672_B_A</v>
          </cell>
          <cell r="I1408">
            <v>34366</v>
          </cell>
          <cell r="K1408" t="str">
            <v>OP</v>
          </cell>
          <cell r="L1408" t="str">
            <v>BR</v>
          </cell>
          <cell r="O1408" t="str">
            <v>3000</v>
          </cell>
          <cell r="P1408">
            <v>7788</v>
          </cell>
          <cell r="Q1408">
            <v>0.01</v>
          </cell>
          <cell r="R1408" t="str">
            <v>99.7</v>
          </cell>
          <cell r="S1408" t="str">
            <v>99.7</v>
          </cell>
          <cell r="T1408">
            <v>38384</v>
          </cell>
          <cell r="V1408" t="str">
            <v>12.3</v>
          </cell>
          <cell r="X1408" t="str">
            <v>NA</v>
          </cell>
          <cell r="Z1408" t="str">
            <v>0.9</v>
          </cell>
          <cell r="AB1408" t="str">
            <v>NA</v>
          </cell>
          <cell r="AD1408" t="str">
            <v>99.7</v>
          </cell>
          <cell r="AE1408" t="str">
            <v>8</v>
          </cell>
          <cell r="AF1408" t="str">
            <v>431213</v>
          </cell>
          <cell r="AG1408" t="str">
            <v>341</v>
          </cell>
        </row>
        <row r="1409">
          <cell r="H1409" t="str">
            <v>10672_B_B</v>
          </cell>
          <cell r="I1409">
            <v>34366</v>
          </cell>
          <cell r="K1409" t="str">
            <v>OP</v>
          </cell>
          <cell r="L1409" t="str">
            <v>BR</v>
          </cell>
          <cell r="O1409" t="str">
            <v>3000</v>
          </cell>
          <cell r="P1409">
            <v>7581</v>
          </cell>
          <cell r="Q1409">
            <v>0.02</v>
          </cell>
          <cell r="R1409" t="str">
            <v>99.7</v>
          </cell>
          <cell r="S1409" t="str">
            <v>99.7</v>
          </cell>
          <cell r="T1409">
            <v>38384</v>
          </cell>
          <cell r="V1409" t="str">
            <v>12.3</v>
          </cell>
          <cell r="X1409" t="str">
            <v>NA</v>
          </cell>
          <cell r="Z1409" t="str">
            <v>0.9</v>
          </cell>
          <cell r="AB1409" t="str">
            <v>NA</v>
          </cell>
          <cell r="AD1409" t="str">
            <v>99.7</v>
          </cell>
          <cell r="AE1409" t="str">
            <v>16</v>
          </cell>
          <cell r="AF1409" t="str">
            <v>428928</v>
          </cell>
          <cell r="AG1409" t="str">
            <v>317</v>
          </cell>
        </row>
        <row r="1410">
          <cell r="H1410" t="str">
            <v>10672_B_C</v>
          </cell>
          <cell r="I1410">
            <v>34366</v>
          </cell>
          <cell r="K1410" t="str">
            <v>OP</v>
          </cell>
          <cell r="L1410" t="str">
            <v>BR</v>
          </cell>
          <cell r="O1410" t="str">
            <v>3000</v>
          </cell>
          <cell r="P1410">
            <v>7539</v>
          </cell>
          <cell r="Q1410">
            <v>0.01</v>
          </cell>
          <cell r="R1410" t="str">
            <v>99.7</v>
          </cell>
          <cell r="S1410" t="str">
            <v>99.7</v>
          </cell>
          <cell r="T1410">
            <v>38384</v>
          </cell>
          <cell r="V1410" t="str">
            <v>12.3</v>
          </cell>
          <cell r="X1410" t="str">
            <v>NA</v>
          </cell>
          <cell r="Z1410" t="str">
            <v>0.9</v>
          </cell>
          <cell r="AB1410" t="str">
            <v>NA</v>
          </cell>
          <cell r="AD1410" t="str">
            <v>99.7</v>
          </cell>
          <cell r="AE1410" t="str">
            <v>6</v>
          </cell>
          <cell r="AF1410" t="str">
            <v>448681</v>
          </cell>
          <cell r="AG1410" t="str">
            <v>329</v>
          </cell>
        </row>
        <row r="1411">
          <cell r="H1411" t="str">
            <v>54620_B_FGPC1</v>
          </cell>
          <cell r="I1411">
            <v>33878</v>
          </cell>
          <cell r="K1411" t="str">
            <v>OP</v>
          </cell>
          <cell r="L1411" t="str">
            <v>BP</v>
          </cell>
          <cell r="O1411" t="str">
            <v>1200</v>
          </cell>
          <cell r="P1411">
            <v>8354</v>
          </cell>
          <cell r="Q1411">
            <v>0.01</v>
          </cell>
          <cell r="R1411" t="str">
            <v>99.9</v>
          </cell>
          <cell r="S1411" t="str">
            <v>99.9</v>
          </cell>
          <cell r="T1411">
            <v>38139</v>
          </cell>
          <cell r="V1411" t="str">
            <v>NA</v>
          </cell>
          <cell r="X1411" t="str">
            <v>NA</v>
          </cell>
          <cell r="Z1411" t="str">
            <v>NA</v>
          </cell>
          <cell r="AB1411" t="str">
            <v>NA</v>
          </cell>
          <cell r="AD1411" t="str">
            <v>99.9</v>
          </cell>
          <cell r="AE1411" t="str">
            <v>4</v>
          </cell>
          <cell r="AF1411" t="str">
            <v>101000</v>
          </cell>
          <cell r="AG1411" t="str">
            <v>360</v>
          </cell>
        </row>
        <row r="1412">
          <cell r="H1412" t="str">
            <v>50208_B_FGPC1</v>
          </cell>
          <cell r="I1412">
            <v>33482</v>
          </cell>
          <cell r="K1412" t="str">
            <v>OP</v>
          </cell>
          <cell r="L1412" t="str">
            <v>EC</v>
          </cell>
          <cell r="O1412" t="str">
            <v>1200</v>
          </cell>
          <cell r="P1412">
            <v>8615</v>
          </cell>
          <cell r="Q1412">
            <v>1.6E-2</v>
          </cell>
          <cell r="R1412" t="str">
            <v>99.6</v>
          </cell>
          <cell r="S1412" t="str">
            <v>NA</v>
          </cell>
          <cell r="U1412" t="str">
            <v>NA</v>
          </cell>
          <cell r="V1412" t="str">
            <v>NA</v>
          </cell>
          <cell r="X1412" t="str">
            <v>NA</v>
          </cell>
          <cell r="Z1412" t="str">
            <v>NA</v>
          </cell>
          <cell r="AB1412" t="str">
            <v>NA</v>
          </cell>
          <cell r="AD1412" t="str">
            <v>99.6</v>
          </cell>
          <cell r="AE1412" t="str">
            <v>5.8</v>
          </cell>
          <cell r="AF1412" t="str">
            <v>170000</v>
          </cell>
          <cell r="AG1412" t="str">
            <v>465</v>
          </cell>
        </row>
        <row r="1413">
          <cell r="H1413" t="str">
            <v>50884_B_1</v>
          </cell>
          <cell r="I1413">
            <v>36617</v>
          </cell>
          <cell r="K1413" t="str">
            <v>OP</v>
          </cell>
          <cell r="L1413" t="str">
            <v>BS</v>
          </cell>
          <cell r="O1413" t="str">
            <v>EN</v>
          </cell>
          <cell r="P1413">
            <v>7755</v>
          </cell>
          <cell r="Q1413">
            <v>0</v>
          </cell>
          <cell r="R1413" t="str">
            <v>NA</v>
          </cell>
          <cell r="S1413" t="str">
            <v>NA</v>
          </cell>
          <cell r="U1413" t="str">
            <v>NA</v>
          </cell>
          <cell r="V1413" t="str">
            <v>NA</v>
          </cell>
          <cell r="X1413" t="str">
            <v>NA</v>
          </cell>
          <cell r="Z1413" t="str">
            <v>NA</v>
          </cell>
          <cell r="AB1413" t="str">
            <v>NA</v>
          </cell>
          <cell r="AD1413" t="str">
            <v>99.9</v>
          </cell>
          <cell r="AE1413" t="str">
            <v>12</v>
          </cell>
          <cell r="AF1413" t="str">
            <v>276175</v>
          </cell>
          <cell r="AG1413" t="str">
            <v>300</v>
          </cell>
        </row>
        <row r="1414">
          <cell r="H1414" t="str">
            <v>50884_B_2</v>
          </cell>
          <cell r="I1414">
            <v>36342</v>
          </cell>
          <cell r="K1414" t="str">
            <v>OP</v>
          </cell>
          <cell r="L1414" t="str">
            <v>BS</v>
          </cell>
          <cell r="O1414" t="str">
            <v>EN</v>
          </cell>
          <cell r="P1414">
            <v>7740</v>
          </cell>
          <cell r="Q1414">
            <v>0</v>
          </cell>
          <cell r="R1414" t="str">
            <v>NA</v>
          </cell>
          <cell r="S1414" t="str">
            <v>NA</v>
          </cell>
          <cell r="U1414" t="str">
            <v>NA</v>
          </cell>
          <cell r="V1414" t="str">
            <v>NA</v>
          </cell>
          <cell r="X1414" t="str">
            <v>NA</v>
          </cell>
          <cell r="Z1414" t="str">
            <v>NA</v>
          </cell>
          <cell r="AB1414" t="str">
            <v>NA</v>
          </cell>
          <cell r="AD1414" t="str">
            <v>99.9</v>
          </cell>
          <cell r="AE1414" t="str">
            <v>12</v>
          </cell>
          <cell r="AF1414" t="str">
            <v>276175</v>
          </cell>
          <cell r="AG1414" t="str">
            <v>300</v>
          </cell>
        </row>
        <row r="1415">
          <cell r="H1415" t="str">
            <v>50884_B_3</v>
          </cell>
          <cell r="I1415">
            <v>36039</v>
          </cell>
          <cell r="K1415" t="str">
            <v>OP</v>
          </cell>
          <cell r="L1415" t="str">
            <v>BS</v>
          </cell>
          <cell r="O1415" t="str">
            <v>EN</v>
          </cell>
          <cell r="P1415">
            <v>7554</v>
          </cell>
          <cell r="Q1415">
            <v>0</v>
          </cell>
          <cell r="R1415" t="str">
            <v>NA</v>
          </cell>
          <cell r="S1415" t="str">
            <v>NA</v>
          </cell>
          <cell r="U1415" t="str">
            <v>NA</v>
          </cell>
          <cell r="V1415" t="str">
            <v>NA</v>
          </cell>
          <cell r="X1415" t="str">
            <v>NA</v>
          </cell>
          <cell r="Z1415" t="str">
            <v>NA</v>
          </cell>
          <cell r="AB1415" t="str">
            <v>NA</v>
          </cell>
          <cell r="AD1415" t="str">
            <v>99.9</v>
          </cell>
          <cell r="AE1415" t="str">
            <v>12</v>
          </cell>
          <cell r="AF1415" t="str">
            <v>276175</v>
          </cell>
          <cell r="AG1415" t="str">
            <v>300</v>
          </cell>
        </row>
        <row r="1416">
          <cell r="H1416" t="str">
            <v>50739_B_0100</v>
          </cell>
          <cell r="I1416">
            <v>31017</v>
          </cell>
          <cell r="K1416" t="str">
            <v>OP</v>
          </cell>
          <cell r="L1416" t="str">
            <v>EW</v>
          </cell>
          <cell r="M1416" t="str">
            <v>MC</v>
          </cell>
          <cell r="O1416" t="str">
            <v>1200</v>
          </cell>
          <cell r="P1416">
            <v>8365</v>
          </cell>
          <cell r="Q1416">
            <v>5.0000000000000001E-3</v>
          </cell>
          <cell r="R1416" t="str">
            <v>98.5</v>
          </cell>
          <cell r="S1416" t="str">
            <v>NA</v>
          </cell>
          <cell r="U1416" t="str">
            <v>NA</v>
          </cell>
          <cell r="V1416" t="str">
            <v>NA</v>
          </cell>
          <cell r="X1416" t="str">
            <v>NA</v>
          </cell>
          <cell r="Z1416" t="str">
            <v>NA</v>
          </cell>
          <cell r="AB1416" t="str">
            <v>NA</v>
          </cell>
          <cell r="AD1416" t="str">
            <v>97.9</v>
          </cell>
          <cell r="AE1416" t="str">
            <v>814</v>
          </cell>
          <cell r="AF1416" t="str">
            <v>178000</v>
          </cell>
          <cell r="AG1416" t="str">
            <v>350</v>
          </cell>
        </row>
        <row r="1417">
          <cell r="H1417" t="str">
            <v>6761_B_101</v>
          </cell>
          <cell r="I1417">
            <v>30773</v>
          </cell>
          <cell r="K1417" t="str">
            <v>OP</v>
          </cell>
          <cell r="L1417" t="str">
            <v>BR</v>
          </cell>
          <cell r="O1417" t="str">
            <v>22046</v>
          </cell>
          <cell r="P1417">
            <v>8758</v>
          </cell>
          <cell r="Q1417">
            <v>0.01</v>
          </cell>
          <cell r="R1417" t="str">
            <v>99.9</v>
          </cell>
          <cell r="S1417" t="str">
            <v>99.9</v>
          </cell>
          <cell r="T1417">
            <v>31656</v>
          </cell>
          <cell r="V1417" t="str">
            <v>4.9</v>
          </cell>
          <cell r="W1417" t="str">
            <v>6.1</v>
          </cell>
          <cell r="X1417" t="str">
            <v>0</v>
          </cell>
          <cell r="Y1417" t="str">
            <v>0</v>
          </cell>
          <cell r="Z1417" t="str">
            <v>.2</v>
          </cell>
          <cell r="AA1417" t="str">
            <v>.4</v>
          </cell>
          <cell r="AB1417" t="str">
            <v>.2</v>
          </cell>
          <cell r="AC1417" t="str">
            <v>.3</v>
          </cell>
          <cell r="AD1417" t="str">
            <v>99.9</v>
          </cell>
          <cell r="AE1417" t="str">
            <v>80</v>
          </cell>
          <cell r="AF1417" t="str">
            <v xml:space="preserve">  1200000</v>
          </cell>
          <cell r="AG1417" t="str">
            <v>190</v>
          </cell>
        </row>
        <row r="1418">
          <cell r="H1418" t="str">
            <v>2403_B_2</v>
          </cell>
          <cell r="I1418">
            <v>24838</v>
          </cell>
          <cell r="K1418" t="str">
            <v>OP</v>
          </cell>
          <cell r="L1418" t="str">
            <v>EC</v>
          </cell>
          <cell r="O1418" t="str">
            <v>13789</v>
          </cell>
          <cell r="P1418">
            <v>6938</v>
          </cell>
          <cell r="Q1418">
            <v>0.1</v>
          </cell>
          <cell r="R1418" t="str">
            <v>99.0</v>
          </cell>
          <cell r="S1418" t="str">
            <v>99.0</v>
          </cell>
          <cell r="T1418">
            <v>31321</v>
          </cell>
          <cell r="V1418" t="str">
            <v>10</v>
          </cell>
          <cell r="X1418" t="str">
            <v>NA</v>
          </cell>
          <cell r="Z1418" t="str">
            <v>1.5</v>
          </cell>
          <cell r="AB1418" t="str">
            <v>NA</v>
          </cell>
          <cell r="AD1418" t="str">
            <v>98.4</v>
          </cell>
          <cell r="AE1418" t="str">
            <v>607</v>
          </cell>
          <cell r="AF1418" t="str">
            <v xml:space="preserve">  2530000</v>
          </cell>
          <cell r="AG1418" t="str">
            <v>340</v>
          </cell>
        </row>
        <row r="1419">
          <cell r="H1419" t="str">
            <v>2408_B_1A</v>
          </cell>
          <cell r="I1419">
            <v>34486</v>
          </cell>
          <cell r="K1419" t="str">
            <v>OP</v>
          </cell>
          <cell r="L1419" t="str">
            <v>EK</v>
          </cell>
          <cell r="O1419" t="str">
            <v>38941</v>
          </cell>
          <cell r="P1419">
            <v>7801</v>
          </cell>
          <cell r="Q1419">
            <v>0.15</v>
          </cell>
          <cell r="R1419" t="str">
            <v>99.8</v>
          </cell>
          <cell r="S1419" t="str">
            <v>99.8</v>
          </cell>
          <cell r="T1419">
            <v>34608</v>
          </cell>
          <cell r="V1419" t="str">
            <v>10</v>
          </cell>
          <cell r="X1419" t="str">
            <v>NA</v>
          </cell>
          <cell r="Z1419" t="str">
            <v>1</v>
          </cell>
          <cell r="AB1419" t="str">
            <v>NA</v>
          </cell>
          <cell r="AD1419" t="str">
            <v>99.8</v>
          </cell>
          <cell r="AE1419" t="str">
            <v>90</v>
          </cell>
          <cell r="AF1419" t="str">
            <v xml:space="preserve">  1300000</v>
          </cell>
          <cell r="AG1419" t="str">
            <v>285</v>
          </cell>
        </row>
        <row r="1420">
          <cell r="H1420" t="str">
            <v>2408_B_2A</v>
          </cell>
          <cell r="I1420">
            <v>33604</v>
          </cell>
          <cell r="K1420" t="str">
            <v>OP</v>
          </cell>
          <cell r="L1420" t="str">
            <v>EK</v>
          </cell>
          <cell r="O1420" t="str">
            <v>38941</v>
          </cell>
          <cell r="P1420">
            <v>7554</v>
          </cell>
          <cell r="Q1420">
            <v>0.01</v>
          </cell>
          <cell r="R1420" t="str">
            <v>99.8</v>
          </cell>
          <cell r="S1420" t="str">
            <v>99.8</v>
          </cell>
          <cell r="T1420">
            <v>33573</v>
          </cell>
          <cell r="V1420" t="str">
            <v>10</v>
          </cell>
          <cell r="X1420" t="str">
            <v>NA</v>
          </cell>
          <cell r="Z1420" t="str">
            <v>1</v>
          </cell>
          <cell r="AB1420" t="str">
            <v>NA</v>
          </cell>
          <cell r="AD1420" t="str">
            <v>99.8</v>
          </cell>
          <cell r="AE1420" t="str">
            <v>90</v>
          </cell>
          <cell r="AF1420" t="str">
            <v xml:space="preserve">  1300000</v>
          </cell>
          <cell r="AG1420" t="str">
            <v>285</v>
          </cell>
        </row>
        <row r="1421">
          <cell r="H1421" t="str">
            <v>54238_B_N6453</v>
          </cell>
          <cell r="I1421">
            <v>32843</v>
          </cell>
          <cell r="K1421" t="str">
            <v>OP</v>
          </cell>
          <cell r="L1421" t="str">
            <v>BP</v>
          </cell>
          <cell r="O1421" t="str">
            <v>EN</v>
          </cell>
          <cell r="P1421">
            <v>8760</v>
          </cell>
          <cell r="Q1421">
            <v>0.01</v>
          </cell>
          <cell r="R1421" t="str">
            <v>99.9</v>
          </cell>
          <cell r="S1421" t="str">
            <v>NA</v>
          </cell>
          <cell r="U1421" t="str">
            <v>NA</v>
          </cell>
          <cell r="V1421" t="str">
            <v>10.2</v>
          </cell>
          <cell r="X1421" t="str">
            <v>NA</v>
          </cell>
          <cell r="Z1421" t="str">
            <v>0.4</v>
          </cell>
          <cell r="AB1421" t="str">
            <v>NA</v>
          </cell>
          <cell r="AD1421" t="str">
            <v>99.9</v>
          </cell>
          <cell r="AE1421" t="str">
            <v>2</v>
          </cell>
          <cell r="AF1421" t="str">
            <v>90000</v>
          </cell>
          <cell r="AG1421" t="str">
            <v>307</v>
          </cell>
        </row>
        <row r="1422">
          <cell r="H1422" t="str">
            <v>54238_B_N6454</v>
          </cell>
          <cell r="I1422">
            <v>32843</v>
          </cell>
          <cell r="K1422" t="str">
            <v>OP</v>
          </cell>
          <cell r="L1422" t="str">
            <v>BP</v>
          </cell>
          <cell r="O1422" t="str">
            <v>EN</v>
          </cell>
          <cell r="P1422">
            <v>1885</v>
          </cell>
          <cell r="Q1422">
            <v>0.01</v>
          </cell>
          <cell r="R1422" t="str">
            <v>99.9</v>
          </cell>
          <cell r="S1422" t="str">
            <v>NA</v>
          </cell>
          <cell r="U1422" t="str">
            <v>NA</v>
          </cell>
          <cell r="V1422" t="str">
            <v>10.2</v>
          </cell>
          <cell r="X1422" t="str">
            <v>NA</v>
          </cell>
          <cell r="Z1422" t="str">
            <v>0.4</v>
          </cell>
          <cell r="AB1422" t="str">
            <v>NA</v>
          </cell>
          <cell r="AD1422" t="str">
            <v>99.9</v>
          </cell>
          <cell r="AE1422" t="str">
            <v>1.9</v>
          </cell>
          <cell r="AF1422" t="str">
            <v>90000</v>
          </cell>
          <cell r="AG1422" t="str">
            <v>307</v>
          </cell>
        </row>
        <row r="1423">
          <cell r="H1423" t="str">
            <v>6106_B_1SG</v>
          </cell>
          <cell r="I1423">
            <v>29403</v>
          </cell>
          <cell r="K1423" t="str">
            <v>OP</v>
          </cell>
          <cell r="L1423" t="str">
            <v>EK</v>
          </cell>
          <cell r="O1423" t="str">
            <v>26760</v>
          </cell>
          <cell r="P1423">
            <v>6216</v>
          </cell>
          <cell r="Q1423">
            <v>0.01</v>
          </cell>
          <cell r="R1423" t="str">
            <v>99.7</v>
          </cell>
          <cell r="S1423" t="str">
            <v>99.7</v>
          </cell>
          <cell r="T1423">
            <v>0</v>
          </cell>
          <cell r="V1423" t="str">
            <v>6.4</v>
          </cell>
          <cell r="X1423" t="str">
            <v>NA</v>
          </cell>
          <cell r="Z1423" t="str">
            <v>0.5</v>
          </cell>
          <cell r="AB1423" t="str">
            <v>0.5</v>
          </cell>
          <cell r="AD1423" t="str">
            <v>99.8</v>
          </cell>
          <cell r="AE1423" t="str">
            <v>112</v>
          </cell>
          <cell r="AF1423" t="str">
            <v xml:space="preserve">  2604000</v>
          </cell>
          <cell r="AG1423" t="str">
            <v>256</v>
          </cell>
        </row>
        <row r="1424">
          <cell r="H1424" t="str">
            <v>50637_B_ESP4P</v>
          </cell>
          <cell r="I1424">
            <v>29860</v>
          </cell>
          <cell r="K1424" t="str">
            <v>OP</v>
          </cell>
          <cell r="L1424" t="str">
            <v>EK</v>
          </cell>
          <cell r="M1424" t="str">
            <v>MC</v>
          </cell>
          <cell r="O1424" t="str">
            <v>4000</v>
          </cell>
          <cell r="P1424">
            <v>8551</v>
          </cell>
          <cell r="Q1424">
            <v>0.01</v>
          </cell>
          <cell r="R1424" t="str">
            <v>99.9</v>
          </cell>
          <cell r="S1424" t="str">
            <v>NA</v>
          </cell>
          <cell r="U1424" t="str">
            <v>NA</v>
          </cell>
          <cell r="V1424" t="str">
            <v>NA</v>
          </cell>
          <cell r="X1424" t="str">
            <v>0.7</v>
          </cell>
          <cell r="Z1424" t="str">
            <v>NA</v>
          </cell>
          <cell r="AB1424" t="str">
            <v>1.2</v>
          </cell>
          <cell r="AD1424" t="str">
            <v>99.9</v>
          </cell>
          <cell r="AE1424" t="str">
            <v>10.7</v>
          </cell>
          <cell r="AF1424" t="str">
            <v>270000</v>
          </cell>
          <cell r="AG1424" t="str">
            <v>389</v>
          </cell>
        </row>
        <row r="1425">
          <cell r="H1425" t="str">
            <v>50637_B_ESP4R</v>
          </cell>
          <cell r="I1425">
            <v>26238</v>
          </cell>
          <cell r="K1425" t="str">
            <v>OP</v>
          </cell>
          <cell r="L1425" t="str">
            <v>EK</v>
          </cell>
          <cell r="O1425" t="str">
            <v>2000</v>
          </cell>
          <cell r="P1425">
            <v>8661</v>
          </cell>
          <cell r="Q1425">
            <v>0.01</v>
          </cell>
          <cell r="R1425" t="str">
            <v>99.8</v>
          </cell>
          <cell r="S1425" t="str">
            <v>NA</v>
          </cell>
          <cell r="U1425" t="str">
            <v>NA</v>
          </cell>
          <cell r="V1425" t="str">
            <v>NA</v>
          </cell>
          <cell r="X1425" t="str">
            <v>NA</v>
          </cell>
          <cell r="Z1425" t="str">
            <v>NA</v>
          </cell>
          <cell r="AB1425" t="str">
            <v>NA</v>
          </cell>
          <cell r="AD1425" t="str">
            <v>99.8</v>
          </cell>
          <cell r="AE1425" t="str">
            <v>2</v>
          </cell>
          <cell r="AF1425" t="str">
            <v>180000</v>
          </cell>
          <cell r="AG1425" t="str">
            <v>350</v>
          </cell>
        </row>
        <row r="1426">
          <cell r="H1426" t="str">
            <v>50637_B_ESP5R</v>
          </cell>
          <cell r="I1426">
            <v>31929</v>
          </cell>
          <cell r="K1426" t="str">
            <v>OP</v>
          </cell>
          <cell r="L1426" t="str">
            <v>EK</v>
          </cell>
          <cell r="O1426" t="str">
            <v>5000</v>
          </cell>
          <cell r="P1426">
            <v>8564</v>
          </cell>
          <cell r="Q1426">
            <v>0.01</v>
          </cell>
          <cell r="R1426" t="str">
            <v>99.8</v>
          </cell>
          <cell r="S1426" t="str">
            <v>99.8</v>
          </cell>
          <cell r="T1426">
            <v>35796</v>
          </cell>
          <cell r="V1426" t="str">
            <v>NA</v>
          </cell>
          <cell r="X1426" t="str">
            <v>NA</v>
          </cell>
          <cell r="Z1426" t="str">
            <v>NA</v>
          </cell>
          <cell r="AB1426" t="str">
            <v>NA</v>
          </cell>
          <cell r="AD1426" t="str">
            <v>99.8</v>
          </cell>
          <cell r="AE1426" t="str">
            <v>10</v>
          </cell>
          <cell r="AF1426" t="str">
            <v>410000</v>
          </cell>
          <cell r="AG1426" t="str">
            <v>370</v>
          </cell>
        </row>
        <row r="1427">
          <cell r="H1427" t="str">
            <v>50638_B_PRECP1</v>
          </cell>
          <cell r="I1427">
            <v>28460</v>
          </cell>
          <cell r="K1427" t="str">
            <v>OP</v>
          </cell>
          <cell r="L1427" t="str">
            <v>EK</v>
          </cell>
          <cell r="O1427" t="str">
            <v>2800</v>
          </cell>
          <cell r="P1427">
            <v>8508</v>
          </cell>
          <cell r="Q1427">
            <v>0.05</v>
          </cell>
          <cell r="R1427" t="str">
            <v>90</v>
          </cell>
          <cell r="S1427" t="str">
            <v>NA</v>
          </cell>
          <cell r="U1427" t="str">
            <v>NA</v>
          </cell>
          <cell r="V1427" t="str">
            <v>NA</v>
          </cell>
          <cell r="X1427" t="str">
            <v>NA</v>
          </cell>
          <cell r="Z1427" t="str">
            <v>NA</v>
          </cell>
          <cell r="AB1427" t="str">
            <v>0.1</v>
          </cell>
          <cell r="AD1427" t="str">
            <v>99.0</v>
          </cell>
          <cell r="AE1427" t="str">
            <v>48</v>
          </cell>
          <cell r="AF1427" t="str">
            <v>155000</v>
          </cell>
          <cell r="AG1427" t="str">
            <v>412</v>
          </cell>
        </row>
        <row r="1428">
          <cell r="H1428" t="str">
            <v>50640_B_ESP1</v>
          </cell>
          <cell r="I1428">
            <v>33239</v>
          </cell>
          <cell r="K1428" t="str">
            <v>OP</v>
          </cell>
          <cell r="L1428" t="str">
            <v>MC</v>
          </cell>
          <cell r="M1428" t="str">
            <v>EW</v>
          </cell>
          <cell r="O1428" t="str">
            <v>900</v>
          </cell>
          <cell r="P1428">
            <v>8484</v>
          </cell>
          <cell r="Q1428">
            <v>0.01</v>
          </cell>
          <cell r="R1428" t="str">
            <v>95.0</v>
          </cell>
          <cell r="S1428" t="str">
            <v>NA</v>
          </cell>
          <cell r="U1428" t="str">
            <v>NA</v>
          </cell>
          <cell r="V1428" t="str">
            <v>NA</v>
          </cell>
          <cell r="X1428" t="str">
            <v>NA</v>
          </cell>
          <cell r="Z1428" t="str">
            <v>NA</v>
          </cell>
          <cell r="AB1428" t="str">
            <v>NA</v>
          </cell>
          <cell r="AD1428" t="str">
            <v>98.0</v>
          </cell>
          <cell r="AE1428" t="str">
            <v>28</v>
          </cell>
          <cell r="AF1428" t="str">
            <v>100000</v>
          </cell>
          <cell r="AG1428" t="str">
            <v>350</v>
          </cell>
        </row>
        <row r="1429">
          <cell r="H1429" t="str">
            <v>54061_B_ESP1</v>
          </cell>
          <cell r="I1429">
            <v>33635</v>
          </cell>
          <cell r="K1429" t="str">
            <v>OP</v>
          </cell>
          <cell r="L1429" t="str">
            <v>EW</v>
          </cell>
          <cell r="M1429" t="str">
            <v>MC</v>
          </cell>
          <cell r="O1429" t="str">
            <v>1200</v>
          </cell>
          <cell r="P1429">
            <v>7976</v>
          </cell>
          <cell r="Q1429">
            <v>0.02</v>
          </cell>
          <cell r="R1429" t="str">
            <v>96.5</v>
          </cell>
          <cell r="S1429" t="str">
            <v>NA</v>
          </cell>
          <cell r="U1429" t="str">
            <v>NA</v>
          </cell>
          <cell r="V1429" t="str">
            <v>NA</v>
          </cell>
          <cell r="X1429" t="str">
            <v>NA</v>
          </cell>
          <cell r="Z1429" t="str">
            <v>NA</v>
          </cell>
          <cell r="AB1429" t="str">
            <v>NA</v>
          </cell>
          <cell r="AD1429" t="str">
            <v>96.5</v>
          </cell>
          <cell r="AE1429" t="str">
            <v>3.5</v>
          </cell>
          <cell r="AF1429" t="str">
            <v>112430</v>
          </cell>
          <cell r="AG1429" t="str">
            <v>350</v>
          </cell>
        </row>
        <row r="1430">
          <cell r="H1430" t="str">
            <v>2187_B_2</v>
          </cell>
          <cell r="I1430">
            <v>25020</v>
          </cell>
          <cell r="K1430" t="str">
            <v>OP</v>
          </cell>
          <cell r="L1430" t="str">
            <v>EK</v>
          </cell>
          <cell r="O1430" t="str">
            <v>586</v>
          </cell>
          <cell r="P1430">
            <v>6773</v>
          </cell>
          <cell r="Q1430">
            <v>0.27</v>
          </cell>
          <cell r="R1430" t="str">
            <v>99.5</v>
          </cell>
          <cell r="S1430" t="str">
            <v>99.5</v>
          </cell>
          <cell r="T1430">
            <v>38657</v>
          </cell>
          <cell r="V1430" t="str">
            <v>4</v>
          </cell>
          <cell r="W1430" t="str">
            <v>5</v>
          </cell>
          <cell r="X1430" t="str">
            <v>NA</v>
          </cell>
          <cell r="Z1430" t="str">
            <v>.2</v>
          </cell>
          <cell r="AA1430" t="str">
            <v>.3</v>
          </cell>
          <cell r="AB1430" t="str">
            <v>NA</v>
          </cell>
          <cell r="AD1430" t="str">
            <v>96</v>
          </cell>
          <cell r="AE1430" t="str">
            <v>437</v>
          </cell>
          <cell r="AF1430" t="str">
            <v xml:space="preserve">   669960</v>
          </cell>
          <cell r="AG1430" t="str">
            <v>250</v>
          </cell>
        </row>
        <row r="1431">
          <cell r="H1431" t="str">
            <v>6076_B_1</v>
          </cell>
          <cell r="I1431">
            <v>27699</v>
          </cell>
          <cell r="K1431" t="str">
            <v>OP</v>
          </cell>
          <cell r="L1431" t="str">
            <v>WS</v>
          </cell>
          <cell r="O1431" t="str">
            <v>EN</v>
          </cell>
          <cell r="P1431">
            <v>8343</v>
          </cell>
          <cell r="Q1431">
            <v>0.04</v>
          </cell>
          <cell r="R1431" t="str">
            <v>99.5</v>
          </cell>
          <cell r="S1431" t="str">
            <v>99.0</v>
          </cell>
          <cell r="T1431">
            <v>33147</v>
          </cell>
          <cell r="V1431" t="str">
            <v>8.5</v>
          </cell>
          <cell r="X1431" t="str">
            <v>NA</v>
          </cell>
          <cell r="Z1431" t="str">
            <v>.8</v>
          </cell>
          <cell r="AB1431" t="str">
            <v>NA</v>
          </cell>
          <cell r="AD1431" t="str">
            <v>99.5</v>
          </cell>
          <cell r="AE1431" t="str">
            <v>339</v>
          </cell>
          <cell r="AF1431" t="str">
            <v xml:space="preserve">   478000</v>
          </cell>
          <cell r="AG1431" t="str">
            <v>200</v>
          </cell>
        </row>
        <row r="1432">
          <cell r="H1432" t="str">
            <v>6076_B_2</v>
          </cell>
          <cell r="I1432">
            <v>27973</v>
          </cell>
          <cell r="K1432" t="str">
            <v>OP</v>
          </cell>
          <cell r="L1432" t="str">
            <v>WS</v>
          </cell>
          <cell r="O1432" t="str">
            <v>EN</v>
          </cell>
          <cell r="P1432">
            <v>7360</v>
          </cell>
          <cell r="Q1432">
            <v>4.4999999999999998E-2</v>
          </cell>
          <cell r="R1432" t="str">
            <v>99.5</v>
          </cell>
          <cell r="S1432" t="str">
            <v>99.5</v>
          </cell>
          <cell r="T1432">
            <v>33147</v>
          </cell>
          <cell r="V1432" t="str">
            <v>8.5</v>
          </cell>
          <cell r="X1432" t="str">
            <v>NA</v>
          </cell>
          <cell r="Z1432" t="str">
            <v>.8</v>
          </cell>
          <cell r="AB1432" t="str">
            <v>NA</v>
          </cell>
          <cell r="AD1432" t="str">
            <v>99.5</v>
          </cell>
          <cell r="AE1432" t="str">
            <v>339</v>
          </cell>
          <cell r="AF1432" t="str">
            <v xml:space="preserve">   478000</v>
          </cell>
          <cell r="AG1432" t="str">
            <v>200</v>
          </cell>
        </row>
        <row r="1433">
          <cell r="H1433" t="str">
            <v>6076_B_3</v>
          </cell>
          <cell r="I1433">
            <v>30682</v>
          </cell>
          <cell r="K1433" t="str">
            <v>OP</v>
          </cell>
          <cell r="L1433" t="str">
            <v>WS</v>
          </cell>
          <cell r="O1433" t="str">
            <v>EN</v>
          </cell>
          <cell r="P1433">
            <v>8267</v>
          </cell>
          <cell r="Q1433">
            <v>0.03</v>
          </cell>
          <cell r="R1433" t="str">
            <v>99.5</v>
          </cell>
          <cell r="S1433" t="str">
            <v>99.5</v>
          </cell>
          <cell r="T1433">
            <v>33147</v>
          </cell>
          <cell r="V1433" t="str">
            <v>8.5</v>
          </cell>
          <cell r="X1433" t="str">
            <v>NA</v>
          </cell>
          <cell r="Z1433" t="str">
            <v>.8</v>
          </cell>
          <cell r="AB1433" t="str">
            <v>NA</v>
          </cell>
          <cell r="AD1433" t="str">
            <v>99.5</v>
          </cell>
          <cell r="AE1433" t="str">
            <v>379</v>
          </cell>
          <cell r="AF1433" t="str">
            <v xml:space="preserve">   433700</v>
          </cell>
          <cell r="AG1433" t="str">
            <v>194</v>
          </cell>
        </row>
        <row r="1434">
          <cell r="H1434" t="str">
            <v>6076_B_4</v>
          </cell>
          <cell r="I1434">
            <v>31503</v>
          </cell>
          <cell r="K1434" t="str">
            <v>OP</v>
          </cell>
          <cell r="L1434" t="str">
            <v>WS</v>
          </cell>
          <cell r="O1434" t="str">
            <v>EN</v>
          </cell>
          <cell r="P1434">
            <v>8507</v>
          </cell>
          <cell r="Q1434">
            <v>0.03</v>
          </cell>
          <cell r="R1434" t="str">
            <v>99.5</v>
          </cell>
          <cell r="S1434" t="str">
            <v>99.5</v>
          </cell>
          <cell r="T1434">
            <v>33147</v>
          </cell>
          <cell r="V1434" t="str">
            <v>8.5</v>
          </cell>
          <cell r="X1434" t="str">
            <v>NA</v>
          </cell>
          <cell r="Z1434" t="str">
            <v>.8</v>
          </cell>
          <cell r="AB1434" t="str">
            <v>NA</v>
          </cell>
          <cell r="AD1434" t="str">
            <v>99.5</v>
          </cell>
          <cell r="AE1434" t="str">
            <v>379</v>
          </cell>
          <cell r="AF1434" t="str">
            <v xml:space="preserve">   433700</v>
          </cell>
          <cell r="AG1434" t="str">
            <v>194</v>
          </cell>
        </row>
        <row r="1435">
          <cell r="H1435" t="str">
            <v>55856_B_1</v>
          </cell>
          <cell r="I1435">
            <v>40179</v>
          </cell>
          <cell r="K1435" t="str">
            <v>PL</v>
          </cell>
        </row>
        <row r="1436">
          <cell r="H1436" t="str">
            <v>55856_B_2</v>
          </cell>
          <cell r="I1436">
            <v>40179</v>
          </cell>
          <cell r="K1436" t="str">
            <v>PL</v>
          </cell>
        </row>
        <row r="1437">
          <cell r="H1437" t="str">
            <v>3140_B_1</v>
          </cell>
          <cell r="I1437">
            <v>29221</v>
          </cell>
          <cell r="K1437" t="str">
            <v>OP</v>
          </cell>
          <cell r="L1437" t="str">
            <v>BR</v>
          </cell>
          <cell r="O1437" t="str">
            <v>10541</v>
          </cell>
          <cell r="P1437">
            <v>8185</v>
          </cell>
          <cell r="Q1437">
            <v>0.03</v>
          </cell>
          <cell r="R1437" t="str">
            <v>100.0</v>
          </cell>
          <cell r="S1437" t="str">
            <v>99.9</v>
          </cell>
          <cell r="T1437">
            <v>29799</v>
          </cell>
          <cell r="V1437" t="str">
            <v>14.2</v>
          </cell>
          <cell r="X1437" t="str">
            <v>NA</v>
          </cell>
          <cell r="Z1437" t="str">
            <v>1.8</v>
          </cell>
          <cell r="AB1437" t="str">
            <v>NA</v>
          </cell>
          <cell r="AD1437" t="str">
            <v>99.7</v>
          </cell>
          <cell r="AE1437" t="str">
            <v>33</v>
          </cell>
          <cell r="AF1437" t="str">
            <v xml:space="preserve">  1100000</v>
          </cell>
          <cell r="AG1437" t="str">
            <v>299</v>
          </cell>
        </row>
        <row r="1438">
          <cell r="H1438" t="str">
            <v>3140_B_2</v>
          </cell>
          <cell r="I1438">
            <v>36557</v>
          </cell>
          <cell r="K1438" t="str">
            <v>OP</v>
          </cell>
          <cell r="L1438" t="str">
            <v>EC</v>
          </cell>
          <cell r="O1438" t="str">
            <v>5909</v>
          </cell>
          <cell r="P1438">
            <v>7392</v>
          </cell>
          <cell r="Q1438">
            <v>0.02</v>
          </cell>
          <cell r="R1438" t="str">
            <v>99.9</v>
          </cell>
          <cell r="S1438" t="str">
            <v>99.9</v>
          </cell>
          <cell r="T1438">
            <v>37043</v>
          </cell>
          <cell r="V1438" t="str">
            <v>10.6</v>
          </cell>
          <cell r="X1438" t="str">
            <v>NA</v>
          </cell>
          <cell r="Z1438" t="str">
            <v>1.8</v>
          </cell>
          <cell r="AB1438" t="str">
            <v>NA</v>
          </cell>
          <cell r="AD1438" t="str">
            <v>98.0</v>
          </cell>
          <cell r="AE1438" t="str">
            <v>350</v>
          </cell>
          <cell r="AF1438" t="str">
            <v xml:space="preserve">   560000</v>
          </cell>
          <cell r="AG1438" t="str">
            <v>299</v>
          </cell>
        </row>
        <row r="1439">
          <cell r="H1439" t="str">
            <v>3140_B_2B</v>
          </cell>
          <cell r="I1439">
            <v>36557</v>
          </cell>
          <cell r="K1439" t="str">
            <v>OP</v>
          </cell>
          <cell r="L1439" t="str">
            <v>EC</v>
          </cell>
          <cell r="O1439" t="str">
            <v>6516</v>
          </cell>
          <cell r="P1439">
            <v>7392</v>
          </cell>
          <cell r="Q1439">
            <v>0.02</v>
          </cell>
          <cell r="R1439" t="str">
            <v>100.0</v>
          </cell>
          <cell r="S1439" t="str">
            <v>99.9</v>
          </cell>
          <cell r="T1439">
            <v>37043</v>
          </cell>
          <cell r="V1439" t="str">
            <v>10.6</v>
          </cell>
          <cell r="X1439" t="str">
            <v>NA</v>
          </cell>
          <cell r="Z1439" t="str">
            <v>1.9</v>
          </cell>
          <cell r="AB1439" t="str">
            <v>NA</v>
          </cell>
          <cell r="AD1439" t="str">
            <v>99.5</v>
          </cell>
          <cell r="AE1439" t="str">
            <v>350</v>
          </cell>
          <cell r="AF1439" t="str">
            <v xml:space="preserve">   840000</v>
          </cell>
          <cell r="AG1439" t="str">
            <v>299</v>
          </cell>
        </row>
        <row r="1440">
          <cell r="H1440" t="str">
            <v>3140_B_3</v>
          </cell>
          <cell r="I1440">
            <v>25355</v>
          </cell>
          <cell r="K1440" t="str">
            <v>OP</v>
          </cell>
          <cell r="L1440" t="str">
            <v>EK</v>
          </cell>
          <cell r="O1440" t="str">
            <v>2257</v>
          </cell>
          <cell r="P1440">
            <v>8265</v>
          </cell>
          <cell r="Q1440">
            <v>7.0000000000000007E-2</v>
          </cell>
          <cell r="R1440" t="str">
            <v>99.8</v>
          </cell>
          <cell r="S1440" t="str">
            <v>99.8</v>
          </cell>
          <cell r="T1440">
            <v>33270</v>
          </cell>
          <cell r="V1440" t="str">
            <v>15.3</v>
          </cell>
          <cell r="X1440" t="str">
            <v>NA</v>
          </cell>
          <cell r="Z1440" t="str">
            <v>1.5</v>
          </cell>
          <cell r="AA1440" t="str">
            <v>3</v>
          </cell>
          <cell r="AB1440" t="str">
            <v>NA</v>
          </cell>
          <cell r="AD1440" t="str">
            <v>99.0</v>
          </cell>
          <cell r="AE1440" t="str">
            <v>811</v>
          </cell>
          <cell r="AF1440" t="str">
            <v xml:space="preserve">  2600000</v>
          </cell>
          <cell r="AG1440" t="str">
            <v>310</v>
          </cell>
        </row>
        <row r="1441">
          <cell r="H1441" t="str">
            <v>3140_B_3C3D</v>
          </cell>
          <cell r="I1441">
            <v>29738</v>
          </cell>
          <cell r="K1441" t="str">
            <v>OP</v>
          </cell>
          <cell r="L1441" t="str">
            <v>EK</v>
          </cell>
          <cell r="O1441" t="str">
            <v>18844</v>
          </cell>
          <cell r="P1441">
            <v>8265</v>
          </cell>
          <cell r="Q1441">
            <v>7.0000000000000007E-2</v>
          </cell>
          <cell r="R1441" t="str">
            <v>99.8</v>
          </cell>
          <cell r="S1441" t="str">
            <v>99.8</v>
          </cell>
          <cell r="T1441">
            <v>33270</v>
          </cell>
          <cell r="V1441" t="str">
            <v>15.3</v>
          </cell>
          <cell r="X1441" t="str">
            <v>NA</v>
          </cell>
          <cell r="Z1441" t="str">
            <v>2.2</v>
          </cell>
          <cell r="AB1441" t="str">
            <v>NA</v>
          </cell>
          <cell r="AD1441" t="str">
            <v>99.0</v>
          </cell>
          <cell r="AE1441" t="str">
            <v>710</v>
          </cell>
          <cell r="AF1441" t="str">
            <v xml:space="preserve">  2600000</v>
          </cell>
          <cell r="AG1441" t="str">
            <v>300</v>
          </cell>
        </row>
        <row r="1442">
          <cell r="H1442" t="str">
            <v>3148_B_1</v>
          </cell>
          <cell r="I1442">
            <v>25934</v>
          </cell>
          <cell r="K1442" t="str">
            <v>OP</v>
          </cell>
          <cell r="L1442" t="str">
            <v>EK</v>
          </cell>
          <cell r="O1442" t="str">
            <v>2659</v>
          </cell>
          <cell r="P1442">
            <v>5714</v>
          </cell>
          <cell r="Q1442">
            <v>7.0000000000000007E-2</v>
          </cell>
          <cell r="R1442" t="str">
            <v>99.8</v>
          </cell>
          <cell r="S1442" t="str">
            <v>99.8</v>
          </cell>
          <cell r="T1442">
            <v>33543</v>
          </cell>
          <cell r="V1442" t="str">
            <v>15.8</v>
          </cell>
          <cell r="X1442" t="str">
            <v>NA</v>
          </cell>
          <cell r="Z1442" t="str">
            <v>1.3</v>
          </cell>
          <cell r="AB1442" t="str">
            <v>NA</v>
          </cell>
          <cell r="AD1442" t="str">
            <v>99.5</v>
          </cell>
          <cell r="AE1442" t="str">
            <v>52</v>
          </cell>
          <cell r="AF1442" t="str">
            <v xml:space="preserve">   550000</v>
          </cell>
          <cell r="AG1442" t="str">
            <v>325</v>
          </cell>
        </row>
        <row r="1443">
          <cell r="H1443" t="str">
            <v>3148_B_2</v>
          </cell>
          <cell r="I1443">
            <v>25934</v>
          </cell>
          <cell r="K1443" t="str">
            <v>OP</v>
          </cell>
          <cell r="L1443" t="str">
            <v>EK</v>
          </cell>
          <cell r="O1443" t="str">
            <v>2853</v>
          </cell>
          <cell r="P1443">
            <v>3968</v>
          </cell>
          <cell r="Q1443">
            <v>7.0000000000000007E-2</v>
          </cell>
          <cell r="R1443" t="str">
            <v>99.8</v>
          </cell>
          <cell r="S1443" t="str">
            <v>99.8</v>
          </cell>
          <cell r="T1443">
            <v>33543</v>
          </cell>
          <cell r="V1443" t="str">
            <v>15.8</v>
          </cell>
          <cell r="X1443" t="str">
            <v>NA</v>
          </cell>
          <cell r="Z1443" t="str">
            <v>1.3</v>
          </cell>
          <cell r="AB1443" t="str">
            <v>NA</v>
          </cell>
          <cell r="AD1443" t="str">
            <v>99.5</v>
          </cell>
          <cell r="AE1443" t="str">
            <v>52</v>
          </cell>
          <cell r="AF1443" t="str">
            <v xml:space="preserve">   550000</v>
          </cell>
          <cell r="AG1443" t="str">
            <v>325</v>
          </cell>
        </row>
        <row r="1444">
          <cell r="H1444" t="str">
            <v>3149_B_1</v>
          </cell>
          <cell r="I1444">
            <v>36982</v>
          </cell>
          <cell r="K1444" t="str">
            <v>OP</v>
          </cell>
          <cell r="L1444" t="str">
            <v>EK</v>
          </cell>
          <cell r="O1444" t="str">
            <v>21089</v>
          </cell>
          <cell r="P1444">
            <v>7250</v>
          </cell>
          <cell r="Q1444">
            <v>0.09</v>
          </cell>
          <cell r="R1444" t="str">
            <v>95.0</v>
          </cell>
          <cell r="S1444" t="str">
            <v>95.0</v>
          </cell>
          <cell r="U1444" t="str">
            <v>NA</v>
          </cell>
          <cell r="V1444" t="str">
            <v>14.4</v>
          </cell>
          <cell r="X1444" t="str">
            <v>NA</v>
          </cell>
          <cell r="Z1444" t="str">
            <v>0.5</v>
          </cell>
          <cell r="AA1444" t="str">
            <v>1.0</v>
          </cell>
          <cell r="AB1444" t="str">
            <v>NA</v>
          </cell>
          <cell r="AD1444" t="str">
            <v>99.8</v>
          </cell>
          <cell r="AE1444" t="str">
            <v>380</v>
          </cell>
          <cell r="AF1444" t="str">
            <v>2800000</v>
          </cell>
          <cell r="AG1444" t="str">
            <v>330</v>
          </cell>
        </row>
        <row r="1445">
          <cell r="H1445" t="str">
            <v>3149_B_1B</v>
          </cell>
          <cell r="I1445">
            <v>36982</v>
          </cell>
          <cell r="K1445" t="str">
            <v>OP</v>
          </cell>
          <cell r="L1445" t="str">
            <v>EK</v>
          </cell>
          <cell r="O1445" t="str">
            <v>21089</v>
          </cell>
          <cell r="P1445">
            <v>7251</v>
          </cell>
          <cell r="Q1445">
            <v>0.09</v>
          </cell>
          <cell r="R1445" t="str">
            <v>95.0</v>
          </cell>
          <cell r="S1445" t="str">
            <v>95.0</v>
          </cell>
          <cell r="T1445">
            <v>37773</v>
          </cell>
          <cell r="V1445" t="str">
            <v>14.4</v>
          </cell>
          <cell r="X1445" t="str">
            <v>NA</v>
          </cell>
          <cell r="Z1445" t="str">
            <v>0.5</v>
          </cell>
          <cell r="AA1445" t="str">
            <v>1.0</v>
          </cell>
          <cell r="AB1445" t="str">
            <v>NA</v>
          </cell>
          <cell r="AD1445" t="str">
            <v>99.8</v>
          </cell>
          <cell r="AE1445" t="str">
            <v>380</v>
          </cell>
          <cell r="AF1445" t="str">
            <v xml:space="preserve">  2800000</v>
          </cell>
          <cell r="AG1445" t="str">
            <v>330</v>
          </cell>
        </row>
        <row r="1446">
          <cell r="H1446" t="str">
            <v>3149_B_2</v>
          </cell>
          <cell r="I1446">
            <v>36678</v>
          </cell>
          <cell r="K1446" t="str">
            <v>OP</v>
          </cell>
          <cell r="L1446" t="str">
            <v>EK</v>
          </cell>
          <cell r="O1446" t="str">
            <v>20626</v>
          </cell>
          <cell r="P1446">
            <v>8090</v>
          </cell>
          <cell r="Q1446">
            <v>0.09</v>
          </cell>
          <cell r="R1446" t="str">
            <v>95.0</v>
          </cell>
          <cell r="S1446" t="str">
            <v>95.0</v>
          </cell>
          <cell r="T1446">
            <v>37773</v>
          </cell>
          <cell r="V1446" t="str">
            <v>14.4</v>
          </cell>
          <cell r="X1446" t="str">
            <v>NA</v>
          </cell>
          <cell r="Z1446" t="str">
            <v>0.5</v>
          </cell>
          <cell r="AA1446" t="str">
            <v>1.0</v>
          </cell>
          <cell r="AB1446" t="str">
            <v>NA</v>
          </cell>
          <cell r="AD1446" t="str">
            <v>99.8</v>
          </cell>
          <cell r="AE1446" t="str">
            <v>380</v>
          </cell>
          <cell r="AF1446" t="str">
            <v>280000</v>
          </cell>
          <cell r="AG1446" t="str">
            <v>290</v>
          </cell>
        </row>
        <row r="1447">
          <cell r="H1447" t="str">
            <v>3149_B_2B</v>
          </cell>
          <cell r="I1447">
            <v>36678</v>
          </cell>
          <cell r="K1447" t="str">
            <v>OP</v>
          </cell>
          <cell r="L1447" t="str">
            <v>EK</v>
          </cell>
          <cell r="O1447" t="str">
            <v>20626</v>
          </cell>
          <cell r="P1447">
            <v>8090</v>
          </cell>
          <cell r="Q1447">
            <v>0.09</v>
          </cell>
          <cell r="R1447" t="str">
            <v>95.0</v>
          </cell>
          <cell r="S1447" t="str">
            <v>95.0</v>
          </cell>
          <cell r="T1447">
            <v>37773</v>
          </cell>
          <cell r="V1447" t="str">
            <v>14.4</v>
          </cell>
          <cell r="X1447" t="str">
            <v>NA</v>
          </cell>
          <cell r="Z1447" t="str">
            <v>0.5</v>
          </cell>
          <cell r="AA1447" t="str">
            <v>1.0</v>
          </cell>
          <cell r="AB1447" t="str">
            <v>NA</v>
          </cell>
          <cell r="AD1447" t="str">
            <v>99.8</v>
          </cell>
          <cell r="AE1447" t="str">
            <v>380</v>
          </cell>
          <cell r="AF1447" t="str">
            <v xml:space="preserve">  2800000</v>
          </cell>
          <cell r="AG1447" t="str">
            <v>290</v>
          </cell>
        </row>
        <row r="1448">
          <cell r="H1448" t="str">
            <v>50456_B_Precip</v>
          </cell>
          <cell r="I1448">
            <v>26268</v>
          </cell>
          <cell r="K1448" t="str">
            <v>OP</v>
          </cell>
          <cell r="L1448" t="str">
            <v>EW</v>
          </cell>
          <cell r="O1448" t="str">
            <v>54</v>
          </cell>
          <cell r="P1448">
            <v>8496</v>
          </cell>
          <cell r="Q1448">
            <v>0.04</v>
          </cell>
          <cell r="R1448" t="str">
            <v>59.0</v>
          </cell>
          <cell r="S1448" t="str">
            <v>98.5</v>
          </cell>
          <cell r="U1448" t="str">
            <v>NA</v>
          </cell>
          <cell r="V1448" t="str">
            <v>11.0</v>
          </cell>
          <cell r="X1448" t="str">
            <v>0.5</v>
          </cell>
          <cell r="Z1448" t="str">
            <v>1.3</v>
          </cell>
          <cell r="AB1448" t="str">
            <v>1.0</v>
          </cell>
          <cell r="AD1448" t="str">
            <v>97.5</v>
          </cell>
          <cell r="AF1448" t="str">
            <v>162000</v>
          </cell>
          <cell r="AG1448" t="str">
            <v>325</v>
          </cell>
        </row>
        <row r="1449">
          <cell r="H1449" t="str">
            <v>10033_B_11BGHS</v>
          </cell>
          <cell r="I1449">
            <v>34912</v>
          </cell>
          <cell r="K1449" t="str">
            <v>OP</v>
          </cell>
          <cell r="L1449" t="str">
            <v>BR</v>
          </cell>
          <cell r="O1449" t="str">
            <v>EN</v>
          </cell>
          <cell r="P1449">
            <v>5890</v>
          </cell>
          <cell r="Q1449">
            <v>0</v>
          </cell>
          <cell r="R1449" t="str">
            <v>99.9</v>
          </cell>
          <cell r="S1449" t="str">
            <v>99.9</v>
          </cell>
          <cell r="T1449">
            <v>38231</v>
          </cell>
          <cell r="V1449" t="str">
            <v>NA</v>
          </cell>
          <cell r="X1449" t="str">
            <v>NA</v>
          </cell>
          <cell r="Z1449" t="str">
            <v>NA</v>
          </cell>
          <cell r="AB1449" t="str">
            <v>NA</v>
          </cell>
          <cell r="AD1449" t="str">
            <v>99.9</v>
          </cell>
          <cell r="AE1449" t="str">
            <v>11</v>
          </cell>
          <cell r="AF1449" t="str">
            <v>292876</v>
          </cell>
          <cell r="AG1449" t="str">
            <v>250</v>
          </cell>
        </row>
        <row r="1450">
          <cell r="H1450" t="str">
            <v>10033_B_12BGHS</v>
          </cell>
          <cell r="I1450">
            <v>33970</v>
          </cell>
          <cell r="K1450" t="str">
            <v>OP</v>
          </cell>
          <cell r="L1450" t="str">
            <v>BR</v>
          </cell>
          <cell r="O1450" t="str">
            <v>EN</v>
          </cell>
          <cell r="P1450">
            <v>5081</v>
          </cell>
          <cell r="Q1450">
            <v>0</v>
          </cell>
          <cell r="R1450" t="str">
            <v>99.9</v>
          </cell>
          <cell r="S1450" t="str">
            <v>99.9</v>
          </cell>
          <cell r="T1450">
            <v>38231</v>
          </cell>
          <cell r="V1450" t="str">
            <v>NA</v>
          </cell>
          <cell r="X1450" t="str">
            <v>NA</v>
          </cell>
          <cell r="Z1450" t="str">
            <v>NA</v>
          </cell>
          <cell r="AB1450" t="str">
            <v>NA</v>
          </cell>
          <cell r="AD1450" t="str">
            <v>99.9</v>
          </cell>
          <cell r="AE1450" t="str">
            <v>11</v>
          </cell>
          <cell r="AF1450" t="str">
            <v>292876</v>
          </cell>
          <cell r="AG1450" t="str">
            <v>250</v>
          </cell>
        </row>
        <row r="1451">
          <cell r="H1451" t="str">
            <v>10033_B_13BGHS</v>
          </cell>
          <cell r="I1451">
            <v>34425</v>
          </cell>
          <cell r="K1451" t="str">
            <v>OP</v>
          </cell>
          <cell r="L1451" t="str">
            <v>BR</v>
          </cell>
          <cell r="O1451" t="str">
            <v>EN</v>
          </cell>
          <cell r="P1451">
            <v>4454</v>
          </cell>
          <cell r="Q1451">
            <v>0</v>
          </cell>
          <cell r="R1451" t="str">
            <v>99.9</v>
          </cell>
          <cell r="S1451" t="str">
            <v>99.9</v>
          </cell>
          <cell r="T1451">
            <v>38231</v>
          </cell>
          <cell r="V1451" t="str">
            <v>NA</v>
          </cell>
          <cell r="X1451" t="str">
            <v>NA</v>
          </cell>
          <cell r="Z1451" t="str">
            <v>NA</v>
          </cell>
          <cell r="AB1451" t="str">
            <v>NA</v>
          </cell>
          <cell r="AD1451" t="str">
            <v>99.9</v>
          </cell>
          <cell r="AE1451" t="str">
            <v>11</v>
          </cell>
          <cell r="AF1451" t="str">
            <v>292876</v>
          </cell>
          <cell r="AG1451" t="str">
            <v>250</v>
          </cell>
        </row>
        <row r="1452">
          <cell r="H1452" t="str">
            <v>568_B_BHP2</v>
          </cell>
          <cell r="I1452">
            <v>22433</v>
          </cell>
          <cell r="K1452" t="str">
            <v>OP</v>
          </cell>
          <cell r="L1452" t="str">
            <v>EK</v>
          </cell>
          <cell r="O1452" t="str">
            <v>423</v>
          </cell>
          <cell r="P1452">
            <v>1106</v>
          </cell>
          <cell r="Q1452">
            <v>0.03</v>
          </cell>
          <cell r="R1452" t="str">
            <v>97.5</v>
          </cell>
          <cell r="S1452" t="str">
            <v>NA</v>
          </cell>
          <cell r="U1452" t="str">
            <v>NA</v>
          </cell>
          <cell r="V1452" t="str">
            <v>EN</v>
          </cell>
          <cell r="X1452" t="str">
            <v>EN</v>
          </cell>
          <cell r="Z1452" t="str">
            <v>EN</v>
          </cell>
          <cell r="AB1452" t="str">
            <v>EN</v>
          </cell>
          <cell r="AD1452" t="str">
            <v>97.5</v>
          </cell>
          <cell r="AE1452" t="str">
            <v>103</v>
          </cell>
          <cell r="AF1452" t="str">
            <v xml:space="preserve">   518500</v>
          </cell>
          <cell r="AG1452" t="str">
            <v>245</v>
          </cell>
        </row>
        <row r="1453">
          <cell r="H1453" t="str">
            <v>568_B_BHP3</v>
          </cell>
          <cell r="I1453">
            <v>25051</v>
          </cell>
          <cell r="K1453" t="str">
            <v>OP</v>
          </cell>
          <cell r="L1453" t="str">
            <v>EK</v>
          </cell>
          <cell r="O1453" t="str">
            <v>1243</v>
          </cell>
          <cell r="P1453">
            <v>8089</v>
          </cell>
          <cell r="Q1453">
            <v>0.06</v>
          </cell>
          <cell r="R1453" t="str">
            <v>96.0</v>
          </cell>
          <cell r="S1453" t="str">
            <v>99.1</v>
          </cell>
          <cell r="T1453">
            <v>32234</v>
          </cell>
          <cell r="V1453" t="str">
            <v>6.7</v>
          </cell>
          <cell r="X1453" t="str">
            <v>EN</v>
          </cell>
          <cell r="Z1453" t="str">
            <v>.5</v>
          </cell>
          <cell r="AB1453" t="str">
            <v>1</v>
          </cell>
          <cell r="AD1453" t="str">
            <v>99.5</v>
          </cell>
          <cell r="AE1453" t="str">
            <v>111</v>
          </cell>
          <cell r="AF1453" t="str">
            <v>1347977</v>
          </cell>
          <cell r="AG1453" t="str">
            <v>287</v>
          </cell>
        </row>
        <row r="1454">
          <cell r="H1454" t="str">
            <v>6156_B_NHP1</v>
          </cell>
          <cell r="I1454">
            <v>27607</v>
          </cell>
          <cell r="K1454" t="str">
            <v>OP</v>
          </cell>
          <cell r="L1454" t="str">
            <v>EK</v>
          </cell>
          <cell r="O1454" t="str">
            <v>4498</v>
          </cell>
          <cell r="P1454">
            <v>6404</v>
          </cell>
          <cell r="Q1454">
            <v>0.04</v>
          </cell>
          <cell r="R1454" t="str">
            <v>95.0</v>
          </cell>
          <cell r="S1454" t="str">
            <v>NA</v>
          </cell>
          <cell r="U1454" t="str">
            <v>NA</v>
          </cell>
          <cell r="V1454" t="str">
            <v>NA</v>
          </cell>
          <cell r="X1454" t="str">
            <v>0.2</v>
          </cell>
          <cell r="Z1454" t="str">
            <v>NA</v>
          </cell>
          <cell r="AB1454" t="str">
            <v>1</v>
          </cell>
          <cell r="AD1454" t="str">
            <v>95.0</v>
          </cell>
          <cell r="AE1454" t="str">
            <v>95</v>
          </cell>
          <cell r="AF1454" t="str">
            <v xml:space="preserve">   889000</v>
          </cell>
          <cell r="AG1454" t="str">
            <v>312</v>
          </cell>
        </row>
        <row r="1455">
          <cell r="H1455" t="str">
            <v>465_B_3</v>
          </cell>
          <cell r="I1455">
            <v>29007</v>
          </cell>
          <cell r="K1455" t="str">
            <v>OP</v>
          </cell>
          <cell r="L1455" t="str">
            <v>BR</v>
          </cell>
          <cell r="O1455" t="str">
            <v>3371</v>
          </cell>
          <cell r="P1455">
            <v>7774</v>
          </cell>
          <cell r="Q1455">
            <v>3.1600000000000003E-2</v>
          </cell>
          <cell r="R1455" t="str">
            <v>99.9</v>
          </cell>
          <cell r="S1455" t="str">
            <v>99.9</v>
          </cell>
          <cell r="T1455">
            <v>37530</v>
          </cell>
          <cell r="V1455" t="str">
            <v>5.0</v>
          </cell>
          <cell r="X1455" t="str">
            <v>NA</v>
          </cell>
          <cell r="Z1455" t="str">
            <v>0.6</v>
          </cell>
          <cell r="AB1455" t="str">
            <v>NA</v>
          </cell>
          <cell r="AD1455" t="str">
            <v>99.9</v>
          </cell>
          <cell r="AE1455" t="str">
            <v>6</v>
          </cell>
          <cell r="AF1455" t="str">
            <v xml:space="preserve">   315000</v>
          </cell>
          <cell r="AG1455" t="str">
            <v>290</v>
          </cell>
        </row>
        <row r="1456">
          <cell r="H1456" t="str">
            <v>465_B_4</v>
          </cell>
          <cell r="I1456">
            <v>31138</v>
          </cell>
          <cell r="K1456" t="str">
            <v>OP</v>
          </cell>
          <cell r="L1456" t="str">
            <v>BR</v>
          </cell>
          <cell r="O1456" t="str">
            <v>12000</v>
          </cell>
          <cell r="P1456">
            <v>7100</v>
          </cell>
          <cell r="Q1456">
            <v>2.776E-2</v>
          </cell>
          <cell r="R1456" t="str">
            <v>99.9</v>
          </cell>
          <cell r="S1456" t="str">
            <v>99.9</v>
          </cell>
          <cell r="T1456">
            <v>37561</v>
          </cell>
          <cell r="V1456" t="str">
            <v>5.0</v>
          </cell>
          <cell r="X1456" t="str">
            <v>NA</v>
          </cell>
          <cell r="Z1456" t="str">
            <v>0.6</v>
          </cell>
          <cell r="AB1456" t="str">
            <v>NA</v>
          </cell>
          <cell r="AD1456" t="str">
            <v>99.9</v>
          </cell>
          <cell r="AE1456" t="str">
            <v>7</v>
          </cell>
          <cell r="AF1456" t="str">
            <v xml:space="preserve">   600000</v>
          </cell>
          <cell r="AG1456" t="str">
            <v>290</v>
          </cell>
        </row>
        <row r="1457">
          <cell r="H1457" t="str">
            <v>468_B_1</v>
          </cell>
          <cell r="I1457">
            <v>28764</v>
          </cell>
          <cell r="K1457" t="str">
            <v>OP</v>
          </cell>
          <cell r="L1457" t="str">
            <v>BR</v>
          </cell>
          <cell r="O1457" t="str">
            <v>2027</v>
          </cell>
          <cell r="P1457">
            <v>7714</v>
          </cell>
          <cell r="Q1457">
            <v>0</v>
          </cell>
          <cell r="R1457" t="str">
            <v>99.9</v>
          </cell>
          <cell r="S1457" t="str">
            <v>99.9</v>
          </cell>
          <cell r="T1457">
            <v>37196</v>
          </cell>
          <cell r="V1457" t="str">
            <v>5.2</v>
          </cell>
          <cell r="X1457" t="str">
            <v>NA</v>
          </cell>
          <cell r="Z1457" t="str">
            <v>0.6</v>
          </cell>
          <cell r="AB1457" t="str">
            <v>NA</v>
          </cell>
          <cell r="AD1457" t="str">
            <v>99.9</v>
          </cell>
          <cell r="AE1457" t="str">
            <v>1</v>
          </cell>
          <cell r="AF1457" t="str">
            <v>129964</v>
          </cell>
          <cell r="AG1457" t="str">
            <v>288</v>
          </cell>
        </row>
        <row r="1458">
          <cell r="H1458" t="str">
            <v>468_B_2</v>
          </cell>
          <cell r="I1458">
            <v>29342</v>
          </cell>
          <cell r="K1458" t="str">
            <v>OP</v>
          </cell>
          <cell r="L1458" t="str">
            <v>BR</v>
          </cell>
          <cell r="O1458" t="str">
            <v>3813</v>
          </cell>
          <cell r="P1458">
            <v>8484</v>
          </cell>
          <cell r="Q1458">
            <v>0.04</v>
          </cell>
          <cell r="R1458" t="str">
            <v>99.9</v>
          </cell>
          <cell r="S1458" t="str">
            <v>99.9</v>
          </cell>
          <cell r="T1458">
            <v>37196</v>
          </cell>
          <cell r="V1458" t="str">
            <v>5.2</v>
          </cell>
          <cell r="X1458" t="str">
            <v>NA</v>
          </cell>
          <cell r="Z1458" t="str">
            <v>0.6</v>
          </cell>
          <cell r="AB1458" t="str">
            <v>NA</v>
          </cell>
          <cell r="AD1458" t="str">
            <v>99.9</v>
          </cell>
          <cell r="AE1458" t="str">
            <v>24</v>
          </cell>
          <cell r="AF1458" t="str">
            <v>263638</v>
          </cell>
          <cell r="AG1458" t="str">
            <v>285</v>
          </cell>
        </row>
        <row r="1459">
          <cell r="H1459" t="str">
            <v>469_B_1</v>
          </cell>
          <cell r="I1459">
            <v>32478</v>
          </cell>
          <cell r="K1459" t="str">
            <v>OP</v>
          </cell>
          <cell r="L1459" t="str">
            <v>BR</v>
          </cell>
          <cell r="O1459" t="str">
            <v>13600</v>
          </cell>
          <cell r="P1459">
            <v>7609</v>
          </cell>
          <cell r="Q1459">
            <v>0.01</v>
          </cell>
          <cell r="R1459" t="str">
            <v>99.9</v>
          </cell>
          <cell r="S1459" t="str">
            <v>99.9</v>
          </cell>
          <cell r="T1459">
            <v>37622</v>
          </cell>
          <cell r="V1459" t="str">
            <v>5.2</v>
          </cell>
          <cell r="X1459" t="str">
            <v>NA</v>
          </cell>
          <cell r="Z1459" t="str">
            <v>0.6</v>
          </cell>
          <cell r="AB1459" t="str">
            <v>NA</v>
          </cell>
          <cell r="AD1459" t="str">
            <v>99.9</v>
          </cell>
          <cell r="AE1459" t="str">
            <v>58</v>
          </cell>
          <cell r="AF1459" t="str">
            <v xml:space="preserve">   757000</v>
          </cell>
          <cell r="AG1459" t="str">
            <v>350</v>
          </cell>
        </row>
        <row r="1460">
          <cell r="H1460" t="str">
            <v>469_B_2</v>
          </cell>
          <cell r="I1460">
            <v>29373</v>
          </cell>
          <cell r="K1460" t="str">
            <v>OP</v>
          </cell>
          <cell r="L1460" t="str">
            <v>BR</v>
          </cell>
          <cell r="O1460" t="str">
            <v>10241</v>
          </cell>
          <cell r="P1460">
            <v>8347</v>
          </cell>
          <cell r="Q1460">
            <v>0.01</v>
          </cell>
          <cell r="R1460" t="str">
            <v>99.9</v>
          </cell>
          <cell r="S1460" t="str">
            <v>99.9</v>
          </cell>
          <cell r="T1460">
            <v>37622</v>
          </cell>
          <cell r="V1460" t="str">
            <v>5.2</v>
          </cell>
          <cell r="X1460" t="str">
            <v>NA</v>
          </cell>
          <cell r="Z1460" t="str">
            <v>0.6</v>
          </cell>
          <cell r="AB1460" t="str">
            <v>NA</v>
          </cell>
          <cell r="AD1460" t="str">
            <v>99.9</v>
          </cell>
          <cell r="AE1460" t="str">
            <v>20</v>
          </cell>
          <cell r="AF1460" t="str">
            <v xml:space="preserve">   600000</v>
          </cell>
          <cell r="AG1460" t="str">
            <v>290</v>
          </cell>
        </row>
        <row r="1461">
          <cell r="H1461" t="str">
            <v>469_B_3</v>
          </cell>
          <cell r="I1461">
            <v>29252</v>
          </cell>
          <cell r="K1461" t="str">
            <v>OP</v>
          </cell>
          <cell r="L1461" t="str">
            <v>BR</v>
          </cell>
          <cell r="O1461" t="str">
            <v>14079</v>
          </cell>
          <cell r="P1461">
            <v>7214</v>
          </cell>
          <cell r="Q1461">
            <v>0.01</v>
          </cell>
          <cell r="R1461" t="str">
            <v>99.9</v>
          </cell>
          <cell r="S1461" t="str">
            <v>99.9</v>
          </cell>
          <cell r="T1461">
            <v>37742</v>
          </cell>
          <cell r="V1461" t="str">
            <v>5.1</v>
          </cell>
          <cell r="X1461" t="str">
            <v>NA</v>
          </cell>
          <cell r="Z1461" t="str">
            <v>0.5</v>
          </cell>
          <cell r="AB1461" t="str">
            <v>NA</v>
          </cell>
          <cell r="AD1461" t="str">
            <v>99.9</v>
          </cell>
          <cell r="AE1461" t="str">
            <v>28</v>
          </cell>
          <cell r="AF1461" t="str">
            <v xml:space="preserve">   825000</v>
          </cell>
          <cell r="AG1461" t="str">
            <v>165</v>
          </cell>
        </row>
        <row r="1462">
          <cell r="H1462" t="str">
            <v>469_B_4</v>
          </cell>
          <cell r="I1462">
            <v>32599</v>
          </cell>
          <cell r="K1462" t="str">
            <v>OP</v>
          </cell>
          <cell r="L1462" t="str">
            <v>BR</v>
          </cell>
          <cell r="O1462" t="str">
            <v>29300</v>
          </cell>
          <cell r="P1462">
            <v>7896</v>
          </cell>
          <cell r="Q1462">
            <v>0.01</v>
          </cell>
          <cell r="R1462" t="str">
            <v>99.9</v>
          </cell>
          <cell r="S1462" t="str">
            <v>99.9</v>
          </cell>
          <cell r="T1462">
            <v>37742</v>
          </cell>
          <cell r="V1462" t="str">
            <v>10.0</v>
          </cell>
          <cell r="X1462" t="str">
            <v>NA</v>
          </cell>
          <cell r="Z1462" t="str">
            <v>0.4</v>
          </cell>
          <cell r="AB1462" t="str">
            <v>NA</v>
          </cell>
          <cell r="AD1462" t="str">
            <v>99.9</v>
          </cell>
          <cell r="AE1462" t="str">
            <v>10</v>
          </cell>
          <cell r="AF1462" t="str">
            <v xml:space="preserve">  1600000</v>
          </cell>
          <cell r="AG1462" t="str">
            <v>165</v>
          </cell>
        </row>
        <row r="1463">
          <cell r="H1463" t="str">
            <v>470_B_1</v>
          </cell>
          <cell r="I1463">
            <v>33178</v>
          </cell>
          <cell r="K1463" t="str">
            <v>OP</v>
          </cell>
          <cell r="L1463" t="str">
            <v>BR</v>
          </cell>
          <cell r="O1463" t="str">
            <v>51400</v>
          </cell>
          <cell r="P1463">
            <v>7959</v>
          </cell>
          <cell r="Q1463">
            <v>0</v>
          </cell>
          <cell r="R1463" t="str">
            <v>99.9</v>
          </cell>
          <cell r="S1463" t="str">
            <v>99.9</v>
          </cell>
          <cell r="T1463">
            <v>37681</v>
          </cell>
          <cell r="V1463" t="str">
            <v>5.2</v>
          </cell>
          <cell r="X1463" t="str">
            <v>NA</v>
          </cell>
          <cell r="Z1463" t="str">
            <v>0.6</v>
          </cell>
          <cell r="AB1463" t="str">
            <v>NA</v>
          </cell>
          <cell r="AD1463" t="str">
            <v>99.9</v>
          </cell>
          <cell r="AE1463" t="str">
            <v>24.4</v>
          </cell>
          <cell r="AF1463" t="str">
            <v>1577700</v>
          </cell>
          <cell r="AG1463" t="str">
            <v>320</v>
          </cell>
        </row>
        <row r="1464">
          <cell r="H1464" t="str">
            <v>470_B_2</v>
          </cell>
          <cell r="I1464">
            <v>33390</v>
          </cell>
          <cell r="K1464" t="str">
            <v>OP</v>
          </cell>
          <cell r="L1464" t="str">
            <v>BR</v>
          </cell>
          <cell r="O1464" t="str">
            <v>42200</v>
          </cell>
          <cell r="P1464">
            <v>6922</v>
          </cell>
          <cell r="Q1464">
            <v>0</v>
          </cell>
          <cell r="R1464" t="str">
            <v>99.9</v>
          </cell>
          <cell r="S1464" t="str">
            <v>99.9</v>
          </cell>
          <cell r="T1464">
            <v>37681</v>
          </cell>
          <cell r="V1464" t="str">
            <v>5.2</v>
          </cell>
          <cell r="X1464" t="str">
            <v>NA</v>
          </cell>
          <cell r="Z1464" t="str">
            <v>0.6</v>
          </cell>
          <cell r="AB1464" t="str">
            <v>NA</v>
          </cell>
          <cell r="AD1464" t="str">
            <v>99.9</v>
          </cell>
          <cell r="AE1464" t="str">
            <v>17.5</v>
          </cell>
          <cell r="AF1464" t="str">
            <v>1392700</v>
          </cell>
          <cell r="AG1464" t="str">
            <v>265</v>
          </cell>
        </row>
        <row r="1465">
          <cell r="H1465" t="str">
            <v>477_B_5</v>
          </cell>
          <cell r="I1465">
            <v>30773</v>
          </cell>
          <cell r="K1465" t="str">
            <v>OP</v>
          </cell>
          <cell r="L1465" t="str">
            <v>BR</v>
          </cell>
          <cell r="O1465" t="str">
            <v>21000</v>
          </cell>
          <cell r="P1465">
            <v>8642</v>
          </cell>
          <cell r="Q1465">
            <v>0</v>
          </cell>
          <cell r="R1465" t="str">
            <v>99.9</v>
          </cell>
          <cell r="S1465" t="str">
            <v>99.9</v>
          </cell>
          <cell r="T1465">
            <v>37226</v>
          </cell>
          <cell r="V1465" t="str">
            <v>5.2</v>
          </cell>
          <cell r="X1465" t="str">
            <v>NA</v>
          </cell>
          <cell r="Z1465" t="str">
            <v>0.6</v>
          </cell>
          <cell r="AB1465" t="str">
            <v>NA</v>
          </cell>
          <cell r="AD1465" t="str">
            <v>99.9</v>
          </cell>
          <cell r="AE1465" t="str">
            <v>11.8</v>
          </cell>
          <cell r="AF1465" t="str">
            <v>638357</v>
          </cell>
          <cell r="AG1465" t="str">
            <v>165</v>
          </cell>
        </row>
        <row r="1466">
          <cell r="H1466" t="str">
            <v>525_B_H1</v>
          </cell>
          <cell r="I1466">
            <v>36130</v>
          </cell>
          <cell r="K1466" t="str">
            <v>OP</v>
          </cell>
          <cell r="L1466" t="str">
            <v>BR</v>
          </cell>
          <cell r="O1466" t="str">
            <v>20925</v>
          </cell>
          <cell r="P1466">
            <v>8489</v>
          </cell>
          <cell r="Q1466">
            <v>0.01</v>
          </cell>
          <cell r="R1466" t="str">
            <v>99.9</v>
          </cell>
          <cell r="S1466" t="str">
            <v>99.9</v>
          </cell>
          <cell r="T1466">
            <v>36192</v>
          </cell>
          <cell r="V1466" t="str">
            <v>8.7</v>
          </cell>
          <cell r="X1466" t="str">
            <v>NA</v>
          </cell>
          <cell r="Z1466" t="str">
            <v>0.4</v>
          </cell>
          <cell r="AB1466" t="str">
            <v>NA</v>
          </cell>
          <cell r="AD1466" t="str">
            <v>99.9</v>
          </cell>
          <cell r="AE1466" t="str">
            <v>56</v>
          </cell>
          <cell r="AF1466" t="str">
            <v>816000</v>
          </cell>
          <cell r="AG1466" t="str">
            <v>160</v>
          </cell>
        </row>
        <row r="1467">
          <cell r="H1467" t="str">
            <v>525_B_H2</v>
          </cell>
          <cell r="I1467">
            <v>36312</v>
          </cell>
          <cell r="K1467" t="str">
            <v>OP</v>
          </cell>
          <cell r="L1467" t="str">
            <v>BR</v>
          </cell>
          <cell r="O1467" t="str">
            <v>23350</v>
          </cell>
          <cell r="P1467">
            <v>8273</v>
          </cell>
          <cell r="Q1467">
            <v>0.01</v>
          </cell>
          <cell r="R1467" t="str">
            <v>99.9</v>
          </cell>
          <cell r="S1467" t="str">
            <v>99.9</v>
          </cell>
          <cell r="T1467">
            <v>36465</v>
          </cell>
          <cell r="V1467" t="str">
            <v>8.7</v>
          </cell>
          <cell r="X1467" t="str">
            <v>NA</v>
          </cell>
          <cell r="Z1467" t="str">
            <v>0.4</v>
          </cell>
          <cell r="AB1467" t="str">
            <v>NA</v>
          </cell>
          <cell r="AD1467" t="str">
            <v>99.9</v>
          </cell>
          <cell r="AE1467" t="str">
            <v>56</v>
          </cell>
          <cell r="AF1467" t="str">
            <v>816000</v>
          </cell>
          <cell r="AG1467" t="str">
            <v>160</v>
          </cell>
        </row>
        <row r="1468">
          <cell r="H1468" t="str">
            <v>6248_B_1</v>
          </cell>
          <cell r="I1468">
            <v>29891</v>
          </cell>
          <cell r="K1468" t="str">
            <v>OP</v>
          </cell>
          <cell r="L1468" t="str">
            <v>BR</v>
          </cell>
          <cell r="O1468" t="str">
            <v>57015</v>
          </cell>
          <cell r="P1468">
            <v>7084</v>
          </cell>
          <cell r="Q1468">
            <v>0.01</v>
          </cell>
          <cell r="R1468" t="str">
            <v>99.9</v>
          </cell>
          <cell r="S1468" t="str">
            <v>99.9</v>
          </cell>
          <cell r="T1468">
            <v>37865</v>
          </cell>
          <cell r="V1468" t="str">
            <v>5.0</v>
          </cell>
          <cell r="X1468" t="str">
            <v>NA</v>
          </cell>
          <cell r="Z1468" t="str">
            <v>0.6</v>
          </cell>
          <cell r="AB1468" t="str">
            <v>NA</v>
          </cell>
          <cell r="AD1468" t="str">
            <v>99.9</v>
          </cell>
          <cell r="AE1468" t="str">
            <v>66</v>
          </cell>
          <cell r="AF1468" t="str">
            <v xml:space="preserve">  2251000</v>
          </cell>
          <cell r="AG1468" t="str">
            <v>310</v>
          </cell>
        </row>
        <row r="1469">
          <cell r="H1469" t="str">
            <v>1001_B_1</v>
          </cell>
          <cell r="I1469">
            <v>25569</v>
          </cell>
          <cell r="K1469" t="str">
            <v>OP</v>
          </cell>
          <cell r="L1469" t="str">
            <v>EK</v>
          </cell>
          <cell r="O1469" t="str">
            <v>2663</v>
          </cell>
          <cell r="P1469">
            <v>6827</v>
          </cell>
          <cell r="Q1469">
            <v>7.0000000000000007E-2</v>
          </cell>
          <cell r="R1469" t="str">
            <v>98</v>
          </cell>
          <cell r="S1469" t="str">
            <v>98</v>
          </cell>
          <cell r="T1469">
            <v>37895</v>
          </cell>
          <cell r="V1469" t="str">
            <v>12.6</v>
          </cell>
          <cell r="X1469" t="str">
            <v>EN</v>
          </cell>
          <cell r="Z1469" t="str">
            <v>2.0</v>
          </cell>
          <cell r="AB1469" t="str">
            <v>EN</v>
          </cell>
          <cell r="AD1469" t="str">
            <v>99.0</v>
          </cell>
          <cell r="AE1469" t="str">
            <v>450</v>
          </cell>
          <cell r="AF1469" t="str">
            <v xml:space="preserve">  1723000</v>
          </cell>
          <cell r="AG1469" t="str">
            <v>295</v>
          </cell>
        </row>
        <row r="1470">
          <cell r="H1470" t="str">
            <v>1001_B_2</v>
          </cell>
          <cell r="I1470">
            <v>26451</v>
          </cell>
          <cell r="K1470" t="str">
            <v>OP</v>
          </cell>
          <cell r="L1470" t="str">
            <v>EK</v>
          </cell>
          <cell r="O1470" t="str">
            <v>2663</v>
          </cell>
          <cell r="P1470">
            <v>8435</v>
          </cell>
          <cell r="Q1470">
            <v>7.0000000000000007E-2</v>
          </cell>
          <cell r="R1470" t="str">
            <v>99.6</v>
          </cell>
          <cell r="S1470" t="str">
            <v>99.6</v>
          </cell>
          <cell r="T1470">
            <v>38261</v>
          </cell>
          <cell r="V1470" t="str">
            <v>12.6</v>
          </cell>
          <cell r="X1470" t="str">
            <v>EN</v>
          </cell>
          <cell r="Z1470" t="str">
            <v>2.0</v>
          </cell>
          <cell r="AB1470" t="str">
            <v>EN</v>
          </cell>
          <cell r="AD1470" t="str">
            <v>99.0</v>
          </cell>
          <cell r="AE1470" t="str">
            <v>450</v>
          </cell>
          <cell r="AF1470" t="str">
            <v xml:space="preserve">  1723000</v>
          </cell>
          <cell r="AG1470" t="str">
            <v>295</v>
          </cell>
        </row>
        <row r="1471">
          <cell r="H1471" t="str">
            <v>1004_B_7-1</v>
          </cell>
          <cell r="I1471">
            <v>26877</v>
          </cell>
          <cell r="K1471" t="str">
            <v>OP</v>
          </cell>
          <cell r="L1471" t="str">
            <v>EK</v>
          </cell>
          <cell r="O1471" t="str">
            <v>916</v>
          </cell>
          <cell r="P1471">
            <v>2788</v>
          </cell>
          <cell r="Q1471">
            <v>0.03</v>
          </cell>
          <cell r="R1471" t="str">
            <v>98.0</v>
          </cell>
          <cell r="S1471" t="str">
            <v>98.0</v>
          </cell>
          <cell r="T1471">
            <v>17899</v>
          </cell>
          <cell r="V1471" t="str">
            <v>7.4</v>
          </cell>
          <cell r="W1471" t="str">
            <v>15.4</v>
          </cell>
          <cell r="X1471" t="str">
            <v>NA</v>
          </cell>
          <cell r="Z1471" t="str">
            <v>3.4</v>
          </cell>
          <cell r="AB1471" t="str">
            <v>NA</v>
          </cell>
          <cell r="AD1471" t="str">
            <v>98.0</v>
          </cell>
          <cell r="AE1471" t="str">
            <v>260</v>
          </cell>
          <cell r="AF1471" t="str">
            <v xml:space="preserve">   250000</v>
          </cell>
          <cell r="AG1471" t="str">
            <v>320</v>
          </cell>
        </row>
        <row r="1472">
          <cell r="H1472" t="str">
            <v>1004_B_7-2</v>
          </cell>
          <cell r="I1472">
            <v>26665</v>
          </cell>
          <cell r="K1472" t="str">
            <v>OP</v>
          </cell>
          <cell r="L1472" t="str">
            <v>EK</v>
          </cell>
          <cell r="O1472" t="str">
            <v>916</v>
          </cell>
          <cell r="P1472">
            <v>3235</v>
          </cell>
          <cell r="Q1472">
            <v>0.03</v>
          </cell>
          <cell r="R1472" t="str">
            <v>98.0</v>
          </cell>
          <cell r="S1472" t="str">
            <v>98.0</v>
          </cell>
          <cell r="T1472">
            <v>17899</v>
          </cell>
          <cell r="V1472" t="str">
            <v>7.4</v>
          </cell>
          <cell r="W1472" t="str">
            <v>15.4</v>
          </cell>
          <cell r="X1472" t="str">
            <v>NA</v>
          </cell>
          <cell r="Z1472" t="str">
            <v>3.4</v>
          </cell>
          <cell r="AB1472" t="str">
            <v>NA</v>
          </cell>
          <cell r="AD1472" t="str">
            <v>98.0</v>
          </cell>
          <cell r="AE1472" t="str">
            <v>260</v>
          </cell>
          <cell r="AF1472" t="str">
            <v xml:space="preserve">   250000</v>
          </cell>
          <cell r="AG1472" t="str">
            <v>320</v>
          </cell>
        </row>
        <row r="1473">
          <cell r="H1473" t="str">
            <v>1004_B_8-1</v>
          </cell>
          <cell r="I1473">
            <v>26665</v>
          </cell>
          <cell r="K1473" t="str">
            <v>OP</v>
          </cell>
          <cell r="L1473" t="str">
            <v>EK</v>
          </cell>
          <cell r="O1473" t="str">
            <v>916</v>
          </cell>
          <cell r="P1473">
            <v>3855</v>
          </cell>
          <cell r="Q1473">
            <v>0.05</v>
          </cell>
          <cell r="R1473" t="str">
            <v>98.0</v>
          </cell>
          <cell r="S1473" t="str">
            <v>98.0</v>
          </cell>
          <cell r="T1473">
            <v>18963</v>
          </cell>
          <cell r="V1473" t="str">
            <v>7.4</v>
          </cell>
          <cell r="W1473" t="str">
            <v>15.4</v>
          </cell>
          <cell r="X1473" t="str">
            <v>NA</v>
          </cell>
          <cell r="Z1473" t="str">
            <v>3.4</v>
          </cell>
          <cell r="AB1473" t="str">
            <v>NA</v>
          </cell>
          <cell r="AD1473" t="str">
            <v>98.0</v>
          </cell>
          <cell r="AE1473" t="str">
            <v>260</v>
          </cell>
          <cell r="AF1473" t="str">
            <v xml:space="preserve">   250000</v>
          </cell>
          <cell r="AG1473" t="str">
            <v>320</v>
          </cell>
        </row>
        <row r="1474">
          <cell r="H1474" t="str">
            <v>1008_B_1</v>
          </cell>
          <cell r="I1474">
            <v>25355</v>
          </cell>
          <cell r="K1474" t="str">
            <v>OP</v>
          </cell>
          <cell r="L1474" t="str">
            <v>EK</v>
          </cell>
          <cell r="O1474" t="str">
            <v>1493</v>
          </cell>
          <cell r="P1474">
            <v>6874</v>
          </cell>
          <cell r="Q1474">
            <v>7.0000000000000007E-2</v>
          </cell>
          <cell r="R1474" t="str">
            <v>98.3</v>
          </cell>
          <cell r="S1474" t="str">
            <v>98.3</v>
          </cell>
          <cell r="T1474">
            <v>37712</v>
          </cell>
          <cell r="V1474" t="str">
            <v>15.0</v>
          </cell>
          <cell r="X1474" t="str">
            <v>NA</v>
          </cell>
          <cell r="Z1474" t="str">
            <v>3.4</v>
          </cell>
          <cell r="AB1474" t="str">
            <v>NA</v>
          </cell>
          <cell r="AD1474" t="str">
            <v>99.0</v>
          </cell>
          <cell r="AE1474" t="str">
            <v>172</v>
          </cell>
          <cell r="AF1474" t="str">
            <v xml:space="preserve">   630000</v>
          </cell>
          <cell r="AG1474" t="str">
            <v>263</v>
          </cell>
        </row>
        <row r="1475">
          <cell r="H1475" t="str">
            <v>1008_B_2</v>
          </cell>
          <cell r="I1475">
            <v>25355</v>
          </cell>
          <cell r="K1475" t="str">
            <v>OP</v>
          </cell>
          <cell r="L1475" t="str">
            <v>EK</v>
          </cell>
          <cell r="O1475" t="str">
            <v>1493</v>
          </cell>
          <cell r="P1475">
            <v>7083</v>
          </cell>
          <cell r="Q1475">
            <v>7.0000000000000007E-2</v>
          </cell>
          <cell r="R1475" t="str">
            <v>98.3</v>
          </cell>
          <cell r="S1475" t="str">
            <v>98.3</v>
          </cell>
          <cell r="T1475">
            <v>37712</v>
          </cell>
          <cell r="V1475" t="str">
            <v>15.0</v>
          </cell>
          <cell r="X1475" t="str">
            <v>NA</v>
          </cell>
          <cell r="Z1475" t="str">
            <v>3.4</v>
          </cell>
          <cell r="AB1475" t="str">
            <v>NA</v>
          </cell>
          <cell r="AD1475" t="str">
            <v>99.0</v>
          </cell>
          <cell r="AE1475" t="str">
            <v>172</v>
          </cell>
          <cell r="AF1475" t="str">
            <v xml:space="preserve">   630000</v>
          </cell>
          <cell r="AG1475" t="str">
            <v>263</v>
          </cell>
        </row>
        <row r="1476">
          <cell r="H1476" t="str">
            <v>1008_B_3</v>
          </cell>
          <cell r="I1476">
            <v>24990</v>
          </cell>
          <cell r="K1476" t="str">
            <v>OP</v>
          </cell>
          <cell r="L1476" t="str">
            <v>EK</v>
          </cell>
          <cell r="O1476" t="str">
            <v>1493</v>
          </cell>
          <cell r="P1476">
            <v>6073</v>
          </cell>
          <cell r="Q1476">
            <v>7.0000000000000007E-2</v>
          </cell>
          <cell r="R1476" t="str">
            <v>98.3</v>
          </cell>
          <cell r="S1476" t="str">
            <v>98.3</v>
          </cell>
          <cell r="T1476">
            <v>38231</v>
          </cell>
          <cell r="V1476" t="str">
            <v>15.0</v>
          </cell>
          <cell r="X1476" t="str">
            <v>NA</v>
          </cell>
          <cell r="Z1476" t="str">
            <v>3.4</v>
          </cell>
          <cell r="AB1476" t="str">
            <v>NA</v>
          </cell>
          <cell r="AD1476" t="str">
            <v>99.0</v>
          </cell>
          <cell r="AE1476" t="str">
            <v>172</v>
          </cell>
          <cell r="AF1476" t="str">
            <v xml:space="preserve">   630000</v>
          </cell>
          <cell r="AG1476" t="str">
            <v>263</v>
          </cell>
        </row>
        <row r="1477">
          <cell r="H1477" t="str">
            <v>1008_B_4</v>
          </cell>
          <cell r="I1477">
            <v>24990</v>
          </cell>
          <cell r="K1477" t="str">
            <v>OP</v>
          </cell>
          <cell r="L1477" t="str">
            <v>EK</v>
          </cell>
          <cell r="O1477" t="str">
            <v>1493</v>
          </cell>
          <cell r="P1477">
            <v>7433</v>
          </cell>
          <cell r="Q1477">
            <v>7.0000000000000007E-2</v>
          </cell>
          <cell r="R1477" t="str">
            <v>98.3</v>
          </cell>
          <cell r="S1477" t="str">
            <v>98.3</v>
          </cell>
          <cell r="T1477">
            <v>38231</v>
          </cell>
          <cell r="V1477" t="str">
            <v>15.0</v>
          </cell>
          <cell r="X1477" t="str">
            <v>NA</v>
          </cell>
          <cell r="Z1477" t="str">
            <v>3.4</v>
          </cell>
          <cell r="AB1477" t="str">
            <v>NA</v>
          </cell>
          <cell r="AD1477" t="str">
            <v>99.0</v>
          </cell>
          <cell r="AE1477" t="str">
            <v>172</v>
          </cell>
          <cell r="AF1477" t="str">
            <v xml:space="preserve">   630000</v>
          </cell>
          <cell r="AG1477" t="str">
            <v>263</v>
          </cell>
        </row>
        <row r="1478">
          <cell r="H1478" t="str">
            <v>1010_B_1</v>
          </cell>
          <cell r="I1478">
            <v>25720</v>
          </cell>
          <cell r="K1478" t="str">
            <v>OP</v>
          </cell>
          <cell r="L1478" t="str">
            <v>EK</v>
          </cell>
          <cell r="O1478" t="str">
            <v>367</v>
          </cell>
          <cell r="P1478">
            <v>3324</v>
          </cell>
          <cell r="Q1478" t="str">
            <v>NA</v>
          </cell>
          <cell r="R1478" t="str">
            <v>NA</v>
          </cell>
          <cell r="S1478" t="str">
            <v>NA</v>
          </cell>
          <cell r="U1478" t="str">
            <v>NA</v>
          </cell>
          <cell r="V1478" t="str">
            <v>13.1</v>
          </cell>
          <cell r="X1478" t="str">
            <v>NA</v>
          </cell>
          <cell r="Z1478" t="str">
            <v>3.5</v>
          </cell>
          <cell r="AB1478" t="str">
            <v>NA</v>
          </cell>
          <cell r="AD1478" t="str">
            <v>98.5</v>
          </cell>
          <cell r="AE1478" t="str">
            <v>122</v>
          </cell>
          <cell r="AF1478" t="str">
            <v xml:space="preserve">   400000</v>
          </cell>
          <cell r="AG1478" t="str">
            <v>269</v>
          </cell>
        </row>
        <row r="1479">
          <cell r="H1479" t="str">
            <v>1010_B_2</v>
          </cell>
          <cell r="I1479">
            <v>25720</v>
          </cell>
          <cell r="K1479" t="str">
            <v>OP</v>
          </cell>
          <cell r="L1479" t="str">
            <v>EK</v>
          </cell>
          <cell r="O1479" t="str">
            <v>367</v>
          </cell>
          <cell r="P1479">
            <v>7919</v>
          </cell>
          <cell r="Q1479">
            <v>0.05</v>
          </cell>
          <cell r="R1479" t="str">
            <v>98.9</v>
          </cell>
          <cell r="S1479" t="str">
            <v>98.9</v>
          </cell>
          <cell r="U1479" t="str">
            <v>NA</v>
          </cell>
          <cell r="V1479" t="str">
            <v>13.1</v>
          </cell>
          <cell r="X1479" t="str">
            <v>NA</v>
          </cell>
          <cell r="Z1479" t="str">
            <v>3.5</v>
          </cell>
          <cell r="AB1479" t="str">
            <v>NA</v>
          </cell>
          <cell r="AD1479" t="str">
            <v>98.5</v>
          </cell>
          <cell r="AE1479" t="str">
            <v>122</v>
          </cell>
          <cell r="AF1479" t="str">
            <v xml:space="preserve">   400000</v>
          </cell>
          <cell r="AG1479" t="str">
            <v>269</v>
          </cell>
        </row>
        <row r="1480">
          <cell r="H1480" t="str">
            <v>1010_B_3</v>
          </cell>
          <cell r="I1480">
            <v>26054</v>
          </cell>
          <cell r="K1480" t="str">
            <v>OP</v>
          </cell>
          <cell r="L1480" t="str">
            <v>EC</v>
          </cell>
          <cell r="O1480" t="str">
            <v>360</v>
          </cell>
          <cell r="P1480">
            <v>7980</v>
          </cell>
          <cell r="Q1480">
            <v>0.05</v>
          </cell>
          <cell r="R1480" t="str">
            <v>98.9</v>
          </cell>
          <cell r="S1480" t="str">
            <v>98.9</v>
          </cell>
          <cell r="U1480" t="str">
            <v>NA</v>
          </cell>
          <cell r="V1480" t="str">
            <v>13.1</v>
          </cell>
          <cell r="X1480" t="str">
            <v>NA</v>
          </cell>
          <cell r="Z1480" t="str">
            <v>2.5</v>
          </cell>
          <cell r="AA1480" t="str">
            <v>3.5</v>
          </cell>
          <cell r="AB1480" t="str">
            <v>NA</v>
          </cell>
          <cell r="AD1480" t="str">
            <v>98.5</v>
          </cell>
          <cell r="AE1480" t="str">
            <v>124</v>
          </cell>
          <cell r="AF1480" t="str">
            <v xml:space="preserve">   400000</v>
          </cell>
          <cell r="AG1480" t="str">
            <v>269</v>
          </cell>
        </row>
        <row r="1481">
          <cell r="H1481" t="str">
            <v>1010_B_4</v>
          </cell>
          <cell r="I1481">
            <v>25204</v>
          </cell>
          <cell r="K1481" t="str">
            <v>OP</v>
          </cell>
          <cell r="L1481" t="str">
            <v>EK</v>
          </cell>
          <cell r="O1481" t="str">
            <v>360</v>
          </cell>
          <cell r="P1481">
            <v>8369</v>
          </cell>
          <cell r="Q1481">
            <v>0.05</v>
          </cell>
          <cell r="R1481" t="str">
            <v>98.9</v>
          </cell>
          <cell r="S1481" t="str">
            <v>98.9</v>
          </cell>
          <cell r="U1481" t="str">
            <v>NA</v>
          </cell>
          <cell r="V1481" t="str">
            <v>13.1</v>
          </cell>
          <cell r="X1481" t="str">
            <v>NA</v>
          </cell>
          <cell r="Z1481" t="str">
            <v>2.5</v>
          </cell>
          <cell r="AA1481" t="str">
            <v>3.5</v>
          </cell>
          <cell r="AB1481" t="str">
            <v>NA</v>
          </cell>
          <cell r="AD1481" t="str">
            <v>98.8</v>
          </cell>
          <cell r="AE1481" t="str">
            <v>124</v>
          </cell>
          <cell r="AF1481" t="str">
            <v xml:space="preserve">   400000</v>
          </cell>
          <cell r="AG1481" t="str">
            <v>269</v>
          </cell>
        </row>
        <row r="1482">
          <cell r="H1482" t="str">
            <v>1010_B_5</v>
          </cell>
          <cell r="I1482">
            <v>25204</v>
          </cell>
          <cell r="K1482" t="str">
            <v>OP</v>
          </cell>
          <cell r="L1482" t="str">
            <v>EK</v>
          </cell>
          <cell r="O1482" t="str">
            <v>434</v>
          </cell>
          <cell r="P1482">
            <v>7753</v>
          </cell>
          <cell r="Q1482">
            <v>0.05</v>
          </cell>
          <cell r="R1482" t="str">
            <v>98.9</v>
          </cell>
          <cell r="S1482" t="str">
            <v>98.9</v>
          </cell>
          <cell r="U1482" t="str">
            <v>NA</v>
          </cell>
          <cell r="V1482" t="str">
            <v>13.1</v>
          </cell>
          <cell r="X1482" t="str">
            <v>NA</v>
          </cell>
          <cell r="Z1482" t="str">
            <v>2.5</v>
          </cell>
          <cell r="AA1482" t="str">
            <v>3.5</v>
          </cell>
          <cell r="AB1482" t="str">
            <v>NA</v>
          </cell>
          <cell r="AD1482" t="str">
            <v>98.9</v>
          </cell>
          <cell r="AE1482" t="str">
            <v>147</v>
          </cell>
          <cell r="AF1482" t="str">
            <v xml:space="preserve">   500000</v>
          </cell>
          <cell r="AG1482" t="str">
            <v>289</v>
          </cell>
        </row>
        <row r="1483">
          <cell r="H1483" t="str">
            <v>1010_B_6</v>
          </cell>
          <cell r="I1483">
            <v>25051</v>
          </cell>
          <cell r="K1483" t="str">
            <v>OP</v>
          </cell>
          <cell r="L1483" t="str">
            <v>EK</v>
          </cell>
          <cell r="O1483" t="str">
            <v>18000</v>
          </cell>
          <cell r="P1483">
            <v>8163</v>
          </cell>
          <cell r="Q1483">
            <v>0.05</v>
          </cell>
          <cell r="R1483" t="str">
            <v>98.9</v>
          </cell>
          <cell r="S1483" t="str">
            <v>98.9</v>
          </cell>
          <cell r="U1483" t="str">
            <v>NA</v>
          </cell>
          <cell r="V1483" t="str">
            <v>13.1</v>
          </cell>
          <cell r="X1483" t="str">
            <v>NA</v>
          </cell>
          <cell r="Z1483" t="str">
            <v>1.2</v>
          </cell>
          <cell r="AA1483" t="str">
            <v>3.5</v>
          </cell>
          <cell r="AB1483" t="str">
            <v>NA</v>
          </cell>
          <cell r="AD1483" t="str">
            <v>99.5</v>
          </cell>
          <cell r="AE1483" t="str">
            <v>401</v>
          </cell>
          <cell r="AF1483" t="str">
            <v xml:space="preserve">  1211900</v>
          </cell>
          <cell r="AG1483" t="str">
            <v>286</v>
          </cell>
        </row>
        <row r="1484">
          <cell r="H1484" t="str">
            <v>6113_B_1</v>
          </cell>
          <cell r="I1484">
            <v>33604</v>
          </cell>
          <cell r="K1484" t="str">
            <v>OP</v>
          </cell>
          <cell r="L1484" t="str">
            <v>EK</v>
          </cell>
          <cell r="O1484" t="str">
            <v>38000</v>
          </cell>
          <cell r="P1484">
            <v>6540</v>
          </cell>
          <cell r="Q1484">
            <v>0.04</v>
          </cell>
          <cell r="R1484" t="str">
            <v>99.1</v>
          </cell>
          <cell r="S1484" t="str">
            <v>99.1</v>
          </cell>
          <cell r="T1484">
            <v>37895</v>
          </cell>
          <cell r="V1484" t="str">
            <v>11.8</v>
          </cell>
          <cell r="X1484" t="str">
            <v>NA</v>
          </cell>
          <cell r="Z1484" t="str">
            <v>1.2</v>
          </cell>
          <cell r="AB1484" t="str">
            <v>NA</v>
          </cell>
          <cell r="AD1484" t="str">
            <v>99.8</v>
          </cell>
          <cell r="AE1484" t="str">
            <v>0</v>
          </cell>
          <cell r="AF1484" t="str">
            <v xml:space="preserve">  2600000</v>
          </cell>
          <cell r="AG1484" t="str">
            <v>325</v>
          </cell>
        </row>
        <row r="1485">
          <cell r="H1485" t="str">
            <v>6113_B_2</v>
          </cell>
          <cell r="I1485">
            <v>34151</v>
          </cell>
          <cell r="K1485" t="str">
            <v>OP</v>
          </cell>
          <cell r="L1485" t="str">
            <v>EK</v>
          </cell>
          <cell r="O1485" t="str">
            <v>38000</v>
          </cell>
          <cell r="P1485">
            <v>7711</v>
          </cell>
          <cell r="Q1485">
            <v>0.04</v>
          </cell>
          <cell r="R1485" t="str">
            <v>99.1</v>
          </cell>
          <cell r="S1485" t="str">
            <v>99.1</v>
          </cell>
          <cell r="T1485">
            <v>37895</v>
          </cell>
          <cell r="V1485" t="str">
            <v>11.8</v>
          </cell>
          <cell r="X1485" t="str">
            <v>NA</v>
          </cell>
          <cell r="Z1485" t="str">
            <v>1.2</v>
          </cell>
          <cell r="AB1485" t="str">
            <v>NA</v>
          </cell>
          <cell r="AD1485" t="str">
            <v>99.8</v>
          </cell>
          <cell r="AE1485" t="str">
            <v>0</v>
          </cell>
          <cell r="AF1485" t="str">
            <v xml:space="preserve">  2600000</v>
          </cell>
          <cell r="AG1485" t="str">
            <v>325</v>
          </cell>
        </row>
        <row r="1486">
          <cell r="H1486" t="str">
            <v>6113_B_3</v>
          </cell>
          <cell r="I1486">
            <v>28550</v>
          </cell>
          <cell r="K1486" t="str">
            <v>OP</v>
          </cell>
          <cell r="L1486" t="str">
            <v>EK</v>
          </cell>
          <cell r="O1486" t="str">
            <v>12068</v>
          </cell>
          <cell r="P1486">
            <v>8602</v>
          </cell>
          <cell r="Q1486">
            <v>0.04</v>
          </cell>
          <cell r="R1486" t="str">
            <v>99.1</v>
          </cell>
          <cell r="S1486" t="str">
            <v>99.1</v>
          </cell>
          <cell r="T1486">
            <v>37895</v>
          </cell>
          <cell r="V1486" t="str">
            <v>15.3</v>
          </cell>
          <cell r="X1486" t="str">
            <v>NA</v>
          </cell>
          <cell r="Z1486" t="str">
            <v>3.1</v>
          </cell>
          <cell r="AB1486" t="str">
            <v>NA</v>
          </cell>
          <cell r="AD1486" t="str">
            <v>99.1</v>
          </cell>
          <cell r="AE1486" t="str">
            <v>705</v>
          </cell>
          <cell r="AF1486" t="str">
            <v xml:space="preserve">  2282000</v>
          </cell>
          <cell r="AG1486" t="str">
            <v>290</v>
          </cell>
        </row>
        <row r="1487">
          <cell r="H1487" t="str">
            <v>6113_B_4</v>
          </cell>
          <cell r="I1487">
            <v>28915</v>
          </cell>
          <cell r="K1487" t="str">
            <v>OP</v>
          </cell>
          <cell r="L1487" t="str">
            <v>EK</v>
          </cell>
          <cell r="O1487" t="str">
            <v>13739</v>
          </cell>
          <cell r="P1487">
            <v>8260</v>
          </cell>
          <cell r="Q1487">
            <v>0.05</v>
          </cell>
          <cell r="R1487" t="str">
            <v>98.7</v>
          </cell>
          <cell r="S1487" t="str">
            <v>98.7</v>
          </cell>
          <cell r="T1487">
            <v>37895</v>
          </cell>
          <cell r="V1487" t="str">
            <v>15.3</v>
          </cell>
          <cell r="X1487" t="str">
            <v>NA</v>
          </cell>
          <cell r="Z1487" t="str">
            <v>3.1</v>
          </cell>
          <cell r="AB1487" t="str">
            <v>NA</v>
          </cell>
          <cell r="AD1487" t="str">
            <v>99.1</v>
          </cell>
          <cell r="AE1487" t="str">
            <v>705</v>
          </cell>
          <cell r="AF1487" t="str">
            <v xml:space="preserve">  2282000</v>
          </cell>
          <cell r="AG1487" t="str">
            <v>290</v>
          </cell>
        </row>
        <row r="1488">
          <cell r="H1488" t="str">
            <v>6113_B_5</v>
          </cell>
          <cell r="I1488">
            <v>29952</v>
          </cell>
          <cell r="K1488" t="str">
            <v>OP</v>
          </cell>
          <cell r="L1488" t="str">
            <v>EK</v>
          </cell>
          <cell r="O1488" t="str">
            <v>15504</v>
          </cell>
          <cell r="P1488">
            <v>8435</v>
          </cell>
          <cell r="Q1488">
            <v>0.09</v>
          </cell>
          <cell r="R1488" t="str">
            <v>97.7</v>
          </cell>
          <cell r="S1488" t="str">
            <v>97.7</v>
          </cell>
          <cell r="T1488">
            <v>37895</v>
          </cell>
          <cell r="V1488" t="str">
            <v>15.3</v>
          </cell>
          <cell r="X1488" t="str">
            <v>NA</v>
          </cell>
          <cell r="Z1488" t="str">
            <v>3.1</v>
          </cell>
          <cell r="AB1488" t="str">
            <v>NA</v>
          </cell>
          <cell r="AD1488" t="str">
            <v>99.5</v>
          </cell>
          <cell r="AE1488" t="str">
            <v>590</v>
          </cell>
          <cell r="AF1488" t="str">
            <v xml:space="preserve">  2282000</v>
          </cell>
          <cell r="AG1488" t="str">
            <v>290</v>
          </cell>
        </row>
        <row r="1489">
          <cell r="H1489" t="str">
            <v>2364_B_1</v>
          </cell>
          <cell r="I1489">
            <v>22251</v>
          </cell>
          <cell r="K1489" t="str">
            <v>OP</v>
          </cell>
          <cell r="L1489" t="str">
            <v>EK</v>
          </cell>
          <cell r="O1489" t="str">
            <v>426</v>
          </cell>
          <cell r="P1489">
            <v>8295</v>
          </cell>
          <cell r="Q1489">
            <v>0.26</v>
          </cell>
          <cell r="R1489" t="str">
            <v>94.8</v>
          </cell>
          <cell r="S1489" t="str">
            <v>88.9</v>
          </cell>
          <cell r="T1489">
            <v>26238</v>
          </cell>
          <cell r="V1489" t="str">
            <v>10</v>
          </cell>
          <cell r="X1489" t="str">
            <v>NA</v>
          </cell>
          <cell r="Z1489" t="str">
            <v>2.5</v>
          </cell>
          <cell r="AB1489" t="str">
            <v>NA</v>
          </cell>
          <cell r="AD1489" t="str">
            <v>90</v>
          </cell>
          <cell r="AE1489" t="str">
            <v>149</v>
          </cell>
          <cell r="AF1489" t="str">
            <v xml:space="preserve">   329000</v>
          </cell>
          <cell r="AG1489" t="str">
            <v>245</v>
          </cell>
        </row>
        <row r="1490">
          <cell r="H1490" t="str">
            <v>2364_B_1S</v>
          </cell>
          <cell r="I1490">
            <v>32813</v>
          </cell>
          <cell r="K1490" t="str">
            <v>OP</v>
          </cell>
          <cell r="L1490" t="str">
            <v>EK</v>
          </cell>
          <cell r="O1490" t="str">
            <v>10500</v>
          </cell>
          <cell r="P1490">
            <v>8295</v>
          </cell>
          <cell r="Q1490">
            <v>0.08</v>
          </cell>
          <cell r="R1490" t="str">
            <v>94.8</v>
          </cell>
          <cell r="S1490" t="str">
            <v>84.4</v>
          </cell>
          <cell r="T1490">
            <v>36678</v>
          </cell>
          <cell r="V1490" t="str">
            <v>10</v>
          </cell>
          <cell r="X1490" t="str">
            <v>NA</v>
          </cell>
          <cell r="Z1490" t="str">
            <v>2.5</v>
          </cell>
          <cell r="AB1490" t="str">
            <v>NA</v>
          </cell>
          <cell r="AD1490" t="str">
            <v>99</v>
          </cell>
          <cell r="AE1490" t="str">
            <v>20</v>
          </cell>
          <cell r="AF1490" t="str">
            <v xml:space="preserve">   524000</v>
          </cell>
          <cell r="AG1490" t="str">
            <v>300</v>
          </cell>
        </row>
        <row r="1491">
          <cell r="H1491" t="str">
            <v>2364_B_2</v>
          </cell>
          <cell r="I1491">
            <v>24959</v>
          </cell>
          <cell r="K1491" t="str">
            <v>OP</v>
          </cell>
          <cell r="L1491" t="str">
            <v>EK</v>
          </cell>
          <cell r="O1491" t="str">
            <v>1042</v>
          </cell>
          <cell r="P1491">
            <v>7377</v>
          </cell>
          <cell r="Q1491">
            <v>0.19</v>
          </cell>
          <cell r="R1491" t="str">
            <v>89.9</v>
          </cell>
          <cell r="S1491" t="str">
            <v>90.0</v>
          </cell>
          <cell r="T1491">
            <v>32721</v>
          </cell>
          <cell r="V1491" t="str">
            <v>7</v>
          </cell>
          <cell r="X1491" t="str">
            <v>NA</v>
          </cell>
          <cell r="Z1491" t="str">
            <v>1.5</v>
          </cell>
          <cell r="AB1491" t="str">
            <v>NA</v>
          </cell>
          <cell r="AD1491" t="str">
            <v>97.5</v>
          </cell>
          <cell r="AE1491" t="str">
            <v>163</v>
          </cell>
          <cell r="AF1491" t="str">
            <v xml:space="preserve">   885000</v>
          </cell>
          <cell r="AG1491" t="str">
            <v>300</v>
          </cell>
        </row>
        <row r="1492">
          <cell r="H1492" t="str">
            <v>2364_B_2S</v>
          </cell>
          <cell r="I1492">
            <v>36434</v>
          </cell>
          <cell r="K1492" t="str">
            <v>OP</v>
          </cell>
          <cell r="L1492" t="str">
            <v>EK</v>
          </cell>
          <cell r="O1492" t="str">
            <v>9200</v>
          </cell>
          <cell r="P1492">
            <v>7377</v>
          </cell>
          <cell r="Q1492">
            <v>0.02</v>
          </cell>
          <cell r="R1492" t="str">
            <v>97.8</v>
          </cell>
          <cell r="S1492" t="str">
            <v>97.8</v>
          </cell>
          <cell r="T1492">
            <v>36586</v>
          </cell>
          <cell r="V1492" t="str">
            <v>5.0</v>
          </cell>
          <cell r="W1492" t="str">
            <v>10.0</v>
          </cell>
          <cell r="X1492" t="str">
            <v>NA</v>
          </cell>
          <cell r="Z1492" t="str">
            <v>0.5</v>
          </cell>
          <cell r="AA1492" t="str">
            <v>2.8</v>
          </cell>
          <cell r="AB1492" t="str">
            <v>NA</v>
          </cell>
          <cell r="AD1492" t="str">
            <v>96.7</v>
          </cell>
          <cell r="AE1492" t="str">
            <v>53</v>
          </cell>
          <cell r="AF1492" t="str">
            <v>885000</v>
          </cell>
          <cell r="AG1492" t="str">
            <v>300</v>
          </cell>
        </row>
        <row r="1493">
          <cell r="H1493" t="str">
            <v>2367_B_4</v>
          </cell>
          <cell r="I1493">
            <v>31017</v>
          </cell>
          <cell r="K1493" t="str">
            <v>OP</v>
          </cell>
          <cell r="L1493" t="str">
            <v>EK</v>
          </cell>
          <cell r="O1493" t="str">
            <v>4631</v>
          </cell>
          <cell r="P1493">
            <v>7893</v>
          </cell>
          <cell r="Q1493">
            <v>0.04</v>
          </cell>
          <cell r="R1493" t="str">
            <v>99.8</v>
          </cell>
          <cell r="S1493" t="str">
            <v>99.8</v>
          </cell>
          <cell r="T1493">
            <v>36678</v>
          </cell>
          <cell r="V1493" t="str">
            <v>9</v>
          </cell>
          <cell r="X1493" t="str">
            <v>.1</v>
          </cell>
          <cell r="Z1493" t="str">
            <v>.8</v>
          </cell>
          <cell r="AA1493" t="str">
            <v>1.7</v>
          </cell>
          <cell r="AB1493" t="str">
            <v>2</v>
          </cell>
          <cell r="AD1493" t="str">
            <v>98.9</v>
          </cell>
          <cell r="AE1493" t="str">
            <v>57</v>
          </cell>
          <cell r="AF1493" t="str">
            <v xml:space="preserve">   213000</v>
          </cell>
          <cell r="AG1493" t="str">
            <v>400</v>
          </cell>
        </row>
        <row r="1494">
          <cell r="H1494" t="str">
            <v>2367_B_5</v>
          </cell>
          <cell r="I1494">
            <v>31199</v>
          </cell>
          <cell r="K1494" t="str">
            <v>OP</v>
          </cell>
          <cell r="L1494" t="str">
            <v>EK</v>
          </cell>
          <cell r="O1494" t="str">
            <v>5252</v>
          </cell>
          <cell r="P1494">
            <v>7972</v>
          </cell>
          <cell r="Q1494">
            <v>0.04</v>
          </cell>
          <cell r="R1494" t="str">
            <v>99.7</v>
          </cell>
          <cell r="S1494" t="str">
            <v>99.7</v>
          </cell>
          <cell r="T1494">
            <v>36678</v>
          </cell>
          <cell r="V1494" t="str">
            <v>9</v>
          </cell>
          <cell r="X1494" t="str">
            <v>.1</v>
          </cell>
          <cell r="Z1494" t="str">
            <v>.8</v>
          </cell>
          <cell r="AA1494" t="str">
            <v>1.7</v>
          </cell>
          <cell r="AB1494" t="str">
            <v>2</v>
          </cell>
          <cell r="AD1494" t="str">
            <v>98.9</v>
          </cell>
          <cell r="AE1494" t="str">
            <v>57</v>
          </cell>
          <cell r="AF1494" t="str">
            <v xml:space="preserve">   213000</v>
          </cell>
          <cell r="AG1494" t="str">
            <v>400</v>
          </cell>
        </row>
        <row r="1495">
          <cell r="H1495" t="str">
            <v>2367_B_6</v>
          </cell>
          <cell r="I1495">
            <v>31138</v>
          </cell>
          <cell r="K1495" t="str">
            <v>OP</v>
          </cell>
          <cell r="L1495" t="str">
            <v>EK</v>
          </cell>
          <cell r="O1495" t="str">
            <v>4807</v>
          </cell>
          <cell r="P1495">
            <v>8383</v>
          </cell>
          <cell r="Q1495">
            <v>0.04</v>
          </cell>
          <cell r="R1495" t="str">
            <v>99.7</v>
          </cell>
          <cell r="S1495" t="str">
            <v>99.7</v>
          </cell>
          <cell r="T1495">
            <v>36678</v>
          </cell>
          <cell r="V1495" t="str">
            <v>9</v>
          </cell>
          <cell r="X1495" t="str">
            <v>.1</v>
          </cell>
          <cell r="Z1495" t="str">
            <v>.8</v>
          </cell>
          <cell r="AA1495" t="str">
            <v>1.7</v>
          </cell>
          <cell r="AB1495" t="str">
            <v>2</v>
          </cell>
          <cell r="AD1495" t="str">
            <v>98.9</v>
          </cell>
          <cell r="AE1495" t="str">
            <v>57</v>
          </cell>
          <cell r="AF1495" t="str">
            <v xml:space="preserve">   213000</v>
          </cell>
          <cell r="AG1495" t="str">
            <v>400</v>
          </cell>
        </row>
        <row r="1496">
          <cell r="H1496" t="str">
            <v>8002_B_1</v>
          </cell>
          <cell r="I1496">
            <v>27181</v>
          </cell>
          <cell r="K1496" t="str">
            <v>OP</v>
          </cell>
          <cell r="L1496" t="str">
            <v>EW</v>
          </cell>
          <cell r="O1496" t="str">
            <v>5255</v>
          </cell>
          <cell r="P1496">
            <v>4293</v>
          </cell>
          <cell r="Q1496">
            <v>0.02</v>
          </cell>
          <cell r="R1496" t="str">
            <v>90.7</v>
          </cell>
          <cell r="S1496" t="str">
            <v>91.0</v>
          </cell>
          <cell r="T1496">
            <v>27760</v>
          </cell>
          <cell r="V1496" t="str">
            <v>NA</v>
          </cell>
          <cell r="X1496" t="str">
            <v>.1</v>
          </cell>
          <cell r="Z1496" t="str">
            <v>NA</v>
          </cell>
          <cell r="AB1496" t="str">
            <v>2</v>
          </cell>
          <cell r="AD1496" t="str">
            <v>93</v>
          </cell>
          <cell r="AE1496" t="str">
            <v>73</v>
          </cell>
          <cell r="AF1496" t="str">
            <v xml:space="preserve">  1714000</v>
          </cell>
          <cell r="AG1496" t="str">
            <v>510</v>
          </cell>
        </row>
        <row r="1497">
          <cell r="H1497" t="str">
            <v>2451_B_1</v>
          </cell>
          <cell r="I1497">
            <v>27760</v>
          </cell>
          <cell r="K1497" t="str">
            <v>OP</v>
          </cell>
          <cell r="L1497" t="str">
            <v>EH</v>
          </cell>
          <cell r="O1497" t="str">
            <v>8390</v>
          </cell>
          <cell r="P1497">
            <v>8132</v>
          </cell>
          <cell r="Q1497">
            <v>0.01</v>
          </cell>
          <cell r="R1497" t="str">
            <v>99.8</v>
          </cell>
          <cell r="S1497" t="str">
            <v>99.8</v>
          </cell>
          <cell r="T1497">
            <v>28095</v>
          </cell>
          <cell r="V1497" t="str">
            <v>20.4</v>
          </cell>
          <cell r="X1497" t="str">
            <v>NA</v>
          </cell>
          <cell r="Z1497" t="str">
            <v>.8</v>
          </cell>
          <cell r="AB1497" t="str">
            <v>NA</v>
          </cell>
          <cell r="AD1497" t="str">
            <v>99.8</v>
          </cell>
          <cell r="AE1497" t="str">
            <v>63</v>
          </cell>
          <cell r="AF1497" t="str">
            <v xml:space="preserve">  2300000</v>
          </cell>
          <cell r="AG1497" t="str">
            <v>700</v>
          </cell>
        </row>
        <row r="1498">
          <cell r="H1498" t="str">
            <v>2451_B_2</v>
          </cell>
          <cell r="I1498">
            <v>26665</v>
          </cell>
          <cell r="K1498" t="str">
            <v>OP</v>
          </cell>
          <cell r="L1498" t="str">
            <v>EH</v>
          </cell>
          <cell r="O1498" t="str">
            <v>6316</v>
          </cell>
          <cell r="P1498">
            <v>7694</v>
          </cell>
          <cell r="Q1498">
            <v>0.02</v>
          </cell>
          <cell r="R1498" t="str">
            <v>99.5</v>
          </cell>
          <cell r="S1498" t="str">
            <v>99.5</v>
          </cell>
          <cell r="T1498">
            <v>28095</v>
          </cell>
          <cell r="V1498" t="str">
            <v>20.4</v>
          </cell>
          <cell r="X1498" t="str">
            <v>NA</v>
          </cell>
          <cell r="Z1498" t="str">
            <v>.8</v>
          </cell>
          <cell r="AB1498" t="str">
            <v>NA</v>
          </cell>
          <cell r="AD1498" t="str">
            <v>99.5</v>
          </cell>
          <cell r="AE1498" t="str">
            <v>94</v>
          </cell>
          <cell r="AF1498" t="str">
            <v xml:space="preserve">  2000000</v>
          </cell>
          <cell r="AG1498" t="str">
            <v>700</v>
          </cell>
        </row>
        <row r="1499">
          <cell r="H1499" t="str">
            <v>2451_B_3</v>
          </cell>
          <cell r="I1499">
            <v>28856</v>
          </cell>
          <cell r="K1499" t="str">
            <v>OP</v>
          </cell>
          <cell r="L1499" t="str">
            <v>EH</v>
          </cell>
          <cell r="O1499" t="str">
            <v>51731</v>
          </cell>
          <cell r="P1499">
            <v>8020</v>
          </cell>
          <cell r="Q1499">
            <v>0.01</v>
          </cell>
          <cell r="R1499" t="str">
            <v>99.9</v>
          </cell>
          <cell r="S1499" t="str">
            <v>99.9</v>
          </cell>
          <cell r="T1499">
            <v>29190</v>
          </cell>
          <cell r="V1499" t="str">
            <v>20.4</v>
          </cell>
          <cell r="X1499" t="str">
            <v>NA</v>
          </cell>
          <cell r="Z1499" t="str">
            <v>.8</v>
          </cell>
          <cell r="AB1499" t="str">
            <v>NA</v>
          </cell>
          <cell r="AD1499" t="str">
            <v>99.9</v>
          </cell>
          <cell r="AE1499" t="str">
            <v>75</v>
          </cell>
          <cell r="AF1499" t="str">
            <v xml:space="preserve">  4095605</v>
          </cell>
          <cell r="AG1499" t="str">
            <v>710</v>
          </cell>
        </row>
        <row r="1500">
          <cell r="H1500" t="str">
            <v>2451_B_4</v>
          </cell>
          <cell r="I1500">
            <v>29952</v>
          </cell>
          <cell r="K1500" t="str">
            <v>OP</v>
          </cell>
          <cell r="L1500" t="str">
            <v>EH</v>
          </cell>
          <cell r="O1500" t="str">
            <v>51827</v>
          </cell>
          <cell r="P1500">
            <v>7932</v>
          </cell>
          <cell r="Q1500">
            <v>0.01</v>
          </cell>
          <cell r="R1500" t="str">
            <v>99.9</v>
          </cell>
          <cell r="S1500" t="str">
            <v>99.9</v>
          </cell>
          <cell r="T1500">
            <v>30286</v>
          </cell>
          <cell r="V1500" t="str">
            <v>20.4</v>
          </cell>
          <cell r="X1500" t="str">
            <v>NA</v>
          </cell>
          <cell r="Z1500" t="str">
            <v>.8</v>
          </cell>
          <cell r="AB1500" t="str">
            <v>NA</v>
          </cell>
          <cell r="AD1500" t="str">
            <v>99.9</v>
          </cell>
          <cell r="AE1500" t="str">
            <v>75</v>
          </cell>
          <cell r="AF1500" t="str">
            <v xml:space="preserve">  4095605</v>
          </cell>
          <cell r="AG1500" t="str">
            <v>710</v>
          </cell>
        </row>
        <row r="1501">
          <cell r="H1501" t="str">
            <v>2963_B_3313</v>
          </cell>
          <cell r="I1501">
            <v>28856</v>
          </cell>
          <cell r="K1501" t="str">
            <v>OP</v>
          </cell>
          <cell r="L1501" t="str">
            <v>EK</v>
          </cell>
          <cell r="O1501" t="str">
            <v>7000</v>
          </cell>
          <cell r="P1501">
            <v>8190</v>
          </cell>
          <cell r="Q1501">
            <v>0.02</v>
          </cell>
          <cell r="R1501" t="str">
            <v>99.6</v>
          </cell>
          <cell r="S1501" t="str">
            <v>99.6</v>
          </cell>
          <cell r="T1501">
            <v>29707</v>
          </cell>
          <cell r="V1501" t="str">
            <v>6.5</v>
          </cell>
          <cell r="X1501" t="str">
            <v>NA</v>
          </cell>
          <cell r="Z1501" t="str">
            <v>0.4</v>
          </cell>
          <cell r="AB1501" t="str">
            <v>NA</v>
          </cell>
          <cell r="AD1501" t="str">
            <v>99.6</v>
          </cell>
          <cell r="AE1501" t="str">
            <v>138</v>
          </cell>
          <cell r="AF1501" t="str">
            <v xml:space="preserve">  1612000</v>
          </cell>
          <cell r="AG1501" t="str">
            <v>280</v>
          </cell>
        </row>
        <row r="1502">
          <cell r="H1502" t="str">
            <v>2963_B_3314</v>
          </cell>
          <cell r="I1502">
            <v>29465</v>
          </cell>
          <cell r="K1502" t="str">
            <v>OP</v>
          </cell>
          <cell r="L1502" t="str">
            <v>EK</v>
          </cell>
          <cell r="O1502" t="str">
            <v>7000</v>
          </cell>
          <cell r="P1502">
            <v>7666</v>
          </cell>
          <cell r="Q1502">
            <v>0.02</v>
          </cell>
          <cell r="R1502" t="str">
            <v>99.6</v>
          </cell>
          <cell r="S1502" t="str">
            <v>99.6</v>
          </cell>
          <cell r="T1502">
            <v>29738</v>
          </cell>
          <cell r="V1502" t="str">
            <v>6.5</v>
          </cell>
          <cell r="X1502" t="str">
            <v>NA</v>
          </cell>
          <cell r="Z1502" t="str">
            <v>0.4</v>
          </cell>
          <cell r="AB1502" t="str">
            <v>NA</v>
          </cell>
          <cell r="AD1502" t="str">
            <v>99.6</v>
          </cell>
          <cell r="AE1502" t="str">
            <v>138</v>
          </cell>
          <cell r="AF1502" t="str">
            <v xml:space="preserve">  1612000</v>
          </cell>
          <cell r="AG1502" t="str">
            <v>280</v>
          </cell>
        </row>
        <row r="1503">
          <cell r="H1503" t="str">
            <v>50240_B_BLR1</v>
          </cell>
          <cell r="I1503">
            <v>23163</v>
          </cell>
          <cell r="K1503" t="str">
            <v>OP</v>
          </cell>
          <cell r="L1503" t="str">
            <v>EK</v>
          </cell>
          <cell r="O1503" t="str">
            <v>EN</v>
          </cell>
          <cell r="P1503">
            <v>8045</v>
          </cell>
          <cell r="Q1503">
            <v>0.06</v>
          </cell>
          <cell r="R1503" t="str">
            <v>99</v>
          </cell>
          <cell r="S1503" t="str">
            <v>NA</v>
          </cell>
          <cell r="U1503" t="str">
            <v>NA</v>
          </cell>
          <cell r="V1503" t="str">
            <v>8.2</v>
          </cell>
          <cell r="X1503" t="str">
            <v>NA</v>
          </cell>
          <cell r="Z1503" t="str">
            <v>1.2</v>
          </cell>
          <cell r="AB1503" t="str">
            <v>NA</v>
          </cell>
          <cell r="AD1503" t="str">
            <v>98.0</v>
          </cell>
          <cell r="AE1503" t="str">
            <v>15</v>
          </cell>
          <cell r="AF1503" t="str">
            <v>123843</v>
          </cell>
          <cell r="AG1503" t="str">
            <v>325</v>
          </cell>
        </row>
        <row r="1504">
          <cell r="H1504" t="str">
            <v>50240_B_BLR2</v>
          </cell>
          <cell r="I1504">
            <v>23894</v>
          </cell>
          <cell r="K1504" t="str">
            <v>OP</v>
          </cell>
          <cell r="L1504" t="str">
            <v>EK</v>
          </cell>
          <cell r="O1504" t="str">
            <v>EN</v>
          </cell>
          <cell r="P1504">
            <v>7449</v>
          </cell>
          <cell r="Q1504">
            <v>0.06</v>
          </cell>
          <cell r="R1504" t="str">
            <v>99</v>
          </cell>
          <cell r="S1504" t="str">
            <v>NA</v>
          </cell>
          <cell r="U1504" t="str">
            <v>NA</v>
          </cell>
          <cell r="V1504" t="str">
            <v>8.2</v>
          </cell>
          <cell r="X1504" t="str">
            <v>NA</v>
          </cell>
          <cell r="Z1504" t="str">
            <v>1.2</v>
          </cell>
          <cell r="AB1504" t="str">
            <v>NA</v>
          </cell>
          <cell r="AD1504" t="str">
            <v>98.0</v>
          </cell>
          <cell r="AE1504" t="str">
            <v>15</v>
          </cell>
          <cell r="AF1504" t="str">
            <v>127262</v>
          </cell>
          <cell r="AG1504" t="str">
            <v>325</v>
          </cell>
        </row>
        <row r="1505">
          <cell r="H1505" t="str">
            <v>50240_B_BLR5</v>
          </cell>
          <cell r="I1505">
            <v>33512</v>
          </cell>
          <cell r="K1505" t="str">
            <v>OP</v>
          </cell>
          <cell r="L1505" t="str">
            <v>BP</v>
          </cell>
          <cell r="O1505" t="str">
            <v>2500</v>
          </cell>
          <cell r="P1505">
            <v>7701</v>
          </cell>
          <cell r="Q1505">
            <v>6.7000000000000002E-3</v>
          </cell>
          <cell r="R1505" t="str">
            <v>99.9</v>
          </cell>
          <cell r="S1505" t="str">
            <v>NA</v>
          </cell>
          <cell r="U1505" t="str">
            <v>NA</v>
          </cell>
          <cell r="V1505" t="str">
            <v>12.0</v>
          </cell>
          <cell r="X1505" t="str">
            <v>NA</v>
          </cell>
          <cell r="Z1505" t="str">
            <v>4.5</v>
          </cell>
          <cell r="AB1505" t="str">
            <v>NA</v>
          </cell>
          <cell r="AD1505" t="str">
            <v>99.9</v>
          </cell>
          <cell r="AE1505" t="str">
            <v>2</v>
          </cell>
          <cell r="AF1505" t="str">
            <v>119657</v>
          </cell>
          <cell r="AG1505" t="str">
            <v>350</v>
          </cell>
        </row>
        <row r="1506">
          <cell r="H1506" t="str">
            <v>56079_B_BH</v>
          </cell>
          <cell r="I1506">
            <v>35400</v>
          </cell>
          <cell r="K1506" t="str">
            <v>OP</v>
          </cell>
          <cell r="L1506" t="str">
            <v>BP</v>
          </cell>
          <cell r="O1506" t="str">
            <v>285</v>
          </cell>
          <cell r="P1506">
            <v>6037</v>
          </cell>
          <cell r="Q1506">
            <v>27.13</v>
          </cell>
          <cell r="R1506" t="str">
            <v>85.0</v>
          </cell>
          <cell r="S1506" t="str">
            <v>EN</v>
          </cell>
          <cell r="U1506" t="str">
            <v>NA</v>
          </cell>
          <cell r="V1506" t="str">
            <v>EN</v>
          </cell>
          <cell r="X1506" t="str">
            <v>EN</v>
          </cell>
          <cell r="Z1506" t="str">
            <v>EN</v>
          </cell>
          <cell r="AB1506" t="str">
            <v>EN</v>
          </cell>
          <cell r="AD1506" t="str">
            <v>98.0</v>
          </cell>
          <cell r="AE1506" t="str">
            <v>1.09</v>
          </cell>
          <cell r="AF1506" t="str">
            <v>76500</v>
          </cell>
          <cell r="AG1506" t="str">
            <v>375</v>
          </cell>
        </row>
        <row r="1507">
          <cell r="H1507" t="str">
            <v>10560_B_1</v>
          </cell>
          <cell r="I1507">
            <v>27912</v>
          </cell>
          <cell r="K1507" t="str">
            <v>OP</v>
          </cell>
          <cell r="L1507" t="str">
            <v>WS</v>
          </cell>
          <cell r="O1507" t="str">
            <v>150</v>
          </cell>
          <cell r="P1507">
            <v>8132</v>
          </cell>
          <cell r="Q1507">
            <v>0.19</v>
          </cell>
          <cell r="R1507" t="str">
            <v>99.88</v>
          </cell>
          <cell r="S1507" t="str">
            <v>99.88</v>
          </cell>
          <cell r="T1507">
            <v>38443</v>
          </cell>
          <cell r="V1507" t="str">
            <v>NA</v>
          </cell>
          <cell r="X1507" t="str">
            <v>1.0</v>
          </cell>
          <cell r="Z1507" t="str">
            <v>NA</v>
          </cell>
          <cell r="AB1507" t="str">
            <v>2.47</v>
          </cell>
          <cell r="AD1507" t="str">
            <v>99.7</v>
          </cell>
          <cell r="AE1507" t="str">
            <v>29</v>
          </cell>
          <cell r="AF1507" t="str">
            <v>46000</v>
          </cell>
          <cell r="AG1507" t="str">
            <v>320</v>
          </cell>
        </row>
        <row r="1508">
          <cell r="H1508" t="str">
            <v>10560_B_2</v>
          </cell>
          <cell r="I1508">
            <v>28642</v>
          </cell>
          <cell r="K1508" t="str">
            <v>OP</v>
          </cell>
          <cell r="L1508" t="str">
            <v>OT</v>
          </cell>
          <cell r="O1508" t="str">
            <v>5816</v>
          </cell>
          <cell r="P1508">
            <v>8500</v>
          </cell>
          <cell r="Q1508">
            <v>0.11</v>
          </cell>
          <cell r="R1508" t="str">
            <v>99.93</v>
          </cell>
          <cell r="S1508" t="str">
            <v>99.93</v>
          </cell>
          <cell r="T1508">
            <v>38443</v>
          </cell>
          <cell r="V1508" t="str">
            <v>NA</v>
          </cell>
          <cell r="X1508" t="str">
            <v>1.0</v>
          </cell>
          <cell r="Z1508" t="str">
            <v>NA</v>
          </cell>
          <cell r="AB1508" t="str">
            <v>2.47</v>
          </cell>
          <cell r="AD1508" t="str">
            <v>99.8</v>
          </cell>
          <cell r="AE1508" t="str">
            <v>45</v>
          </cell>
          <cell r="AF1508" t="str">
            <v>114000</v>
          </cell>
          <cell r="AG1508" t="str">
            <v>346</v>
          </cell>
        </row>
        <row r="1509">
          <cell r="H1509" t="str">
            <v>10560_B_3</v>
          </cell>
          <cell r="I1509">
            <v>28642</v>
          </cell>
          <cell r="K1509" t="str">
            <v>OP</v>
          </cell>
          <cell r="L1509" t="str">
            <v>OT</v>
          </cell>
          <cell r="O1509" t="str">
            <v>5816</v>
          </cell>
          <cell r="P1509">
            <v>8231</v>
          </cell>
          <cell r="Q1509">
            <v>0.25</v>
          </cell>
          <cell r="R1509" t="str">
            <v>99.89</v>
          </cell>
          <cell r="S1509" t="str">
            <v>99.89</v>
          </cell>
          <cell r="T1509">
            <v>38443</v>
          </cell>
          <cell r="V1509" t="str">
            <v>NA</v>
          </cell>
          <cell r="X1509" t="str">
            <v>1.0</v>
          </cell>
          <cell r="Z1509" t="str">
            <v>NA</v>
          </cell>
          <cell r="AB1509" t="str">
            <v>2.47</v>
          </cell>
          <cell r="AD1509" t="str">
            <v>99.8</v>
          </cell>
          <cell r="AE1509" t="str">
            <v>140</v>
          </cell>
          <cell r="AF1509" t="str">
            <v>264000</v>
          </cell>
          <cell r="AG1509" t="str">
            <v>424</v>
          </cell>
        </row>
        <row r="1510">
          <cell r="H1510" t="str">
            <v>10560_B_5</v>
          </cell>
          <cell r="I1510">
            <v>26451</v>
          </cell>
          <cell r="K1510" t="str">
            <v>OP</v>
          </cell>
          <cell r="L1510" t="str">
            <v>EW</v>
          </cell>
          <cell r="O1510" t="str">
            <v>641</v>
          </cell>
          <cell r="P1510">
            <v>8218</v>
          </cell>
          <cell r="Q1510">
            <v>0.03</v>
          </cell>
          <cell r="R1510" t="str">
            <v>96.03</v>
          </cell>
          <cell r="S1510" t="str">
            <v>96.03</v>
          </cell>
          <cell r="T1510">
            <v>38412</v>
          </cell>
          <cell r="V1510" t="str">
            <v>NA</v>
          </cell>
          <cell r="X1510" t="str">
            <v>1.0</v>
          </cell>
          <cell r="Z1510" t="str">
            <v>NA</v>
          </cell>
          <cell r="AB1510" t="str">
            <v>2.47</v>
          </cell>
          <cell r="AD1510" t="str">
            <v>99.9</v>
          </cell>
          <cell r="AE1510" t="str">
            <v>21</v>
          </cell>
          <cell r="AF1510" t="str">
            <v>393960</v>
          </cell>
          <cell r="AG1510" t="str">
            <v>390</v>
          </cell>
        </row>
        <row r="1511">
          <cell r="H1511" t="str">
            <v>10560_B_6</v>
          </cell>
          <cell r="I1511">
            <v>30103</v>
          </cell>
          <cell r="K1511" t="str">
            <v>OP</v>
          </cell>
          <cell r="L1511" t="str">
            <v>EW</v>
          </cell>
          <cell r="O1511" t="str">
            <v>11414</v>
          </cell>
          <cell r="P1511">
            <v>8658</v>
          </cell>
          <cell r="Q1511">
            <v>0.01</v>
          </cell>
          <cell r="R1511" t="str">
            <v>96.51</v>
          </cell>
          <cell r="S1511" t="str">
            <v>96.51</v>
          </cell>
          <cell r="T1511">
            <v>38412</v>
          </cell>
          <cell r="V1511" t="str">
            <v>NA</v>
          </cell>
          <cell r="X1511" t="str">
            <v>1.0</v>
          </cell>
          <cell r="Z1511" t="str">
            <v>NA</v>
          </cell>
          <cell r="AB1511" t="str">
            <v>2.47</v>
          </cell>
          <cell r="AD1511" t="str">
            <v>99.9</v>
          </cell>
          <cell r="AE1511" t="str">
            <v>21</v>
          </cell>
          <cell r="AF1511" t="str">
            <v>552719</v>
          </cell>
          <cell r="AG1511" t="str">
            <v>366</v>
          </cell>
        </row>
        <row r="1512">
          <cell r="H1512" t="str">
            <v>10562_B_SCRUBA</v>
          </cell>
          <cell r="I1512">
            <v>28642</v>
          </cell>
          <cell r="K1512" t="str">
            <v>OP</v>
          </cell>
          <cell r="L1512" t="str">
            <v>WS</v>
          </cell>
          <cell r="O1512" t="str">
            <v>775</v>
          </cell>
          <cell r="P1512">
            <v>8342</v>
          </cell>
          <cell r="Q1512">
            <v>0.06</v>
          </cell>
          <cell r="R1512" t="str">
            <v>90.0</v>
          </cell>
          <cell r="S1512" t="str">
            <v>90.0</v>
          </cell>
          <cell r="T1512">
            <v>38504</v>
          </cell>
          <cell r="V1512" t="str">
            <v>NA</v>
          </cell>
          <cell r="X1512" t="str">
            <v>0.12</v>
          </cell>
          <cell r="Z1512" t="str">
            <v>NA</v>
          </cell>
          <cell r="AB1512" t="str">
            <v>2.5</v>
          </cell>
          <cell r="AD1512" t="str">
            <v>90.0</v>
          </cell>
          <cell r="AE1512" t="str">
            <v>67</v>
          </cell>
          <cell r="AF1512" t="str">
            <v>105805</v>
          </cell>
          <cell r="AG1512" t="str">
            <v>140</v>
          </cell>
        </row>
        <row r="1513">
          <cell r="H1513" t="str">
            <v>10562_B_SCRUBB</v>
          </cell>
          <cell r="I1513">
            <v>28642</v>
          </cell>
          <cell r="K1513" t="str">
            <v>OP</v>
          </cell>
          <cell r="L1513" t="str">
            <v>WS</v>
          </cell>
          <cell r="O1513" t="str">
            <v>775</v>
          </cell>
          <cell r="P1513">
            <v>8402</v>
          </cell>
          <cell r="Q1513">
            <v>0.11</v>
          </cell>
          <cell r="R1513" t="str">
            <v>90.0</v>
          </cell>
          <cell r="S1513" t="str">
            <v>90.0</v>
          </cell>
          <cell r="T1513">
            <v>38504</v>
          </cell>
          <cell r="V1513" t="str">
            <v>NA</v>
          </cell>
          <cell r="X1513" t="str">
            <v>0.12</v>
          </cell>
          <cell r="Z1513" t="str">
            <v>NA</v>
          </cell>
          <cell r="AB1513" t="str">
            <v>2.5</v>
          </cell>
          <cell r="AD1513" t="str">
            <v>90.0</v>
          </cell>
          <cell r="AE1513" t="str">
            <v>51</v>
          </cell>
          <cell r="AF1513" t="str">
            <v>89612</v>
          </cell>
          <cell r="AG1513" t="str">
            <v>140</v>
          </cell>
        </row>
        <row r="1514">
          <cell r="H1514" t="str">
            <v>10562_B_SCRUBR</v>
          </cell>
          <cell r="I1514">
            <v>27912</v>
          </cell>
          <cell r="K1514" t="str">
            <v>OP</v>
          </cell>
          <cell r="L1514" t="str">
            <v>WS</v>
          </cell>
          <cell r="O1514" t="str">
            <v>1034</v>
          </cell>
          <cell r="P1514">
            <v>8205</v>
          </cell>
          <cell r="Q1514">
            <v>0.04</v>
          </cell>
          <cell r="R1514" t="str">
            <v>90.0</v>
          </cell>
          <cell r="S1514" t="str">
            <v>90.0</v>
          </cell>
          <cell r="T1514">
            <v>38504</v>
          </cell>
          <cell r="V1514" t="str">
            <v>NA</v>
          </cell>
          <cell r="X1514" t="str">
            <v>0.12</v>
          </cell>
          <cell r="Z1514" t="str">
            <v>NA</v>
          </cell>
          <cell r="AB1514" t="str">
            <v>2.5</v>
          </cell>
          <cell r="AD1514" t="str">
            <v>95.0</v>
          </cell>
          <cell r="AE1514" t="str">
            <v>68</v>
          </cell>
          <cell r="AF1514" t="str">
            <v>125172</v>
          </cell>
          <cell r="AG1514" t="str">
            <v>110</v>
          </cell>
        </row>
        <row r="1515">
          <cell r="H1515" t="str">
            <v>50225_B_1FG2A</v>
          </cell>
          <cell r="I1515">
            <v>32417</v>
          </cell>
          <cell r="K1515" t="str">
            <v>OP</v>
          </cell>
          <cell r="L1515" t="str">
            <v>EC</v>
          </cell>
          <cell r="O1515" t="str">
            <v>1078</v>
          </cell>
          <cell r="P1515">
            <v>8033</v>
          </cell>
          <cell r="Q1515">
            <v>0.01</v>
          </cell>
          <cell r="R1515" t="str">
            <v>99.1</v>
          </cell>
          <cell r="S1515" t="str">
            <v>NA</v>
          </cell>
          <cell r="U1515" t="str">
            <v>NA</v>
          </cell>
          <cell r="V1515" t="str">
            <v>NA</v>
          </cell>
          <cell r="W1515" t="str">
            <v>NA</v>
          </cell>
          <cell r="X1515" t="str">
            <v>NA</v>
          </cell>
          <cell r="Y1515" t="str">
            <v>NA</v>
          </cell>
          <cell r="Z1515" t="str">
            <v>NA</v>
          </cell>
          <cell r="AA1515" t="str">
            <v>NA</v>
          </cell>
          <cell r="AB1515" t="str">
            <v>NA</v>
          </cell>
          <cell r="AC1515" t="str">
            <v>NA</v>
          </cell>
          <cell r="AD1515" t="str">
            <v>99.1</v>
          </cell>
          <cell r="AE1515" t="str">
            <v>0.4</v>
          </cell>
          <cell r="AF1515" t="str">
            <v>65817</v>
          </cell>
          <cell r="AG1515" t="str">
            <v>304</v>
          </cell>
        </row>
        <row r="1516">
          <cell r="H1516" t="str">
            <v>50225_B_1FG2B</v>
          </cell>
          <cell r="I1516">
            <v>32417</v>
          </cell>
          <cell r="K1516" t="str">
            <v>OP</v>
          </cell>
          <cell r="L1516" t="str">
            <v>EC</v>
          </cell>
          <cell r="O1516" t="str">
            <v>1078</v>
          </cell>
          <cell r="P1516">
            <v>7998</v>
          </cell>
          <cell r="Q1516">
            <v>0.01</v>
          </cell>
          <cell r="R1516" t="str">
            <v>99.1</v>
          </cell>
          <cell r="S1516" t="str">
            <v>NA</v>
          </cell>
          <cell r="U1516" t="str">
            <v>NA</v>
          </cell>
          <cell r="V1516" t="str">
            <v>NA</v>
          </cell>
          <cell r="W1516" t="str">
            <v>NA</v>
          </cell>
          <cell r="X1516" t="str">
            <v>NA</v>
          </cell>
          <cell r="Y1516" t="str">
            <v>NA</v>
          </cell>
          <cell r="Z1516" t="str">
            <v>NA</v>
          </cell>
          <cell r="AA1516" t="str">
            <v>NA</v>
          </cell>
          <cell r="AB1516" t="str">
            <v>NA</v>
          </cell>
          <cell r="AC1516" t="str">
            <v>NA</v>
          </cell>
          <cell r="AD1516" t="str">
            <v>99.1</v>
          </cell>
          <cell r="AE1516" t="str">
            <v>0.3</v>
          </cell>
          <cell r="AF1516" t="str">
            <v>72133</v>
          </cell>
          <cell r="AG1516" t="str">
            <v>306</v>
          </cell>
        </row>
        <row r="1517">
          <cell r="H1517" t="str">
            <v>3118_B_1</v>
          </cell>
          <cell r="I1517">
            <v>25689</v>
          </cell>
          <cell r="K1517" t="str">
            <v>OP</v>
          </cell>
          <cell r="L1517" t="str">
            <v>EC</v>
          </cell>
          <cell r="M1517" t="str">
            <v>WS</v>
          </cell>
          <cell r="O1517" t="str">
            <v>3620</v>
          </cell>
          <cell r="P1517">
            <v>7342</v>
          </cell>
          <cell r="Q1517">
            <v>0.01</v>
          </cell>
          <cell r="R1517" t="str">
            <v>99.3</v>
          </cell>
          <cell r="S1517" t="str">
            <v>99.3</v>
          </cell>
          <cell r="T1517">
            <v>34790</v>
          </cell>
          <cell r="V1517" t="str">
            <v>20</v>
          </cell>
          <cell r="X1517" t="str">
            <v>NA</v>
          </cell>
          <cell r="Z1517" t="str">
            <v>2.2</v>
          </cell>
          <cell r="AB1517" t="str">
            <v>.5</v>
          </cell>
          <cell r="AD1517" t="str">
            <v>99.5</v>
          </cell>
          <cell r="AE1517" t="str">
            <v>463</v>
          </cell>
          <cell r="AF1517" t="str">
            <v xml:space="preserve">  2700000</v>
          </cell>
          <cell r="AG1517" t="str">
            <v>275</v>
          </cell>
        </row>
        <row r="1518">
          <cell r="H1518" t="str">
            <v>3118_B_2</v>
          </cell>
          <cell r="I1518">
            <v>26054</v>
          </cell>
          <cell r="K1518" t="str">
            <v>OP</v>
          </cell>
          <cell r="L1518" t="str">
            <v>EC</v>
          </cell>
          <cell r="M1518" t="str">
            <v>WS</v>
          </cell>
          <cell r="O1518" t="str">
            <v>3464</v>
          </cell>
          <cell r="P1518">
            <v>8298</v>
          </cell>
          <cell r="Q1518">
            <v>0.02</v>
          </cell>
          <cell r="R1518" t="str">
            <v>99.3</v>
          </cell>
          <cell r="S1518" t="str">
            <v>99.3</v>
          </cell>
          <cell r="T1518">
            <v>35217</v>
          </cell>
          <cell r="V1518" t="str">
            <v>20</v>
          </cell>
          <cell r="X1518" t="str">
            <v>NA</v>
          </cell>
          <cell r="Z1518" t="str">
            <v>2.2</v>
          </cell>
          <cell r="AB1518" t="str">
            <v>.5</v>
          </cell>
          <cell r="AD1518" t="str">
            <v>99.5</v>
          </cell>
          <cell r="AE1518" t="str">
            <v>463</v>
          </cell>
          <cell r="AF1518" t="str">
            <v xml:space="preserve">  2700000</v>
          </cell>
          <cell r="AG1518" t="str">
            <v>275</v>
          </cell>
        </row>
        <row r="1519">
          <cell r="H1519" t="str">
            <v>3136_B_1</v>
          </cell>
          <cell r="I1519">
            <v>24624</v>
          </cell>
          <cell r="K1519" t="str">
            <v>OP</v>
          </cell>
          <cell r="L1519" t="str">
            <v>EC</v>
          </cell>
          <cell r="O1519" t="str">
            <v>2754</v>
          </cell>
          <cell r="P1519">
            <v>8409</v>
          </cell>
          <cell r="Q1519">
            <v>0.08</v>
          </cell>
          <cell r="R1519" t="str">
            <v>99.5</v>
          </cell>
          <cell r="S1519" t="str">
            <v>99.5</v>
          </cell>
          <cell r="T1519">
            <v>31444</v>
          </cell>
          <cell r="V1519" t="str">
            <v>.3</v>
          </cell>
          <cell r="W1519" t="str">
            <v>17</v>
          </cell>
          <cell r="X1519" t="str">
            <v>NA</v>
          </cell>
          <cell r="Z1519" t="str">
            <v>3</v>
          </cell>
          <cell r="AA1519" t="str">
            <v>4</v>
          </cell>
          <cell r="AB1519" t="str">
            <v>NA</v>
          </cell>
          <cell r="AD1519" t="str">
            <v>99.5</v>
          </cell>
          <cell r="AE1519" t="str">
            <v>612</v>
          </cell>
          <cell r="AF1519" t="str">
            <v>3070000</v>
          </cell>
          <cell r="AG1519" t="str">
            <v>312</v>
          </cell>
        </row>
        <row r="1520">
          <cell r="H1520" t="str">
            <v>3136_B_2</v>
          </cell>
          <cell r="I1520">
            <v>24990</v>
          </cell>
          <cell r="K1520" t="str">
            <v>OP</v>
          </cell>
          <cell r="L1520" t="str">
            <v>EC</v>
          </cell>
          <cell r="O1520" t="str">
            <v>2738</v>
          </cell>
          <cell r="P1520">
            <v>8279</v>
          </cell>
          <cell r="Q1520">
            <v>0.06</v>
          </cell>
          <cell r="R1520" t="str">
            <v>99.5</v>
          </cell>
          <cell r="S1520" t="str">
            <v>99.5</v>
          </cell>
          <cell r="T1520">
            <v>31444</v>
          </cell>
          <cell r="V1520" t="str">
            <v>.3</v>
          </cell>
          <cell r="W1520" t="str">
            <v>17</v>
          </cell>
          <cell r="X1520" t="str">
            <v>NA</v>
          </cell>
          <cell r="Z1520" t="str">
            <v>3</v>
          </cell>
          <cell r="AA1520" t="str">
            <v>4</v>
          </cell>
          <cell r="AB1520" t="str">
            <v>NA</v>
          </cell>
          <cell r="AD1520" t="str">
            <v>99.5</v>
          </cell>
          <cell r="AE1520" t="str">
            <v>462</v>
          </cell>
          <cell r="AF1520" t="str">
            <v>3150000</v>
          </cell>
          <cell r="AG1520" t="str">
            <v>310</v>
          </cell>
        </row>
        <row r="1521">
          <cell r="H1521" t="str">
            <v>10767_B_ESP</v>
          </cell>
          <cell r="I1521">
            <v>32325</v>
          </cell>
          <cell r="K1521" t="str">
            <v>OP</v>
          </cell>
          <cell r="L1521" t="str">
            <v>EK</v>
          </cell>
          <cell r="O1521" t="str">
            <v>2500</v>
          </cell>
          <cell r="P1521">
            <v>7215</v>
          </cell>
          <cell r="Q1521">
            <v>0</v>
          </cell>
          <cell r="R1521" t="str">
            <v>99.9</v>
          </cell>
          <cell r="S1521" t="str">
            <v>99.9</v>
          </cell>
          <cell r="U1521" t="str">
            <v>NA</v>
          </cell>
          <cell r="V1521" t="str">
            <v>NA</v>
          </cell>
          <cell r="X1521" t="str">
            <v>NA</v>
          </cell>
          <cell r="Z1521" t="str">
            <v>NA</v>
          </cell>
          <cell r="AB1521" t="str">
            <v>NA</v>
          </cell>
          <cell r="AD1521" t="str">
            <v>99.7</v>
          </cell>
          <cell r="AE1521" t="str">
            <v>27.5</v>
          </cell>
          <cell r="AF1521" t="str">
            <v>352430</v>
          </cell>
          <cell r="AG1521" t="str">
            <v>275</v>
          </cell>
        </row>
        <row r="1522">
          <cell r="H1522" t="str">
            <v>1040_B_1</v>
          </cell>
          <cell r="I1522">
            <v>26908</v>
          </cell>
          <cell r="K1522" t="str">
            <v>OP</v>
          </cell>
          <cell r="L1522" t="str">
            <v>EK</v>
          </cell>
          <cell r="O1522" t="str">
            <v>257</v>
          </cell>
          <cell r="P1522">
            <v>7773</v>
          </cell>
          <cell r="Q1522">
            <v>0.15</v>
          </cell>
          <cell r="R1522" t="str">
            <v>99</v>
          </cell>
          <cell r="S1522" t="str">
            <v>99</v>
          </cell>
          <cell r="T1522">
            <v>38322</v>
          </cell>
          <cell r="V1522" t="str">
            <v>11.7</v>
          </cell>
          <cell r="X1522" t="str">
            <v>NA</v>
          </cell>
          <cell r="Z1522" t="str">
            <v>2.2</v>
          </cell>
          <cell r="AB1522" t="str">
            <v>.5</v>
          </cell>
          <cell r="AD1522" t="str">
            <v>99.0</v>
          </cell>
          <cell r="AE1522" t="str">
            <v>96</v>
          </cell>
          <cell r="AF1522" t="str">
            <v>135800</v>
          </cell>
          <cell r="AG1522" t="str">
            <v>370</v>
          </cell>
        </row>
        <row r="1523">
          <cell r="H1523" t="str">
            <v>1040_B_2</v>
          </cell>
          <cell r="I1523">
            <v>26785</v>
          </cell>
          <cell r="K1523" t="str">
            <v>OP</v>
          </cell>
          <cell r="L1523" t="str">
            <v>EK</v>
          </cell>
          <cell r="O1523" t="str">
            <v>329</v>
          </cell>
          <cell r="P1523">
            <v>7583</v>
          </cell>
          <cell r="Q1523">
            <v>0.18</v>
          </cell>
          <cell r="R1523" t="str">
            <v>99</v>
          </cell>
          <cell r="S1523" t="str">
            <v>99</v>
          </cell>
          <cell r="T1523">
            <v>38322</v>
          </cell>
          <cell r="V1523" t="str">
            <v>11.7</v>
          </cell>
          <cell r="X1523" t="str">
            <v>NA</v>
          </cell>
          <cell r="Z1523" t="str">
            <v>2.2</v>
          </cell>
          <cell r="AB1523" t="str">
            <v>.5</v>
          </cell>
          <cell r="AD1523" t="str">
            <v>99.0</v>
          </cell>
          <cell r="AE1523" t="str">
            <v>96</v>
          </cell>
          <cell r="AF1523" t="str">
            <v>276500</v>
          </cell>
          <cell r="AG1523" t="str">
            <v>330</v>
          </cell>
        </row>
        <row r="1524">
          <cell r="H1524" t="str">
            <v>10769_B_1</v>
          </cell>
          <cell r="I1524">
            <v>32752</v>
          </cell>
          <cell r="K1524" t="str">
            <v>OP</v>
          </cell>
          <cell r="L1524" t="str">
            <v>BP</v>
          </cell>
          <cell r="O1524" t="str">
            <v>2500</v>
          </cell>
          <cell r="P1524">
            <v>8427</v>
          </cell>
          <cell r="Q1524">
            <v>0</v>
          </cell>
          <cell r="R1524" t="str">
            <v>99.9</v>
          </cell>
          <cell r="S1524" t="str">
            <v>NA</v>
          </cell>
          <cell r="U1524" t="str">
            <v>NA</v>
          </cell>
          <cell r="V1524" t="str">
            <v>11.0</v>
          </cell>
          <cell r="X1524" t="str">
            <v>NA</v>
          </cell>
          <cell r="Z1524" t="str">
            <v>0.8</v>
          </cell>
          <cell r="AB1524" t="str">
            <v>NA</v>
          </cell>
          <cell r="AD1524" t="str">
            <v>99.9</v>
          </cell>
          <cell r="AE1524" t="str">
            <v>0.52</v>
          </cell>
          <cell r="AF1524" t="str">
            <v>123655</v>
          </cell>
          <cell r="AG1524" t="str">
            <v>275</v>
          </cell>
        </row>
        <row r="1525">
          <cell r="H1525" t="str">
            <v>54529_B_0001</v>
          </cell>
          <cell r="I1525">
            <v>34090</v>
          </cell>
          <cell r="K1525" t="str">
            <v>OP</v>
          </cell>
          <cell r="L1525" t="str">
            <v>BP</v>
          </cell>
          <cell r="O1525" t="str">
            <v>7281</v>
          </cell>
          <cell r="P1525">
            <v>7285</v>
          </cell>
          <cell r="Q1525">
            <v>0.01</v>
          </cell>
          <cell r="R1525" t="str">
            <v>99.4</v>
          </cell>
          <cell r="S1525" t="str">
            <v>EN</v>
          </cell>
          <cell r="U1525" t="str">
            <v>EN</v>
          </cell>
          <cell r="V1525" t="str">
            <v>NA</v>
          </cell>
          <cell r="X1525" t="str">
            <v>NA</v>
          </cell>
          <cell r="Z1525" t="str">
            <v>NA</v>
          </cell>
          <cell r="AB1525" t="str">
            <v>NA</v>
          </cell>
          <cell r="AD1525" t="str">
            <v>99.4</v>
          </cell>
          <cell r="AE1525" t="str">
            <v>4</v>
          </cell>
          <cell r="AF1525" t="str">
            <v>335000</v>
          </cell>
          <cell r="AG1525" t="str">
            <v>238</v>
          </cell>
        </row>
        <row r="1526">
          <cell r="H1526" t="str">
            <v>10768_B_1</v>
          </cell>
          <cell r="I1526">
            <v>32752</v>
          </cell>
          <cell r="K1526" t="str">
            <v>OP</v>
          </cell>
          <cell r="L1526" t="str">
            <v>BP</v>
          </cell>
          <cell r="O1526" t="str">
            <v>2500</v>
          </cell>
          <cell r="P1526">
            <v>8294</v>
          </cell>
          <cell r="Q1526">
            <v>0</v>
          </cell>
          <cell r="R1526" t="str">
            <v>99.9</v>
          </cell>
          <cell r="U1526" t="str">
            <v>NA</v>
          </cell>
          <cell r="V1526" t="str">
            <v>11.0</v>
          </cell>
          <cell r="X1526" t="str">
            <v>NA</v>
          </cell>
          <cell r="Z1526" t="str">
            <v>0.8</v>
          </cell>
          <cell r="AB1526" t="str">
            <v>NA</v>
          </cell>
          <cell r="AD1526" t="str">
            <v>99.9</v>
          </cell>
          <cell r="AE1526" t="str">
            <v>4.31</v>
          </cell>
          <cell r="AF1526" t="str">
            <v>123655</v>
          </cell>
          <cell r="AG1526" t="str">
            <v>275</v>
          </cell>
        </row>
        <row r="1527">
          <cell r="H1527" t="str">
            <v>50028_B_ESP4</v>
          </cell>
          <cell r="I1527">
            <v>28095</v>
          </cell>
          <cell r="K1527" t="str">
            <v>OP</v>
          </cell>
          <cell r="L1527" t="str">
            <v>EW</v>
          </cell>
          <cell r="O1527" t="str">
            <v>1186</v>
          </cell>
          <cell r="P1527">
            <v>8392</v>
          </cell>
          <cell r="Q1527">
            <v>0.04</v>
          </cell>
          <cell r="R1527" t="str">
            <v>99.7</v>
          </cell>
          <cell r="S1527" t="str">
            <v>NA</v>
          </cell>
          <cell r="U1527" t="str">
            <v>NA</v>
          </cell>
          <cell r="V1527" t="str">
            <v>NA</v>
          </cell>
          <cell r="X1527" t="str">
            <v>NA</v>
          </cell>
          <cell r="Z1527" t="str">
            <v>NA</v>
          </cell>
          <cell r="AB1527" t="str">
            <v>NA</v>
          </cell>
          <cell r="AD1527" t="str">
            <v>99.7</v>
          </cell>
          <cell r="AE1527" t="str">
            <v>29</v>
          </cell>
          <cell r="AF1527" t="str">
            <v>354000</v>
          </cell>
          <cell r="AG1527" t="str">
            <v>450</v>
          </cell>
        </row>
        <row r="1528">
          <cell r="H1528" t="str">
            <v>50028_B_ESP5</v>
          </cell>
          <cell r="I1528">
            <v>32905</v>
          </cell>
          <cell r="K1528" t="str">
            <v>OP</v>
          </cell>
          <cell r="L1528" t="str">
            <v>EW</v>
          </cell>
          <cell r="O1528" t="str">
            <v>4170</v>
          </cell>
          <cell r="P1528">
            <v>8388</v>
          </cell>
          <cell r="Q1528">
            <v>0.13</v>
          </cell>
          <cell r="R1528" t="str">
            <v>99.7</v>
          </cell>
          <cell r="S1528" t="str">
            <v>NA</v>
          </cell>
          <cell r="U1528" t="str">
            <v>NA</v>
          </cell>
          <cell r="V1528" t="str">
            <v>NA</v>
          </cell>
          <cell r="X1528" t="str">
            <v>NA</v>
          </cell>
          <cell r="Z1528" t="str">
            <v>NA</v>
          </cell>
          <cell r="AB1528" t="str">
            <v>NA</v>
          </cell>
          <cell r="AD1528" t="str">
            <v>99.4</v>
          </cell>
          <cell r="AE1528" t="str">
            <v>40</v>
          </cell>
          <cell r="AF1528" t="str">
            <v>263000</v>
          </cell>
          <cell r="AG1528" t="str">
            <v>440</v>
          </cell>
        </row>
        <row r="1529">
          <cell r="H1529" t="str">
            <v>50028_B_SCRUB1</v>
          </cell>
          <cell r="I1529">
            <v>28246</v>
          </cell>
          <cell r="K1529" t="str">
            <v>OP</v>
          </cell>
          <cell r="L1529" t="str">
            <v>MC</v>
          </cell>
          <cell r="M1529" t="str">
            <v>WS</v>
          </cell>
          <cell r="O1529" t="str">
            <v>421</v>
          </cell>
          <cell r="P1529">
            <v>8358</v>
          </cell>
          <cell r="Q1529">
            <v>0.13</v>
          </cell>
          <cell r="R1529" t="str">
            <v>91.0</v>
          </cell>
          <cell r="S1529" t="str">
            <v>NA</v>
          </cell>
          <cell r="U1529" t="str">
            <v>NA</v>
          </cell>
          <cell r="V1529" t="str">
            <v>NA</v>
          </cell>
          <cell r="X1529" t="str">
            <v>NA</v>
          </cell>
          <cell r="Z1529" t="str">
            <v>NA</v>
          </cell>
          <cell r="AB1529" t="str">
            <v>NA</v>
          </cell>
          <cell r="AD1529" t="str">
            <v>91.0</v>
          </cell>
          <cell r="AE1529" t="str">
            <v>64</v>
          </cell>
          <cell r="AF1529" t="str">
            <v>345000</v>
          </cell>
          <cell r="AG1529" t="str">
            <v>154</v>
          </cell>
        </row>
        <row r="1530">
          <cell r="H1530" t="str">
            <v>10772_B_ESP</v>
          </cell>
          <cell r="I1530">
            <v>32660</v>
          </cell>
          <cell r="K1530" t="str">
            <v>OP</v>
          </cell>
          <cell r="L1530" t="str">
            <v>EK</v>
          </cell>
          <cell r="O1530" t="str">
            <v>2500</v>
          </cell>
          <cell r="P1530">
            <v>7884</v>
          </cell>
          <cell r="Q1530">
            <v>0.02</v>
          </cell>
          <cell r="R1530" t="str">
            <v>99.7</v>
          </cell>
          <cell r="S1530" t="str">
            <v>NA</v>
          </cell>
          <cell r="U1530" t="str">
            <v>NA</v>
          </cell>
          <cell r="V1530" t="str">
            <v>NA</v>
          </cell>
          <cell r="X1530" t="str">
            <v>NA</v>
          </cell>
          <cell r="Z1530" t="str">
            <v>NA</v>
          </cell>
          <cell r="AB1530" t="str">
            <v>NA</v>
          </cell>
          <cell r="AD1530" t="str">
            <v>99.7</v>
          </cell>
          <cell r="AE1530" t="str">
            <v>36.2</v>
          </cell>
          <cell r="AF1530" t="str">
            <v>171600</v>
          </cell>
          <cell r="AG1530" t="str">
            <v>310</v>
          </cell>
        </row>
        <row r="1531">
          <cell r="H1531" t="str">
            <v>2008_B_1</v>
          </cell>
          <cell r="I1531">
            <v>17989</v>
          </cell>
          <cell r="K1531" t="str">
            <v>OP</v>
          </cell>
          <cell r="L1531" t="str">
            <v>MC</v>
          </cell>
          <cell r="M1531" t="str">
            <v>EK</v>
          </cell>
          <cell r="O1531" t="str">
            <v>434</v>
          </cell>
          <cell r="P1531">
            <v>2926</v>
          </cell>
          <cell r="Q1531">
            <v>0.15</v>
          </cell>
          <cell r="R1531" t="str">
            <v>95.0</v>
          </cell>
          <cell r="S1531" t="str">
            <v>95.0</v>
          </cell>
          <cell r="T1531">
            <v>37196</v>
          </cell>
          <cell r="V1531" t="str">
            <v>7.51</v>
          </cell>
          <cell r="X1531" t="str">
            <v>NA</v>
          </cell>
          <cell r="Z1531" t="str">
            <v>2.3</v>
          </cell>
          <cell r="AB1531" t="str">
            <v>NA</v>
          </cell>
          <cell r="AD1531" t="str">
            <v>80.0</v>
          </cell>
          <cell r="AE1531" t="str">
            <v>EN</v>
          </cell>
          <cell r="AF1531" t="str">
            <v>55000</v>
          </cell>
          <cell r="AG1531" t="str">
            <v>400</v>
          </cell>
        </row>
        <row r="1532">
          <cell r="H1532" t="str">
            <v>2008_B_2</v>
          </cell>
          <cell r="I1532">
            <v>19694</v>
          </cell>
          <cell r="K1532" t="str">
            <v>OP</v>
          </cell>
          <cell r="L1532" t="str">
            <v>MC</v>
          </cell>
          <cell r="M1532" t="str">
            <v>EK</v>
          </cell>
          <cell r="O1532" t="str">
            <v>434</v>
          </cell>
          <cell r="P1532">
            <v>4608</v>
          </cell>
          <cell r="Q1532">
            <v>0.15</v>
          </cell>
          <cell r="R1532" t="str">
            <v>95.0</v>
          </cell>
          <cell r="S1532" t="str">
            <v>95.0</v>
          </cell>
          <cell r="T1532">
            <v>37196</v>
          </cell>
          <cell r="V1532" t="str">
            <v>7.51</v>
          </cell>
          <cell r="X1532" t="str">
            <v>NA</v>
          </cell>
          <cell r="Z1532" t="str">
            <v>2.3</v>
          </cell>
          <cell r="AB1532" t="str">
            <v>NA</v>
          </cell>
          <cell r="AD1532" t="str">
            <v>90.0</v>
          </cell>
          <cell r="AE1532" t="str">
            <v>EN</v>
          </cell>
          <cell r="AF1532" t="str">
            <v>75000</v>
          </cell>
          <cell r="AG1532" t="str">
            <v>400</v>
          </cell>
        </row>
        <row r="1533">
          <cell r="H1533" t="str">
            <v>2008_B_3</v>
          </cell>
          <cell r="I1533">
            <v>22951</v>
          </cell>
          <cell r="K1533" t="str">
            <v>OP</v>
          </cell>
          <cell r="L1533" t="str">
            <v>MC</v>
          </cell>
          <cell r="M1533" t="str">
            <v>EK</v>
          </cell>
          <cell r="O1533" t="str">
            <v>788</v>
          </cell>
          <cell r="P1533">
            <v>4113</v>
          </cell>
          <cell r="Q1533">
            <v>0.13</v>
          </cell>
          <cell r="R1533" t="str">
            <v>95.0</v>
          </cell>
          <cell r="S1533" t="str">
            <v>95.0</v>
          </cell>
          <cell r="T1533">
            <v>37104</v>
          </cell>
          <cell r="V1533" t="str">
            <v>10.0</v>
          </cell>
          <cell r="X1533" t="str">
            <v>NA</v>
          </cell>
          <cell r="Z1533" t="str">
            <v>2.3</v>
          </cell>
          <cell r="AB1533" t="str">
            <v>NA</v>
          </cell>
          <cell r="AD1533" t="str">
            <v>83.5</v>
          </cell>
          <cell r="AE1533" t="str">
            <v>EN</v>
          </cell>
          <cell r="AF1533" t="str">
            <v>109000</v>
          </cell>
          <cell r="AG1533" t="str">
            <v>320</v>
          </cell>
        </row>
        <row r="1534">
          <cell r="H1534" t="str">
            <v>2008_B_4</v>
          </cell>
          <cell r="I1534">
            <v>30956</v>
          </cell>
          <cell r="K1534" t="str">
            <v>OP</v>
          </cell>
          <cell r="L1534" t="str">
            <v>EK</v>
          </cell>
          <cell r="O1534" t="str">
            <v>1904</v>
          </cell>
          <cell r="P1534">
            <v>5017</v>
          </cell>
          <cell r="Q1534">
            <v>0.25</v>
          </cell>
          <cell r="R1534" t="str">
            <v>98.0</v>
          </cell>
          <cell r="S1534" t="str">
            <v>98.0</v>
          </cell>
          <cell r="T1534">
            <v>38200</v>
          </cell>
          <cell r="V1534" t="str">
            <v>10.0</v>
          </cell>
          <cell r="X1534" t="str">
            <v>NA</v>
          </cell>
          <cell r="Z1534" t="str">
            <v>1.2</v>
          </cell>
          <cell r="AB1534" t="str">
            <v>NA</v>
          </cell>
          <cell r="AD1534" t="str">
            <v>98.0</v>
          </cell>
          <cell r="AE1534" t="str">
            <v>EN</v>
          </cell>
          <cell r="AF1534" t="str">
            <v>220000</v>
          </cell>
          <cell r="AG1534" t="str">
            <v>300</v>
          </cell>
        </row>
        <row r="1535">
          <cell r="H1535" t="str">
            <v>2642_B_1</v>
          </cell>
          <cell r="I1535">
            <v>17838</v>
          </cell>
          <cell r="K1535" t="str">
            <v>OP</v>
          </cell>
          <cell r="L1535" t="str">
            <v>EK</v>
          </cell>
          <cell r="O1535" t="str">
            <v>143</v>
          </cell>
          <cell r="P1535">
            <v>2593</v>
          </cell>
          <cell r="Q1535">
            <v>0.2</v>
          </cell>
          <cell r="R1535" t="str">
            <v>97.5</v>
          </cell>
          <cell r="S1535" t="str">
            <v>97.5</v>
          </cell>
          <cell r="T1535">
            <v>31990</v>
          </cell>
          <cell r="V1535" t="str">
            <v>10.0</v>
          </cell>
          <cell r="X1535" t="str">
            <v>EN</v>
          </cell>
          <cell r="Z1535" t="str">
            <v>2.4</v>
          </cell>
          <cell r="AB1535" t="str">
            <v>EN</v>
          </cell>
          <cell r="AD1535" t="str">
            <v>97.5</v>
          </cell>
          <cell r="AE1535" t="str">
            <v>200</v>
          </cell>
          <cell r="AF1535" t="str">
            <v xml:space="preserve">   200000</v>
          </cell>
          <cell r="AG1535" t="str">
            <v>300</v>
          </cell>
        </row>
        <row r="1536">
          <cell r="H1536" t="str">
            <v>2642_B_2</v>
          </cell>
          <cell r="I1536">
            <v>18568</v>
          </cell>
          <cell r="K1536" t="str">
            <v>OP</v>
          </cell>
          <cell r="L1536" t="str">
            <v>EK</v>
          </cell>
          <cell r="O1536" t="str">
            <v>170</v>
          </cell>
          <cell r="P1536">
            <v>6755</v>
          </cell>
          <cell r="Q1536">
            <v>0.2</v>
          </cell>
          <cell r="R1536" t="str">
            <v>97.5</v>
          </cell>
          <cell r="S1536" t="str">
            <v>97.5</v>
          </cell>
          <cell r="T1536">
            <v>31990</v>
          </cell>
          <cell r="V1536" t="str">
            <v>10.0</v>
          </cell>
          <cell r="X1536" t="str">
            <v>EN</v>
          </cell>
          <cell r="Z1536" t="str">
            <v>2.4</v>
          </cell>
          <cell r="AB1536" t="str">
            <v>EN</v>
          </cell>
          <cell r="AD1536" t="str">
            <v>97.5</v>
          </cell>
          <cell r="AE1536" t="str">
            <v>200</v>
          </cell>
          <cell r="AF1536" t="str">
            <v xml:space="preserve">   230000</v>
          </cell>
          <cell r="AG1536" t="str">
            <v>298</v>
          </cell>
        </row>
        <row r="1537">
          <cell r="H1537" t="str">
            <v>2642_B_3</v>
          </cell>
          <cell r="I1537">
            <v>19603</v>
          </cell>
          <cell r="K1537" t="str">
            <v>OP</v>
          </cell>
          <cell r="L1537" t="str">
            <v>EK</v>
          </cell>
          <cell r="O1537" t="str">
            <v>183</v>
          </cell>
          <cell r="P1537">
            <v>6994</v>
          </cell>
          <cell r="Q1537">
            <v>0.2</v>
          </cell>
          <cell r="R1537" t="str">
            <v>97.5</v>
          </cell>
          <cell r="S1537" t="str">
            <v>97.5</v>
          </cell>
          <cell r="T1537">
            <v>31990</v>
          </cell>
          <cell r="V1537" t="str">
            <v>10.0</v>
          </cell>
          <cell r="X1537" t="str">
            <v>EN</v>
          </cell>
          <cell r="Z1537" t="str">
            <v>2.4</v>
          </cell>
          <cell r="AB1537" t="str">
            <v>EN</v>
          </cell>
          <cell r="AD1537" t="str">
            <v>97.5</v>
          </cell>
          <cell r="AE1537" t="str">
            <v>200</v>
          </cell>
          <cell r="AF1537" t="str">
            <v xml:space="preserve">   230000</v>
          </cell>
          <cell r="AG1537" t="str">
            <v>298</v>
          </cell>
        </row>
        <row r="1538">
          <cell r="H1538" t="str">
            <v>2642_B_4</v>
          </cell>
          <cell r="I1538">
            <v>20852</v>
          </cell>
          <cell r="K1538" t="str">
            <v>OP</v>
          </cell>
          <cell r="L1538" t="str">
            <v>EK</v>
          </cell>
          <cell r="O1538" t="str">
            <v>218</v>
          </cell>
          <cell r="P1538">
            <v>7676</v>
          </cell>
          <cell r="Q1538">
            <v>0.2</v>
          </cell>
          <cell r="R1538" t="str">
            <v>97.5</v>
          </cell>
          <cell r="S1538" t="str">
            <v>97.5</v>
          </cell>
          <cell r="T1538">
            <v>31990</v>
          </cell>
          <cell r="V1538" t="str">
            <v>10.0</v>
          </cell>
          <cell r="X1538" t="str">
            <v>EN</v>
          </cell>
          <cell r="Z1538" t="str">
            <v>2.4</v>
          </cell>
          <cell r="AB1538" t="str">
            <v>EN</v>
          </cell>
          <cell r="AD1538" t="str">
            <v>97.5</v>
          </cell>
          <cell r="AE1538" t="str">
            <v>200</v>
          </cell>
          <cell r="AF1538" t="str">
            <v xml:space="preserve">   251000</v>
          </cell>
          <cell r="AG1538" t="str">
            <v>280</v>
          </cell>
        </row>
        <row r="1539">
          <cell r="H1539" t="str">
            <v>50406_B_1HFB</v>
          </cell>
          <cell r="I1539">
            <v>28095</v>
          </cell>
          <cell r="K1539" t="str">
            <v>OP</v>
          </cell>
          <cell r="L1539" t="str">
            <v>MC</v>
          </cell>
          <cell r="O1539" t="str">
            <v>EN</v>
          </cell>
          <cell r="P1539">
            <v>8434</v>
          </cell>
          <cell r="Q1539">
            <v>0.04</v>
          </cell>
          <cell r="R1539" t="str">
            <v>80.0</v>
          </cell>
          <cell r="S1539" t="str">
            <v>80.0</v>
          </cell>
          <cell r="T1539">
            <v>28095</v>
          </cell>
          <cell r="U1539" t="str">
            <v>EN</v>
          </cell>
          <cell r="V1539" t="str">
            <v>NA</v>
          </cell>
          <cell r="X1539" t="str">
            <v>0.05</v>
          </cell>
          <cell r="Z1539" t="str">
            <v>NA</v>
          </cell>
          <cell r="AB1539" t="str">
            <v>2.0</v>
          </cell>
          <cell r="AD1539" t="str">
            <v>85.0</v>
          </cell>
          <cell r="AE1539" t="str">
            <v>677</v>
          </cell>
          <cell r="AF1539" t="str">
            <v>260000</v>
          </cell>
          <cell r="AG1539" t="str">
            <v>348</v>
          </cell>
        </row>
        <row r="1540">
          <cell r="H1540" t="str">
            <v>50406_B_2HFB</v>
          </cell>
          <cell r="I1540">
            <v>33025</v>
          </cell>
          <cell r="K1540" t="str">
            <v>OP</v>
          </cell>
          <cell r="L1540" t="str">
            <v>MC</v>
          </cell>
          <cell r="O1540" t="str">
            <v>315</v>
          </cell>
          <cell r="P1540">
            <v>8563</v>
          </cell>
          <cell r="Q1540">
            <v>0.04</v>
          </cell>
          <cell r="R1540" t="str">
            <v>80.0</v>
          </cell>
          <cell r="S1540" t="str">
            <v>80.0</v>
          </cell>
          <cell r="T1540">
            <v>33025</v>
          </cell>
          <cell r="U1540" t="str">
            <v>EN</v>
          </cell>
          <cell r="V1540" t="str">
            <v>NA</v>
          </cell>
          <cell r="X1540" t="str">
            <v>0.05</v>
          </cell>
          <cell r="Z1540" t="str">
            <v>NA</v>
          </cell>
          <cell r="AB1540" t="str">
            <v>2.0</v>
          </cell>
          <cell r="AD1540" t="str">
            <v>80.0</v>
          </cell>
          <cell r="AE1540" t="str">
            <v>EN</v>
          </cell>
          <cell r="AF1540" t="str">
            <v>435108</v>
          </cell>
          <cell r="AG1540" t="str">
            <v>347</v>
          </cell>
        </row>
        <row r="1541">
          <cell r="H1541" t="str">
            <v>50406_B_ESP1</v>
          </cell>
          <cell r="I1541">
            <v>30225</v>
          </cell>
          <cell r="K1541" t="str">
            <v>OP</v>
          </cell>
          <cell r="L1541" t="str">
            <v>EH</v>
          </cell>
          <cell r="O1541" t="str">
            <v>2074</v>
          </cell>
          <cell r="P1541">
            <v>8434</v>
          </cell>
          <cell r="Q1541">
            <v>0.04</v>
          </cell>
          <cell r="R1541" t="str">
            <v>90.0</v>
          </cell>
          <cell r="S1541" t="str">
            <v>90.0</v>
          </cell>
          <cell r="T1541">
            <v>30225</v>
          </cell>
          <cell r="U1541" t="str">
            <v>EN</v>
          </cell>
          <cell r="V1541" t="str">
            <v>NA</v>
          </cell>
          <cell r="X1541" t="str">
            <v>0.05</v>
          </cell>
          <cell r="Z1541" t="str">
            <v>NA</v>
          </cell>
          <cell r="AB1541" t="str">
            <v>2.0</v>
          </cell>
          <cell r="AD1541" t="str">
            <v>90.0</v>
          </cell>
          <cell r="AE1541" t="str">
            <v>EN</v>
          </cell>
          <cell r="AF1541" t="str">
            <v>178000</v>
          </cell>
          <cell r="AG1541" t="str">
            <v>425</v>
          </cell>
        </row>
        <row r="1542">
          <cell r="H1542" t="str">
            <v>50406_B_ESP2</v>
          </cell>
          <cell r="I1542">
            <v>33025</v>
          </cell>
          <cell r="K1542" t="str">
            <v>OP</v>
          </cell>
          <cell r="L1542" t="str">
            <v>EC</v>
          </cell>
          <cell r="O1542" t="str">
            <v>900</v>
          </cell>
          <cell r="P1542">
            <v>8563</v>
          </cell>
          <cell r="Q1542">
            <v>0.01</v>
          </cell>
          <cell r="R1542" t="str">
            <v>99.0</v>
          </cell>
          <cell r="S1542" t="str">
            <v>90.0</v>
          </cell>
          <cell r="T1542">
            <v>33025</v>
          </cell>
          <cell r="U1542" t="str">
            <v>EN</v>
          </cell>
          <cell r="V1542" t="str">
            <v>NA</v>
          </cell>
          <cell r="X1542" t="str">
            <v>0.05</v>
          </cell>
          <cell r="Z1542" t="str">
            <v>NA</v>
          </cell>
          <cell r="AB1542" t="str">
            <v>2.0</v>
          </cell>
          <cell r="AD1542" t="str">
            <v>99.5</v>
          </cell>
          <cell r="AE1542" t="str">
            <v>EN</v>
          </cell>
          <cell r="AF1542" t="str">
            <v>310730</v>
          </cell>
          <cell r="AG1542" t="str">
            <v>400</v>
          </cell>
        </row>
        <row r="1543">
          <cell r="H1543" t="str">
            <v>50406_B_RECESP</v>
          </cell>
          <cell r="I1543">
            <v>28095</v>
          </cell>
          <cell r="K1543" t="str">
            <v>OP</v>
          </cell>
          <cell r="L1543" t="str">
            <v>EH</v>
          </cell>
          <cell r="O1543" t="str">
            <v>EN</v>
          </cell>
          <cell r="P1543">
            <v>8279</v>
          </cell>
          <cell r="Q1543">
            <v>0.01</v>
          </cell>
          <cell r="R1543" t="str">
            <v>99.5</v>
          </cell>
          <cell r="S1543" t="str">
            <v>99.5</v>
          </cell>
          <cell r="T1543">
            <v>28095</v>
          </cell>
          <cell r="U1543" t="str">
            <v>EN</v>
          </cell>
          <cell r="V1543" t="str">
            <v>NA</v>
          </cell>
          <cell r="X1543" t="str">
            <v>0.05</v>
          </cell>
          <cell r="Z1543" t="str">
            <v>NA</v>
          </cell>
          <cell r="AB1543" t="str">
            <v>2.0</v>
          </cell>
          <cell r="AD1543" t="str">
            <v>100.0</v>
          </cell>
          <cell r="AE1543" t="str">
            <v>EN</v>
          </cell>
          <cell r="AF1543" t="str">
            <v>397000</v>
          </cell>
          <cell r="AG1543" t="str">
            <v>440</v>
          </cell>
        </row>
        <row r="1544">
          <cell r="H1544" t="str">
            <v>50438_B_3PB</v>
          </cell>
          <cell r="I1544">
            <v>27334</v>
          </cell>
          <cell r="K1544" t="str">
            <v>OP</v>
          </cell>
          <cell r="L1544" t="str">
            <v>EK</v>
          </cell>
          <cell r="O1544" t="str">
            <v>1600</v>
          </cell>
          <cell r="P1544">
            <v>5090</v>
          </cell>
          <cell r="Q1544">
            <v>0.05</v>
          </cell>
          <cell r="R1544" t="str">
            <v>99.9</v>
          </cell>
          <cell r="S1544" t="str">
            <v>99.9</v>
          </cell>
          <cell r="U1544" t="str">
            <v>NA</v>
          </cell>
          <cell r="V1544" t="str">
            <v>7.5</v>
          </cell>
          <cell r="X1544" t="str">
            <v>NA</v>
          </cell>
          <cell r="Z1544" t="str">
            <v>2.0</v>
          </cell>
          <cell r="AB1544" t="str">
            <v>NA</v>
          </cell>
          <cell r="AD1544" t="str">
            <v>99.0</v>
          </cell>
          <cell r="AE1544" t="str">
            <v>26.6</v>
          </cell>
          <cell r="AF1544" t="str">
            <v>234200</v>
          </cell>
          <cell r="AG1544" t="str">
            <v>339</v>
          </cell>
        </row>
        <row r="1545">
          <cell r="H1545" t="str">
            <v>50438_B_4PB</v>
          </cell>
          <cell r="I1545">
            <v>31564</v>
          </cell>
          <cell r="K1545" t="str">
            <v>OP</v>
          </cell>
          <cell r="L1545" t="str">
            <v>EK</v>
          </cell>
          <cell r="O1545" t="str">
            <v>2800</v>
          </cell>
          <cell r="P1545">
            <v>7817</v>
          </cell>
          <cell r="Q1545">
            <v>0.01</v>
          </cell>
          <cell r="R1545" t="str">
            <v>99.5</v>
          </cell>
          <cell r="S1545" t="str">
            <v>99.5</v>
          </cell>
          <cell r="T1545">
            <v>32417</v>
          </cell>
          <cell r="V1545" t="str">
            <v>9.3</v>
          </cell>
          <cell r="X1545" t="str">
            <v>NA</v>
          </cell>
          <cell r="Z1545" t="str">
            <v>1.5</v>
          </cell>
          <cell r="AB1545" t="str">
            <v>NA</v>
          </cell>
          <cell r="AD1545" t="str">
            <v>99.9</v>
          </cell>
          <cell r="AE1545" t="str">
            <v>9.7</v>
          </cell>
          <cell r="AF1545" t="str">
            <v>171370</v>
          </cell>
          <cell r="AG1545" t="str">
            <v>197</v>
          </cell>
        </row>
        <row r="1546">
          <cell r="H1546" t="str">
            <v>50447_B_ESP</v>
          </cell>
          <cell r="I1546">
            <v>30225</v>
          </cell>
          <cell r="K1546" t="str">
            <v>OP</v>
          </cell>
          <cell r="L1546" t="str">
            <v>EW</v>
          </cell>
          <cell r="O1546" t="str">
            <v>3.4</v>
          </cell>
          <cell r="P1546">
            <v>8722</v>
          </cell>
          <cell r="Q1546">
            <v>0</v>
          </cell>
          <cell r="R1546" t="str">
            <v>99.5</v>
          </cell>
          <cell r="S1546" t="str">
            <v>99.5</v>
          </cell>
          <cell r="T1546">
            <v>38626</v>
          </cell>
          <cell r="V1546" t="str">
            <v>6.2</v>
          </cell>
          <cell r="X1546" t="str">
            <v>NA</v>
          </cell>
          <cell r="Z1546" t="str">
            <v>0.5</v>
          </cell>
          <cell r="AA1546" t="str">
            <v>3.0</v>
          </cell>
          <cell r="AB1546" t="str">
            <v>0.5</v>
          </cell>
          <cell r="AC1546" t="str">
            <v>2.5</v>
          </cell>
          <cell r="AD1546" t="str">
            <v>99.5</v>
          </cell>
          <cell r="AE1546" t="str">
            <v>0.8</v>
          </cell>
          <cell r="AF1546" t="str">
            <v>535000</v>
          </cell>
          <cell r="AG1546" t="str">
            <v>400</v>
          </cell>
        </row>
        <row r="1547">
          <cell r="H1547" t="str">
            <v>55749_B_BH1</v>
          </cell>
          <cell r="I1547">
            <v>38808</v>
          </cell>
          <cell r="K1547" t="str">
            <v>CO</v>
          </cell>
          <cell r="L1547" t="str">
            <v>BP</v>
          </cell>
          <cell r="O1547" t="str">
            <v>15000</v>
          </cell>
          <cell r="P1547">
            <v>0</v>
          </cell>
          <cell r="V1547" t="str">
            <v>9.0</v>
          </cell>
          <cell r="X1547" t="str">
            <v>NA</v>
          </cell>
          <cell r="Z1547" t="str">
            <v>0.6</v>
          </cell>
          <cell r="AB1547" t="str">
            <v>NA</v>
          </cell>
          <cell r="AD1547" t="str">
            <v>99.0</v>
          </cell>
          <cell r="AE1547" t="str">
            <v>0.014</v>
          </cell>
          <cell r="AF1547" t="str">
            <v>481674</v>
          </cell>
          <cell r="AG1547" t="str">
            <v>158</v>
          </cell>
        </row>
        <row r="1548">
          <cell r="H1548" t="str">
            <v>50396_B_1</v>
          </cell>
          <cell r="I1548">
            <v>30164</v>
          </cell>
          <cell r="K1548" t="str">
            <v>OP</v>
          </cell>
          <cell r="L1548" t="str">
            <v>MC</v>
          </cell>
          <cell r="M1548" t="str">
            <v>WS</v>
          </cell>
          <cell r="O1548" t="str">
            <v>EN</v>
          </cell>
          <cell r="P1548">
            <v>8576</v>
          </cell>
          <cell r="Q1548">
            <v>7.0000000000000007E-2</v>
          </cell>
          <cell r="R1548" t="str">
            <v>95.3</v>
          </cell>
          <cell r="S1548" t="str">
            <v>78.5</v>
          </cell>
          <cell r="U1548" t="str">
            <v>EN</v>
          </cell>
          <cell r="V1548" t="str">
            <v>NA</v>
          </cell>
          <cell r="X1548" t="str">
            <v>NA</v>
          </cell>
          <cell r="Z1548" t="str">
            <v>NA</v>
          </cell>
          <cell r="AB1548" t="str">
            <v>NA</v>
          </cell>
          <cell r="AD1548" t="str">
            <v>95.3</v>
          </cell>
          <cell r="AE1548" t="str">
            <v>0</v>
          </cell>
          <cell r="AF1548" t="str">
            <v>133400</v>
          </cell>
          <cell r="AG1548" t="str">
            <v>488</v>
          </cell>
        </row>
        <row r="1549">
          <cell r="H1549" t="str">
            <v>50396_B_2</v>
          </cell>
          <cell r="I1549">
            <v>27181</v>
          </cell>
          <cell r="K1549" t="str">
            <v>OP</v>
          </cell>
          <cell r="L1549" t="str">
            <v>MC</v>
          </cell>
          <cell r="M1549" t="str">
            <v>WS</v>
          </cell>
          <cell r="O1549" t="str">
            <v>EN</v>
          </cell>
          <cell r="P1549">
            <v>8490</v>
          </cell>
          <cell r="Q1549">
            <v>7.0000000000000007E-2</v>
          </cell>
          <cell r="R1549" t="str">
            <v>85.3</v>
          </cell>
          <cell r="S1549" t="str">
            <v>77.6</v>
          </cell>
          <cell r="U1549" t="str">
            <v>EN</v>
          </cell>
          <cell r="V1549" t="str">
            <v>NA</v>
          </cell>
          <cell r="X1549" t="str">
            <v>NA</v>
          </cell>
          <cell r="Z1549" t="str">
            <v>NA</v>
          </cell>
          <cell r="AB1549" t="str">
            <v>NA</v>
          </cell>
          <cell r="AD1549" t="str">
            <v>85.3</v>
          </cell>
          <cell r="AE1549" t="str">
            <v>0</v>
          </cell>
          <cell r="AF1549" t="str">
            <v>137500</v>
          </cell>
          <cell r="AG1549" t="str">
            <v>445</v>
          </cell>
        </row>
        <row r="1550">
          <cell r="H1550" t="str">
            <v>50396_B_6</v>
          </cell>
          <cell r="I1550">
            <v>28460</v>
          </cell>
          <cell r="K1550" t="str">
            <v>OP</v>
          </cell>
          <cell r="L1550" t="str">
            <v>MC</v>
          </cell>
          <cell r="M1550" t="str">
            <v>WS</v>
          </cell>
          <cell r="O1550" t="str">
            <v>EN</v>
          </cell>
          <cell r="P1550">
            <v>7607</v>
          </cell>
          <cell r="Q1550">
            <v>7.0000000000000007E-2</v>
          </cell>
          <cell r="R1550" t="str">
            <v>86.0</v>
          </cell>
          <cell r="S1550" t="str">
            <v>72.2</v>
          </cell>
          <cell r="U1550" t="str">
            <v>EN</v>
          </cell>
          <cell r="V1550" t="str">
            <v>NA</v>
          </cell>
          <cell r="X1550" t="str">
            <v>NA</v>
          </cell>
          <cell r="Z1550" t="str">
            <v>NA</v>
          </cell>
          <cell r="AB1550" t="str">
            <v>NA</v>
          </cell>
          <cell r="AD1550" t="str">
            <v>86.0</v>
          </cell>
          <cell r="AE1550" t="str">
            <v>0</v>
          </cell>
          <cell r="AF1550" t="str">
            <v>243500</v>
          </cell>
          <cell r="AG1550" t="str">
            <v>440</v>
          </cell>
        </row>
        <row r="1551">
          <cell r="H1551" t="str">
            <v>54820_B_1</v>
          </cell>
          <cell r="I1551">
            <v>40087</v>
          </cell>
          <cell r="K1551" t="str">
            <v>PL</v>
          </cell>
          <cell r="L1551" t="str">
            <v>BP</v>
          </cell>
          <cell r="P1551">
            <v>0</v>
          </cell>
          <cell r="U1551" t="str">
            <v>NA</v>
          </cell>
        </row>
        <row r="1552">
          <cell r="H1552" t="str">
            <v>51026_B_PRECIP</v>
          </cell>
          <cell r="I1552">
            <v>33604</v>
          </cell>
          <cell r="K1552" t="str">
            <v>OP</v>
          </cell>
          <cell r="L1552" t="str">
            <v>SC</v>
          </cell>
          <cell r="M1552" t="str">
            <v>EH</v>
          </cell>
          <cell r="O1552" t="str">
            <v>2598</v>
          </cell>
          <cell r="P1552">
            <v>8503</v>
          </cell>
          <cell r="Q1552">
            <v>0.01</v>
          </cell>
          <cell r="R1552" t="str">
            <v>99.6</v>
          </cell>
          <cell r="S1552" t="str">
            <v>99.9</v>
          </cell>
          <cell r="T1552">
            <v>38504</v>
          </cell>
          <cell r="V1552" t="str">
            <v>NA</v>
          </cell>
          <cell r="X1552" t="str">
            <v>NA</v>
          </cell>
          <cell r="Z1552" t="str">
            <v>NA</v>
          </cell>
          <cell r="AB1552" t="str">
            <v>NA</v>
          </cell>
          <cell r="AD1552" t="str">
            <v>99.6</v>
          </cell>
          <cell r="AE1552" t="str">
            <v>0.4</v>
          </cell>
          <cell r="AF1552" t="str">
            <v>79776</v>
          </cell>
          <cell r="AG1552" t="str">
            <v>340</v>
          </cell>
        </row>
        <row r="1553">
          <cell r="H1553" t="str">
            <v>4941_B_1</v>
          </cell>
          <cell r="I1553">
            <v>27150</v>
          </cell>
          <cell r="K1553" t="str">
            <v>OP</v>
          </cell>
          <cell r="L1553" t="str">
            <v>EW</v>
          </cell>
          <cell r="O1553" t="str">
            <v>13000</v>
          </cell>
          <cell r="P1553">
            <v>7447</v>
          </cell>
          <cell r="Q1553">
            <v>0.02</v>
          </cell>
          <cell r="R1553" t="str">
            <v>99.5</v>
          </cell>
          <cell r="S1553" t="str">
            <v>99.5</v>
          </cell>
          <cell r="T1553">
            <v>27576</v>
          </cell>
          <cell r="V1553" t="str">
            <v>10.0</v>
          </cell>
          <cell r="X1553" t="str">
            <v>NA</v>
          </cell>
          <cell r="Z1553" t="str">
            <v>0.5</v>
          </cell>
          <cell r="AB1553" t="str">
            <v>NA</v>
          </cell>
          <cell r="AD1553" t="str">
            <v>99.5</v>
          </cell>
          <cell r="AE1553" t="str">
            <v>420</v>
          </cell>
          <cell r="AF1553" t="str">
            <v xml:space="preserve">  3940000</v>
          </cell>
          <cell r="AG1553" t="str">
            <v>662</v>
          </cell>
        </row>
        <row r="1554">
          <cell r="H1554" t="str">
            <v>4941_B_2</v>
          </cell>
          <cell r="I1554">
            <v>27485</v>
          </cell>
          <cell r="K1554" t="str">
            <v>OP</v>
          </cell>
          <cell r="L1554" t="str">
            <v>EW</v>
          </cell>
          <cell r="O1554" t="str">
            <v>13000</v>
          </cell>
          <cell r="P1554">
            <v>8341</v>
          </cell>
          <cell r="Q1554">
            <v>0.02</v>
          </cell>
          <cell r="R1554" t="str">
            <v>99.5</v>
          </cell>
          <cell r="S1554" t="str">
            <v>NA</v>
          </cell>
          <cell r="U1554" t="str">
            <v>NA</v>
          </cell>
          <cell r="V1554" t="str">
            <v>10.0</v>
          </cell>
          <cell r="X1554" t="str">
            <v>NA</v>
          </cell>
          <cell r="Z1554" t="str">
            <v>0.5</v>
          </cell>
          <cell r="AB1554" t="str">
            <v>NA</v>
          </cell>
          <cell r="AD1554" t="str">
            <v>99.5</v>
          </cell>
          <cell r="AE1554" t="str">
            <v>420</v>
          </cell>
          <cell r="AF1554" t="str">
            <v xml:space="preserve">  3940000</v>
          </cell>
          <cell r="AG1554" t="str">
            <v>662</v>
          </cell>
        </row>
        <row r="1555">
          <cell r="H1555" t="str">
            <v>4941_B_3</v>
          </cell>
          <cell r="I1555">
            <v>27881</v>
          </cell>
          <cell r="K1555" t="str">
            <v>OP</v>
          </cell>
          <cell r="L1555" t="str">
            <v>EW</v>
          </cell>
          <cell r="O1555" t="str">
            <v>13000</v>
          </cell>
          <cell r="P1555">
            <v>8379</v>
          </cell>
          <cell r="Q1555">
            <v>0.02</v>
          </cell>
          <cell r="R1555" t="str">
            <v>99.5</v>
          </cell>
          <cell r="S1555" t="str">
            <v>NA</v>
          </cell>
          <cell r="U1555" t="str">
            <v>NA</v>
          </cell>
          <cell r="V1555" t="str">
            <v>10.0</v>
          </cell>
          <cell r="X1555" t="str">
            <v>NA</v>
          </cell>
          <cell r="Z1555" t="str">
            <v>0.5</v>
          </cell>
          <cell r="AB1555" t="str">
            <v>NA</v>
          </cell>
          <cell r="AD1555" t="str">
            <v>99.5</v>
          </cell>
          <cell r="AE1555" t="str">
            <v>420</v>
          </cell>
          <cell r="AF1555" t="str">
            <v xml:space="preserve">  3940000</v>
          </cell>
          <cell r="AG1555" t="str">
            <v>662</v>
          </cell>
        </row>
        <row r="1556">
          <cell r="H1556" t="str">
            <v>6177_B_U1B</v>
          </cell>
          <cell r="I1556">
            <v>29190</v>
          </cell>
          <cell r="K1556" t="str">
            <v>OP</v>
          </cell>
          <cell r="L1556" t="str">
            <v>EW</v>
          </cell>
          <cell r="O1556" t="str">
            <v>13006</v>
          </cell>
          <cell r="P1556">
            <v>8444</v>
          </cell>
          <cell r="Q1556">
            <v>0.01</v>
          </cell>
          <cell r="R1556" t="str">
            <v>95.0</v>
          </cell>
          <cell r="S1556" t="str">
            <v>96.0</v>
          </cell>
          <cell r="T1556">
            <v>29646</v>
          </cell>
          <cell r="V1556" t="str">
            <v>25</v>
          </cell>
          <cell r="X1556" t="str">
            <v>NA</v>
          </cell>
          <cell r="Z1556" t="str">
            <v>0.7</v>
          </cell>
          <cell r="AB1556" t="str">
            <v>NA</v>
          </cell>
          <cell r="AD1556" t="str">
            <v>99.9</v>
          </cell>
          <cell r="AE1556" t="str">
            <v>160</v>
          </cell>
          <cell r="AF1556" t="str">
            <v xml:space="preserve">  2800000</v>
          </cell>
          <cell r="AG1556" t="str">
            <v>760</v>
          </cell>
        </row>
        <row r="1557">
          <cell r="H1557" t="str">
            <v>6177_B_U2B</v>
          </cell>
          <cell r="I1557">
            <v>29526</v>
          </cell>
          <cell r="K1557" t="str">
            <v>OP</v>
          </cell>
          <cell r="L1557" t="str">
            <v>EW</v>
          </cell>
          <cell r="O1557" t="str">
            <v>12168</v>
          </cell>
          <cell r="P1557">
            <v>8563</v>
          </cell>
          <cell r="Q1557">
            <v>0.01</v>
          </cell>
          <cell r="R1557" t="str">
            <v>91.5</v>
          </cell>
          <cell r="S1557" t="str">
            <v>95.7</v>
          </cell>
          <cell r="T1557">
            <v>29646</v>
          </cell>
          <cell r="V1557" t="str">
            <v>25</v>
          </cell>
          <cell r="X1557" t="str">
            <v>NA</v>
          </cell>
          <cell r="Z1557" t="str">
            <v>0.7</v>
          </cell>
          <cell r="AB1557" t="str">
            <v>NA</v>
          </cell>
          <cell r="AD1557" t="str">
            <v>99.9</v>
          </cell>
          <cell r="AE1557" t="str">
            <v>160</v>
          </cell>
          <cell r="AF1557" t="str">
            <v xml:space="preserve">  2800000</v>
          </cell>
          <cell r="AG1557" t="str">
            <v>760</v>
          </cell>
        </row>
        <row r="1558">
          <cell r="H1558" t="str">
            <v>6181_B_1ESP</v>
          </cell>
          <cell r="I1558">
            <v>32112</v>
          </cell>
          <cell r="K1558" t="str">
            <v>OP</v>
          </cell>
          <cell r="L1558" t="str">
            <v>EK</v>
          </cell>
          <cell r="O1558" t="str">
            <v>10000</v>
          </cell>
          <cell r="P1558">
            <v>7980</v>
          </cell>
          <cell r="Q1558">
            <v>0.06</v>
          </cell>
          <cell r="R1558" t="str">
            <v>90.3</v>
          </cell>
          <cell r="S1558" t="str">
            <v>99.6</v>
          </cell>
          <cell r="T1558">
            <v>32021</v>
          </cell>
          <cell r="U1558" t="str">
            <v>EN</v>
          </cell>
          <cell r="V1558" t="str">
            <v>6.0</v>
          </cell>
          <cell r="X1558" t="str">
            <v>NA</v>
          </cell>
          <cell r="Z1558" t="str">
            <v>0.5</v>
          </cell>
          <cell r="AB1558" t="str">
            <v>NA</v>
          </cell>
          <cell r="AD1558" t="str">
            <v>99.4</v>
          </cell>
          <cell r="AE1558" t="str">
            <v>415</v>
          </cell>
          <cell r="AF1558" t="str">
            <v xml:space="preserve">  2714000</v>
          </cell>
          <cell r="AG1558" t="str">
            <v>760</v>
          </cell>
        </row>
        <row r="1559">
          <cell r="H1559" t="str">
            <v>6181_B_2ESP</v>
          </cell>
          <cell r="I1559">
            <v>31809</v>
          </cell>
          <cell r="K1559" t="str">
            <v>OP</v>
          </cell>
          <cell r="L1559" t="str">
            <v>EK</v>
          </cell>
          <cell r="O1559" t="str">
            <v>10000</v>
          </cell>
          <cell r="P1559">
            <v>8628</v>
          </cell>
          <cell r="Q1559">
            <v>0.06</v>
          </cell>
          <cell r="R1559" t="str">
            <v>90.3</v>
          </cell>
          <cell r="S1559" t="str">
            <v>99.6</v>
          </cell>
          <cell r="T1559">
            <v>32021</v>
          </cell>
          <cell r="U1559" t="str">
            <v>EN</v>
          </cell>
          <cell r="V1559" t="str">
            <v>6.0</v>
          </cell>
          <cell r="X1559" t="str">
            <v>NA</v>
          </cell>
          <cell r="Z1559" t="str">
            <v>0.5</v>
          </cell>
          <cell r="AB1559" t="str">
            <v>NA</v>
          </cell>
          <cell r="AD1559" t="str">
            <v>99.4</v>
          </cell>
          <cell r="AE1559" t="str">
            <v>415</v>
          </cell>
          <cell r="AF1559" t="str">
            <v xml:space="preserve">  2714000</v>
          </cell>
          <cell r="AG1559" t="str">
            <v>760</v>
          </cell>
        </row>
        <row r="1560">
          <cell r="H1560" t="str">
            <v>7097_B_BGH1</v>
          </cell>
          <cell r="I1560">
            <v>33604</v>
          </cell>
          <cell r="K1560" t="str">
            <v>OP</v>
          </cell>
          <cell r="L1560" t="str">
            <v>BR</v>
          </cell>
          <cell r="O1560" t="str">
            <v>32916</v>
          </cell>
          <cell r="P1560">
            <v>8030</v>
          </cell>
          <cell r="Q1560">
            <v>0.02</v>
          </cell>
          <cell r="R1560" t="str">
            <v>92.9</v>
          </cell>
          <cell r="S1560" t="str">
            <v>99.7</v>
          </cell>
          <cell r="T1560">
            <v>34090</v>
          </cell>
          <cell r="V1560" t="str">
            <v>6.5</v>
          </cell>
          <cell r="X1560" t="str">
            <v>NA</v>
          </cell>
          <cell r="Z1560" t="str">
            <v>0.6</v>
          </cell>
          <cell r="AB1560" t="str">
            <v>NA</v>
          </cell>
          <cell r="AD1560" t="str">
            <v>99.7</v>
          </cell>
          <cell r="AE1560" t="str">
            <v>157</v>
          </cell>
          <cell r="AF1560" t="str">
            <v xml:space="preserve">  2255600</v>
          </cell>
          <cell r="AG1560" t="str">
            <v>278</v>
          </cell>
        </row>
        <row r="1561">
          <cell r="H1561" t="str">
            <v>6183_B_SM-1</v>
          </cell>
          <cell r="I1561">
            <v>29952</v>
          </cell>
          <cell r="K1561" t="str">
            <v>OP</v>
          </cell>
          <cell r="L1561" t="str">
            <v>EC</v>
          </cell>
          <cell r="O1561" t="str">
            <v>12300</v>
          </cell>
          <cell r="P1561">
            <v>7416</v>
          </cell>
          <cell r="Q1561">
            <v>0.1</v>
          </cell>
          <cell r="R1561" t="str">
            <v>99.0</v>
          </cell>
          <cell r="S1561" t="str">
            <v>99.7</v>
          </cell>
          <cell r="T1561">
            <v>29952</v>
          </cell>
          <cell r="V1561" t="str">
            <v>28.4</v>
          </cell>
          <cell r="X1561" t="str">
            <v>EN</v>
          </cell>
          <cell r="Z1561" t="str">
            <v>2.0</v>
          </cell>
          <cell r="AB1561" t="str">
            <v>NA</v>
          </cell>
          <cell r="AD1561" t="str">
            <v>99.9</v>
          </cell>
          <cell r="AE1561" t="str">
            <v>52</v>
          </cell>
          <cell r="AF1561" t="str">
            <v xml:space="preserve">  1960000</v>
          </cell>
          <cell r="AG1561" t="str">
            <v>305</v>
          </cell>
        </row>
        <row r="1562">
          <cell r="H1562" t="str">
            <v>50639_B_10ESP</v>
          </cell>
          <cell r="I1562">
            <v>35916</v>
          </cell>
          <cell r="K1562" t="str">
            <v>OP</v>
          </cell>
          <cell r="L1562" t="str">
            <v>BP</v>
          </cell>
          <cell r="O1562" t="str">
            <v>4200</v>
          </cell>
          <cell r="P1562">
            <v>8304</v>
          </cell>
          <cell r="Q1562">
            <v>0.02</v>
          </cell>
          <cell r="R1562" t="str">
            <v>99.7</v>
          </cell>
          <cell r="S1562" t="str">
            <v>99.7</v>
          </cell>
          <cell r="T1562">
            <v>36373</v>
          </cell>
          <cell r="V1562" t="str">
            <v>NA</v>
          </cell>
          <cell r="X1562" t="str">
            <v>NA</v>
          </cell>
          <cell r="Z1562" t="str">
            <v>NA</v>
          </cell>
          <cell r="AB1562" t="str">
            <v>NA</v>
          </cell>
          <cell r="AD1562" t="str">
            <v>99.7</v>
          </cell>
          <cell r="AE1562" t="str">
            <v>63</v>
          </cell>
          <cell r="AF1562" t="str">
            <v>386000</v>
          </cell>
          <cell r="AG1562" t="str">
            <v>350</v>
          </cell>
        </row>
        <row r="1563">
          <cell r="H1563" t="str">
            <v>50639_B_7ESP</v>
          </cell>
          <cell r="I1563">
            <v>28642</v>
          </cell>
          <cell r="K1563" t="str">
            <v>OP</v>
          </cell>
          <cell r="L1563" t="str">
            <v>EK</v>
          </cell>
          <cell r="O1563" t="str">
            <v>2100</v>
          </cell>
          <cell r="P1563">
            <v>8446</v>
          </cell>
          <cell r="Q1563">
            <v>0.01</v>
          </cell>
          <cell r="R1563" t="str">
            <v>99.0</v>
          </cell>
          <cell r="S1563" t="str">
            <v>NA</v>
          </cell>
          <cell r="U1563" t="str">
            <v>NA</v>
          </cell>
          <cell r="V1563" t="str">
            <v>9.0</v>
          </cell>
          <cell r="Z1563" t="str">
            <v>0.9</v>
          </cell>
          <cell r="AD1563" t="str">
            <v>98.0</v>
          </cell>
          <cell r="AE1563" t="str">
            <v>9</v>
          </cell>
          <cell r="AF1563" t="str">
            <v>166800</v>
          </cell>
          <cell r="AG1563" t="str">
            <v>360</v>
          </cell>
        </row>
        <row r="1564">
          <cell r="H1564" t="str">
            <v>50639_B_9ESP</v>
          </cell>
          <cell r="I1564">
            <v>29556</v>
          </cell>
          <cell r="K1564" t="str">
            <v>OP</v>
          </cell>
          <cell r="L1564" t="str">
            <v>EK</v>
          </cell>
          <cell r="O1564" t="str">
            <v>2600</v>
          </cell>
          <cell r="P1564">
            <v>8624</v>
          </cell>
          <cell r="Q1564">
            <v>0.01</v>
          </cell>
          <cell r="R1564" t="str">
            <v>98.0</v>
          </cell>
          <cell r="S1564" t="str">
            <v>NA</v>
          </cell>
          <cell r="U1564" t="str">
            <v>NA</v>
          </cell>
          <cell r="V1564" t="str">
            <v>9.0</v>
          </cell>
          <cell r="Z1564" t="str">
            <v>0.9</v>
          </cell>
          <cell r="AD1564" t="str">
            <v>98.0</v>
          </cell>
          <cell r="AE1564" t="str">
            <v>11</v>
          </cell>
          <cell r="AF1564" t="str">
            <v>213800</v>
          </cell>
          <cell r="AG1564" t="str">
            <v>380</v>
          </cell>
        </row>
        <row r="1565">
          <cell r="H1565" t="str">
            <v>733_B_1</v>
          </cell>
          <cell r="I1565">
            <v>28642</v>
          </cell>
          <cell r="K1565" t="str">
            <v>OP</v>
          </cell>
          <cell r="L1565" t="str">
            <v>EK</v>
          </cell>
          <cell r="O1565" t="str">
            <v>715</v>
          </cell>
          <cell r="P1565">
            <v>6392</v>
          </cell>
          <cell r="Q1565">
            <v>0.02</v>
          </cell>
          <cell r="R1565" t="str">
            <v>97.99</v>
          </cell>
          <cell r="S1565" t="str">
            <v>100</v>
          </cell>
          <cell r="T1565">
            <v>0</v>
          </cell>
          <cell r="V1565" t="str">
            <v>6</v>
          </cell>
          <cell r="W1565" t="str">
            <v>20</v>
          </cell>
          <cell r="X1565" t="str">
            <v>NA</v>
          </cell>
          <cell r="Z1565" t="str">
            <v>.6</v>
          </cell>
          <cell r="AA1565" t="str">
            <v>1.5</v>
          </cell>
          <cell r="AB1565" t="str">
            <v>NA</v>
          </cell>
          <cell r="AD1565" t="str">
            <v>99.5</v>
          </cell>
          <cell r="AE1565" t="str">
            <v>20</v>
          </cell>
          <cell r="AF1565" t="str">
            <v xml:space="preserve">   162000</v>
          </cell>
          <cell r="AG1565" t="str">
            <v>290</v>
          </cell>
        </row>
        <row r="1566">
          <cell r="H1566" t="str">
            <v>733_B_2</v>
          </cell>
          <cell r="I1566">
            <v>28642</v>
          </cell>
          <cell r="K1566" t="str">
            <v>OP</v>
          </cell>
          <cell r="L1566" t="str">
            <v>EK</v>
          </cell>
          <cell r="O1566" t="str">
            <v>715</v>
          </cell>
          <cell r="P1566">
            <v>7055</v>
          </cell>
          <cell r="Q1566">
            <v>1.7000000000000001E-2</v>
          </cell>
          <cell r="R1566" t="str">
            <v>96.77</v>
          </cell>
          <cell r="S1566" t="str">
            <v>100</v>
          </cell>
          <cell r="T1566">
            <v>0</v>
          </cell>
          <cell r="V1566" t="str">
            <v>6</v>
          </cell>
          <cell r="W1566" t="str">
            <v>20</v>
          </cell>
          <cell r="X1566" t="str">
            <v>NA</v>
          </cell>
          <cell r="Z1566" t="str">
            <v>.6</v>
          </cell>
          <cell r="AA1566" t="str">
            <v>1.5</v>
          </cell>
          <cell r="AB1566" t="str">
            <v>NA</v>
          </cell>
          <cell r="AD1566" t="str">
            <v>99.5</v>
          </cell>
          <cell r="AE1566" t="str">
            <v>20</v>
          </cell>
          <cell r="AF1566" t="str">
            <v xml:space="preserve">   162000</v>
          </cell>
          <cell r="AG1566" t="str">
            <v>290</v>
          </cell>
        </row>
        <row r="1567">
          <cell r="H1567" t="str">
            <v>733_B_3</v>
          </cell>
          <cell r="I1567">
            <v>28642</v>
          </cell>
          <cell r="K1567" t="str">
            <v>OP</v>
          </cell>
          <cell r="L1567" t="str">
            <v>EK</v>
          </cell>
          <cell r="O1567" t="str">
            <v>1430</v>
          </cell>
          <cell r="P1567">
            <v>6666</v>
          </cell>
          <cell r="Q1567">
            <v>4.2999999999999997E-2</v>
          </cell>
          <cell r="R1567" t="str">
            <v>98.87</v>
          </cell>
          <cell r="S1567" t="str">
            <v>100</v>
          </cell>
          <cell r="T1567">
            <v>0</v>
          </cell>
          <cell r="V1567" t="str">
            <v>6</v>
          </cell>
          <cell r="W1567" t="str">
            <v>20</v>
          </cell>
          <cell r="X1567" t="str">
            <v>NA</v>
          </cell>
          <cell r="Z1567" t="str">
            <v>.6</v>
          </cell>
          <cell r="AA1567" t="str">
            <v>1.5</v>
          </cell>
          <cell r="AB1567" t="str">
            <v>NA</v>
          </cell>
          <cell r="AD1567" t="str">
            <v>99.5</v>
          </cell>
          <cell r="AE1567" t="str">
            <v>40</v>
          </cell>
          <cell r="AF1567" t="str">
            <v xml:space="preserve">   333000</v>
          </cell>
          <cell r="AG1567" t="str">
            <v>280</v>
          </cell>
        </row>
        <row r="1568">
          <cell r="H1568" t="str">
            <v>6124_B_1</v>
          </cell>
          <cell r="I1568">
            <v>30042</v>
          </cell>
          <cell r="K1568" t="str">
            <v>OP</v>
          </cell>
          <cell r="L1568" t="str">
            <v>EK</v>
          </cell>
          <cell r="O1568" t="str">
            <v>3140</v>
          </cell>
          <cell r="P1568">
            <v>7469</v>
          </cell>
          <cell r="Q1568">
            <v>0.02</v>
          </cell>
          <cell r="R1568" t="str">
            <v>87.7</v>
          </cell>
          <cell r="S1568" t="str">
            <v>97.6</v>
          </cell>
          <cell r="T1568">
            <v>38384</v>
          </cell>
          <cell r="V1568" t="str">
            <v>13.5</v>
          </cell>
          <cell r="X1568" t="str">
            <v>.1</v>
          </cell>
          <cell r="Z1568" t="str">
            <v>1.3</v>
          </cell>
          <cell r="AB1568" t="str">
            <v>2.4</v>
          </cell>
          <cell r="AD1568" t="str">
            <v>99.5</v>
          </cell>
          <cell r="AE1568" t="str">
            <v>7</v>
          </cell>
          <cell r="AF1568" t="str">
            <v xml:space="preserve">   682000</v>
          </cell>
          <cell r="AG1568" t="str">
            <v>280</v>
          </cell>
        </row>
        <row r="1569">
          <cell r="H1569" t="str">
            <v>54634_B_1</v>
          </cell>
          <cell r="I1569">
            <v>32843</v>
          </cell>
          <cell r="K1569" t="str">
            <v>OP</v>
          </cell>
          <cell r="L1569" t="str">
            <v>BP</v>
          </cell>
          <cell r="O1569" t="str">
            <v>EN</v>
          </cell>
          <cell r="P1569">
            <v>7976</v>
          </cell>
          <cell r="Q1569">
            <v>0.03</v>
          </cell>
          <cell r="R1569" t="str">
            <v>99.9</v>
          </cell>
          <cell r="V1569" t="str">
            <v>73.0</v>
          </cell>
          <cell r="X1569" t="str">
            <v>NA</v>
          </cell>
          <cell r="Z1569" t="str">
            <v>.3</v>
          </cell>
          <cell r="AB1569" t="str">
            <v>NA</v>
          </cell>
          <cell r="AD1569" t="str">
            <v>99.9</v>
          </cell>
          <cell r="AE1569" t="str">
            <v>36</v>
          </cell>
          <cell r="AF1569" t="str">
            <v>468727</v>
          </cell>
          <cell r="AG1569" t="str">
            <v>300</v>
          </cell>
        </row>
        <row r="1570">
          <cell r="H1570" t="str">
            <v>50974_B_BAG 1</v>
          </cell>
          <cell r="I1570">
            <v>34121</v>
          </cell>
          <cell r="K1570" t="str">
            <v>OP</v>
          </cell>
          <cell r="L1570" t="str">
            <v>BP</v>
          </cell>
          <cell r="O1570" t="str">
            <v>EN</v>
          </cell>
          <cell r="P1570">
            <v>8006</v>
          </cell>
          <cell r="Q1570">
            <v>0</v>
          </cell>
          <cell r="R1570" t="str">
            <v>100.0</v>
          </cell>
          <cell r="S1570" t="str">
            <v>100.0</v>
          </cell>
          <cell r="T1570">
            <v>38687</v>
          </cell>
          <cell r="V1570" t="str">
            <v>41.5</v>
          </cell>
          <cell r="W1570" t="str">
            <v>55.0</v>
          </cell>
          <cell r="X1570" t="str">
            <v>NA</v>
          </cell>
          <cell r="Z1570" t="str">
            <v>2</v>
          </cell>
          <cell r="AA1570" t="str">
            <v>2.9</v>
          </cell>
          <cell r="AB1570" t="str">
            <v>NA</v>
          </cell>
          <cell r="AD1570" t="str">
            <v>100</v>
          </cell>
          <cell r="AE1570" t="str">
            <v>0.2</v>
          </cell>
          <cell r="AF1570" t="str">
            <v>220000</v>
          </cell>
          <cell r="AG1570" t="str">
            <v>340</v>
          </cell>
        </row>
        <row r="1571">
          <cell r="H1571" t="str">
            <v>50974_B_BAG 2</v>
          </cell>
          <cell r="I1571">
            <v>34121</v>
          </cell>
          <cell r="K1571" t="str">
            <v>OP</v>
          </cell>
          <cell r="L1571" t="str">
            <v>BP</v>
          </cell>
          <cell r="O1571" t="str">
            <v>EN</v>
          </cell>
          <cell r="P1571">
            <v>7877</v>
          </cell>
          <cell r="Q1571">
            <v>0</v>
          </cell>
          <cell r="R1571" t="str">
            <v>100.0</v>
          </cell>
          <cell r="S1571" t="str">
            <v>100.0</v>
          </cell>
          <cell r="T1571">
            <v>38687</v>
          </cell>
          <cell r="V1571" t="str">
            <v>41.5</v>
          </cell>
          <cell r="W1571" t="str">
            <v>55.0</v>
          </cell>
          <cell r="X1571" t="str">
            <v>NA</v>
          </cell>
          <cell r="Z1571" t="str">
            <v>2</v>
          </cell>
          <cell r="AA1571" t="str">
            <v>2.9</v>
          </cell>
          <cell r="AB1571" t="str">
            <v>NA</v>
          </cell>
          <cell r="AD1571" t="str">
            <v>100</v>
          </cell>
          <cell r="AE1571" t="str">
            <v>0.2</v>
          </cell>
          <cell r="AF1571" t="str">
            <v>220000</v>
          </cell>
          <cell r="AG1571" t="str">
            <v>340</v>
          </cell>
        </row>
        <row r="1572">
          <cell r="H1572" t="str">
            <v>7030_B_BG-1</v>
          </cell>
          <cell r="I1572">
            <v>33117</v>
          </cell>
          <cell r="K1572" t="str">
            <v>OP</v>
          </cell>
          <cell r="L1572" t="str">
            <v>BS</v>
          </cell>
          <cell r="O1572" t="str">
            <v>7225</v>
          </cell>
          <cell r="P1572">
            <v>8694</v>
          </cell>
          <cell r="Q1572">
            <v>0.03</v>
          </cell>
          <cell r="R1572" t="str">
            <v>99.8</v>
          </cell>
          <cell r="S1572" t="str">
            <v>99.8</v>
          </cell>
          <cell r="T1572">
            <v>33573</v>
          </cell>
          <cell r="V1572" t="str">
            <v>16</v>
          </cell>
          <cell r="X1572" t="str">
            <v>NA</v>
          </cell>
          <cell r="Z1572" t="str">
            <v>.9</v>
          </cell>
          <cell r="AB1572" t="str">
            <v>NA</v>
          </cell>
          <cell r="AD1572" t="str">
            <v>99.8</v>
          </cell>
          <cell r="AE1572" t="str">
            <v>47.0</v>
          </cell>
          <cell r="AF1572" t="str">
            <v xml:space="preserve">   653130</v>
          </cell>
          <cell r="AG1572" t="str">
            <v>320</v>
          </cell>
        </row>
        <row r="1573">
          <cell r="H1573" t="str">
            <v>7030_B_BG-2</v>
          </cell>
          <cell r="I1573">
            <v>33512</v>
          </cell>
          <cell r="K1573" t="str">
            <v>OP</v>
          </cell>
          <cell r="L1573" t="str">
            <v>BS</v>
          </cell>
          <cell r="O1573" t="str">
            <v>10886</v>
          </cell>
          <cell r="P1573">
            <v>7812</v>
          </cell>
          <cell r="Q1573">
            <v>0.03</v>
          </cell>
          <cell r="R1573" t="str">
            <v>99.8</v>
          </cell>
          <cell r="S1573" t="str">
            <v>99.8</v>
          </cell>
          <cell r="T1573">
            <v>33573</v>
          </cell>
          <cell r="V1573" t="str">
            <v>16</v>
          </cell>
          <cell r="X1573" t="str">
            <v>NA</v>
          </cell>
          <cell r="Z1573" t="str">
            <v>.9</v>
          </cell>
          <cell r="AB1573" t="str">
            <v>NA</v>
          </cell>
          <cell r="AD1573" t="str">
            <v>99.8</v>
          </cell>
          <cell r="AE1573" t="str">
            <v>47.0</v>
          </cell>
          <cell r="AF1573" t="str">
            <v xml:space="preserve">   653130</v>
          </cell>
          <cell r="AG1573" t="str">
            <v>320</v>
          </cell>
        </row>
        <row r="1574">
          <cell r="H1574" t="str">
            <v>50837_B_BH1</v>
          </cell>
          <cell r="I1574">
            <v>32325</v>
          </cell>
          <cell r="K1574" t="str">
            <v>OP</v>
          </cell>
          <cell r="L1574" t="str">
            <v>BR</v>
          </cell>
          <cell r="O1574" t="str">
            <v>NA</v>
          </cell>
          <cell r="P1574">
            <v>7638</v>
          </cell>
          <cell r="Q1574">
            <v>0.02</v>
          </cell>
          <cell r="R1574" t="str">
            <v>99.9</v>
          </cell>
          <cell r="S1574" t="str">
            <v>99.9</v>
          </cell>
          <cell r="T1574">
            <v>37926</v>
          </cell>
          <cell r="V1574" t="str">
            <v>NA</v>
          </cell>
          <cell r="X1574" t="str">
            <v>NA</v>
          </cell>
          <cell r="Z1574" t="str">
            <v>NA</v>
          </cell>
          <cell r="AB1574" t="str">
            <v>NA</v>
          </cell>
          <cell r="AD1574" t="str">
            <v>90.0</v>
          </cell>
          <cell r="AE1574" t="str">
            <v>0</v>
          </cell>
          <cell r="AF1574" t="str">
            <v>70000</v>
          </cell>
          <cell r="AG1574" t="str">
            <v>276</v>
          </cell>
        </row>
        <row r="1575">
          <cell r="H1575" t="str">
            <v>50837_B_BH2</v>
          </cell>
          <cell r="I1575">
            <v>32325</v>
          </cell>
          <cell r="K1575" t="str">
            <v>OP</v>
          </cell>
          <cell r="L1575" t="str">
            <v>BR</v>
          </cell>
          <cell r="O1575" t="str">
            <v>NA</v>
          </cell>
          <cell r="P1575">
            <v>7721</v>
          </cell>
          <cell r="Q1575">
            <v>0.02</v>
          </cell>
          <cell r="R1575" t="str">
            <v>99.9</v>
          </cell>
          <cell r="S1575" t="str">
            <v>99.9</v>
          </cell>
          <cell r="T1575">
            <v>38626</v>
          </cell>
          <cell r="V1575" t="str">
            <v>NA</v>
          </cell>
          <cell r="X1575" t="str">
            <v>NA</v>
          </cell>
          <cell r="Z1575" t="str">
            <v>NA</v>
          </cell>
          <cell r="AB1575" t="str">
            <v>NA</v>
          </cell>
          <cell r="AD1575" t="str">
            <v>90.0</v>
          </cell>
          <cell r="AE1575" t="str">
            <v>0</v>
          </cell>
          <cell r="AF1575" t="str">
            <v>70000</v>
          </cell>
          <cell r="AG1575" t="str">
            <v>276</v>
          </cell>
        </row>
        <row r="1576">
          <cell r="H1576" t="str">
            <v>50837_B_BH3</v>
          </cell>
          <cell r="I1576">
            <v>32325</v>
          </cell>
          <cell r="K1576" t="str">
            <v>OP</v>
          </cell>
          <cell r="L1576" t="str">
            <v>BR</v>
          </cell>
          <cell r="O1576" t="str">
            <v>NA</v>
          </cell>
          <cell r="P1576">
            <v>7729</v>
          </cell>
          <cell r="Q1576">
            <v>0.02</v>
          </cell>
          <cell r="R1576" t="str">
            <v>99.9</v>
          </cell>
          <cell r="S1576" t="str">
            <v>99.9</v>
          </cell>
          <cell r="T1576">
            <v>38200</v>
          </cell>
          <cell r="V1576" t="str">
            <v>NA</v>
          </cell>
          <cell r="X1576" t="str">
            <v>NA</v>
          </cell>
          <cell r="Z1576" t="str">
            <v>NA</v>
          </cell>
          <cell r="AB1576" t="str">
            <v>NA</v>
          </cell>
          <cell r="AD1576" t="str">
            <v>90.0</v>
          </cell>
          <cell r="AE1576" t="str">
            <v>0</v>
          </cell>
          <cell r="AF1576" t="str">
            <v>70000</v>
          </cell>
          <cell r="AG1576" t="str">
            <v>276</v>
          </cell>
        </row>
        <row r="1577">
          <cell r="H1577" t="str">
            <v>50290_B_1</v>
          </cell>
          <cell r="I1577">
            <v>36678</v>
          </cell>
          <cell r="K1577" t="str">
            <v>OP</v>
          </cell>
          <cell r="L1577" t="str">
            <v>EC</v>
          </cell>
          <cell r="M1577" t="str">
            <v>BP</v>
          </cell>
          <cell r="O1577" t="str">
            <v>6700</v>
          </cell>
          <cell r="P1577">
            <v>7915</v>
          </cell>
          <cell r="Q1577">
            <v>1.9</v>
          </cell>
          <cell r="R1577" t="str">
            <v>99.9</v>
          </cell>
          <cell r="S1577" t="str">
            <v>100.0</v>
          </cell>
          <cell r="T1577">
            <v>38626</v>
          </cell>
          <cell r="V1577" t="str">
            <v>NA</v>
          </cell>
          <cell r="X1577" t="str">
            <v>NA</v>
          </cell>
          <cell r="Z1577" t="str">
            <v>NA</v>
          </cell>
          <cell r="AB1577" t="str">
            <v>NA</v>
          </cell>
          <cell r="AD1577" t="str">
            <v>99.9</v>
          </cell>
          <cell r="AE1577" t="str">
            <v>0.8</v>
          </cell>
          <cell r="AF1577" t="str">
            <v>283700</v>
          </cell>
          <cell r="AG1577" t="str">
            <v>330</v>
          </cell>
        </row>
        <row r="1578">
          <cell r="H1578" t="str">
            <v>50290_B_2</v>
          </cell>
          <cell r="I1578">
            <v>36678</v>
          </cell>
          <cell r="K1578" t="str">
            <v>OP</v>
          </cell>
          <cell r="L1578" t="str">
            <v>EC</v>
          </cell>
          <cell r="M1578" t="str">
            <v>BP</v>
          </cell>
          <cell r="O1578" t="str">
            <v>6700</v>
          </cell>
          <cell r="P1578">
            <v>8007</v>
          </cell>
          <cell r="Q1578">
            <v>1.2</v>
          </cell>
          <cell r="R1578" t="str">
            <v>99.9</v>
          </cell>
          <cell r="S1578" t="str">
            <v>100</v>
          </cell>
          <cell r="T1578">
            <v>38626</v>
          </cell>
          <cell r="V1578" t="str">
            <v>NA</v>
          </cell>
          <cell r="X1578" t="str">
            <v>NA</v>
          </cell>
          <cell r="Z1578" t="str">
            <v>NA</v>
          </cell>
          <cell r="AB1578" t="str">
            <v>NA</v>
          </cell>
          <cell r="AD1578" t="str">
            <v>99.9</v>
          </cell>
          <cell r="AE1578" t="str">
            <v>0.9</v>
          </cell>
          <cell r="AF1578" t="str">
            <v>268000</v>
          </cell>
          <cell r="AG1578" t="str">
            <v>330</v>
          </cell>
        </row>
        <row r="1579">
          <cell r="H1579" t="str">
            <v>50290_B_BG1</v>
          </cell>
          <cell r="I1579">
            <v>34060</v>
          </cell>
          <cell r="K1579" t="str">
            <v>OP</v>
          </cell>
          <cell r="L1579" t="str">
            <v>BP</v>
          </cell>
          <cell r="M1579" t="str">
            <v>EC</v>
          </cell>
          <cell r="O1579" t="str">
            <v>7000</v>
          </cell>
          <cell r="P1579">
            <v>7752</v>
          </cell>
          <cell r="Q1579">
            <v>2.65</v>
          </cell>
          <cell r="R1579" t="str">
            <v>99.9</v>
          </cell>
          <cell r="S1579" t="str">
            <v>100</v>
          </cell>
          <cell r="T1579">
            <v>38626</v>
          </cell>
          <cell r="V1579" t="str">
            <v>NA</v>
          </cell>
          <cell r="X1579" t="str">
            <v>NA</v>
          </cell>
          <cell r="Z1579" t="str">
            <v>NA</v>
          </cell>
          <cell r="AB1579" t="str">
            <v>NA</v>
          </cell>
          <cell r="AD1579" t="str">
            <v>99.9</v>
          </cell>
          <cell r="AE1579" t="str">
            <v>0.7</v>
          </cell>
          <cell r="AF1579" t="str">
            <v>264000</v>
          </cell>
          <cell r="AG1579" t="str">
            <v>330</v>
          </cell>
        </row>
        <row r="1580">
          <cell r="H1580" t="str">
            <v>2943_B_CYC1</v>
          </cell>
          <cell r="I1580">
            <v>23894</v>
          </cell>
          <cell r="K1580" t="str">
            <v>OP</v>
          </cell>
          <cell r="L1580" t="str">
            <v>MC</v>
          </cell>
          <cell r="O1580" t="str">
            <v>40</v>
          </cell>
          <cell r="P1580">
            <v>5534</v>
          </cell>
          <cell r="Q1580" t="str">
            <v>EN</v>
          </cell>
          <cell r="R1580" t="str">
            <v>80</v>
          </cell>
          <cell r="S1580" t="str">
            <v>80</v>
          </cell>
          <cell r="U1580" t="str">
            <v>EN</v>
          </cell>
          <cell r="V1580" t="str">
            <v>NA</v>
          </cell>
          <cell r="X1580" t="str">
            <v>NA</v>
          </cell>
          <cell r="Z1580" t="str">
            <v>NA</v>
          </cell>
          <cell r="AB1580" t="str">
            <v>NA</v>
          </cell>
          <cell r="AD1580" t="str">
            <v>80.0</v>
          </cell>
          <cell r="AE1580" t="str">
            <v>EN</v>
          </cell>
          <cell r="AF1580" t="str">
            <v>EN</v>
          </cell>
          <cell r="AG1580" t="str">
            <v>340</v>
          </cell>
        </row>
        <row r="1581">
          <cell r="H1581" t="str">
            <v>2943_B_CYC4</v>
          </cell>
          <cell r="I1581">
            <v>19511</v>
          </cell>
          <cell r="K1581" t="str">
            <v>OP</v>
          </cell>
          <cell r="L1581" t="str">
            <v>MC</v>
          </cell>
          <cell r="O1581" t="str">
            <v>27</v>
          </cell>
          <cell r="P1581">
            <v>0</v>
          </cell>
          <cell r="Q1581" t="str">
            <v>EN</v>
          </cell>
          <cell r="R1581" t="str">
            <v>80</v>
          </cell>
          <cell r="S1581" t="str">
            <v>80</v>
          </cell>
          <cell r="U1581" t="str">
            <v>EN</v>
          </cell>
          <cell r="V1581" t="str">
            <v>NA</v>
          </cell>
          <cell r="X1581" t="str">
            <v>NA</v>
          </cell>
          <cell r="Z1581" t="str">
            <v>NA</v>
          </cell>
          <cell r="AB1581" t="str">
            <v>NA</v>
          </cell>
          <cell r="AD1581" t="str">
            <v>80.0</v>
          </cell>
          <cell r="AE1581" t="str">
            <v>EN</v>
          </cell>
          <cell r="AF1581" t="str">
            <v>43900</v>
          </cell>
          <cell r="AG1581" t="str">
            <v>515</v>
          </cell>
        </row>
        <row r="1582">
          <cell r="H1582" t="str">
            <v>2943_B_ESP 1</v>
          </cell>
          <cell r="I1582">
            <v>32295</v>
          </cell>
          <cell r="K1582" t="str">
            <v>OP</v>
          </cell>
          <cell r="L1582" t="str">
            <v>EW</v>
          </cell>
          <cell r="O1582" t="str">
            <v>807</v>
          </cell>
          <cell r="P1582">
            <v>5534</v>
          </cell>
          <cell r="Q1582">
            <v>0.12</v>
          </cell>
          <cell r="R1582" t="str">
            <v>98.5</v>
          </cell>
          <cell r="S1582" t="str">
            <v>98.5</v>
          </cell>
          <cell r="U1582" t="str">
            <v>EN</v>
          </cell>
          <cell r="V1582" t="str">
            <v>2.0</v>
          </cell>
          <cell r="W1582" t="str">
            <v>20.0</v>
          </cell>
          <cell r="X1582" t="str">
            <v>NA</v>
          </cell>
          <cell r="Z1582" t="str">
            <v>NA</v>
          </cell>
          <cell r="AB1582" t="str">
            <v>NA</v>
          </cell>
          <cell r="AD1582" t="str">
            <v>98.5</v>
          </cell>
          <cell r="AE1582" t="str">
            <v>0</v>
          </cell>
          <cell r="AF1582" t="str">
            <v>265000</v>
          </cell>
          <cell r="AG1582" t="str">
            <v>385</v>
          </cell>
        </row>
        <row r="1583">
          <cell r="H1583" t="str">
            <v>2943_B_ESP 2</v>
          </cell>
          <cell r="I1583">
            <v>32295</v>
          </cell>
          <cell r="K1583" t="str">
            <v>OP</v>
          </cell>
          <cell r="L1583" t="str">
            <v>EW</v>
          </cell>
          <cell r="O1583" t="str">
            <v>807</v>
          </cell>
          <cell r="P1583">
            <v>3225</v>
          </cell>
          <cell r="Q1583">
            <v>0.12</v>
          </cell>
          <cell r="R1583" t="str">
            <v>98.5</v>
          </cell>
          <cell r="S1583" t="str">
            <v>98.5</v>
          </cell>
          <cell r="U1583" t="str">
            <v>EN</v>
          </cell>
          <cell r="V1583" t="str">
            <v>2.0</v>
          </cell>
          <cell r="W1583" t="str">
            <v>20.0</v>
          </cell>
          <cell r="X1583" t="str">
            <v>NA</v>
          </cell>
          <cell r="Z1583" t="str">
            <v>NA</v>
          </cell>
          <cell r="AB1583" t="str">
            <v>NA</v>
          </cell>
          <cell r="AD1583" t="str">
            <v>98.5</v>
          </cell>
          <cell r="AE1583" t="str">
            <v>0</v>
          </cell>
          <cell r="AF1583" t="str">
            <v>265000</v>
          </cell>
          <cell r="AG1583" t="str">
            <v>385</v>
          </cell>
        </row>
        <row r="1584">
          <cell r="H1584" t="str">
            <v>10144_B_FGPC1</v>
          </cell>
          <cell r="I1584">
            <v>31564</v>
          </cell>
          <cell r="K1584" t="str">
            <v>OP</v>
          </cell>
          <cell r="L1584" t="str">
            <v>EW</v>
          </cell>
          <cell r="O1584" t="str">
            <v>EN</v>
          </cell>
          <cell r="P1584">
            <v>8564</v>
          </cell>
          <cell r="Q1584">
            <v>0.02</v>
          </cell>
          <cell r="R1584" t="str">
            <v>98</v>
          </cell>
          <cell r="S1584" t="str">
            <v>NA</v>
          </cell>
          <cell r="U1584" t="str">
            <v>NA</v>
          </cell>
          <cell r="V1584" t="str">
            <v>NA</v>
          </cell>
          <cell r="W1584" t="str">
            <v>NA</v>
          </cell>
          <cell r="X1584" t="str">
            <v>NA</v>
          </cell>
          <cell r="Y1584" t="str">
            <v>NA</v>
          </cell>
          <cell r="Z1584" t="str">
            <v>NA</v>
          </cell>
          <cell r="AA1584" t="str">
            <v>NA</v>
          </cell>
          <cell r="AB1584" t="str">
            <v>NA</v>
          </cell>
          <cell r="AC1584" t="str">
            <v>NA</v>
          </cell>
          <cell r="AD1584" t="str">
            <v>97.9</v>
          </cell>
          <cell r="AE1584" t="str">
            <v>7</v>
          </cell>
          <cell r="AF1584" t="str">
            <v>195000</v>
          </cell>
          <cell r="AG1584" t="str">
            <v>325</v>
          </cell>
        </row>
        <row r="1585">
          <cell r="H1585" t="str">
            <v>50110_B_FGPC1</v>
          </cell>
          <cell r="I1585">
            <v>31717</v>
          </cell>
          <cell r="K1585" t="str">
            <v>OP</v>
          </cell>
          <cell r="L1585" t="str">
            <v>MC</v>
          </cell>
          <cell r="M1585" t="str">
            <v>EK</v>
          </cell>
          <cell r="O1585" t="str">
            <v>EN</v>
          </cell>
          <cell r="P1585">
            <v>8335</v>
          </cell>
          <cell r="Q1585">
            <v>0.02</v>
          </cell>
          <cell r="R1585" t="str">
            <v>98</v>
          </cell>
          <cell r="S1585" t="str">
            <v>NA</v>
          </cell>
          <cell r="U1585" t="str">
            <v>NA</v>
          </cell>
          <cell r="V1585" t="str">
            <v>NA</v>
          </cell>
          <cell r="X1585" t="str">
            <v>NA</v>
          </cell>
          <cell r="Z1585" t="str">
            <v>NA</v>
          </cell>
          <cell r="AB1585" t="str">
            <v>NA</v>
          </cell>
          <cell r="AD1585" t="str">
            <v>97.9</v>
          </cell>
          <cell r="AE1585" t="str">
            <v>9</v>
          </cell>
          <cell r="AF1585" t="str">
            <v>172000</v>
          </cell>
          <cell r="AG1585" t="str">
            <v>350</v>
          </cell>
        </row>
        <row r="1586">
          <cell r="H1586" t="str">
            <v>50111_B_FGPC1</v>
          </cell>
          <cell r="I1586">
            <v>32782</v>
          </cell>
          <cell r="K1586" t="str">
            <v>OP</v>
          </cell>
          <cell r="L1586" t="str">
            <v>MC</v>
          </cell>
          <cell r="M1586" t="str">
            <v>EK</v>
          </cell>
          <cell r="O1586" t="str">
            <v>EN</v>
          </cell>
          <cell r="P1586">
            <v>8122</v>
          </cell>
          <cell r="Q1586">
            <v>0.01</v>
          </cell>
          <cell r="R1586" t="str">
            <v>98.0</v>
          </cell>
          <cell r="S1586" t="str">
            <v>NA</v>
          </cell>
          <cell r="U1586" t="str">
            <v>NA</v>
          </cell>
          <cell r="V1586" t="str">
            <v>NA</v>
          </cell>
          <cell r="X1586" t="str">
            <v>NA</v>
          </cell>
          <cell r="Z1586" t="str">
            <v>NA</v>
          </cell>
          <cell r="AB1586" t="str">
            <v>NA</v>
          </cell>
          <cell r="AD1586" t="str">
            <v>97.9</v>
          </cell>
          <cell r="AE1586" t="str">
            <v>10</v>
          </cell>
          <cell r="AF1586" t="str">
            <v>172000</v>
          </cell>
          <cell r="AG1586" t="str">
            <v>350</v>
          </cell>
        </row>
        <row r="1587">
          <cell r="H1587" t="str">
            <v>50112_B_FGPC1</v>
          </cell>
          <cell r="I1587">
            <v>31747</v>
          </cell>
          <cell r="K1587" t="str">
            <v>OP</v>
          </cell>
          <cell r="L1587" t="str">
            <v>MC</v>
          </cell>
          <cell r="M1587" t="str">
            <v>EK</v>
          </cell>
          <cell r="O1587" t="str">
            <v>EN</v>
          </cell>
          <cell r="P1587">
            <v>8171</v>
          </cell>
          <cell r="Q1587">
            <v>0.02</v>
          </cell>
          <cell r="R1587" t="str">
            <v>98.0</v>
          </cell>
          <cell r="S1587" t="str">
            <v>NA</v>
          </cell>
          <cell r="U1587" t="str">
            <v>NA</v>
          </cell>
          <cell r="V1587" t="str">
            <v>NA</v>
          </cell>
          <cell r="X1587" t="str">
            <v>NA</v>
          </cell>
          <cell r="Z1587" t="str">
            <v>NA</v>
          </cell>
          <cell r="AB1587" t="str">
            <v>NA</v>
          </cell>
          <cell r="AD1587" t="str">
            <v>97.9</v>
          </cell>
          <cell r="AE1587" t="str">
            <v>11</v>
          </cell>
          <cell r="AF1587" t="str">
            <v>172000</v>
          </cell>
          <cell r="AG1587" t="str">
            <v>350</v>
          </cell>
        </row>
        <row r="1588">
          <cell r="H1588" t="str">
            <v>50112_B_FGPC2</v>
          </cell>
          <cell r="I1588">
            <v>36130</v>
          </cell>
          <cell r="K1588" t="str">
            <v>OP</v>
          </cell>
          <cell r="L1588" t="str">
            <v>MC</v>
          </cell>
          <cell r="M1588" t="str">
            <v>EK</v>
          </cell>
          <cell r="O1588" t="str">
            <v>EN</v>
          </cell>
          <cell r="P1588">
            <v>7918</v>
          </cell>
          <cell r="Q1588">
            <v>0.02</v>
          </cell>
          <cell r="R1588" t="str">
            <v>98.0</v>
          </cell>
          <cell r="S1588" t="str">
            <v>NA</v>
          </cell>
          <cell r="U1588" t="str">
            <v>NA</v>
          </cell>
          <cell r="V1588" t="str">
            <v>NA</v>
          </cell>
          <cell r="X1588" t="str">
            <v>NA</v>
          </cell>
          <cell r="Z1588" t="str">
            <v>NA</v>
          </cell>
          <cell r="AB1588" t="str">
            <v>NA</v>
          </cell>
          <cell r="AD1588" t="str">
            <v>98.5</v>
          </cell>
          <cell r="AE1588" t="str">
            <v>9</v>
          </cell>
          <cell r="AF1588" t="str">
            <v>123100</v>
          </cell>
          <cell r="AG1588" t="str">
            <v>350</v>
          </cell>
        </row>
        <row r="1589">
          <cell r="H1589" t="str">
            <v>55882_B_FGPC1</v>
          </cell>
          <cell r="I1589">
            <v>37712</v>
          </cell>
          <cell r="K1589" t="str">
            <v>OP</v>
          </cell>
          <cell r="L1589" t="str">
            <v>MC</v>
          </cell>
          <cell r="M1589" t="str">
            <v>EK</v>
          </cell>
          <cell r="O1589" t="str">
            <v>EN</v>
          </cell>
          <cell r="P1589">
            <v>8586</v>
          </cell>
          <cell r="Q1589">
            <v>0.01</v>
          </cell>
          <cell r="R1589" t="str">
            <v>99</v>
          </cell>
          <cell r="S1589" t="str">
            <v>NA</v>
          </cell>
          <cell r="U1589" t="str">
            <v>NA</v>
          </cell>
          <cell r="V1589" t="str">
            <v>NA</v>
          </cell>
          <cell r="X1589" t="str">
            <v>NA</v>
          </cell>
          <cell r="Z1589" t="str">
            <v>NA</v>
          </cell>
          <cell r="AB1589" t="str">
            <v>NA</v>
          </cell>
          <cell r="AD1589" t="str">
            <v>98.8</v>
          </cell>
          <cell r="AE1589" t="str">
            <v>10</v>
          </cell>
          <cell r="AF1589" t="str">
            <v>150000</v>
          </cell>
          <cell r="AG1589" t="str">
            <v>350</v>
          </cell>
        </row>
        <row r="1590">
          <cell r="H1590" t="str">
            <v>8224_B_1</v>
          </cell>
          <cell r="I1590">
            <v>29952</v>
          </cell>
          <cell r="K1590" t="str">
            <v>OP</v>
          </cell>
          <cell r="L1590" t="str">
            <v>BR</v>
          </cell>
          <cell r="O1590" t="str">
            <v>10000</v>
          </cell>
          <cell r="P1590">
            <v>7658</v>
          </cell>
          <cell r="Q1590">
            <v>0</v>
          </cell>
          <cell r="R1590" t="str">
            <v>99.9</v>
          </cell>
          <cell r="S1590" t="str">
            <v>99.9</v>
          </cell>
          <cell r="T1590">
            <v>38412</v>
          </cell>
          <cell r="V1590" t="str">
            <v>10.0</v>
          </cell>
          <cell r="W1590" t="str">
            <v>13.0</v>
          </cell>
          <cell r="X1590" t="str">
            <v>0.1</v>
          </cell>
          <cell r="Z1590" t="str">
            <v>.3.0</v>
          </cell>
          <cell r="AA1590" t="str">
            <v>1.0</v>
          </cell>
          <cell r="AB1590" t="str">
            <v>0.8</v>
          </cell>
          <cell r="AD1590" t="str">
            <v>99.7</v>
          </cell>
          <cell r="AE1590" t="str">
            <v>95</v>
          </cell>
          <cell r="AF1590" t="str">
            <v xml:space="preserve">  1071344</v>
          </cell>
          <cell r="AG1590" t="str">
            <v>286</v>
          </cell>
        </row>
        <row r="1591">
          <cell r="H1591" t="str">
            <v>8224_B_2</v>
          </cell>
          <cell r="I1591">
            <v>31199</v>
          </cell>
          <cell r="K1591" t="str">
            <v>OP</v>
          </cell>
          <cell r="L1591" t="str">
            <v>BR</v>
          </cell>
          <cell r="O1591" t="str">
            <v>10000</v>
          </cell>
          <cell r="P1591">
            <v>8092</v>
          </cell>
          <cell r="Q1591">
            <v>0</v>
          </cell>
          <cell r="R1591" t="str">
            <v>99.9</v>
          </cell>
          <cell r="S1591" t="str">
            <v>99.9</v>
          </cell>
          <cell r="T1591">
            <v>38412</v>
          </cell>
          <cell r="V1591" t="str">
            <v>10.0</v>
          </cell>
          <cell r="W1591" t="str">
            <v>13.0</v>
          </cell>
          <cell r="X1591" t="str">
            <v>0.1</v>
          </cell>
          <cell r="Z1591" t="str">
            <v>1.0</v>
          </cell>
          <cell r="AB1591" t="str">
            <v>0.8</v>
          </cell>
          <cell r="AD1591" t="str">
            <v>99.7</v>
          </cell>
          <cell r="AE1591" t="str">
            <v>74</v>
          </cell>
          <cell r="AF1591" t="str">
            <v xml:space="preserve">  1043000</v>
          </cell>
          <cell r="AG1591" t="str">
            <v>190</v>
          </cell>
        </row>
        <row r="1592">
          <cell r="H1592" t="str">
            <v>6768_B_1</v>
          </cell>
          <cell r="I1592">
            <v>29830</v>
          </cell>
          <cell r="K1592" t="str">
            <v>OP</v>
          </cell>
          <cell r="L1592" t="str">
            <v>EK</v>
          </cell>
          <cell r="O1592" t="str">
            <v>2739</v>
          </cell>
          <cell r="P1592">
            <v>8440</v>
          </cell>
          <cell r="Q1592">
            <v>0.02</v>
          </cell>
          <cell r="R1592" t="str">
            <v>99.8</v>
          </cell>
          <cell r="S1592" t="str">
            <v>99.8</v>
          </cell>
          <cell r="T1592">
            <v>30103</v>
          </cell>
          <cell r="V1592" t="str">
            <v>9.9</v>
          </cell>
          <cell r="W1592" t="str">
            <v>15.2</v>
          </cell>
          <cell r="X1592" t="str">
            <v>NA</v>
          </cell>
          <cell r="Z1592" t="str">
            <v>2.8</v>
          </cell>
          <cell r="AA1592" t="str">
            <v>3.3</v>
          </cell>
          <cell r="AB1592" t="str">
            <v>NA</v>
          </cell>
          <cell r="AD1592" t="str">
            <v>99.4</v>
          </cell>
          <cell r="AE1592" t="str">
            <v>103</v>
          </cell>
          <cell r="AF1592" t="str">
            <v xml:space="preserve">   717600</v>
          </cell>
          <cell r="AG1592" t="str">
            <v>289</v>
          </cell>
        </row>
        <row r="1593">
          <cell r="H1593" t="str">
            <v>3113_B_1</v>
          </cell>
          <cell r="I1593">
            <v>32540</v>
          </cell>
          <cell r="K1593" t="str">
            <v>OP</v>
          </cell>
          <cell r="L1593" t="str">
            <v>EK</v>
          </cell>
          <cell r="O1593" t="str">
            <v>11677</v>
          </cell>
          <cell r="P1593">
            <v>6801</v>
          </cell>
          <cell r="Q1593">
            <v>0.08</v>
          </cell>
          <cell r="R1593" t="str">
            <v>99.5</v>
          </cell>
          <cell r="S1593" t="str">
            <v>99.5</v>
          </cell>
          <cell r="T1593">
            <v>34759</v>
          </cell>
          <cell r="V1593" t="str">
            <v>8.5</v>
          </cell>
          <cell r="X1593" t="str">
            <v>NA</v>
          </cell>
          <cell r="Z1593" t="str">
            <v>1.4</v>
          </cell>
          <cell r="AA1593" t="str">
            <v>1.9</v>
          </cell>
          <cell r="AB1593" t="str">
            <v>0.1</v>
          </cell>
          <cell r="AD1593" t="str">
            <v>99.5</v>
          </cell>
          <cell r="AE1593" t="str">
            <v>65</v>
          </cell>
          <cell r="AF1593" t="str">
            <v xml:space="preserve">   584000</v>
          </cell>
          <cell r="AG1593" t="str">
            <v>266</v>
          </cell>
        </row>
        <row r="1594">
          <cell r="H1594" t="str">
            <v>3113_B_2</v>
          </cell>
          <cell r="I1594">
            <v>32021</v>
          </cell>
          <cell r="K1594" t="str">
            <v>OP</v>
          </cell>
          <cell r="L1594" t="str">
            <v>EK</v>
          </cell>
          <cell r="O1594" t="str">
            <v>12000</v>
          </cell>
          <cell r="P1594">
            <v>7604</v>
          </cell>
          <cell r="Q1594">
            <v>0.02</v>
          </cell>
          <cell r="R1594" t="str">
            <v>99.5</v>
          </cell>
          <cell r="S1594" t="str">
            <v>99.5</v>
          </cell>
          <cell r="T1594">
            <v>35096</v>
          </cell>
          <cell r="V1594" t="str">
            <v>8.5</v>
          </cell>
          <cell r="X1594" t="str">
            <v>NA</v>
          </cell>
          <cell r="Z1594" t="str">
            <v>1.4</v>
          </cell>
          <cell r="AA1594" t="str">
            <v>1.9</v>
          </cell>
          <cell r="AB1594" t="str">
            <v>0.1</v>
          </cell>
          <cell r="AD1594" t="str">
            <v>99.5</v>
          </cell>
          <cell r="AE1594" t="str">
            <v>110</v>
          </cell>
          <cell r="AF1594" t="str">
            <v xml:space="preserve">   868000</v>
          </cell>
          <cell r="AG1594" t="str">
            <v>266</v>
          </cell>
        </row>
        <row r="1595">
          <cell r="H1595" t="str">
            <v>3115_B_1</v>
          </cell>
          <cell r="I1595">
            <v>27364</v>
          </cell>
          <cell r="K1595" t="str">
            <v>OP</v>
          </cell>
          <cell r="L1595" t="str">
            <v>EK</v>
          </cell>
          <cell r="O1595" t="str">
            <v>1454</v>
          </cell>
          <cell r="P1595">
            <v>7911</v>
          </cell>
          <cell r="Q1595">
            <v>0.04</v>
          </cell>
          <cell r="R1595" t="str">
            <v>99.6</v>
          </cell>
          <cell r="S1595" t="str">
            <v>99.6</v>
          </cell>
          <cell r="T1595">
            <v>27181</v>
          </cell>
          <cell r="V1595" t="str">
            <v>11.4</v>
          </cell>
          <cell r="X1595" t="str">
            <v>NA</v>
          </cell>
          <cell r="Z1595" t="str">
            <v>1.3</v>
          </cell>
          <cell r="AB1595" t="str">
            <v>.3</v>
          </cell>
          <cell r="AD1595" t="str">
            <v>99</v>
          </cell>
          <cell r="AE1595" t="str">
            <v>52</v>
          </cell>
          <cell r="AF1595" t="str">
            <v xml:space="preserve">   277000</v>
          </cell>
          <cell r="AG1595" t="str">
            <v>291</v>
          </cell>
        </row>
        <row r="1596">
          <cell r="H1596" t="str">
            <v>3115_B_2</v>
          </cell>
          <cell r="I1596">
            <v>27364</v>
          </cell>
          <cell r="K1596" t="str">
            <v>OP</v>
          </cell>
          <cell r="L1596" t="str">
            <v>EK</v>
          </cell>
          <cell r="O1596" t="str">
            <v>1454</v>
          </cell>
          <cell r="P1596">
            <v>7659</v>
          </cell>
          <cell r="Q1596">
            <v>0.04</v>
          </cell>
          <cell r="R1596" t="str">
            <v>99.6</v>
          </cell>
          <cell r="S1596" t="str">
            <v>99.6</v>
          </cell>
          <cell r="T1596">
            <v>27181</v>
          </cell>
          <cell r="V1596" t="str">
            <v>11.4</v>
          </cell>
          <cell r="X1596" t="str">
            <v>NA</v>
          </cell>
          <cell r="Z1596" t="str">
            <v>1.3</v>
          </cell>
          <cell r="AB1596" t="str">
            <v>.3</v>
          </cell>
          <cell r="AD1596" t="str">
            <v>99</v>
          </cell>
          <cell r="AE1596" t="str">
            <v>52</v>
          </cell>
          <cell r="AF1596" t="str">
            <v xml:space="preserve">   277000</v>
          </cell>
          <cell r="AG1596" t="str">
            <v>291</v>
          </cell>
        </row>
        <row r="1597">
          <cell r="H1597" t="str">
            <v>3115_B_3</v>
          </cell>
          <cell r="I1597">
            <v>27364</v>
          </cell>
          <cell r="K1597" t="str">
            <v>OP</v>
          </cell>
          <cell r="L1597" t="str">
            <v>EK</v>
          </cell>
          <cell r="O1597" t="str">
            <v>1454</v>
          </cell>
          <cell r="P1597">
            <v>7743</v>
          </cell>
          <cell r="Q1597">
            <v>0.03</v>
          </cell>
          <cell r="R1597" t="str">
            <v>99.6</v>
          </cell>
          <cell r="S1597" t="str">
            <v>99.6</v>
          </cell>
          <cell r="T1597">
            <v>27181</v>
          </cell>
          <cell r="V1597" t="str">
            <v>11.4</v>
          </cell>
          <cell r="X1597" t="str">
            <v>NA</v>
          </cell>
          <cell r="Z1597" t="str">
            <v>1.3</v>
          </cell>
          <cell r="AB1597" t="str">
            <v>.3</v>
          </cell>
          <cell r="AD1597" t="str">
            <v>99</v>
          </cell>
          <cell r="AE1597" t="str">
            <v>52</v>
          </cell>
          <cell r="AF1597" t="str">
            <v xml:space="preserve">   277000</v>
          </cell>
          <cell r="AG1597" t="str">
            <v>291</v>
          </cell>
        </row>
        <row r="1598">
          <cell r="H1598" t="str">
            <v>3131_B_1</v>
          </cell>
          <cell r="I1598">
            <v>28185</v>
          </cell>
          <cell r="K1598" t="str">
            <v>OP</v>
          </cell>
          <cell r="L1598" t="str">
            <v>EC</v>
          </cell>
          <cell r="O1598" t="str">
            <v>3500</v>
          </cell>
          <cell r="P1598">
            <v>8340</v>
          </cell>
          <cell r="Q1598">
            <v>0.08</v>
          </cell>
          <cell r="R1598" t="str">
            <v>99.2</v>
          </cell>
          <cell r="S1598" t="str">
            <v>99.2</v>
          </cell>
          <cell r="T1598">
            <v>34851</v>
          </cell>
          <cell r="V1598" t="str">
            <v>15</v>
          </cell>
          <cell r="X1598" t="str">
            <v>NA</v>
          </cell>
          <cell r="Z1598" t="str">
            <v>2</v>
          </cell>
          <cell r="AB1598" t="str">
            <v>NA</v>
          </cell>
          <cell r="AD1598" t="str">
            <v>99.2</v>
          </cell>
          <cell r="AE1598" t="str">
            <v>118</v>
          </cell>
          <cell r="AF1598" t="str">
            <v xml:space="preserve">   550000</v>
          </cell>
          <cell r="AG1598" t="str">
            <v>300</v>
          </cell>
        </row>
        <row r="1599">
          <cell r="H1599" t="str">
            <v>3131_B_2</v>
          </cell>
          <cell r="I1599">
            <v>27760</v>
          </cell>
          <cell r="K1599" t="str">
            <v>OP</v>
          </cell>
          <cell r="L1599" t="str">
            <v>EC</v>
          </cell>
          <cell r="O1599" t="str">
            <v>3500</v>
          </cell>
          <cell r="P1599">
            <v>7399</v>
          </cell>
          <cell r="Q1599">
            <v>0.04</v>
          </cell>
          <cell r="R1599" t="str">
            <v>99.2</v>
          </cell>
          <cell r="S1599" t="str">
            <v>99.2</v>
          </cell>
          <cell r="T1599">
            <v>34851</v>
          </cell>
          <cell r="V1599" t="str">
            <v>15</v>
          </cell>
          <cell r="X1599" t="str">
            <v>NA</v>
          </cell>
          <cell r="Z1599" t="str">
            <v>2</v>
          </cell>
          <cell r="AB1599" t="str">
            <v>NA</v>
          </cell>
          <cell r="AD1599" t="str">
            <v>99.2</v>
          </cell>
          <cell r="AE1599" t="str">
            <v>118</v>
          </cell>
          <cell r="AF1599" t="str">
            <v xml:space="preserve">   550000</v>
          </cell>
          <cell r="AG1599" t="str">
            <v>300</v>
          </cell>
        </row>
        <row r="1600">
          <cell r="H1600" t="str">
            <v>3131_B_3</v>
          </cell>
          <cell r="I1600">
            <v>28185</v>
          </cell>
          <cell r="K1600" t="str">
            <v>OP</v>
          </cell>
          <cell r="L1600" t="str">
            <v>EK</v>
          </cell>
          <cell r="O1600" t="str">
            <v>4100</v>
          </cell>
          <cell r="P1600">
            <v>7930</v>
          </cell>
          <cell r="Q1600">
            <v>0.04</v>
          </cell>
          <cell r="R1600" t="str">
            <v>99.5</v>
          </cell>
          <cell r="S1600" t="str">
            <v>99.5</v>
          </cell>
          <cell r="T1600">
            <v>34851</v>
          </cell>
          <cell r="V1600" t="str">
            <v>15</v>
          </cell>
          <cell r="X1600" t="str">
            <v>NA</v>
          </cell>
          <cell r="Z1600" t="str">
            <v>2</v>
          </cell>
          <cell r="AB1600" t="str">
            <v>NA</v>
          </cell>
          <cell r="AD1600" t="str">
            <v>99.5</v>
          </cell>
          <cell r="AE1600" t="str">
            <v>96</v>
          </cell>
          <cell r="AF1600" t="str">
            <v xml:space="preserve">   660000</v>
          </cell>
          <cell r="AG1600" t="str">
            <v>290</v>
          </cell>
        </row>
        <row r="1601">
          <cell r="H1601" t="str">
            <v>3131_B_4</v>
          </cell>
          <cell r="I1601">
            <v>28185</v>
          </cell>
          <cell r="K1601" t="str">
            <v>OP</v>
          </cell>
          <cell r="L1601" t="str">
            <v>EK</v>
          </cell>
          <cell r="O1601" t="str">
            <v>4100</v>
          </cell>
          <cell r="P1601">
            <v>7881</v>
          </cell>
          <cell r="Q1601">
            <v>0.04</v>
          </cell>
          <cell r="R1601" t="str">
            <v>99.5</v>
          </cell>
          <cell r="S1601" t="str">
            <v>99.5</v>
          </cell>
          <cell r="T1601">
            <v>34851</v>
          </cell>
          <cell r="V1601" t="str">
            <v>15</v>
          </cell>
          <cell r="X1601" t="str">
            <v>NA</v>
          </cell>
          <cell r="Z1601" t="str">
            <v>2</v>
          </cell>
          <cell r="AB1601" t="str">
            <v>NA</v>
          </cell>
          <cell r="AD1601" t="str">
            <v>99.5</v>
          </cell>
          <cell r="AE1601" t="str">
            <v>96</v>
          </cell>
          <cell r="AF1601" t="str">
            <v xml:space="preserve">   660000</v>
          </cell>
          <cell r="AG1601" t="str">
            <v>290</v>
          </cell>
        </row>
        <row r="1602">
          <cell r="H1602" t="str">
            <v>1588_B_7</v>
          </cell>
          <cell r="I1602">
            <v>28672</v>
          </cell>
          <cell r="K1602" t="str">
            <v>OP</v>
          </cell>
          <cell r="L1602" t="str">
            <v>EK</v>
          </cell>
          <cell r="O1602" t="str">
            <v>13000</v>
          </cell>
          <cell r="P1602">
            <v>6202</v>
          </cell>
          <cell r="Q1602">
            <v>0.01</v>
          </cell>
          <cell r="R1602" t="str">
            <v>96.6</v>
          </cell>
          <cell r="S1602" t="str">
            <v>96.6</v>
          </cell>
          <cell r="T1602">
            <v>37347</v>
          </cell>
          <cell r="V1602" t="str">
            <v>NA</v>
          </cell>
          <cell r="X1602" t="str">
            <v>0.1</v>
          </cell>
          <cell r="Y1602" t="str">
            <v>.9</v>
          </cell>
          <cell r="Z1602" t="str">
            <v>NA</v>
          </cell>
          <cell r="AB1602" t="str">
            <v>.1</v>
          </cell>
          <cell r="AC1602" t="str">
            <v>2.8</v>
          </cell>
          <cell r="AD1602" t="str">
            <v>96.7</v>
          </cell>
          <cell r="AE1602" t="str">
            <v>50</v>
          </cell>
          <cell r="AF1602" t="str">
            <v xml:space="preserve">  1910000</v>
          </cell>
          <cell r="AG1602" t="str">
            <v>310</v>
          </cell>
        </row>
        <row r="1603">
          <cell r="H1603" t="str">
            <v>50071_B_ESP1</v>
          </cell>
          <cell r="I1603">
            <v>32629</v>
          </cell>
          <cell r="K1603" t="str">
            <v>OP</v>
          </cell>
          <cell r="L1603" t="str">
            <v>EC</v>
          </cell>
          <cell r="O1603" t="str">
            <v>1942</v>
          </cell>
          <cell r="P1603">
            <v>7286</v>
          </cell>
          <cell r="Q1603">
            <v>0.01</v>
          </cell>
          <cell r="R1603" t="str">
            <v>99.7</v>
          </cell>
          <cell r="S1603" t="str">
            <v>NA</v>
          </cell>
          <cell r="U1603" t="str">
            <v>NA</v>
          </cell>
          <cell r="V1603" t="str">
            <v>NA</v>
          </cell>
          <cell r="W1603" t="str">
            <v>NA</v>
          </cell>
          <cell r="X1603" t="str">
            <v>NA</v>
          </cell>
          <cell r="Y1603" t="str">
            <v>NA</v>
          </cell>
          <cell r="Z1603" t="str">
            <v>NA</v>
          </cell>
          <cell r="AA1603" t="str">
            <v>NA</v>
          </cell>
          <cell r="AB1603" t="str">
            <v>NA</v>
          </cell>
          <cell r="AC1603" t="str">
            <v>NA</v>
          </cell>
          <cell r="AD1603" t="str">
            <v>99.8</v>
          </cell>
          <cell r="AE1603" t="str">
            <v>16</v>
          </cell>
          <cell r="AF1603" t="str">
            <v>188318</v>
          </cell>
          <cell r="AG1603" t="str">
            <v>250</v>
          </cell>
        </row>
        <row r="1604">
          <cell r="H1604" t="str">
            <v>50071_B_ESP2</v>
          </cell>
          <cell r="I1604">
            <v>32629</v>
          </cell>
          <cell r="K1604" t="str">
            <v>OP</v>
          </cell>
          <cell r="L1604" t="str">
            <v>EC</v>
          </cell>
          <cell r="O1604" t="str">
            <v>1942</v>
          </cell>
          <cell r="P1604">
            <v>7372</v>
          </cell>
          <cell r="Q1604">
            <v>0.01</v>
          </cell>
          <cell r="R1604" t="str">
            <v>99.7</v>
          </cell>
          <cell r="S1604" t="str">
            <v>NA</v>
          </cell>
          <cell r="U1604" t="str">
            <v>NA</v>
          </cell>
          <cell r="V1604" t="str">
            <v>NA</v>
          </cell>
          <cell r="W1604" t="str">
            <v>NA</v>
          </cell>
          <cell r="X1604" t="str">
            <v>NA</v>
          </cell>
          <cell r="Y1604" t="str">
            <v>NA</v>
          </cell>
          <cell r="Z1604" t="str">
            <v>NA</v>
          </cell>
          <cell r="AA1604" t="str">
            <v>NA</v>
          </cell>
          <cell r="AB1604" t="str">
            <v>NA</v>
          </cell>
          <cell r="AC1604" t="str">
            <v>NA</v>
          </cell>
          <cell r="AD1604" t="str">
            <v>99.8</v>
          </cell>
          <cell r="AE1604" t="str">
            <v>16</v>
          </cell>
          <cell r="AF1604" t="str">
            <v>188318</v>
          </cell>
          <cell r="AG1604" t="str">
            <v>250</v>
          </cell>
        </row>
        <row r="1605">
          <cell r="H1605" t="str">
            <v>7627_B_14</v>
          </cell>
          <cell r="I1605">
            <v>29007</v>
          </cell>
          <cell r="K1605" t="str">
            <v>OP</v>
          </cell>
          <cell r="L1605" t="str">
            <v>BP</v>
          </cell>
          <cell r="M1605" t="str">
            <v>MC</v>
          </cell>
          <cell r="O1605" t="str">
            <v>8765</v>
          </cell>
          <cell r="P1605">
            <v>8700</v>
          </cell>
          <cell r="Q1605">
            <v>0</v>
          </cell>
          <cell r="U1605" t="str">
            <v>NA</v>
          </cell>
          <cell r="V1605" t="str">
            <v>NA</v>
          </cell>
          <cell r="X1605" t="str">
            <v>0.0</v>
          </cell>
          <cell r="Z1605" t="str">
            <v>NA</v>
          </cell>
          <cell r="AB1605" t="str">
            <v>0.1</v>
          </cell>
          <cell r="AD1605" t="str">
            <v>EN</v>
          </cell>
          <cell r="AE1605" t="str">
            <v>EN</v>
          </cell>
          <cell r="AF1605" t="str">
            <v>EN</v>
          </cell>
          <cell r="AG1605" t="str">
            <v>EN</v>
          </cell>
        </row>
        <row r="1606">
          <cell r="H1606" t="str">
            <v>3280_B_CAN1</v>
          </cell>
          <cell r="I1606">
            <v>26420</v>
          </cell>
          <cell r="K1606" t="str">
            <v>OP</v>
          </cell>
          <cell r="L1606" t="str">
            <v>EC</v>
          </cell>
          <cell r="O1606" t="str">
            <v>503</v>
          </cell>
          <cell r="P1606">
            <v>8248</v>
          </cell>
          <cell r="Q1606">
            <v>0.26</v>
          </cell>
          <cell r="R1606" t="str">
            <v>85.8</v>
          </cell>
          <cell r="S1606" t="str">
            <v>98.0</v>
          </cell>
          <cell r="T1606">
            <v>38412</v>
          </cell>
          <cell r="V1606" t="str">
            <v>10.0</v>
          </cell>
          <cell r="X1606" t="str">
            <v>NA</v>
          </cell>
          <cell r="Z1606" t="str">
            <v>1.5</v>
          </cell>
          <cell r="AB1606" t="str">
            <v>0.2</v>
          </cell>
          <cell r="AD1606" t="str">
            <v>99.6</v>
          </cell>
          <cell r="AE1606" t="str">
            <v>264</v>
          </cell>
          <cell r="AF1606" t="str">
            <v xml:space="preserve">   387000</v>
          </cell>
          <cell r="AG1606" t="str">
            <v>255</v>
          </cell>
        </row>
        <row r="1607">
          <cell r="H1607" t="str">
            <v>3280_B_CAN2</v>
          </cell>
          <cell r="I1607">
            <v>26054</v>
          </cell>
          <cell r="K1607" t="str">
            <v>OP</v>
          </cell>
          <cell r="L1607" t="str">
            <v>EC</v>
          </cell>
          <cell r="O1607" t="str">
            <v>443</v>
          </cell>
          <cell r="P1607">
            <v>7317</v>
          </cell>
          <cell r="Q1607">
            <v>0.14000000000000001</v>
          </cell>
          <cell r="R1607" t="str">
            <v>89.5</v>
          </cell>
          <cell r="S1607" t="str">
            <v>98.0</v>
          </cell>
          <cell r="T1607">
            <v>38412</v>
          </cell>
          <cell r="V1607" t="str">
            <v>10.0</v>
          </cell>
          <cell r="X1607" t="str">
            <v>NA</v>
          </cell>
          <cell r="Z1607" t="str">
            <v>1.5</v>
          </cell>
          <cell r="AB1607" t="str">
            <v>0.2</v>
          </cell>
          <cell r="AD1607" t="str">
            <v>99.6</v>
          </cell>
          <cell r="AE1607" t="str">
            <v>270</v>
          </cell>
          <cell r="AF1607" t="str">
            <v xml:space="preserve">   387000</v>
          </cell>
          <cell r="AG1607" t="str">
            <v>255</v>
          </cell>
        </row>
        <row r="1608">
          <cell r="H1608" t="str">
            <v>3280_B_CAN4</v>
          </cell>
          <cell r="I1608">
            <v>36281</v>
          </cell>
          <cell r="K1608" t="str">
            <v>OP</v>
          </cell>
          <cell r="L1608" t="str">
            <v>BR</v>
          </cell>
          <cell r="O1608" t="str">
            <v>17000</v>
          </cell>
          <cell r="P1608">
            <v>4276</v>
          </cell>
          <cell r="Q1608">
            <v>0.01</v>
          </cell>
          <cell r="R1608" t="str">
            <v>99.3</v>
          </cell>
          <cell r="S1608" t="str">
            <v>99.8</v>
          </cell>
          <cell r="T1608">
            <v>38384</v>
          </cell>
          <cell r="V1608" t="str">
            <v>10.0</v>
          </cell>
          <cell r="X1608" t="str">
            <v>NA</v>
          </cell>
          <cell r="Z1608" t="str">
            <v>1.5</v>
          </cell>
          <cell r="AB1608" t="str">
            <v>0.2</v>
          </cell>
          <cell r="AD1608" t="str">
            <v>99.8</v>
          </cell>
          <cell r="AE1608" t="str">
            <v>43</v>
          </cell>
          <cell r="AF1608" t="str">
            <v>850000</v>
          </cell>
          <cell r="AG1608" t="str">
            <v>310</v>
          </cell>
        </row>
        <row r="1609">
          <cell r="H1609" t="str">
            <v>3287_B_MCM3</v>
          </cell>
          <cell r="I1609">
            <v>34090</v>
          </cell>
          <cell r="K1609" t="str">
            <v>OP</v>
          </cell>
          <cell r="L1609" t="str">
            <v>BR</v>
          </cell>
          <cell r="O1609" t="str">
            <v>6602</v>
          </cell>
          <cell r="P1609">
            <v>7963</v>
          </cell>
          <cell r="Q1609">
            <v>0.01</v>
          </cell>
          <cell r="R1609" t="str">
            <v>99.7</v>
          </cell>
          <cell r="S1609" t="str">
            <v>99.9</v>
          </cell>
          <cell r="T1609">
            <v>38353</v>
          </cell>
          <cell r="V1609" t="str">
            <v>10</v>
          </cell>
          <cell r="X1609" t="str">
            <v>NA</v>
          </cell>
          <cell r="Z1609" t="str">
            <v>1.5</v>
          </cell>
          <cell r="AB1609" t="str">
            <v>0.2</v>
          </cell>
          <cell r="AD1609" t="str">
            <v>99.9</v>
          </cell>
          <cell r="AE1609" t="str">
            <v>34</v>
          </cell>
          <cell r="AF1609" t="str">
            <v xml:space="preserve">   515000</v>
          </cell>
          <cell r="AG1609" t="str">
            <v>255</v>
          </cell>
        </row>
        <row r="1610">
          <cell r="H1610" t="str">
            <v>3287_B_MCM4</v>
          </cell>
          <cell r="I1610">
            <v>33604</v>
          </cell>
          <cell r="K1610" t="str">
            <v>OP</v>
          </cell>
          <cell r="L1610" t="str">
            <v>BR</v>
          </cell>
          <cell r="O1610" t="str">
            <v>6602</v>
          </cell>
          <cell r="P1610">
            <v>8101</v>
          </cell>
          <cell r="Q1610">
            <v>0.01</v>
          </cell>
          <cell r="R1610" t="str">
            <v>100.0</v>
          </cell>
          <cell r="S1610" t="str">
            <v>99.9</v>
          </cell>
          <cell r="T1610">
            <v>38353</v>
          </cell>
          <cell r="V1610" t="str">
            <v>10</v>
          </cell>
          <cell r="X1610" t="str">
            <v>NA</v>
          </cell>
          <cell r="Z1610" t="str">
            <v>1.5</v>
          </cell>
          <cell r="AB1610" t="str">
            <v>0.2</v>
          </cell>
          <cell r="AD1610" t="str">
            <v>99.9</v>
          </cell>
          <cell r="AE1610" t="str">
            <v>34</v>
          </cell>
          <cell r="AF1610" t="str">
            <v xml:space="preserve">   515000</v>
          </cell>
          <cell r="AG1610" t="str">
            <v>255</v>
          </cell>
        </row>
        <row r="1611">
          <cell r="H1611" t="str">
            <v>3295_B_URQ3</v>
          </cell>
          <cell r="I1611">
            <v>25324</v>
          </cell>
          <cell r="K1611" t="str">
            <v>OP</v>
          </cell>
          <cell r="L1611" t="str">
            <v>EK</v>
          </cell>
          <cell r="O1611" t="str">
            <v>448</v>
          </cell>
          <cell r="P1611">
            <v>7391</v>
          </cell>
          <cell r="Q1611">
            <v>0.08</v>
          </cell>
          <cell r="R1611" t="str">
            <v>83.2</v>
          </cell>
          <cell r="S1611" t="str">
            <v>98.6</v>
          </cell>
          <cell r="T1611">
            <v>38384</v>
          </cell>
          <cell r="V1611" t="str">
            <v>10</v>
          </cell>
          <cell r="X1611" t="str">
            <v>NA</v>
          </cell>
          <cell r="Z1611" t="str">
            <v>1.5</v>
          </cell>
          <cell r="AB1611" t="str">
            <v>0.2</v>
          </cell>
          <cell r="AD1611" t="str">
            <v>99.6</v>
          </cell>
          <cell r="AE1611" t="str">
            <v>411</v>
          </cell>
          <cell r="AF1611" t="str">
            <v xml:space="preserve">   314000</v>
          </cell>
          <cell r="AG1611" t="str">
            <v>257</v>
          </cell>
        </row>
        <row r="1612">
          <cell r="H1612" t="str">
            <v>3297_B_WAT1</v>
          </cell>
          <cell r="I1612">
            <v>30072</v>
          </cell>
          <cell r="K1612" t="str">
            <v>OP</v>
          </cell>
          <cell r="L1612" t="str">
            <v>EK</v>
          </cell>
          <cell r="O1612" t="str">
            <v>736</v>
          </cell>
          <cell r="P1612">
            <v>8101</v>
          </cell>
          <cell r="Q1612">
            <v>0.01</v>
          </cell>
          <cell r="R1612" t="str">
            <v>95.2</v>
          </cell>
          <cell r="S1612" t="str">
            <v>99.8</v>
          </cell>
          <cell r="T1612">
            <v>38473</v>
          </cell>
          <cell r="V1612" t="str">
            <v>10</v>
          </cell>
          <cell r="X1612" t="str">
            <v>NA</v>
          </cell>
          <cell r="Z1612" t="str">
            <v>1.5</v>
          </cell>
          <cell r="AB1612" t="str">
            <v>NA</v>
          </cell>
          <cell r="AD1612" t="str">
            <v>99.0</v>
          </cell>
          <cell r="AE1612" t="str">
            <v>NA</v>
          </cell>
          <cell r="AF1612" t="str">
            <v xml:space="preserve">  1100000</v>
          </cell>
          <cell r="AG1612" t="str">
            <v>270</v>
          </cell>
        </row>
        <row r="1613">
          <cell r="H1613" t="str">
            <v>3297_B_WAT2</v>
          </cell>
          <cell r="I1613">
            <v>31564</v>
          </cell>
          <cell r="K1613" t="str">
            <v>OP</v>
          </cell>
          <cell r="L1613" t="str">
            <v>EK</v>
          </cell>
          <cell r="O1613" t="str">
            <v>4739</v>
          </cell>
          <cell r="P1613">
            <v>8034</v>
          </cell>
          <cell r="Q1613">
            <v>0.05</v>
          </cell>
          <cell r="R1613" t="str">
            <v>97.5</v>
          </cell>
          <cell r="S1613" t="str">
            <v>99.3</v>
          </cell>
          <cell r="T1613">
            <v>38565</v>
          </cell>
          <cell r="V1613" t="str">
            <v>10</v>
          </cell>
          <cell r="X1613" t="str">
            <v>NA</v>
          </cell>
          <cell r="Z1613" t="str">
            <v>1.5</v>
          </cell>
          <cell r="AB1613" t="str">
            <v>NA</v>
          </cell>
          <cell r="AD1613" t="str">
            <v>97.5</v>
          </cell>
          <cell r="AE1613" t="str">
            <v>743</v>
          </cell>
          <cell r="AF1613" t="str">
            <v xml:space="preserve">  1275000</v>
          </cell>
          <cell r="AG1613" t="str">
            <v>255</v>
          </cell>
        </row>
        <row r="1614">
          <cell r="H1614" t="str">
            <v>7210_B_COP1</v>
          </cell>
          <cell r="I1614">
            <v>35004</v>
          </cell>
          <cell r="K1614" t="str">
            <v>OP</v>
          </cell>
          <cell r="L1614" t="str">
            <v>BR</v>
          </cell>
          <cell r="O1614" t="str">
            <v>EN</v>
          </cell>
          <cell r="P1614">
            <v>7366</v>
          </cell>
          <cell r="Q1614">
            <v>0.01</v>
          </cell>
          <cell r="R1614" t="str">
            <v>95.8</v>
          </cell>
          <cell r="S1614" t="str">
            <v>NA</v>
          </cell>
          <cell r="T1614">
            <v>38718</v>
          </cell>
          <cell r="V1614" t="str">
            <v>9.0</v>
          </cell>
          <cell r="X1614" t="str">
            <v>NA</v>
          </cell>
          <cell r="Z1614" t="str">
            <v>2.0</v>
          </cell>
          <cell r="AB1614" t="str">
            <v>NA</v>
          </cell>
          <cell r="AD1614" t="str">
            <v>99.9</v>
          </cell>
          <cell r="AE1614" t="str">
            <v>69</v>
          </cell>
          <cell r="AF1614" t="str">
            <v xml:space="preserve">  1146938</v>
          </cell>
          <cell r="AG1614" t="str">
            <v>151</v>
          </cell>
        </row>
        <row r="1615">
          <cell r="H1615" t="str">
            <v>7652_B_D-1</v>
          </cell>
          <cell r="I1615">
            <v>19146</v>
          </cell>
          <cell r="K1615" t="str">
            <v>OP</v>
          </cell>
          <cell r="L1615" t="str">
            <v>MC</v>
          </cell>
          <cell r="M1615" t="str">
            <v>EW</v>
          </cell>
          <cell r="O1615" t="str">
            <v>EN</v>
          </cell>
          <cell r="P1615">
            <v>4724</v>
          </cell>
          <cell r="Q1615" t="str">
            <v>EN</v>
          </cell>
          <cell r="R1615" t="str">
            <v>EN</v>
          </cell>
          <cell r="S1615" t="str">
            <v>94.0</v>
          </cell>
          <cell r="T1615">
            <v>38261</v>
          </cell>
          <cell r="V1615" t="str">
            <v>12.0</v>
          </cell>
          <cell r="X1615" t="str">
            <v>EN</v>
          </cell>
          <cell r="Z1615" t="str">
            <v>EN</v>
          </cell>
          <cell r="AB1615" t="str">
            <v>EN</v>
          </cell>
          <cell r="AD1615" t="str">
            <v>EN</v>
          </cell>
          <cell r="AE1615" t="str">
            <v>0.6</v>
          </cell>
          <cell r="AF1615" t="str">
            <v>188000</v>
          </cell>
          <cell r="AG1615" t="str">
            <v>425</v>
          </cell>
        </row>
        <row r="1616">
          <cell r="H1616" t="str">
            <v>7652_B_D-2</v>
          </cell>
          <cell r="I1616">
            <v>19146</v>
          </cell>
          <cell r="K1616" t="str">
            <v>OP</v>
          </cell>
          <cell r="L1616" t="str">
            <v>MC</v>
          </cell>
          <cell r="M1616" t="str">
            <v>EW</v>
          </cell>
          <cell r="O1616" t="str">
            <v>EN</v>
          </cell>
          <cell r="P1616">
            <v>3084</v>
          </cell>
          <cell r="Q1616" t="str">
            <v>EN</v>
          </cell>
          <cell r="R1616" t="str">
            <v>EN</v>
          </cell>
          <cell r="S1616" t="str">
            <v>93.0</v>
          </cell>
          <cell r="T1616">
            <v>38078</v>
          </cell>
          <cell r="V1616" t="str">
            <v>12.0</v>
          </cell>
          <cell r="X1616" t="str">
            <v>EN</v>
          </cell>
          <cell r="Z1616" t="str">
            <v>EN</v>
          </cell>
          <cell r="AB1616" t="str">
            <v>EN</v>
          </cell>
          <cell r="AD1616" t="str">
            <v>EN</v>
          </cell>
          <cell r="AE1616" t="str">
            <v>0.6</v>
          </cell>
          <cell r="AF1616" t="str">
            <v>156000</v>
          </cell>
          <cell r="AG1616" t="str">
            <v>425</v>
          </cell>
        </row>
        <row r="1617">
          <cell r="H1617" t="str">
            <v>7652_B_D-3</v>
          </cell>
          <cell r="I1617">
            <v>19146</v>
          </cell>
          <cell r="K1617" t="str">
            <v>OP</v>
          </cell>
          <cell r="L1617" t="str">
            <v>MC</v>
          </cell>
          <cell r="M1617" t="str">
            <v>EW</v>
          </cell>
          <cell r="O1617" t="str">
            <v>EN</v>
          </cell>
          <cell r="P1617">
            <v>3703</v>
          </cell>
          <cell r="Q1617" t="str">
            <v>EN</v>
          </cell>
          <cell r="R1617" t="str">
            <v>EN</v>
          </cell>
          <cell r="S1617" t="str">
            <v>92.0</v>
          </cell>
          <cell r="T1617">
            <v>38139</v>
          </cell>
          <cell r="V1617" t="str">
            <v>12.0</v>
          </cell>
          <cell r="X1617" t="str">
            <v>EN</v>
          </cell>
          <cell r="Z1617" t="str">
            <v>EN</v>
          </cell>
          <cell r="AB1617" t="str">
            <v>EN</v>
          </cell>
          <cell r="AD1617" t="str">
            <v>EN</v>
          </cell>
          <cell r="AE1617" t="str">
            <v>0.6</v>
          </cell>
          <cell r="AF1617" t="str">
            <v>144000</v>
          </cell>
          <cell r="AG1617" t="str">
            <v>425</v>
          </cell>
        </row>
        <row r="1618">
          <cell r="H1618" t="str">
            <v>7652_B_D-4</v>
          </cell>
          <cell r="I1618">
            <v>19146</v>
          </cell>
          <cell r="K1618" t="str">
            <v>OP</v>
          </cell>
          <cell r="L1618" t="str">
            <v>MC</v>
          </cell>
          <cell r="M1618" t="str">
            <v>EW</v>
          </cell>
          <cell r="O1618" t="str">
            <v>EN</v>
          </cell>
          <cell r="P1618">
            <v>5976</v>
          </cell>
          <cell r="Q1618" t="str">
            <v>EN</v>
          </cell>
          <cell r="R1618" t="str">
            <v>EN</v>
          </cell>
          <cell r="S1618" t="str">
            <v>90.0</v>
          </cell>
          <cell r="T1618">
            <v>38231</v>
          </cell>
          <cell r="V1618" t="str">
            <v>12.0</v>
          </cell>
          <cell r="X1618" t="str">
            <v>EN</v>
          </cell>
          <cell r="Z1618" t="str">
            <v>EN</v>
          </cell>
          <cell r="AB1618" t="str">
            <v>EN</v>
          </cell>
          <cell r="AD1618" t="str">
            <v>EN</v>
          </cell>
          <cell r="AE1618" t="str">
            <v>0.6</v>
          </cell>
          <cell r="AF1618" t="str">
            <v>189000</v>
          </cell>
          <cell r="AG1618" t="str">
            <v>425</v>
          </cell>
        </row>
        <row r="1619">
          <cell r="H1619" t="str">
            <v>130_B_1</v>
          </cell>
          <cell r="I1619">
            <v>34820</v>
          </cell>
          <cell r="K1619" t="str">
            <v>OP</v>
          </cell>
          <cell r="L1619" t="str">
            <v>EK</v>
          </cell>
          <cell r="O1619" t="str">
            <v>21287</v>
          </cell>
          <cell r="P1619">
            <v>8372</v>
          </cell>
          <cell r="Q1619">
            <v>1.4E-2</v>
          </cell>
          <cell r="R1619" t="str">
            <v>.EN</v>
          </cell>
          <cell r="S1619" t="str">
            <v>99.9</v>
          </cell>
          <cell r="T1619">
            <v>0</v>
          </cell>
          <cell r="V1619" t="str">
            <v>7.0</v>
          </cell>
          <cell r="W1619" t="str">
            <v>20.0</v>
          </cell>
          <cell r="X1619" t="str">
            <v>NA</v>
          </cell>
          <cell r="Z1619" t="str">
            <v>0.5</v>
          </cell>
          <cell r="AA1619" t="str">
            <v>2.3</v>
          </cell>
          <cell r="AB1619" t="str">
            <v>NA</v>
          </cell>
          <cell r="AD1619" t="str">
            <v>99.9</v>
          </cell>
          <cell r="AE1619" t="str">
            <v>129</v>
          </cell>
          <cell r="AF1619" t="str">
            <v xml:space="preserve">  1038000</v>
          </cell>
          <cell r="AG1619" t="str">
            <v>275</v>
          </cell>
        </row>
        <row r="1620">
          <cell r="H1620" t="str">
            <v>130_B_2</v>
          </cell>
          <cell r="I1620">
            <v>30803</v>
          </cell>
          <cell r="K1620" t="str">
            <v>OP</v>
          </cell>
          <cell r="L1620" t="str">
            <v>EK</v>
          </cell>
          <cell r="O1620" t="str">
            <v>18160</v>
          </cell>
          <cell r="P1620">
            <v>911</v>
          </cell>
          <cell r="Q1620">
            <v>1.6E-2</v>
          </cell>
          <cell r="R1620" t="str">
            <v>EN</v>
          </cell>
          <cell r="S1620" t="str">
            <v>99.8</v>
          </cell>
          <cell r="U1620" t="str">
            <v>EN</v>
          </cell>
          <cell r="V1620" t="str">
            <v>8.0</v>
          </cell>
          <cell r="W1620" t="str">
            <v>23.0</v>
          </cell>
          <cell r="X1620" t="str">
            <v>NA</v>
          </cell>
          <cell r="Z1620" t="str">
            <v>1.2</v>
          </cell>
          <cell r="AA1620" t="str">
            <v>2.0</v>
          </cell>
          <cell r="AB1620" t="str">
            <v>NA</v>
          </cell>
          <cell r="AD1620" t="str">
            <v>99.8</v>
          </cell>
          <cell r="AE1620" t="str">
            <v>156</v>
          </cell>
          <cell r="AF1620" t="str">
            <v xml:space="preserve">   938750</v>
          </cell>
          <cell r="AG1620" t="str">
            <v>275</v>
          </cell>
        </row>
        <row r="1621">
          <cell r="H1621" t="str">
            <v>130_B_3</v>
          </cell>
          <cell r="I1621">
            <v>39083</v>
          </cell>
          <cell r="K1621" t="str">
            <v>CO</v>
          </cell>
          <cell r="L1621" t="str">
            <v>EK</v>
          </cell>
          <cell r="O1621" t="str">
            <v>29000</v>
          </cell>
          <cell r="P1621">
            <v>0</v>
          </cell>
          <cell r="V1621" t="str">
            <v>17.0</v>
          </cell>
          <cell r="X1621" t="str">
            <v>NA</v>
          </cell>
          <cell r="Z1621" t="str">
            <v>2.5</v>
          </cell>
          <cell r="AB1621" t="str">
            <v>0.2</v>
          </cell>
          <cell r="AD1621" t="str">
            <v>99.8</v>
          </cell>
          <cell r="AE1621" t="str">
            <v>110</v>
          </cell>
          <cell r="AF1621" t="str">
            <v>2100000</v>
          </cell>
          <cell r="AG1621" t="str">
            <v>340</v>
          </cell>
        </row>
        <row r="1622">
          <cell r="H1622" t="str">
            <v>130_B_4</v>
          </cell>
          <cell r="I1622">
            <v>39814</v>
          </cell>
          <cell r="K1622" t="str">
            <v>PL</v>
          </cell>
          <cell r="L1622" t="str">
            <v>EK</v>
          </cell>
          <cell r="O1622" t="str">
            <v>31000</v>
          </cell>
          <cell r="P1622">
            <v>0</v>
          </cell>
          <cell r="V1622" t="str">
            <v>17.</v>
          </cell>
          <cell r="Z1622" t="str">
            <v>2.5</v>
          </cell>
          <cell r="AB1622" t="str">
            <v>7.0</v>
          </cell>
          <cell r="AD1622" t="str">
            <v>99.8</v>
          </cell>
          <cell r="AE1622" t="str">
            <v>100,000</v>
          </cell>
          <cell r="AF1622" t="str">
            <v>2,100,000</v>
          </cell>
          <cell r="AG1622" t="str">
            <v>340</v>
          </cell>
        </row>
        <row r="1623">
          <cell r="H1623" t="str">
            <v>3317_B_1</v>
          </cell>
          <cell r="I1623">
            <v>24259</v>
          </cell>
          <cell r="K1623" t="str">
            <v>OP</v>
          </cell>
          <cell r="L1623" t="str">
            <v>EK</v>
          </cell>
          <cell r="O1623" t="str">
            <v>543</v>
          </cell>
          <cell r="P1623">
            <v>8076</v>
          </cell>
          <cell r="Q1623">
            <v>0.36</v>
          </cell>
          <cell r="R1623" t="str">
            <v>EN</v>
          </cell>
          <cell r="S1623" t="str">
            <v>97.0</v>
          </cell>
          <cell r="U1623" t="str">
            <v>NA</v>
          </cell>
          <cell r="V1623" t="str">
            <v>5.5</v>
          </cell>
          <cell r="W1623" t="str">
            <v>10.0</v>
          </cell>
          <cell r="X1623" t="str">
            <v>NA</v>
          </cell>
          <cell r="Z1623" t="str">
            <v>1.5</v>
          </cell>
          <cell r="AA1623" t="str">
            <v>2.0</v>
          </cell>
          <cell r="AB1623" t="str">
            <v>NA</v>
          </cell>
          <cell r="AD1623" t="str">
            <v>98.5</v>
          </cell>
          <cell r="AE1623" t="str">
            <v>528</v>
          </cell>
          <cell r="AF1623" t="str">
            <v xml:space="preserve">  1911400</v>
          </cell>
          <cell r="AG1623" t="str">
            <v>300</v>
          </cell>
        </row>
        <row r="1624">
          <cell r="H1624" t="str">
            <v>3317_B_2</v>
          </cell>
          <cell r="I1624">
            <v>24259</v>
          </cell>
          <cell r="K1624" t="str">
            <v>OP</v>
          </cell>
          <cell r="L1624" t="str">
            <v>EK</v>
          </cell>
          <cell r="O1624" t="str">
            <v>543</v>
          </cell>
          <cell r="P1624">
            <v>8598</v>
          </cell>
          <cell r="Q1624">
            <v>0.13</v>
          </cell>
          <cell r="R1624" t="str">
            <v>EN</v>
          </cell>
          <cell r="S1624" t="str">
            <v>97.0</v>
          </cell>
          <cell r="U1624" t="str">
            <v>EN</v>
          </cell>
          <cell r="V1624" t="str">
            <v>5.5</v>
          </cell>
          <cell r="W1624" t="str">
            <v>10.0</v>
          </cell>
          <cell r="X1624" t="str">
            <v>NA</v>
          </cell>
          <cell r="Z1624" t="str">
            <v>1.5</v>
          </cell>
          <cell r="AA1624" t="str">
            <v>2.0</v>
          </cell>
          <cell r="AB1624" t="str">
            <v>NA</v>
          </cell>
          <cell r="AD1624" t="str">
            <v>98.5</v>
          </cell>
          <cell r="AE1624" t="str">
            <v>528</v>
          </cell>
          <cell r="AF1624" t="str">
            <v xml:space="preserve">  1911400</v>
          </cell>
          <cell r="AG1624" t="str">
            <v>300</v>
          </cell>
        </row>
        <row r="1625">
          <cell r="H1625" t="str">
            <v>3319_B_3</v>
          </cell>
          <cell r="I1625">
            <v>25569</v>
          </cell>
          <cell r="K1625" t="str">
            <v>OP</v>
          </cell>
          <cell r="L1625" t="str">
            <v>EK</v>
          </cell>
          <cell r="O1625" t="str">
            <v>177</v>
          </cell>
          <cell r="P1625">
            <v>7530</v>
          </cell>
          <cell r="Q1625">
            <v>0.09</v>
          </cell>
          <cell r="R1625" t="str">
            <v>96.0</v>
          </cell>
          <cell r="S1625" t="str">
            <v>96.0</v>
          </cell>
          <cell r="U1625" t="str">
            <v>EN</v>
          </cell>
          <cell r="V1625" t="str">
            <v>8.0</v>
          </cell>
          <cell r="W1625" t="str">
            <v>19.0</v>
          </cell>
          <cell r="X1625" t="str">
            <v>NA</v>
          </cell>
          <cell r="Z1625" t="str">
            <v>0.8</v>
          </cell>
          <cell r="AA1625" t="str">
            <v>1.2</v>
          </cell>
          <cell r="AB1625" t="str">
            <v>NA</v>
          </cell>
          <cell r="AD1625" t="str">
            <v>97.0</v>
          </cell>
          <cell r="AE1625" t="str">
            <v>315</v>
          </cell>
          <cell r="AF1625" t="str">
            <v xml:space="preserve">   307000</v>
          </cell>
          <cell r="AG1625" t="str">
            <v>300</v>
          </cell>
        </row>
        <row r="1626">
          <cell r="H1626" t="str">
            <v>3319_B_3A</v>
          </cell>
          <cell r="I1626">
            <v>28216</v>
          </cell>
          <cell r="K1626" t="str">
            <v>OP</v>
          </cell>
          <cell r="L1626" t="str">
            <v>EK</v>
          </cell>
          <cell r="O1626" t="str">
            <v>900</v>
          </cell>
          <cell r="P1626">
            <v>7530</v>
          </cell>
          <cell r="Q1626">
            <v>0.09</v>
          </cell>
          <cell r="R1626" t="str">
            <v>96.0</v>
          </cell>
          <cell r="S1626" t="str">
            <v>96.0</v>
          </cell>
          <cell r="U1626" t="str">
            <v>EN</v>
          </cell>
          <cell r="V1626" t="str">
            <v>8.0</v>
          </cell>
          <cell r="W1626" t="str">
            <v>19.0</v>
          </cell>
          <cell r="X1626" t="str">
            <v>NA</v>
          </cell>
          <cell r="Z1626" t="str">
            <v>1.5</v>
          </cell>
          <cell r="AA1626" t="str">
            <v>1.0</v>
          </cell>
          <cell r="AB1626" t="str">
            <v>NA</v>
          </cell>
          <cell r="AD1626" t="str">
            <v>96.3</v>
          </cell>
          <cell r="AE1626" t="str">
            <v>409</v>
          </cell>
          <cell r="AF1626" t="str">
            <v xml:space="preserve">   300000</v>
          </cell>
          <cell r="AG1626" t="str">
            <v>300</v>
          </cell>
        </row>
        <row r="1627">
          <cell r="H1627" t="str">
            <v>3319_B_4</v>
          </cell>
          <cell r="I1627">
            <v>25750</v>
          </cell>
          <cell r="K1627" t="str">
            <v>OP</v>
          </cell>
          <cell r="L1627" t="str">
            <v>EK</v>
          </cell>
          <cell r="O1627" t="str">
            <v>177</v>
          </cell>
          <cell r="P1627">
            <v>8346</v>
          </cell>
          <cell r="Q1627">
            <v>0.32</v>
          </cell>
          <cell r="R1627" t="str">
            <v>96.0</v>
          </cell>
          <cell r="S1627" t="str">
            <v>96.0</v>
          </cell>
          <cell r="U1627" t="str">
            <v>EN</v>
          </cell>
          <cell r="V1627" t="str">
            <v>8.0</v>
          </cell>
          <cell r="W1627" t="str">
            <v>19.0</v>
          </cell>
          <cell r="X1627" t="str">
            <v>NA</v>
          </cell>
          <cell r="Z1627" t="str">
            <v>0.8</v>
          </cell>
          <cell r="AA1627" t="str">
            <v>1.2</v>
          </cell>
          <cell r="AB1627" t="str">
            <v>NA</v>
          </cell>
          <cell r="AD1627" t="str">
            <v>97.0</v>
          </cell>
          <cell r="AE1627" t="str">
            <v>315</v>
          </cell>
          <cell r="AF1627" t="str">
            <v xml:space="preserve">   307000</v>
          </cell>
          <cell r="AG1627" t="str">
            <v>300</v>
          </cell>
        </row>
        <row r="1628">
          <cell r="H1628" t="str">
            <v>3319_B_4A</v>
          </cell>
          <cell r="I1628">
            <v>28216</v>
          </cell>
          <cell r="K1628" t="str">
            <v>OP</v>
          </cell>
          <cell r="L1628" t="str">
            <v>EK</v>
          </cell>
          <cell r="O1628" t="str">
            <v>900</v>
          </cell>
          <cell r="P1628">
            <v>8346</v>
          </cell>
          <cell r="Q1628">
            <v>0.32</v>
          </cell>
          <cell r="R1628" t="str">
            <v>96.0</v>
          </cell>
          <cell r="S1628" t="str">
            <v>96.0</v>
          </cell>
          <cell r="U1628" t="str">
            <v>EN</v>
          </cell>
          <cell r="V1628" t="str">
            <v>8.0</v>
          </cell>
          <cell r="W1628" t="str">
            <v>19.0</v>
          </cell>
          <cell r="X1628" t="str">
            <v>NA</v>
          </cell>
          <cell r="Z1628" t="str">
            <v>1.5</v>
          </cell>
          <cell r="AA1628" t="str">
            <v>1.9</v>
          </cell>
          <cell r="AB1628" t="str">
            <v>NA</v>
          </cell>
          <cell r="AD1628" t="str">
            <v>96.3</v>
          </cell>
          <cell r="AE1628" t="str">
            <v>409</v>
          </cell>
          <cell r="AF1628" t="str">
            <v xml:space="preserve">   300000</v>
          </cell>
          <cell r="AG1628" t="str">
            <v>300</v>
          </cell>
        </row>
        <row r="1629">
          <cell r="H1629" t="str">
            <v>6249_B_1</v>
          </cell>
          <cell r="I1629">
            <v>27454</v>
          </cell>
          <cell r="K1629" t="str">
            <v>OP</v>
          </cell>
          <cell r="L1629" t="str">
            <v>EK</v>
          </cell>
          <cell r="O1629" t="str">
            <v>1628</v>
          </cell>
          <cell r="P1629">
            <v>8242</v>
          </cell>
          <cell r="Q1629">
            <v>0.08</v>
          </cell>
          <cell r="R1629" t="str">
            <v>99.0</v>
          </cell>
          <cell r="S1629" t="str">
            <v>99.0</v>
          </cell>
          <cell r="U1629" t="str">
            <v>EN</v>
          </cell>
          <cell r="V1629" t="str">
            <v>17.2</v>
          </cell>
          <cell r="X1629" t="str">
            <v>NA</v>
          </cell>
          <cell r="Z1629" t="str">
            <v>2.0</v>
          </cell>
          <cell r="AB1629" t="str">
            <v>NA</v>
          </cell>
          <cell r="AD1629" t="str">
            <v>99.0</v>
          </cell>
          <cell r="AE1629" t="str">
            <v>227</v>
          </cell>
          <cell r="AF1629" t="str">
            <v xml:space="preserve">   881000</v>
          </cell>
          <cell r="AG1629" t="str">
            <v>227</v>
          </cell>
        </row>
        <row r="1630">
          <cell r="H1630" t="str">
            <v>6249_B_2</v>
          </cell>
          <cell r="I1630">
            <v>28307</v>
          </cell>
          <cell r="K1630" t="str">
            <v>OP</v>
          </cell>
          <cell r="L1630" t="str">
            <v>EK</v>
          </cell>
          <cell r="M1630" t="str">
            <v>WS</v>
          </cell>
          <cell r="O1630" t="str">
            <v>1792</v>
          </cell>
          <cell r="P1630">
            <v>8117</v>
          </cell>
          <cell r="Q1630">
            <v>0.01</v>
          </cell>
          <cell r="R1630" t="str">
            <v>99.4</v>
          </cell>
          <cell r="S1630" t="str">
            <v>99.4</v>
          </cell>
          <cell r="U1630" t="str">
            <v>EN</v>
          </cell>
          <cell r="V1630" t="str">
            <v>17.2</v>
          </cell>
          <cell r="X1630" t="str">
            <v>NA</v>
          </cell>
          <cell r="Z1630" t="str">
            <v>2.0</v>
          </cell>
          <cell r="AB1630" t="str">
            <v>NA</v>
          </cell>
          <cell r="AD1630" t="str">
            <v>99.4</v>
          </cell>
          <cell r="AE1630" t="str">
            <v>196</v>
          </cell>
          <cell r="AF1630" t="str">
            <v xml:space="preserve">   881500</v>
          </cell>
          <cell r="AG1630" t="str">
            <v>270</v>
          </cell>
        </row>
        <row r="1631">
          <cell r="H1631" t="str">
            <v>6249_B_3</v>
          </cell>
          <cell r="I1631">
            <v>29891</v>
          </cell>
          <cell r="K1631" t="str">
            <v>OP</v>
          </cell>
          <cell r="L1631" t="str">
            <v>EK</v>
          </cell>
          <cell r="M1631" t="str">
            <v>WS</v>
          </cell>
          <cell r="O1631" t="str">
            <v>2650</v>
          </cell>
          <cell r="P1631">
            <v>8448</v>
          </cell>
          <cell r="Q1631">
            <v>0.04</v>
          </cell>
          <cell r="R1631" t="str">
            <v>99.4</v>
          </cell>
          <cell r="S1631" t="str">
            <v>99.4</v>
          </cell>
          <cell r="U1631" t="str">
            <v>EN</v>
          </cell>
          <cell r="V1631" t="str">
            <v>17.2</v>
          </cell>
          <cell r="X1631" t="str">
            <v>NA</v>
          </cell>
          <cell r="Z1631" t="str">
            <v>2.0</v>
          </cell>
          <cell r="AB1631" t="str">
            <v>NA</v>
          </cell>
          <cell r="AD1631" t="str">
            <v>99.4</v>
          </cell>
          <cell r="AE1631" t="str">
            <v>196</v>
          </cell>
          <cell r="AF1631" t="str">
            <v xml:space="preserve">   881500</v>
          </cell>
          <cell r="AG1631" t="str">
            <v>270</v>
          </cell>
        </row>
        <row r="1632">
          <cell r="H1632" t="str">
            <v>6249_B_4</v>
          </cell>
          <cell r="I1632">
            <v>29891</v>
          </cell>
          <cell r="K1632" t="str">
            <v>OP</v>
          </cell>
          <cell r="L1632" t="str">
            <v>EK</v>
          </cell>
          <cell r="M1632" t="str">
            <v>WS</v>
          </cell>
          <cell r="O1632" t="str">
            <v>2878</v>
          </cell>
          <cell r="P1632">
            <v>7947</v>
          </cell>
          <cell r="Q1632">
            <v>0.03</v>
          </cell>
          <cell r="R1632" t="str">
            <v>99.4</v>
          </cell>
          <cell r="S1632" t="str">
            <v>99.4</v>
          </cell>
          <cell r="U1632" t="str">
            <v>EN</v>
          </cell>
          <cell r="V1632" t="str">
            <v>17.2</v>
          </cell>
          <cell r="X1632" t="str">
            <v>NA</v>
          </cell>
          <cell r="Z1632" t="str">
            <v>2.0</v>
          </cell>
          <cell r="AB1632" t="str">
            <v>NA</v>
          </cell>
          <cell r="AD1632" t="str">
            <v>99.4</v>
          </cell>
          <cell r="AE1632" t="str">
            <v>196</v>
          </cell>
          <cell r="AF1632" t="str">
            <v xml:space="preserve">   881500</v>
          </cell>
          <cell r="AG1632" t="str">
            <v>270</v>
          </cell>
        </row>
        <row r="1633">
          <cell r="H1633" t="str">
            <v>3298_B_WIL1</v>
          </cell>
          <cell r="I1633">
            <v>30834</v>
          </cell>
          <cell r="K1633" t="str">
            <v>OP</v>
          </cell>
          <cell r="L1633" t="str">
            <v>EK</v>
          </cell>
          <cell r="O1633" t="str">
            <v>20132</v>
          </cell>
          <cell r="P1633">
            <v>8264</v>
          </cell>
          <cell r="Q1633">
            <v>0.02</v>
          </cell>
          <cell r="R1633" t="str">
            <v>100.0</v>
          </cell>
          <cell r="S1633" t="str">
            <v>99.6</v>
          </cell>
          <cell r="T1633">
            <v>38657</v>
          </cell>
          <cell r="V1633" t="str">
            <v>8.0</v>
          </cell>
          <cell r="X1633" t="str">
            <v>NA</v>
          </cell>
          <cell r="Z1633" t="str">
            <v>1.5</v>
          </cell>
          <cell r="AB1633" t="str">
            <v>NA</v>
          </cell>
          <cell r="AD1633" t="str">
            <v>99.8</v>
          </cell>
          <cell r="AE1633" t="str">
            <v>295</v>
          </cell>
          <cell r="AF1633" t="str">
            <v xml:space="preserve">  2800000</v>
          </cell>
          <cell r="AG1633" t="str">
            <v>275</v>
          </cell>
        </row>
        <row r="1634">
          <cell r="H1634" t="str">
            <v>6061_B_1</v>
          </cell>
          <cell r="I1634">
            <v>28550</v>
          </cell>
          <cell r="K1634" t="str">
            <v>OP</v>
          </cell>
          <cell r="L1634" t="str">
            <v>EW</v>
          </cell>
          <cell r="O1634" t="str">
            <v>7958</v>
          </cell>
          <cell r="P1634">
            <v>4</v>
          </cell>
          <cell r="Q1634">
            <v>0.03</v>
          </cell>
          <cell r="R1634" t="str">
            <v>95.0</v>
          </cell>
          <cell r="S1634" t="str">
            <v>95.0</v>
          </cell>
          <cell r="T1634">
            <v>32690</v>
          </cell>
          <cell r="V1634" t="str">
            <v>8</v>
          </cell>
          <cell r="X1634" t="str">
            <v>NA</v>
          </cell>
          <cell r="Z1634" t="str">
            <v>1.5</v>
          </cell>
          <cell r="AB1634" t="str">
            <v>NA</v>
          </cell>
          <cell r="AD1634" t="str">
            <v>99.6</v>
          </cell>
          <cell r="AE1634" t="str">
            <v>143</v>
          </cell>
          <cell r="AF1634" t="str">
            <v xml:space="preserve">  1228000</v>
          </cell>
          <cell r="AG1634" t="str">
            <v>825</v>
          </cell>
        </row>
        <row r="1635">
          <cell r="H1635" t="str">
            <v>6061_B_2</v>
          </cell>
          <cell r="I1635">
            <v>28795</v>
          </cell>
          <cell r="K1635" t="str">
            <v>OP</v>
          </cell>
          <cell r="L1635" t="str">
            <v>EW</v>
          </cell>
          <cell r="O1635" t="str">
            <v>7958</v>
          </cell>
          <cell r="P1635">
            <v>6318</v>
          </cell>
          <cell r="Q1635">
            <v>0.02</v>
          </cell>
          <cell r="R1635" t="str">
            <v>95.0</v>
          </cell>
          <cell r="S1635" t="str">
            <v>95.0</v>
          </cell>
          <cell r="T1635">
            <v>32690</v>
          </cell>
          <cell r="V1635" t="str">
            <v>8</v>
          </cell>
          <cell r="X1635" t="str">
            <v>NA</v>
          </cell>
          <cell r="Z1635" t="str">
            <v>1.5</v>
          </cell>
          <cell r="AB1635" t="str">
            <v>NA</v>
          </cell>
          <cell r="AD1635" t="str">
            <v>99.6</v>
          </cell>
          <cell r="AE1635" t="str">
            <v>143</v>
          </cell>
          <cell r="AF1635" t="str">
            <v xml:space="preserve">  1228000</v>
          </cell>
          <cell r="AG1635" t="str">
            <v>825</v>
          </cell>
        </row>
        <row r="1636">
          <cell r="H1636" t="str">
            <v>2341_B_1</v>
          </cell>
          <cell r="I1636">
            <v>26024</v>
          </cell>
          <cell r="K1636" t="str">
            <v>OP</v>
          </cell>
          <cell r="L1636" t="str">
            <v>EK</v>
          </cell>
          <cell r="O1636" t="str">
            <v>2317</v>
          </cell>
          <cell r="P1636">
            <v>8314</v>
          </cell>
          <cell r="Q1636">
            <v>0.06</v>
          </cell>
          <cell r="R1636" t="str">
            <v>98.0</v>
          </cell>
          <cell r="S1636" t="str">
            <v>98.9</v>
          </cell>
          <cell r="T1636">
            <v>34486</v>
          </cell>
          <cell r="V1636" t="str">
            <v>6.7</v>
          </cell>
          <cell r="X1636" t="str">
            <v>NA</v>
          </cell>
          <cell r="Z1636" t="str">
            <v>0.5</v>
          </cell>
          <cell r="AB1636" t="str">
            <v>NA</v>
          </cell>
          <cell r="AD1636" t="str">
            <v>97.0</v>
          </cell>
          <cell r="AE1636" t="str">
            <v>1130</v>
          </cell>
          <cell r="AF1636" t="str">
            <v xml:space="preserve">  2420000</v>
          </cell>
          <cell r="AG1636" t="str">
            <v>260</v>
          </cell>
        </row>
        <row r="1637">
          <cell r="H1637" t="str">
            <v>2341_B_2</v>
          </cell>
          <cell r="I1637">
            <v>26207</v>
          </cell>
          <cell r="K1637" t="str">
            <v>OP</v>
          </cell>
          <cell r="L1637" t="str">
            <v>EK</v>
          </cell>
          <cell r="O1637" t="str">
            <v>2317</v>
          </cell>
          <cell r="P1637">
            <v>7741</v>
          </cell>
          <cell r="Q1637">
            <v>0.06</v>
          </cell>
          <cell r="R1637" t="str">
            <v>98.0</v>
          </cell>
          <cell r="S1637" t="str">
            <v>98.6</v>
          </cell>
          <cell r="T1637">
            <v>34486</v>
          </cell>
          <cell r="V1637" t="str">
            <v>6.7</v>
          </cell>
          <cell r="X1637" t="str">
            <v>NA</v>
          </cell>
          <cell r="Z1637" t="str">
            <v>0.5</v>
          </cell>
          <cell r="AB1637" t="str">
            <v>NA</v>
          </cell>
          <cell r="AD1637" t="str">
            <v>97.0</v>
          </cell>
          <cell r="AE1637" t="str">
            <v>1130</v>
          </cell>
          <cell r="AF1637" t="str">
            <v xml:space="preserve">  2420000</v>
          </cell>
          <cell r="AG1637" t="str">
            <v>268</v>
          </cell>
        </row>
        <row r="1638">
          <cell r="H1638" t="str">
            <v>54004_B_1</v>
          </cell>
          <cell r="I1638">
            <v>28946</v>
          </cell>
          <cell r="K1638" t="str">
            <v>OP</v>
          </cell>
          <cell r="L1638" t="str">
            <v>EW</v>
          </cell>
          <cell r="O1638" t="str">
            <v>EN</v>
          </cell>
          <cell r="P1638">
            <v>8400</v>
          </cell>
          <cell r="Q1638">
            <v>0.01</v>
          </cell>
          <cell r="R1638" t="str">
            <v>99.5</v>
          </cell>
          <cell r="S1638" t="str">
            <v>NA</v>
          </cell>
          <cell r="U1638" t="str">
            <v>NA</v>
          </cell>
          <cell r="V1638" t="str">
            <v>10.2</v>
          </cell>
          <cell r="X1638" t="str">
            <v>.2</v>
          </cell>
          <cell r="Z1638" t="str">
            <v>2.3</v>
          </cell>
          <cell r="AB1638" t="str">
            <v>2.5</v>
          </cell>
          <cell r="AD1638" t="str">
            <v>99.5</v>
          </cell>
          <cell r="AE1638" t="str">
            <v>5.7</v>
          </cell>
          <cell r="AF1638" t="str">
            <v>148000</v>
          </cell>
          <cell r="AG1638" t="str">
            <v>665</v>
          </cell>
        </row>
        <row r="1639">
          <cell r="H1639" t="str">
            <v>54004_B_2</v>
          </cell>
          <cell r="I1639">
            <v>32690</v>
          </cell>
          <cell r="K1639" t="str">
            <v>OP</v>
          </cell>
          <cell r="L1639" t="str">
            <v>EW</v>
          </cell>
          <cell r="O1639" t="str">
            <v>EN</v>
          </cell>
          <cell r="P1639">
            <v>8500</v>
          </cell>
          <cell r="Q1639">
            <v>0.02</v>
          </cell>
          <cell r="R1639" t="str">
            <v>99.8</v>
          </cell>
          <cell r="S1639" t="str">
            <v>NA</v>
          </cell>
          <cell r="U1639" t="str">
            <v>NA</v>
          </cell>
          <cell r="V1639" t="str">
            <v>10.2</v>
          </cell>
          <cell r="X1639" t="str">
            <v>NA</v>
          </cell>
          <cell r="Z1639" t="str">
            <v>1.1</v>
          </cell>
          <cell r="AB1639" t="str">
            <v>NA</v>
          </cell>
          <cell r="AD1639" t="str">
            <v>99.7</v>
          </cell>
          <cell r="AE1639" t="str">
            <v>25.7</v>
          </cell>
          <cell r="AF1639" t="str">
            <v>200000</v>
          </cell>
          <cell r="AG1639" t="str">
            <v>300</v>
          </cell>
        </row>
        <row r="1640">
          <cell r="H1640" t="str">
            <v>976_B_123</v>
          </cell>
          <cell r="I1640">
            <v>37742</v>
          </cell>
          <cell r="K1640" t="str">
            <v>OP</v>
          </cell>
          <cell r="L1640" t="str">
            <v>BP</v>
          </cell>
          <cell r="O1640" t="str">
            <v>EN</v>
          </cell>
          <cell r="P1640">
            <v>8297</v>
          </cell>
          <cell r="Q1640">
            <v>0.01</v>
          </cell>
          <cell r="R1640" t="str">
            <v>99.9</v>
          </cell>
          <cell r="S1640" t="str">
            <v>99.9</v>
          </cell>
          <cell r="T1640">
            <v>37865</v>
          </cell>
          <cell r="V1640" t="str">
            <v>18.0</v>
          </cell>
          <cell r="W1640" t="str">
            <v>25.0</v>
          </cell>
          <cell r="X1640" t="str">
            <v>NA</v>
          </cell>
          <cell r="Z1640" t="str">
            <v>4.0</v>
          </cell>
          <cell r="AA1640" t="str">
            <v>5.5</v>
          </cell>
          <cell r="AB1640" t="str">
            <v>NA</v>
          </cell>
          <cell r="AD1640" t="str">
            <v>99.0</v>
          </cell>
          <cell r="AE1640" t="str">
            <v>15</v>
          </cell>
          <cell r="AF1640" t="str">
            <v>EN</v>
          </cell>
          <cell r="AG1640" t="str">
            <v>340</v>
          </cell>
        </row>
        <row r="1641">
          <cell r="H1641" t="str">
            <v>976_B_4</v>
          </cell>
          <cell r="I1641">
            <v>28764</v>
          </cell>
          <cell r="K1641" t="str">
            <v>OP</v>
          </cell>
          <cell r="L1641" t="str">
            <v>EK</v>
          </cell>
          <cell r="O1641" t="str">
            <v>4119</v>
          </cell>
          <cell r="P1641">
            <v>6830</v>
          </cell>
          <cell r="Q1641">
            <v>0.04</v>
          </cell>
          <cell r="R1641" t="str">
            <v>99.5</v>
          </cell>
          <cell r="S1641" t="str">
            <v>99.0</v>
          </cell>
          <cell r="T1641">
            <v>33512</v>
          </cell>
          <cell r="V1641" t="str">
            <v>19.0</v>
          </cell>
          <cell r="X1641" t="str">
            <v>NA</v>
          </cell>
          <cell r="Z1641" t="str">
            <v>4.4</v>
          </cell>
          <cell r="AB1641" t="str">
            <v>0.5</v>
          </cell>
          <cell r="AD1641" t="str">
            <v>99.4</v>
          </cell>
          <cell r="AE1641" t="str">
            <v>49</v>
          </cell>
          <cell r="AF1641" t="str">
            <v xml:space="preserve">   605000</v>
          </cell>
          <cell r="AG1641" t="str">
            <v>310</v>
          </cell>
        </row>
        <row r="1642">
          <cell r="H1642" t="str">
            <v>1012_B_1</v>
          </cell>
          <cell r="I1642">
            <v>26299</v>
          </cell>
          <cell r="K1642" t="str">
            <v>OP</v>
          </cell>
          <cell r="L1642" t="str">
            <v>EK</v>
          </cell>
          <cell r="O1642" t="str">
            <v>850</v>
          </cell>
          <cell r="P1642">
            <v>8418</v>
          </cell>
          <cell r="Q1642">
            <v>0.05</v>
          </cell>
          <cell r="R1642" t="str">
            <v>99.1</v>
          </cell>
          <cell r="S1642" t="str">
            <v>NA</v>
          </cell>
          <cell r="U1642" t="str">
            <v>NA</v>
          </cell>
          <cell r="V1642" t="str">
            <v>12</v>
          </cell>
          <cell r="X1642" t="str">
            <v>NA</v>
          </cell>
          <cell r="Z1642" t="str">
            <v>3.3</v>
          </cell>
          <cell r="AB1642" t="str">
            <v>NA</v>
          </cell>
          <cell r="AD1642" t="str">
            <v>98</v>
          </cell>
          <cell r="AE1642" t="str">
            <v>35</v>
          </cell>
          <cell r="AF1642" t="str">
            <v xml:space="preserve">   195000</v>
          </cell>
          <cell r="AG1642" t="str">
            <v>290</v>
          </cell>
        </row>
        <row r="1643">
          <cell r="H1643" t="str">
            <v>1012_B_2</v>
          </cell>
          <cell r="I1643">
            <v>26908</v>
          </cell>
          <cell r="K1643" t="str">
            <v>OP</v>
          </cell>
          <cell r="L1643" t="str">
            <v>EK</v>
          </cell>
          <cell r="O1643" t="str">
            <v>1728</v>
          </cell>
          <cell r="P1643">
            <v>7910</v>
          </cell>
          <cell r="Q1643">
            <v>0.27200000000000002</v>
          </cell>
          <cell r="R1643" t="str">
            <v>97.0</v>
          </cell>
          <cell r="S1643" t="str">
            <v>NA</v>
          </cell>
          <cell r="U1643" t="str">
            <v>NA</v>
          </cell>
          <cell r="V1643" t="str">
            <v>10</v>
          </cell>
          <cell r="X1643" t="str">
            <v>NA</v>
          </cell>
          <cell r="Z1643" t="str">
            <v>3.3</v>
          </cell>
          <cell r="AB1643" t="str">
            <v>NA</v>
          </cell>
          <cell r="AD1643" t="str">
            <v>99.3</v>
          </cell>
          <cell r="AE1643" t="str">
            <v>71</v>
          </cell>
          <cell r="AF1643" t="str">
            <v xml:space="preserve">   395000</v>
          </cell>
          <cell r="AG1643" t="str">
            <v>300</v>
          </cell>
        </row>
        <row r="1644">
          <cell r="H1644" t="str">
            <v>1012_B_3</v>
          </cell>
          <cell r="I1644">
            <v>32874</v>
          </cell>
          <cell r="K1644" t="str">
            <v>OP</v>
          </cell>
          <cell r="L1644" t="str">
            <v>EK</v>
          </cell>
          <cell r="O1644" t="str">
            <v>7946</v>
          </cell>
          <cell r="P1644">
            <v>7896</v>
          </cell>
          <cell r="Q1644">
            <v>0.03</v>
          </cell>
          <cell r="R1644" t="str">
            <v>99.7</v>
          </cell>
          <cell r="S1644" t="str">
            <v>NA</v>
          </cell>
          <cell r="U1644" t="str">
            <v>NA</v>
          </cell>
          <cell r="V1644" t="str">
            <v>10.3</v>
          </cell>
          <cell r="W1644" t="str">
            <v>12</v>
          </cell>
          <cell r="X1644" t="str">
            <v>NA</v>
          </cell>
          <cell r="Z1644" t="str">
            <v>2.5</v>
          </cell>
          <cell r="AA1644" t="str">
            <v>3.3</v>
          </cell>
          <cell r="AB1644" t="str">
            <v>NA</v>
          </cell>
          <cell r="AD1644" t="str">
            <v>99.4</v>
          </cell>
          <cell r="AE1644" t="str">
            <v>351</v>
          </cell>
          <cell r="AF1644" t="str">
            <v xml:space="preserve">  1050000</v>
          </cell>
          <cell r="AG1644" t="str">
            <v>290</v>
          </cell>
        </row>
        <row r="1645">
          <cell r="H1645" t="str">
            <v>6137_B_1</v>
          </cell>
          <cell r="I1645">
            <v>28946</v>
          </cell>
          <cell r="K1645" t="str">
            <v>OP</v>
          </cell>
          <cell r="L1645" t="str">
            <v>EK</v>
          </cell>
          <cell r="O1645" t="str">
            <v>6000</v>
          </cell>
          <cell r="P1645">
            <v>3070</v>
          </cell>
          <cell r="Q1645">
            <v>0.03</v>
          </cell>
          <cell r="R1645" t="str">
            <v>99.62</v>
          </cell>
          <cell r="S1645" t="str">
            <v>EN</v>
          </cell>
          <cell r="U1645" t="str">
            <v>EN</v>
          </cell>
          <cell r="V1645" t="str">
            <v>14.5</v>
          </cell>
          <cell r="X1645" t="str">
            <v>NA</v>
          </cell>
          <cell r="Z1645" t="str">
            <v>4.5</v>
          </cell>
          <cell r="AB1645" t="str">
            <v>NA</v>
          </cell>
          <cell r="AD1645" t="str">
            <v>99.5</v>
          </cell>
          <cell r="AE1645" t="str">
            <v>136</v>
          </cell>
          <cell r="AF1645" t="str">
            <v xml:space="preserve">   833600</v>
          </cell>
          <cell r="AG1645" t="str">
            <v>290</v>
          </cell>
        </row>
        <row r="1646">
          <cell r="H1646" t="str">
            <v>6137_B_1A</v>
          </cell>
          <cell r="I1646">
            <v>38504</v>
          </cell>
          <cell r="K1646" t="str">
            <v>OP</v>
          </cell>
          <cell r="L1646" t="str">
            <v>BP</v>
          </cell>
          <cell r="P1646">
            <v>4946</v>
          </cell>
          <cell r="Q1646">
            <v>0.02</v>
          </cell>
          <cell r="R1646" t="str">
            <v>99.75</v>
          </cell>
          <cell r="S1646" t="str">
            <v>EN</v>
          </cell>
          <cell r="U1646" t="str">
            <v>EN</v>
          </cell>
          <cell r="V1646" t="str">
            <v>9.7</v>
          </cell>
          <cell r="X1646" t="str">
            <v>NA</v>
          </cell>
          <cell r="Z1646" t="str">
            <v>3.8</v>
          </cell>
          <cell r="AB1646" t="str">
            <v>NA</v>
          </cell>
          <cell r="AF1646" t="str">
            <v>1042000</v>
          </cell>
          <cell r="AG1646" t="str">
            <v>305</v>
          </cell>
        </row>
        <row r="1647">
          <cell r="H1647" t="str">
            <v>6137_B_2</v>
          </cell>
          <cell r="I1647">
            <v>31444</v>
          </cell>
          <cell r="K1647" t="str">
            <v>OP</v>
          </cell>
          <cell r="L1647" t="str">
            <v>EK</v>
          </cell>
          <cell r="O1647" t="str">
            <v>10469</v>
          </cell>
          <cell r="P1647">
            <v>8262</v>
          </cell>
          <cell r="Q1647">
            <v>0.01</v>
          </cell>
          <cell r="R1647" t="str">
            <v>99.9</v>
          </cell>
          <cell r="S1647" t="str">
            <v>EN</v>
          </cell>
          <cell r="U1647" t="str">
            <v>EN</v>
          </cell>
          <cell r="V1647" t="str">
            <v>14.5</v>
          </cell>
          <cell r="X1647" t="str">
            <v>NA</v>
          </cell>
          <cell r="Z1647" t="str">
            <v>4.5</v>
          </cell>
          <cell r="AB1647" t="str">
            <v>NA</v>
          </cell>
          <cell r="AD1647" t="str">
            <v>99.8</v>
          </cell>
          <cell r="AE1647" t="str">
            <v>85</v>
          </cell>
          <cell r="AF1647" t="str">
            <v xml:space="preserve">  1000000</v>
          </cell>
          <cell r="AG1647" t="str">
            <v>290</v>
          </cell>
        </row>
        <row r="1648">
          <cell r="H1648" t="str">
            <v>6138_B_1</v>
          </cell>
          <cell r="I1648">
            <v>28611</v>
          </cell>
          <cell r="K1648" t="str">
            <v>OP</v>
          </cell>
          <cell r="L1648" t="str">
            <v>EW</v>
          </cell>
          <cell r="O1648" t="str">
            <v>11834</v>
          </cell>
          <cell r="P1648">
            <v>7740</v>
          </cell>
          <cell r="Q1648">
            <v>0.03</v>
          </cell>
          <cell r="R1648" t="str">
            <v>99.6</v>
          </cell>
          <cell r="S1648" t="str">
            <v>99.1</v>
          </cell>
          <cell r="T1648">
            <v>35947</v>
          </cell>
          <cell r="V1648" t="str">
            <v>5.0</v>
          </cell>
          <cell r="X1648" t="str">
            <v>NA</v>
          </cell>
          <cell r="Z1648" t="str">
            <v>0.4</v>
          </cell>
          <cell r="AB1648" t="str">
            <v>0.5</v>
          </cell>
          <cell r="AD1648" t="str">
            <v>99.6</v>
          </cell>
          <cell r="AE1648" t="str">
            <v>187</v>
          </cell>
          <cell r="AF1648" t="str">
            <v xml:space="preserve">  3025000</v>
          </cell>
          <cell r="AG1648" t="str">
            <v>750</v>
          </cell>
        </row>
        <row r="1649">
          <cell r="H1649" t="str">
            <v>6139_B_1</v>
          </cell>
          <cell r="I1649">
            <v>28185</v>
          </cell>
          <cell r="K1649" t="str">
            <v>OP</v>
          </cell>
          <cell r="L1649" t="str">
            <v>EW</v>
          </cell>
          <cell r="O1649" t="str">
            <v>9140</v>
          </cell>
          <cell r="P1649">
            <v>7606</v>
          </cell>
          <cell r="Q1649">
            <v>0.04</v>
          </cell>
          <cell r="R1649" t="str">
            <v>99.6</v>
          </cell>
          <cell r="S1649" t="str">
            <v>99.6</v>
          </cell>
          <cell r="T1649">
            <v>28672</v>
          </cell>
          <cell r="V1649" t="str">
            <v>5</v>
          </cell>
          <cell r="X1649" t="str">
            <v>NA</v>
          </cell>
          <cell r="Z1649" t="str">
            <v>.4</v>
          </cell>
          <cell r="AB1649" t="str">
            <v>.5</v>
          </cell>
          <cell r="AD1649" t="str">
            <v>99.6</v>
          </cell>
          <cell r="AE1649" t="str">
            <v>187</v>
          </cell>
          <cell r="AF1649" t="str">
            <v xml:space="preserve">  3025000</v>
          </cell>
          <cell r="AG1649" t="str">
            <v>750</v>
          </cell>
        </row>
        <row r="1650">
          <cell r="H1650" t="str">
            <v>6139_B_2</v>
          </cell>
          <cell r="I1650">
            <v>29312</v>
          </cell>
          <cell r="K1650" t="str">
            <v>OP</v>
          </cell>
          <cell r="L1650" t="str">
            <v>EW</v>
          </cell>
          <cell r="O1650" t="str">
            <v>11050</v>
          </cell>
          <cell r="P1650">
            <v>5876</v>
          </cell>
          <cell r="Q1650">
            <v>0.04</v>
          </cell>
          <cell r="R1650" t="str">
            <v>99.6</v>
          </cell>
          <cell r="S1650" t="str">
            <v>99.6</v>
          </cell>
          <cell r="T1650">
            <v>29403</v>
          </cell>
          <cell r="V1650" t="str">
            <v>5</v>
          </cell>
          <cell r="X1650" t="str">
            <v>NA</v>
          </cell>
          <cell r="Z1650" t="str">
            <v>.4</v>
          </cell>
          <cell r="AB1650" t="str">
            <v>.5</v>
          </cell>
          <cell r="AD1650" t="str">
            <v>99.6</v>
          </cell>
          <cell r="AE1650" t="str">
            <v>187</v>
          </cell>
          <cell r="AF1650" t="str">
            <v xml:space="preserve">  3025000</v>
          </cell>
          <cell r="AG1650" t="str">
            <v>750</v>
          </cell>
        </row>
        <row r="1651">
          <cell r="H1651" t="str">
            <v>6139_B_3</v>
          </cell>
          <cell r="I1651">
            <v>30011</v>
          </cell>
          <cell r="K1651" t="str">
            <v>OP</v>
          </cell>
          <cell r="L1651" t="str">
            <v>EW</v>
          </cell>
          <cell r="O1651" t="str">
            <v>13482</v>
          </cell>
          <cell r="P1651">
            <v>7677</v>
          </cell>
          <cell r="Q1651">
            <v>0.04</v>
          </cell>
          <cell r="R1651" t="str">
            <v>99.6</v>
          </cell>
          <cell r="S1651" t="str">
            <v>99.6</v>
          </cell>
          <cell r="T1651">
            <v>30225</v>
          </cell>
          <cell r="V1651" t="str">
            <v>5</v>
          </cell>
          <cell r="X1651" t="str">
            <v>NA</v>
          </cell>
          <cell r="Z1651" t="str">
            <v>.4</v>
          </cell>
          <cell r="AB1651" t="str">
            <v>.5</v>
          </cell>
          <cell r="AD1651" t="str">
            <v>99.6</v>
          </cell>
          <cell r="AE1651" t="str">
            <v>187</v>
          </cell>
          <cell r="AF1651" t="str">
            <v xml:space="preserve">  3025000</v>
          </cell>
          <cell r="AG1651" t="str">
            <v>750</v>
          </cell>
        </row>
        <row r="1652">
          <cell r="H1652" t="str">
            <v>7902_B_1</v>
          </cell>
          <cell r="I1652">
            <v>31048</v>
          </cell>
          <cell r="K1652" t="str">
            <v>OP</v>
          </cell>
          <cell r="L1652" t="str">
            <v>EK</v>
          </cell>
          <cell r="O1652" t="str">
            <v>17930</v>
          </cell>
          <cell r="P1652">
            <v>7868</v>
          </cell>
          <cell r="Q1652">
            <v>0.25</v>
          </cell>
          <cell r="R1652" t="str">
            <v>99.8</v>
          </cell>
          <cell r="S1652" t="str">
            <v>99.8</v>
          </cell>
          <cell r="T1652">
            <v>31686</v>
          </cell>
          <cell r="V1652" t="str">
            <v>16.7</v>
          </cell>
          <cell r="X1652" t="str">
            <v>NA</v>
          </cell>
          <cell r="Z1652" t="str">
            <v>1.5</v>
          </cell>
          <cell r="AB1652" t="str">
            <v>NA</v>
          </cell>
          <cell r="AD1652" t="str">
            <v>99.8</v>
          </cell>
          <cell r="AE1652" t="str">
            <v>648</v>
          </cell>
          <cell r="AF1652" t="str">
            <v xml:space="preserve">  2860000</v>
          </cell>
          <cell r="AG1652" t="str">
            <v>287</v>
          </cell>
        </row>
        <row r="1653">
          <cell r="H1653" t="str">
            <v>6193_B_061B</v>
          </cell>
          <cell r="I1653">
            <v>27942</v>
          </cell>
          <cell r="K1653" t="str">
            <v>OP</v>
          </cell>
          <cell r="L1653" t="str">
            <v>EK</v>
          </cell>
          <cell r="O1653" t="str">
            <v>17474</v>
          </cell>
          <cell r="P1653">
            <v>8232</v>
          </cell>
          <cell r="Q1653">
            <v>0.04</v>
          </cell>
          <cell r="R1653" t="str">
            <v>99.2</v>
          </cell>
          <cell r="S1653" t="str">
            <v>99.2</v>
          </cell>
          <cell r="T1653">
            <v>37803</v>
          </cell>
          <cell r="U1653" t="str">
            <v>EN</v>
          </cell>
          <cell r="V1653" t="str">
            <v>5</v>
          </cell>
          <cell r="X1653" t="str">
            <v>NA</v>
          </cell>
          <cell r="Z1653" t="str">
            <v>.5</v>
          </cell>
          <cell r="AB1653" t="str">
            <v>NA</v>
          </cell>
          <cell r="AD1653" t="str">
            <v>95</v>
          </cell>
          <cell r="AE1653" t="str">
            <v>359</v>
          </cell>
          <cell r="AF1653" t="str">
            <v xml:space="preserve">  1500000</v>
          </cell>
          <cell r="AG1653" t="str">
            <v>313</v>
          </cell>
        </row>
        <row r="1654">
          <cell r="H1654" t="str">
            <v>6193_B_062P</v>
          </cell>
          <cell r="I1654">
            <v>28611</v>
          </cell>
          <cell r="K1654" t="str">
            <v>OP</v>
          </cell>
          <cell r="L1654" t="str">
            <v>BS</v>
          </cell>
          <cell r="O1654" t="str">
            <v>9129</v>
          </cell>
          <cell r="P1654">
            <v>6984</v>
          </cell>
          <cell r="Q1654">
            <v>0.02</v>
          </cell>
          <cell r="R1654" t="str">
            <v>99.7</v>
          </cell>
          <cell r="S1654" t="str">
            <v>99.7</v>
          </cell>
          <cell r="T1654">
            <v>38353</v>
          </cell>
          <cell r="U1654" t="str">
            <v>EN</v>
          </cell>
          <cell r="V1654" t="str">
            <v>5</v>
          </cell>
          <cell r="X1654" t="str">
            <v>NA</v>
          </cell>
          <cell r="Z1654" t="str">
            <v>.5</v>
          </cell>
          <cell r="AB1654" t="str">
            <v>NA</v>
          </cell>
          <cell r="AD1654" t="str">
            <v>98.6</v>
          </cell>
          <cell r="AE1654" t="str">
            <v>374</v>
          </cell>
          <cell r="AF1654" t="str">
            <v xml:space="preserve">  1650000</v>
          </cell>
          <cell r="AG1654" t="str">
            <v>313</v>
          </cell>
        </row>
        <row r="1655">
          <cell r="H1655" t="str">
            <v>6193_B_063P</v>
          </cell>
          <cell r="I1655">
            <v>29342</v>
          </cell>
          <cell r="K1655" t="str">
            <v>OP</v>
          </cell>
          <cell r="L1655" t="str">
            <v>BS</v>
          </cell>
          <cell r="O1655" t="str">
            <v>12214</v>
          </cell>
          <cell r="P1655">
            <v>8261</v>
          </cell>
          <cell r="Q1655">
            <v>0.05</v>
          </cell>
          <cell r="R1655" t="str">
            <v>99.0</v>
          </cell>
          <cell r="S1655" t="str">
            <v>99.0</v>
          </cell>
          <cell r="T1655">
            <v>29465</v>
          </cell>
          <cell r="V1655" t="str">
            <v>5</v>
          </cell>
          <cell r="X1655" t="str">
            <v>NA</v>
          </cell>
          <cell r="Z1655" t="str">
            <v>.5</v>
          </cell>
          <cell r="AB1655" t="str">
            <v>.5</v>
          </cell>
          <cell r="AD1655" t="str">
            <v>98.6</v>
          </cell>
          <cell r="AE1655" t="str">
            <v>374</v>
          </cell>
          <cell r="AF1655" t="str">
            <v xml:space="preserve">  1650000</v>
          </cell>
          <cell r="AG1655" t="str">
            <v>300</v>
          </cell>
        </row>
        <row r="1656">
          <cell r="H1656" t="str">
            <v>6194_B_171P</v>
          </cell>
          <cell r="I1656">
            <v>30164</v>
          </cell>
          <cell r="K1656" t="str">
            <v>OP</v>
          </cell>
          <cell r="L1656" t="str">
            <v>BR</v>
          </cell>
          <cell r="O1656" t="str">
            <v>13843</v>
          </cell>
          <cell r="P1656">
            <v>8484</v>
          </cell>
          <cell r="Q1656">
            <v>0.03</v>
          </cell>
          <cell r="R1656" t="str">
            <v>99.4</v>
          </cell>
          <cell r="S1656" t="str">
            <v>99.4</v>
          </cell>
          <cell r="T1656">
            <v>30317</v>
          </cell>
          <cell r="U1656" t="str">
            <v>EN</v>
          </cell>
          <cell r="V1656" t="str">
            <v>5</v>
          </cell>
          <cell r="X1656" t="str">
            <v>NA</v>
          </cell>
          <cell r="Z1656" t="str">
            <v>.5</v>
          </cell>
          <cell r="AB1656" t="str">
            <v>NA</v>
          </cell>
          <cell r="AD1656" t="str">
            <v>98.6</v>
          </cell>
          <cell r="AE1656" t="str">
            <v>509</v>
          </cell>
          <cell r="AF1656" t="str">
            <v xml:space="preserve">  2500000</v>
          </cell>
          <cell r="AG1656" t="str">
            <v>270</v>
          </cell>
        </row>
        <row r="1657">
          <cell r="H1657" t="str">
            <v>6194_B_172P</v>
          </cell>
          <cell r="I1657">
            <v>31138</v>
          </cell>
          <cell r="K1657" t="str">
            <v>OP</v>
          </cell>
          <cell r="L1657" t="str">
            <v>BR</v>
          </cell>
          <cell r="O1657" t="str">
            <v>13843</v>
          </cell>
          <cell r="P1657">
            <v>6701</v>
          </cell>
          <cell r="Q1657">
            <v>0.02</v>
          </cell>
          <cell r="R1657" t="str">
            <v>99.4</v>
          </cell>
          <cell r="S1657" t="str">
            <v>99.4</v>
          </cell>
          <cell r="T1657">
            <v>31291</v>
          </cell>
          <cell r="U1657" t="str">
            <v>EN</v>
          </cell>
          <cell r="V1657" t="str">
            <v>5</v>
          </cell>
          <cell r="X1657" t="str">
            <v>NA</v>
          </cell>
          <cell r="Z1657" t="str">
            <v>.5</v>
          </cell>
          <cell r="AB1657" t="str">
            <v>NA</v>
          </cell>
          <cell r="AD1657" t="str">
            <v>98.6</v>
          </cell>
          <cell r="AE1657" t="str">
            <v>509</v>
          </cell>
          <cell r="AF1657" t="str">
            <v xml:space="preserve">  2500000</v>
          </cell>
          <cell r="AG1657" t="str">
            <v>270</v>
          </cell>
        </row>
        <row r="1658">
          <cell r="H1658" t="str">
            <v>963_B_31</v>
          </cell>
          <cell r="I1658">
            <v>31747</v>
          </cell>
          <cell r="K1658" t="str">
            <v>OP</v>
          </cell>
          <cell r="L1658" t="str">
            <v>EK</v>
          </cell>
          <cell r="O1658" t="str">
            <v>3500</v>
          </cell>
          <cell r="P1658">
            <v>7462</v>
          </cell>
          <cell r="Q1658">
            <v>0.02</v>
          </cell>
          <cell r="R1658" t="str">
            <v>99.2</v>
          </cell>
          <cell r="S1658" t="str">
            <v>97.0</v>
          </cell>
          <cell r="T1658">
            <v>32174</v>
          </cell>
          <cell r="V1658" t="str">
            <v>11.0</v>
          </cell>
          <cell r="X1658" t="str">
            <v>NA</v>
          </cell>
          <cell r="Z1658" t="str">
            <v>3.9</v>
          </cell>
          <cell r="AB1658" t="str">
            <v>NA</v>
          </cell>
          <cell r="AD1658" t="str">
            <v>95</v>
          </cell>
          <cell r="AE1658" t="str">
            <v>43</v>
          </cell>
          <cell r="AF1658" t="str">
            <v xml:space="preserve">   325000</v>
          </cell>
          <cell r="AG1658" t="str">
            <v>340</v>
          </cell>
        </row>
        <row r="1659">
          <cell r="H1659" t="str">
            <v>963_B_32</v>
          </cell>
          <cell r="I1659">
            <v>31837</v>
          </cell>
          <cell r="K1659" t="str">
            <v>OP</v>
          </cell>
          <cell r="L1659" t="str">
            <v>EK</v>
          </cell>
          <cell r="O1659" t="str">
            <v>3500</v>
          </cell>
          <cell r="P1659">
            <v>7401</v>
          </cell>
          <cell r="Q1659">
            <v>0.02</v>
          </cell>
          <cell r="R1659" t="str">
            <v>99.2</v>
          </cell>
          <cell r="S1659" t="str">
            <v>97.0</v>
          </cell>
          <cell r="T1659">
            <v>31898</v>
          </cell>
          <cell r="V1659" t="str">
            <v>11.0</v>
          </cell>
          <cell r="X1659" t="str">
            <v>NA</v>
          </cell>
          <cell r="Z1659" t="str">
            <v>3.9</v>
          </cell>
          <cell r="AB1659" t="str">
            <v>NA</v>
          </cell>
          <cell r="AD1659" t="str">
            <v>97.5</v>
          </cell>
          <cell r="AE1659" t="str">
            <v>43</v>
          </cell>
          <cell r="AF1659" t="str">
            <v xml:space="preserve">   335000</v>
          </cell>
          <cell r="AG1659" t="str">
            <v>340</v>
          </cell>
        </row>
        <row r="1660">
          <cell r="H1660" t="str">
            <v>963_B_33</v>
          </cell>
          <cell r="I1660">
            <v>28642</v>
          </cell>
          <cell r="K1660" t="str">
            <v>OP</v>
          </cell>
          <cell r="L1660" t="str">
            <v>EK</v>
          </cell>
          <cell r="O1660" t="str">
            <v>2320</v>
          </cell>
          <cell r="P1660">
            <v>7760</v>
          </cell>
          <cell r="Q1660">
            <v>0.1</v>
          </cell>
          <cell r="R1660" t="str">
            <v>99.2</v>
          </cell>
          <cell r="S1660" t="str">
            <v>99.8</v>
          </cell>
          <cell r="T1660">
            <v>31382</v>
          </cell>
          <cell r="V1660" t="str">
            <v>10.0</v>
          </cell>
          <cell r="X1660" t="str">
            <v>NA</v>
          </cell>
          <cell r="Z1660" t="str">
            <v>3.3</v>
          </cell>
          <cell r="AB1660" t="str">
            <v>NA</v>
          </cell>
          <cell r="AD1660" t="str">
            <v>99.5</v>
          </cell>
          <cell r="AE1660" t="str">
            <v>68</v>
          </cell>
          <cell r="AF1660" t="str">
            <v xml:space="preserve">   775000</v>
          </cell>
          <cell r="AG1660" t="str">
            <v>280</v>
          </cell>
        </row>
        <row r="1661">
          <cell r="H1661" t="str">
            <v>964_B_7-8</v>
          </cell>
          <cell r="I1661">
            <v>31229</v>
          </cell>
          <cell r="K1661" t="str">
            <v>OP</v>
          </cell>
          <cell r="L1661" t="str">
            <v>EK</v>
          </cell>
          <cell r="O1661" t="str">
            <v>3484</v>
          </cell>
          <cell r="P1661">
            <v>6406</v>
          </cell>
          <cell r="Q1661">
            <v>0.02</v>
          </cell>
          <cell r="R1661" t="str">
            <v>99.2</v>
          </cell>
          <cell r="S1661" t="str">
            <v>NA</v>
          </cell>
          <cell r="U1661" t="str">
            <v>NA</v>
          </cell>
          <cell r="V1661" t="str">
            <v>11.0</v>
          </cell>
          <cell r="X1661" t="str">
            <v>NA</v>
          </cell>
          <cell r="Z1661" t="str">
            <v>3.9</v>
          </cell>
          <cell r="AB1661" t="str">
            <v>NA</v>
          </cell>
          <cell r="AD1661" t="str">
            <v>99.2</v>
          </cell>
          <cell r="AE1661" t="str">
            <v>25</v>
          </cell>
          <cell r="AF1661" t="str">
            <v>360464</v>
          </cell>
          <cell r="AG1661" t="str">
            <v>329</v>
          </cell>
        </row>
        <row r="1662">
          <cell r="H1662" t="str">
            <v>2161_B_1</v>
          </cell>
          <cell r="I1662">
            <v>29526</v>
          </cell>
          <cell r="K1662" t="str">
            <v>OP</v>
          </cell>
          <cell r="L1662" t="str">
            <v>EK</v>
          </cell>
          <cell r="O1662" t="str">
            <v>1071</v>
          </cell>
          <cell r="P1662">
            <v>8113</v>
          </cell>
          <cell r="Q1662">
            <v>0.04</v>
          </cell>
          <cell r="R1662" t="str">
            <v>99.5</v>
          </cell>
          <cell r="S1662" t="str">
            <v>99.5</v>
          </cell>
          <cell r="T1662">
            <v>29526</v>
          </cell>
          <cell r="V1662" t="str">
            <v>12</v>
          </cell>
          <cell r="X1662" t="str">
            <v>NA</v>
          </cell>
          <cell r="Z1662" t="str">
            <v>3.9</v>
          </cell>
          <cell r="AB1662" t="str">
            <v>NA</v>
          </cell>
          <cell r="AD1662" t="str">
            <v>99.6</v>
          </cell>
          <cell r="AE1662" t="str">
            <v>9</v>
          </cell>
          <cell r="AF1662" t="str">
            <v xml:space="preserve">   104500</v>
          </cell>
          <cell r="AG1662" t="str">
            <v>320</v>
          </cell>
        </row>
        <row r="1663">
          <cell r="H1663" t="str">
            <v>2161_B_2</v>
          </cell>
          <cell r="I1663">
            <v>29618</v>
          </cell>
          <cell r="K1663" t="str">
            <v>OP</v>
          </cell>
          <cell r="L1663" t="str">
            <v>EK</v>
          </cell>
          <cell r="O1663" t="str">
            <v>1071</v>
          </cell>
          <cell r="P1663">
            <v>8033</v>
          </cell>
          <cell r="Q1663">
            <v>0.04</v>
          </cell>
          <cell r="R1663" t="str">
            <v>99.7</v>
          </cell>
          <cell r="S1663" t="str">
            <v>99.7</v>
          </cell>
          <cell r="T1663">
            <v>29526</v>
          </cell>
          <cell r="V1663" t="str">
            <v>12</v>
          </cell>
          <cell r="X1663" t="str">
            <v>NA</v>
          </cell>
          <cell r="Z1663" t="str">
            <v>3.9</v>
          </cell>
          <cell r="AB1663" t="str">
            <v>NA</v>
          </cell>
          <cell r="AD1663" t="str">
            <v>99.5</v>
          </cell>
          <cell r="AE1663" t="str">
            <v>9</v>
          </cell>
          <cell r="AF1663" t="str">
            <v xml:space="preserve">   104500</v>
          </cell>
          <cell r="AG1663" t="str">
            <v>320</v>
          </cell>
        </row>
        <row r="1664">
          <cell r="H1664" t="str">
            <v>2161_B_3</v>
          </cell>
          <cell r="I1664">
            <v>29007</v>
          </cell>
          <cell r="K1664" t="str">
            <v>OP</v>
          </cell>
          <cell r="L1664" t="str">
            <v>EK</v>
          </cell>
          <cell r="O1664" t="str">
            <v>1360</v>
          </cell>
          <cell r="P1664">
            <v>8015</v>
          </cell>
          <cell r="Q1664">
            <v>0.11</v>
          </cell>
          <cell r="R1664" t="str">
            <v>99.6</v>
          </cell>
          <cell r="S1664" t="str">
            <v>99.6</v>
          </cell>
          <cell r="T1664">
            <v>28887</v>
          </cell>
          <cell r="V1664" t="str">
            <v>12</v>
          </cell>
          <cell r="X1664" t="str">
            <v>NA</v>
          </cell>
          <cell r="Z1664" t="str">
            <v>3.9</v>
          </cell>
          <cell r="AB1664" t="str">
            <v>NA</v>
          </cell>
          <cell r="AD1664" t="str">
            <v>99.5</v>
          </cell>
          <cell r="AE1664" t="str">
            <v>18</v>
          </cell>
          <cell r="AF1664" t="str">
            <v xml:space="preserve">   179000</v>
          </cell>
          <cell r="AG1664" t="str">
            <v>317</v>
          </cell>
        </row>
        <row r="1665">
          <cell r="H1665" t="str">
            <v>2161_B_4</v>
          </cell>
          <cell r="I1665">
            <v>27973</v>
          </cell>
          <cell r="K1665" t="str">
            <v>OP</v>
          </cell>
          <cell r="L1665" t="str">
            <v>EK</v>
          </cell>
          <cell r="O1665" t="str">
            <v>931</v>
          </cell>
          <cell r="P1665">
            <v>8523</v>
          </cell>
          <cell r="Q1665">
            <v>0.1</v>
          </cell>
          <cell r="R1665" t="str">
            <v>98.5</v>
          </cell>
          <cell r="S1665" t="str">
            <v>98.5</v>
          </cell>
          <cell r="T1665">
            <v>29373</v>
          </cell>
          <cell r="V1665" t="str">
            <v>12</v>
          </cell>
          <cell r="X1665" t="str">
            <v>NA</v>
          </cell>
          <cell r="Z1665" t="str">
            <v>3.9</v>
          </cell>
          <cell r="AB1665" t="str">
            <v>NA</v>
          </cell>
          <cell r="AD1665" t="str">
            <v>99.2</v>
          </cell>
          <cell r="AE1665" t="str">
            <v>38</v>
          </cell>
          <cell r="AF1665" t="str">
            <v xml:space="preserve">   224000</v>
          </cell>
          <cell r="AG1665" t="str">
            <v>320</v>
          </cell>
        </row>
        <row r="1666">
          <cell r="H1666" t="str">
            <v>2161_B_5</v>
          </cell>
          <cell r="I1666">
            <v>25689</v>
          </cell>
          <cell r="K1666" t="str">
            <v>OP</v>
          </cell>
          <cell r="L1666" t="str">
            <v>EK</v>
          </cell>
          <cell r="O1666" t="str">
            <v>241</v>
          </cell>
          <cell r="P1666">
            <v>8207</v>
          </cell>
          <cell r="Q1666">
            <v>4</v>
          </cell>
          <cell r="R1666" t="str">
            <v>20.0</v>
          </cell>
          <cell r="S1666" t="str">
            <v>99.5</v>
          </cell>
          <cell r="T1666">
            <v>34516</v>
          </cell>
          <cell r="V1666" t="str">
            <v>12</v>
          </cell>
          <cell r="X1666" t="str">
            <v>NA</v>
          </cell>
          <cell r="Z1666" t="str">
            <v>3.9</v>
          </cell>
          <cell r="AB1666" t="str">
            <v>NA</v>
          </cell>
          <cell r="AD1666" t="str">
            <v>99.2</v>
          </cell>
          <cell r="AE1666" t="str">
            <v>65</v>
          </cell>
          <cell r="AF1666" t="str">
            <v xml:space="preserve">   344000</v>
          </cell>
          <cell r="AG1666" t="str">
            <v>320</v>
          </cell>
        </row>
        <row r="1667">
          <cell r="H1667" t="str">
            <v>2161_B_6</v>
          </cell>
          <cell r="I1667">
            <v>34425</v>
          </cell>
          <cell r="K1667" t="str">
            <v>OP</v>
          </cell>
          <cell r="L1667" t="str">
            <v>EK</v>
          </cell>
          <cell r="O1667" t="str">
            <v>5491</v>
          </cell>
          <cell r="P1667">
            <v>8207</v>
          </cell>
          <cell r="Q1667">
            <v>7.0000000000000007E-2</v>
          </cell>
          <cell r="R1667" t="str">
            <v>99.5</v>
          </cell>
          <cell r="S1667" t="str">
            <v>99.5</v>
          </cell>
          <cell r="T1667">
            <v>34516</v>
          </cell>
          <cell r="V1667" t="str">
            <v>12</v>
          </cell>
          <cell r="X1667" t="str">
            <v>NA</v>
          </cell>
          <cell r="Z1667" t="str">
            <v>.4</v>
          </cell>
          <cell r="AA1667" t="str">
            <v>3.9</v>
          </cell>
          <cell r="AB1667" t="str">
            <v>NA</v>
          </cell>
          <cell r="AD1667" t="str">
            <v>99.8</v>
          </cell>
          <cell r="AE1667" t="str">
            <v>16</v>
          </cell>
          <cell r="AF1667" t="str">
            <v xml:space="preserve">   344000</v>
          </cell>
          <cell r="AG1667" t="str">
            <v>320</v>
          </cell>
        </row>
        <row r="1668">
          <cell r="H1668" t="str">
            <v>6195_B_1</v>
          </cell>
          <cell r="I1668">
            <v>27912</v>
          </cell>
          <cell r="K1668" t="str">
            <v>OP</v>
          </cell>
          <cell r="L1668" t="str">
            <v>EC</v>
          </cell>
          <cell r="O1668" t="str">
            <v>1660</v>
          </cell>
          <cell r="P1668">
            <v>7984</v>
          </cell>
          <cell r="Q1668">
            <v>0.04</v>
          </cell>
          <cell r="R1668" t="str">
            <v>99.2</v>
          </cell>
          <cell r="S1668" t="str">
            <v>98.3</v>
          </cell>
          <cell r="T1668">
            <v>34943</v>
          </cell>
          <cell r="V1668" t="str">
            <v>20</v>
          </cell>
          <cell r="X1668" t="str">
            <v>NA</v>
          </cell>
          <cell r="Z1668" t="str">
            <v>2.5</v>
          </cell>
          <cell r="AA1668" t="str">
            <v>4.5</v>
          </cell>
          <cell r="AB1668" t="str">
            <v>NA</v>
          </cell>
          <cell r="AD1668" t="str">
            <v>99.5</v>
          </cell>
          <cell r="AE1668" t="str">
            <v>186</v>
          </cell>
          <cell r="AF1668" t="str">
            <v xml:space="preserve">   795000</v>
          </cell>
          <cell r="AG1668" t="str">
            <v>310</v>
          </cell>
        </row>
        <row r="1669">
          <cell r="H1669" t="str">
            <v>2942_B_EESP</v>
          </cell>
          <cell r="I1669">
            <v>29007</v>
          </cell>
          <cell r="K1669" t="str">
            <v>OP</v>
          </cell>
          <cell r="L1669" t="str">
            <v>MC</v>
          </cell>
          <cell r="M1669" t="str">
            <v>EK</v>
          </cell>
          <cell r="O1669" t="str">
            <v>372</v>
          </cell>
          <cell r="P1669">
            <v>7898</v>
          </cell>
          <cell r="Q1669">
            <v>0.01</v>
          </cell>
          <cell r="R1669" t="str">
            <v>98.8</v>
          </cell>
          <cell r="S1669" t="str">
            <v>98.8</v>
          </cell>
          <cell r="T1669">
            <v>37591</v>
          </cell>
          <cell r="V1669" t="str">
            <v>10.0</v>
          </cell>
          <cell r="W1669" t="str">
            <v>18.0</v>
          </cell>
          <cell r="X1669" t="str">
            <v>NA</v>
          </cell>
          <cell r="Z1669" t="str">
            <v>2.0</v>
          </cell>
          <cell r="AA1669" t="str">
            <v>4.0</v>
          </cell>
          <cell r="AB1669" t="str">
            <v>NA</v>
          </cell>
          <cell r="AD1669" t="str">
            <v>98.8</v>
          </cell>
          <cell r="AE1669" t="str">
            <v>4.6</v>
          </cell>
          <cell r="AF1669" t="str">
            <v>48492</v>
          </cell>
          <cell r="AG1669" t="str">
            <v>450</v>
          </cell>
        </row>
        <row r="1670">
          <cell r="H1670" t="str">
            <v>2942_B_WESP</v>
          </cell>
          <cell r="I1670">
            <v>30468</v>
          </cell>
          <cell r="K1670" t="str">
            <v>SB</v>
          </cell>
          <cell r="L1670" t="str">
            <v>EK</v>
          </cell>
          <cell r="O1670" t="str">
            <v>322</v>
          </cell>
          <cell r="P1670">
            <v>0</v>
          </cell>
          <cell r="Q1670">
            <v>0</v>
          </cell>
          <cell r="R1670" t="str">
            <v>94.0</v>
          </cell>
          <cell r="S1670" t="str">
            <v>94.0</v>
          </cell>
          <cell r="T1670">
            <v>37591</v>
          </cell>
          <cell r="V1670" t="str">
            <v>10.0</v>
          </cell>
          <cell r="W1670" t="str">
            <v>18.0</v>
          </cell>
          <cell r="X1670" t="str">
            <v>NA</v>
          </cell>
          <cell r="Z1670" t="str">
            <v>2.0</v>
          </cell>
          <cell r="AA1670" t="str">
            <v>4.0</v>
          </cell>
          <cell r="AB1670" t="str">
            <v>NA</v>
          </cell>
          <cell r="AD1670" t="str">
            <v>94.0</v>
          </cell>
          <cell r="AE1670" t="str">
            <v>10.3</v>
          </cell>
          <cell r="AF1670" t="str">
            <v>64000</v>
          </cell>
          <cell r="AG1670" t="str">
            <v>430</v>
          </cell>
        </row>
        <row r="1671">
          <cell r="H1671" t="str">
            <v>981_B_3</v>
          </cell>
          <cell r="I1671">
            <v>36161</v>
          </cell>
          <cell r="K1671" t="str">
            <v>OP</v>
          </cell>
          <cell r="L1671" t="str">
            <v>BP</v>
          </cell>
          <cell r="O1671" t="str">
            <v>6000</v>
          </cell>
          <cell r="P1671">
            <v>7166</v>
          </cell>
          <cell r="Q1671" t="str">
            <v>.00998.4</v>
          </cell>
          <cell r="R1671" t="str">
            <v>98.4</v>
          </cell>
          <cell r="S1671" t="str">
            <v>98.4</v>
          </cell>
          <cell r="T1671">
            <v>38412</v>
          </cell>
          <cell r="V1671" t="str">
            <v>8.0</v>
          </cell>
          <cell r="X1671" t="str">
            <v>NA</v>
          </cell>
          <cell r="Z1671" t="str">
            <v>0.7</v>
          </cell>
          <cell r="AB1671" t="str">
            <v>NA</v>
          </cell>
          <cell r="AD1671" t="str">
            <v>99.0</v>
          </cell>
          <cell r="AE1671" t="str">
            <v>3</v>
          </cell>
          <cell r="AF1671" t="str">
            <v>750000</v>
          </cell>
          <cell r="AG1671" t="str">
            <v>325</v>
          </cell>
        </row>
        <row r="1672">
          <cell r="H1672" t="str">
            <v>981_B_4</v>
          </cell>
          <cell r="I1672">
            <v>26085</v>
          </cell>
          <cell r="K1672" t="str">
            <v>OP</v>
          </cell>
          <cell r="L1672" t="str">
            <v>EK</v>
          </cell>
          <cell r="O1672" t="str">
            <v>2988</v>
          </cell>
          <cell r="P1672">
            <v>6497</v>
          </cell>
          <cell r="Q1672">
            <v>0.02</v>
          </cell>
          <cell r="R1672" t="str">
            <v>95.9</v>
          </cell>
          <cell r="S1672" t="str">
            <v>95.9</v>
          </cell>
          <cell r="T1672">
            <v>38018</v>
          </cell>
          <cell r="V1672" t="str">
            <v>8.0</v>
          </cell>
          <cell r="X1672" t="str">
            <v>NA</v>
          </cell>
          <cell r="Z1672" t="str">
            <v>0.7</v>
          </cell>
          <cell r="AB1672" t="str">
            <v>NA</v>
          </cell>
          <cell r="AD1672" t="str">
            <v>98</v>
          </cell>
          <cell r="AE1672" t="str">
            <v>290</v>
          </cell>
          <cell r="AF1672" t="str">
            <v xml:space="preserve">   964000</v>
          </cell>
          <cell r="AG1672" t="str">
            <v>280</v>
          </cell>
        </row>
        <row r="1673">
          <cell r="H1673" t="str">
            <v>50813_B_CBPPT1</v>
          </cell>
          <cell r="I1673">
            <v>29556</v>
          </cell>
          <cell r="K1673" t="str">
            <v>OP</v>
          </cell>
          <cell r="L1673" t="str">
            <v>EK</v>
          </cell>
          <cell r="O1673" t="str">
            <v>NA</v>
          </cell>
          <cell r="P1673">
            <v>8587</v>
          </cell>
          <cell r="Q1673">
            <v>0.05</v>
          </cell>
          <cell r="R1673" t="str">
            <v>99.9</v>
          </cell>
          <cell r="S1673" t="str">
            <v>NA</v>
          </cell>
          <cell r="U1673" t="str">
            <v>NA</v>
          </cell>
          <cell r="V1673" t="str">
            <v>10</v>
          </cell>
          <cell r="X1673" t="str">
            <v>0.1</v>
          </cell>
          <cell r="Y1673" t="str">
            <v>0.05</v>
          </cell>
          <cell r="Z1673" t="str">
            <v>1.0</v>
          </cell>
          <cell r="AB1673" t="str">
            <v>0.7</v>
          </cell>
          <cell r="AD1673" t="str">
            <v>99.5</v>
          </cell>
          <cell r="AE1673" t="str">
            <v>72.8</v>
          </cell>
          <cell r="AF1673" t="str">
            <v>336000</v>
          </cell>
          <cell r="AG1673" t="str">
            <v>350</v>
          </cell>
        </row>
        <row r="1674">
          <cell r="H1674" t="str">
            <v>50813_B_RBPPT1</v>
          </cell>
          <cell r="I1674">
            <v>29556</v>
          </cell>
          <cell r="K1674" t="str">
            <v>OP</v>
          </cell>
          <cell r="L1674" t="str">
            <v>EK</v>
          </cell>
          <cell r="O1674" t="str">
            <v>NA</v>
          </cell>
          <cell r="P1674">
            <v>8200</v>
          </cell>
          <cell r="Q1674">
            <v>0.05</v>
          </cell>
          <cell r="R1674" t="str">
            <v>99.9</v>
          </cell>
          <cell r="S1674" t="str">
            <v>NA</v>
          </cell>
          <cell r="U1674" t="str">
            <v>NA</v>
          </cell>
          <cell r="V1674" t="str">
            <v>NA</v>
          </cell>
          <cell r="X1674" t="str">
            <v>0.1</v>
          </cell>
          <cell r="Y1674" t="str">
            <v>0.5</v>
          </cell>
          <cell r="Z1674" t="str">
            <v>NA</v>
          </cell>
          <cell r="AB1674" t="str">
            <v>0.7</v>
          </cell>
          <cell r="AD1674" t="str">
            <v>99.7</v>
          </cell>
          <cell r="AE1674" t="str">
            <v>68.7</v>
          </cell>
          <cell r="AF1674" t="str">
            <v>394000</v>
          </cell>
          <cell r="AG1674" t="str">
            <v>400</v>
          </cell>
        </row>
        <row r="1675">
          <cell r="H1675" t="str">
            <v>50807_B_1RB</v>
          </cell>
          <cell r="I1675">
            <v>25720</v>
          </cell>
          <cell r="K1675" t="str">
            <v>OP</v>
          </cell>
          <cell r="L1675" t="str">
            <v>EK</v>
          </cell>
          <cell r="O1675" t="str">
            <v>EN</v>
          </cell>
          <cell r="P1675">
            <v>8456</v>
          </cell>
          <cell r="Q1675">
            <v>0.6</v>
          </cell>
          <cell r="R1675" t="str">
            <v>99.6</v>
          </cell>
          <cell r="S1675" t="str">
            <v>99.6</v>
          </cell>
          <cell r="U1675" t="str">
            <v>NA</v>
          </cell>
          <cell r="V1675" t="str">
            <v>NA</v>
          </cell>
          <cell r="X1675" t="str">
            <v>0.1</v>
          </cell>
          <cell r="Z1675" t="str">
            <v>NA</v>
          </cell>
          <cell r="AB1675" t="str">
            <v>2.4</v>
          </cell>
          <cell r="AD1675" t="str">
            <v>99.6</v>
          </cell>
          <cell r="AE1675" t="str">
            <v>41</v>
          </cell>
          <cell r="AF1675" t="str">
            <v>328000</v>
          </cell>
          <cell r="AG1675" t="str">
            <v>325</v>
          </cell>
        </row>
        <row r="1676">
          <cell r="H1676" t="str">
            <v>50807_B_2RB</v>
          </cell>
          <cell r="I1676">
            <v>26085</v>
          </cell>
          <cell r="K1676" t="str">
            <v>OP</v>
          </cell>
          <cell r="L1676" t="str">
            <v>EK</v>
          </cell>
          <cell r="O1676" t="str">
            <v>1500</v>
          </cell>
          <cell r="P1676">
            <v>8448</v>
          </cell>
          <cell r="Q1676">
            <v>0.6</v>
          </cell>
          <cell r="R1676" t="str">
            <v>99.2</v>
          </cell>
          <cell r="S1676" t="str">
            <v>99.2</v>
          </cell>
          <cell r="U1676" t="str">
            <v>NA</v>
          </cell>
          <cell r="V1676" t="str">
            <v>NA</v>
          </cell>
          <cell r="X1676" t="str">
            <v>0.1</v>
          </cell>
          <cell r="Z1676" t="str">
            <v>NA</v>
          </cell>
          <cell r="AB1676" t="str">
            <v>2.4</v>
          </cell>
          <cell r="AD1676" t="str">
            <v>99.2</v>
          </cell>
          <cell r="AE1676" t="str">
            <v>90</v>
          </cell>
          <cell r="AF1676" t="str">
            <v>328000</v>
          </cell>
          <cell r="AG1676" t="str">
            <v>325</v>
          </cell>
        </row>
        <row r="1677">
          <cell r="H1677" t="str">
            <v>50807_B_3BB</v>
          </cell>
          <cell r="I1677">
            <v>27546</v>
          </cell>
          <cell r="K1677" t="str">
            <v>OP</v>
          </cell>
          <cell r="L1677" t="str">
            <v>WS</v>
          </cell>
          <cell r="M1677" t="str">
            <v>MC</v>
          </cell>
          <cell r="O1677" t="str">
            <v>EN</v>
          </cell>
          <cell r="P1677">
            <v>8557</v>
          </cell>
          <cell r="Q1677">
            <v>0.18</v>
          </cell>
          <cell r="R1677" t="str">
            <v>NA</v>
          </cell>
          <cell r="S1677" t="str">
            <v>NA</v>
          </cell>
          <cell r="U1677" t="str">
            <v>NA</v>
          </cell>
          <cell r="V1677" t="str">
            <v>6.5</v>
          </cell>
          <cell r="X1677" t="str">
            <v>0.1</v>
          </cell>
          <cell r="Z1677" t="str">
            <v>1.7</v>
          </cell>
          <cell r="AB1677" t="str">
            <v>2.4</v>
          </cell>
          <cell r="AD1677" t="str">
            <v>EN</v>
          </cell>
          <cell r="AE1677" t="str">
            <v>54.6</v>
          </cell>
          <cell r="AF1677" t="str">
            <v>196500</v>
          </cell>
          <cell r="AG1677" t="str">
            <v>136</v>
          </cell>
        </row>
        <row r="1678">
          <cell r="H1678" t="str">
            <v>50807_B_4BB</v>
          </cell>
          <cell r="I1678">
            <v>27546</v>
          </cell>
          <cell r="K1678" t="str">
            <v>OP</v>
          </cell>
          <cell r="L1678" t="str">
            <v>WS</v>
          </cell>
          <cell r="M1678" t="str">
            <v>MC</v>
          </cell>
          <cell r="O1678" t="str">
            <v>EN</v>
          </cell>
          <cell r="P1678">
            <v>8244</v>
          </cell>
          <cell r="Q1678">
            <v>0.03</v>
          </cell>
          <cell r="R1678" t="str">
            <v>NA</v>
          </cell>
          <cell r="S1678" t="str">
            <v>NA</v>
          </cell>
          <cell r="U1678" t="str">
            <v>NA</v>
          </cell>
          <cell r="V1678" t="str">
            <v>6.5</v>
          </cell>
          <cell r="X1678" t="str">
            <v>0.1</v>
          </cell>
          <cell r="Z1678" t="str">
            <v>1.7</v>
          </cell>
          <cell r="AB1678" t="str">
            <v>2.4</v>
          </cell>
          <cell r="AD1678" t="str">
            <v>EN</v>
          </cell>
          <cell r="AE1678" t="str">
            <v>13.4</v>
          </cell>
          <cell r="AF1678" t="str">
            <v>196500</v>
          </cell>
          <cell r="AG1678" t="str">
            <v>136</v>
          </cell>
        </row>
        <row r="1679">
          <cell r="H1679" t="str">
            <v>50810_B_2RBPPT</v>
          </cell>
          <cell r="I1679">
            <v>31199</v>
          </cell>
          <cell r="K1679" t="str">
            <v>OP</v>
          </cell>
          <cell r="L1679" t="str">
            <v>EW</v>
          </cell>
          <cell r="O1679" t="str">
            <v>EN</v>
          </cell>
          <cell r="P1679">
            <v>8278</v>
          </cell>
          <cell r="Q1679">
            <v>0</v>
          </cell>
          <cell r="R1679" t="str">
            <v>99.0</v>
          </cell>
          <cell r="S1679" t="str">
            <v>NA</v>
          </cell>
          <cell r="U1679" t="str">
            <v>NA</v>
          </cell>
          <cell r="V1679" t="str">
            <v>NA</v>
          </cell>
          <cell r="X1679" t="str">
            <v>NA</v>
          </cell>
          <cell r="Z1679" t="str">
            <v>NA</v>
          </cell>
          <cell r="AB1679" t="str">
            <v>NA</v>
          </cell>
          <cell r="AD1679" t="str">
            <v>99.0</v>
          </cell>
          <cell r="AE1679" t="str">
            <v>143</v>
          </cell>
          <cell r="AF1679" t="str">
            <v>224608</v>
          </cell>
          <cell r="AG1679" t="str">
            <v>350</v>
          </cell>
        </row>
        <row r="1680">
          <cell r="H1680" t="str">
            <v>50810_B_3RBPPT</v>
          </cell>
          <cell r="I1680">
            <v>33756</v>
          </cell>
          <cell r="K1680" t="str">
            <v>OP</v>
          </cell>
          <cell r="L1680" t="str">
            <v>EW</v>
          </cell>
          <cell r="O1680" t="str">
            <v>EN</v>
          </cell>
          <cell r="P1680">
            <v>8357</v>
          </cell>
          <cell r="Q1680">
            <v>0</v>
          </cell>
          <cell r="R1680" t="str">
            <v>99.0</v>
          </cell>
          <cell r="S1680" t="str">
            <v>NA</v>
          </cell>
          <cell r="U1680" t="str">
            <v>NA</v>
          </cell>
          <cell r="V1680" t="str">
            <v>NA</v>
          </cell>
          <cell r="X1680" t="str">
            <v>NA</v>
          </cell>
          <cell r="Z1680" t="str">
            <v>NA</v>
          </cell>
          <cell r="AB1680" t="str">
            <v>NA</v>
          </cell>
          <cell r="AD1680" t="str">
            <v>99.0</v>
          </cell>
          <cell r="AE1680" t="str">
            <v>52</v>
          </cell>
          <cell r="AF1680" t="str">
            <v>289077</v>
          </cell>
          <cell r="AG1680" t="str">
            <v>400</v>
          </cell>
        </row>
        <row r="1681">
          <cell r="H1681" t="str">
            <v>50811_B_SCRUB1</v>
          </cell>
          <cell r="I1681">
            <v>29891</v>
          </cell>
          <cell r="K1681" t="str">
            <v>OP</v>
          </cell>
          <cell r="L1681" t="str">
            <v>WS</v>
          </cell>
          <cell r="O1681" t="str">
            <v>1500</v>
          </cell>
          <cell r="P1681">
            <v>8616</v>
          </cell>
          <cell r="Q1681">
            <v>0.06</v>
          </cell>
          <cell r="R1681" t="str">
            <v>99.5</v>
          </cell>
          <cell r="S1681" t="str">
            <v>99.3</v>
          </cell>
          <cell r="T1681">
            <v>37834</v>
          </cell>
          <cell r="V1681" t="str">
            <v>NA</v>
          </cell>
          <cell r="X1681" t="str">
            <v>NA</v>
          </cell>
          <cell r="Z1681" t="str">
            <v>NA</v>
          </cell>
          <cell r="AB1681" t="str">
            <v>NA</v>
          </cell>
          <cell r="AD1681" t="str">
            <v>99.6</v>
          </cell>
          <cell r="AE1681" t="str">
            <v>31.0</v>
          </cell>
          <cell r="AF1681" t="str">
            <v>283000</v>
          </cell>
          <cell r="AG1681" t="str">
            <v>149</v>
          </cell>
        </row>
        <row r="1682">
          <cell r="H1682" t="str">
            <v>50814_B_4PPT</v>
          </cell>
          <cell r="I1682">
            <v>33512</v>
          </cell>
          <cell r="K1682" t="str">
            <v>OP</v>
          </cell>
          <cell r="L1682" t="str">
            <v>EW</v>
          </cell>
          <cell r="O1682" t="str">
            <v>EN</v>
          </cell>
          <cell r="P1682">
            <v>8278</v>
          </cell>
          <cell r="Q1682">
            <v>0.04</v>
          </cell>
          <cell r="R1682" t="str">
            <v>99.7</v>
          </cell>
          <cell r="S1682" t="str">
            <v>NA</v>
          </cell>
          <cell r="U1682" t="str">
            <v>NA</v>
          </cell>
          <cell r="V1682" t="str">
            <v>NA</v>
          </cell>
          <cell r="X1682" t="str">
            <v>NA</v>
          </cell>
          <cell r="Z1682" t="str">
            <v>NA</v>
          </cell>
          <cell r="AB1682" t="str">
            <v>NA</v>
          </cell>
          <cell r="AD1682" t="str">
            <v>99.7</v>
          </cell>
          <cell r="AE1682" t="str">
            <v>26</v>
          </cell>
          <cell r="AF1682" t="str">
            <v>395000</v>
          </cell>
          <cell r="AG1682" t="str">
            <v>390</v>
          </cell>
        </row>
        <row r="1683">
          <cell r="H1683" t="str">
            <v>50814_B_5PPT</v>
          </cell>
          <cell r="I1683">
            <v>29738</v>
          </cell>
          <cell r="K1683" t="str">
            <v>OS</v>
          </cell>
          <cell r="L1683" t="str">
            <v>EW</v>
          </cell>
          <cell r="O1683" t="str">
            <v>EN</v>
          </cell>
          <cell r="P1683">
            <v>0</v>
          </cell>
          <cell r="V1683" t="str">
            <v>NA</v>
          </cell>
          <cell r="X1683" t="str">
            <v>NA</v>
          </cell>
          <cell r="Z1683" t="str">
            <v>NA</v>
          </cell>
          <cell r="AB1683" t="str">
            <v>NA</v>
          </cell>
          <cell r="AD1683" t="str">
            <v>99.9</v>
          </cell>
          <cell r="AE1683" t="str">
            <v>8.0</v>
          </cell>
          <cell r="AF1683" t="str">
            <v>200000</v>
          </cell>
          <cell r="AG1683" t="str">
            <v>450</v>
          </cell>
        </row>
        <row r="1684">
          <cell r="H1684" t="str">
            <v>50814_B_WFBSCB</v>
          </cell>
          <cell r="I1684">
            <v>29738</v>
          </cell>
          <cell r="K1684" t="str">
            <v>OP</v>
          </cell>
          <cell r="L1684" t="str">
            <v>WS</v>
          </cell>
          <cell r="O1684" t="str">
            <v>EN</v>
          </cell>
          <cell r="P1684">
            <v>8071</v>
          </cell>
          <cell r="Q1684">
            <v>0.06</v>
          </cell>
          <cell r="R1684" t="str">
            <v>95.0</v>
          </cell>
          <cell r="S1684" t="str">
            <v>99.1</v>
          </cell>
          <cell r="U1684" t="str">
            <v>EN</v>
          </cell>
          <cell r="V1684" t="str">
            <v>NA</v>
          </cell>
          <cell r="X1684" t="str">
            <v>NA</v>
          </cell>
          <cell r="Z1684" t="str">
            <v>NA</v>
          </cell>
          <cell r="AB1684" t="str">
            <v>NA</v>
          </cell>
          <cell r="AD1684" t="str">
            <v>96.2</v>
          </cell>
          <cell r="AE1684" t="str">
            <v>33</v>
          </cell>
          <cell r="AF1684" t="str">
            <v>272100</v>
          </cell>
          <cell r="AG1684" t="str">
            <v>150</v>
          </cell>
        </row>
        <row r="1685">
          <cell r="H1685" t="str">
            <v>50806_B_PB1MC</v>
          </cell>
          <cell r="I1685">
            <v>23163</v>
          </cell>
          <cell r="K1685" t="str">
            <v>OP</v>
          </cell>
          <cell r="L1685" t="str">
            <v>MC</v>
          </cell>
          <cell r="O1685" t="str">
            <v>EN</v>
          </cell>
          <cell r="P1685">
            <v>7651</v>
          </cell>
          <cell r="Q1685">
            <v>0.33</v>
          </cell>
          <cell r="R1685" t="str">
            <v>97.5</v>
          </cell>
          <cell r="S1685" t="str">
            <v>97.5</v>
          </cell>
          <cell r="T1685">
            <v>38384</v>
          </cell>
          <cell r="V1685" t="str">
            <v>NA</v>
          </cell>
          <cell r="X1685" t="str">
            <v>0.04</v>
          </cell>
          <cell r="Z1685" t="str">
            <v>0.99</v>
          </cell>
          <cell r="AB1685" t="str">
            <v>2.10</v>
          </cell>
          <cell r="AD1685" t="str">
            <v>97.5</v>
          </cell>
          <cell r="AE1685" t="str">
            <v>108</v>
          </cell>
          <cell r="AF1685" t="str">
            <v>137000</v>
          </cell>
          <cell r="AG1685" t="str">
            <v>398</v>
          </cell>
        </row>
        <row r="1686">
          <cell r="H1686" t="str">
            <v>50806_B_PB3ESP</v>
          </cell>
          <cell r="I1686">
            <v>38657</v>
          </cell>
          <cell r="K1686" t="str">
            <v>OP</v>
          </cell>
          <cell r="L1686" t="str">
            <v>EW</v>
          </cell>
          <cell r="O1686" t="str">
            <v>9000</v>
          </cell>
          <cell r="P1686">
            <v>1362</v>
          </cell>
          <cell r="Q1686">
            <v>0.04</v>
          </cell>
          <cell r="R1686" t="str">
            <v>99.7</v>
          </cell>
          <cell r="S1686" t="str">
            <v>99.7</v>
          </cell>
          <cell r="T1686">
            <v>38384</v>
          </cell>
          <cell r="V1686" t="str">
            <v>NA</v>
          </cell>
          <cell r="X1686" t="str">
            <v>.04</v>
          </cell>
          <cell r="Z1686" t="str">
            <v>NA</v>
          </cell>
          <cell r="AB1686" t="str">
            <v>2.1</v>
          </cell>
          <cell r="AD1686" t="str">
            <v>99.7</v>
          </cell>
          <cell r="AE1686" t="str">
            <v>8.5</v>
          </cell>
          <cell r="AF1686" t="str">
            <v>137000</v>
          </cell>
          <cell r="AG1686" t="str">
            <v>398</v>
          </cell>
        </row>
        <row r="1687">
          <cell r="H1687" t="str">
            <v>50806_B_PB3MC</v>
          </cell>
          <cell r="I1687">
            <v>23163</v>
          </cell>
          <cell r="K1687" t="str">
            <v>RE</v>
          </cell>
          <cell r="L1687" t="str">
            <v>MC</v>
          </cell>
          <cell r="O1687" t="str">
            <v>EN</v>
          </cell>
          <cell r="P1687">
            <v>7136</v>
          </cell>
          <cell r="Q1687">
            <v>0.32</v>
          </cell>
          <cell r="R1687" t="str">
            <v>97.5</v>
          </cell>
          <cell r="S1687" t="str">
            <v>97.5</v>
          </cell>
          <cell r="T1687">
            <v>38384</v>
          </cell>
          <cell r="V1687" t="str">
            <v>NA</v>
          </cell>
          <cell r="X1687" t="str">
            <v>0.1</v>
          </cell>
          <cell r="Z1687" t="str">
            <v>NA</v>
          </cell>
          <cell r="AB1687" t="str">
            <v>1.9</v>
          </cell>
          <cell r="AD1687" t="str">
            <v>97.5</v>
          </cell>
          <cell r="AE1687" t="str">
            <v>227</v>
          </cell>
          <cell r="AF1687" t="str">
            <v>257000</v>
          </cell>
          <cell r="AG1687" t="str">
            <v>418</v>
          </cell>
        </row>
        <row r="1688">
          <cell r="H1688" t="str">
            <v>50806_B_PB4</v>
          </cell>
          <cell r="I1688">
            <v>31837</v>
          </cell>
          <cell r="K1688" t="str">
            <v>OP</v>
          </cell>
          <cell r="L1688" t="str">
            <v>EW</v>
          </cell>
          <cell r="O1688" t="str">
            <v>EN</v>
          </cell>
          <cell r="P1688">
            <v>8582</v>
          </cell>
          <cell r="Q1688">
            <v>0.01</v>
          </cell>
          <cell r="R1688" t="str">
            <v>99.5</v>
          </cell>
          <cell r="S1688" t="str">
            <v>99.5</v>
          </cell>
          <cell r="T1688">
            <v>38384</v>
          </cell>
          <cell r="V1688" t="str">
            <v>8.0</v>
          </cell>
          <cell r="X1688" t="str">
            <v>0.04</v>
          </cell>
          <cell r="Z1688" t="str">
            <v>0.99</v>
          </cell>
          <cell r="AB1688" t="str">
            <v>1.90</v>
          </cell>
          <cell r="AD1688" t="str">
            <v>99.5</v>
          </cell>
          <cell r="AE1688" t="str">
            <v>5.4</v>
          </cell>
          <cell r="AF1688" t="str">
            <v>480000</v>
          </cell>
          <cell r="AG1688" t="str">
            <v>394</v>
          </cell>
        </row>
        <row r="1689">
          <cell r="H1689" t="str">
            <v>50806_B_RBFESP</v>
          </cell>
          <cell r="I1689">
            <v>27364</v>
          </cell>
          <cell r="K1689" t="str">
            <v>OP</v>
          </cell>
          <cell r="L1689" t="str">
            <v>EW</v>
          </cell>
          <cell r="O1689" t="str">
            <v>EN</v>
          </cell>
          <cell r="P1689">
            <v>8594</v>
          </cell>
          <cell r="Q1689">
            <v>0.01</v>
          </cell>
          <cell r="R1689" t="str">
            <v>99.7</v>
          </cell>
          <cell r="S1689" t="str">
            <v>99.7</v>
          </cell>
          <cell r="T1689">
            <v>38384</v>
          </cell>
          <cell r="V1689" t="str">
            <v>NA</v>
          </cell>
          <cell r="X1689" t="str">
            <v>0.04</v>
          </cell>
          <cell r="Z1689" t="str">
            <v>NA</v>
          </cell>
          <cell r="AB1689" t="str">
            <v>1.9</v>
          </cell>
          <cell r="AD1689" t="str">
            <v>99.7</v>
          </cell>
          <cell r="AE1689" t="str">
            <v>20</v>
          </cell>
          <cell r="AF1689" t="str">
            <v>310000</v>
          </cell>
          <cell r="AG1689" t="str">
            <v>374</v>
          </cell>
        </row>
        <row r="1690">
          <cell r="H1690" t="str">
            <v>10234_B_4ESP</v>
          </cell>
          <cell r="I1690">
            <v>20972</v>
          </cell>
          <cell r="K1690" t="str">
            <v>OP</v>
          </cell>
          <cell r="L1690" t="str">
            <v>EK</v>
          </cell>
          <cell r="O1690" t="str">
            <v>800</v>
          </cell>
          <cell r="P1690">
            <v>8405</v>
          </cell>
          <cell r="Q1690">
            <v>0.09</v>
          </cell>
          <cell r="R1690" t="str">
            <v>95.0</v>
          </cell>
          <cell r="S1690" t="str">
            <v>95.0</v>
          </cell>
          <cell r="T1690">
            <v>37803</v>
          </cell>
          <cell r="V1690" t="str">
            <v>9.0</v>
          </cell>
          <cell r="X1690" t="str">
            <v>NA</v>
          </cell>
          <cell r="Z1690" t="str">
            <v>3.0</v>
          </cell>
          <cell r="AB1690" t="str">
            <v>NA</v>
          </cell>
          <cell r="AD1690" t="str">
            <v>98.72</v>
          </cell>
          <cell r="AE1690" t="str">
            <v>30</v>
          </cell>
          <cell r="AF1690" t="str">
            <v>104600</v>
          </cell>
          <cell r="AG1690" t="str">
            <v>750</v>
          </cell>
        </row>
        <row r="1691">
          <cell r="H1691" t="str">
            <v>10234_B_5ESP</v>
          </cell>
          <cell r="I1691">
            <v>31564</v>
          </cell>
          <cell r="K1691" t="str">
            <v>OP</v>
          </cell>
          <cell r="L1691" t="str">
            <v>EK</v>
          </cell>
          <cell r="O1691" t="str">
            <v>900</v>
          </cell>
          <cell r="P1691">
            <v>8271</v>
          </cell>
          <cell r="Q1691">
            <v>0.01</v>
          </cell>
          <cell r="R1691" t="str">
            <v>99.8</v>
          </cell>
          <cell r="S1691" t="str">
            <v>99.8</v>
          </cell>
          <cell r="T1691">
            <v>37773</v>
          </cell>
          <cell r="V1691" t="str">
            <v>5.0</v>
          </cell>
          <cell r="X1691" t="str">
            <v>NA</v>
          </cell>
          <cell r="Z1691" t="str">
            <v>0.3</v>
          </cell>
          <cell r="AB1691" t="str">
            <v>NA</v>
          </cell>
          <cell r="AD1691" t="str">
            <v>98.67</v>
          </cell>
          <cell r="AE1691" t="str">
            <v>0.05</v>
          </cell>
          <cell r="AF1691" t="str">
            <v>196130</v>
          </cell>
          <cell r="AG1691" t="str">
            <v>420</v>
          </cell>
        </row>
        <row r="1692">
          <cell r="H1692" t="str">
            <v>10234_B_5MDC</v>
          </cell>
          <cell r="I1692">
            <v>31564</v>
          </cell>
          <cell r="K1692" t="str">
            <v>OP</v>
          </cell>
          <cell r="L1692" t="str">
            <v>MC</v>
          </cell>
          <cell r="O1692" t="str">
            <v>250</v>
          </cell>
          <cell r="P1692">
            <v>8271</v>
          </cell>
          <cell r="Q1692" t="str">
            <v>NA</v>
          </cell>
          <cell r="R1692" t="str">
            <v>99.8</v>
          </cell>
          <cell r="S1692" t="str">
            <v>99.8</v>
          </cell>
          <cell r="T1692">
            <v>37773</v>
          </cell>
          <cell r="V1692" t="str">
            <v>5.0</v>
          </cell>
          <cell r="X1692" t="str">
            <v>NA</v>
          </cell>
          <cell r="Z1692" t="str">
            <v>0.3</v>
          </cell>
          <cell r="AB1692" t="str">
            <v>NA</v>
          </cell>
          <cell r="AD1692" t="str">
            <v>99.8</v>
          </cell>
          <cell r="AE1692" t="str">
            <v>2</v>
          </cell>
          <cell r="AF1692" t="str">
            <v>193130</v>
          </cell>
          <cell r="AG1692" t="str">
            <v>420</v>
          </cell>
        </row>
        <row r="1693">
          <cell r="H1693" t="str">
            <v>10477_B_P1ESP</v>
          </cell>
          <cell r="I1693">
            <v>32752</v>
          </cell>
          <cell r="K1693" t="str">
            <v>OP</v>
          </cell>
          <cell r="L1693" t="str">
            <v>EK</v>
          </cell>
          <cell r="O1693" t="str">
            <v>375</v>
          </cell>
          <cell r="P1693">
            <v>8564</v>
          </cell>
          <cell r="Q1693">
            <v>0.03</v>
          </cell>
          <cell r="R1693" t="str">
            <v>98.0</v>
          </cell>
          <cell r="S1693" t="str">
            <v>98.0</v>
          </cell>
          <cell r="T1693">
            <v>37834</v>
          </cell>
          <cell r="V1693" t="str">
            <v>10.0</v>
          </cell>
          <cell r="X1693" t="str">
            <v>NA</v>
          </cell>
          <cell r="Z1693" t="str">
            <v>3.0</v>
          </cell>
          <cell r="AB1693" t="str">
            <v>NA</v>
          </cell>
          <cell r="AD1693" t="str">
            <v>97.3</v>
          </cell>
          <cell r="AE1693" t="str">
            <v>15</v>
          </cell>
          <cell r="AF1693" t="str">
            <v>174000</v>
          </cell>
          <cell r="AG1693" t="str">
            <v>750</v>
          </cell>
        </row>
        <row r="1694">
          <cell r="H1694" t="str">
            <v>10477_B_P1MC</v>
          </cell>
          <cell r="I1694">
            <v>24929</v>
          </cell>
          <cell r="K1694" t="str">
            <v>OP</v>
          </cell>
          <cell r="L1694" t="str">
            <v>MC</v>
          </cell>
          <cell r="O1694" t="str">
            <v>200</v>
          </cell>
          <cell r="P1694">
            <v>8564</v>
          </cell>
          <cell r="Q1694" t="str">
            <v>NA</v>
          </cell>
          <cell r="R1694" t="str">
            <v>50.0</v>
          </cell>
          <cell r="S1694" t="str">
            <v>50.0</v>
          </cell>
          <cell r="T1694">
            <v>37834</v>
          </cell>
          <cell r="V1694" t="str">
            <v>10.0</v>
          </cell>
          <cell r="X1694" t="str">
            <v>NA</v>
          </cell>
          <cell r="Z1694" t="str">
            <v>3.0</v>
          </cell>
          <cell r="AB1694" t="str">
            <v>NA</v>
          </cell>
          <cell r="AD1694" t="str">
            <v>50.0</v>
          </cell>
          <cell r="AE1694" t="str">
            <v>EN</v>
          </cell>
          <cell r="AF1694" t="str">
            <v>180000</v>
          </cell>
          <cell r="AG1694" t="str">
            <v>750</v>
          </cell>
        </row>
        <row r="1695">
          <cell r="H1695" t="str">
            <v>10477_B_P2ESP</v>
          </cell>
          <cell r="I1695">
            <v>32752</v>
          </cell>
          <cell r="K1695" t="str">
            <v>OP</v>
          </cell>
          <cell r="L1695" t="str">
            <v>EK</v>
          </cell>
          <cell r="O1695" t="str">
            <v>375</v>
          </cell>
          <cell r="P1695">
            <v>8464</v>
          </cell>
          <cell r="Q1695">
            <v>0.03</v>
          </cell>
          <cell r="R1695" t="str">
            <v>96.0</v>
          </cell>
          <cell r="S1695" t="str">
            <v>96.0</v>
          </cell>
          <cell r="T1695">
            <v>37834</v>
          </cell>
          <cell r="V1695" t="str">
            <v>10.0</v>
          </cell>
          <cell r="X1695" t="str">
            <v>NA</v>
          </cell>
          <cell r="Z1695" t="str">
            <v>3.0</v>
          </cell>
          <cell r="AB1695" t="str">
            <v>NA</v>
          </cell>
          <cell r="AD1695" t="str">
            <v>97.3</v>
          </cell>
          <cell r="AE1695" t="str">
            <v>30</v>
          </cell>
          <cell r="AF1695" t="str">
            <v>174000</v>
          </cell>
          <cell r="AG1695" t="str">
            <v>750</v>
          </cell>
        </row>
        <row r="1696">
          <cell r="H1696" t="str">
            <v>10477_B_P2MC</v>
          </cell>
          <cell r="I1696">
            <v>24929</v>
          </cell>
          <cell r="K1696" t="str">
            <v>OP</v>
          </cell>
          <cell r="L1696" t="str">
            <v>MC</v>
          </cell>
          <cell r="O1696" t="str">
            <v>200</v>
          </cell>
          <cell r="P1696">
            <v>8464</v>
          </cell>
          <cell r="Q1696" t="str">
            <v>NA</v>
          </cell>
          <cell r="R1696" t="str">
            <v>50.0</v>
          </cell>
          <cell r="S1696" t="str">
            <v>50.0</v>
          </cell>
          <cell r="T1696">
            <v>37834</v>
          </cell>
          <cell r="V1696" t="str">
            <v>10.0</v>
          </cell>
          <cell r="X1696" t="str">
            <v>NA</v>
          </cell>
          <cell r="Z1696" t="str">
            <v>3.0</v>
          </cell>
          <cell r="AB1696" t="str">
            <v>NA</v>
          </cell>
          <cell r="AD1696" t="str">
            <v>50.0</v>
          </cell>
          <cell r="AE1696" t="str">
            <v>EN</v>
          </cell>
          <cell r="AF1696" t="str">
            <v>180000</v>
          </cell>
          <cell r="AG1696" t="str">
            <v>750</v>
          </cell>
        </row>
        <row r="1697">
          <cell r="H1697" t="str">
            <v>10477_B_R1</v>
          </cell>
          <cell r="I1697">
            <v>32660</v>
          </cell>
          <cell r="K1697" t="str">
            <v>OP</v>
          </cell>
          <cell r="L1697" t="str">
            <v>EK</v>
          </cell>
          <cell r="O1697" t="str">
            <v>250</v>
          </cell>
          <cell r="P1697">
            <v>8307</v>
          </cell>
          <cell r="Q1697">
            <v>0.04</v>
          </cell>
          <cell r="R1697" t="str">
            <v>99.7</v>
          </cell>
          <cell r="S1697" t="str">
            <v>99.7</v>
          </cell>
          <cell r="T1697">
            <v>34912</v>
          </cell>
          <cell r="V1697" t="str">
            <v>NA</v>
          </cell>
          <cell r="X1697" t="str">
            <v>NA</v>
          </cell>
          <cell r="Z1697" t="str">
            <v>NA</v>
          </cell>
          <cell r="AB1697" t="str">
            <v>NA</v>
          </cell>
          <cell r="AD1697" t="str">
            <v>99.7</v>
          </cell>
          <cell r="AE1697" t="str">
            <v>15</v>
          </cell>
          <cell r="AF1697" t="str">
            <v>175000</v>
          </cell>
          <cell r="AG1697" t="str">
            <v>500</v>
          </cell>
        </row>
        <row r="1698">
          <cell r="H1698" t="str">
            <v>10477_B_R2</v>
          </cell>
          <cell r="I1698">
            <v>28095</v>
          </cell>
          <cell r="K1698" t="str">
            <v>OP</v>
          </cell>
          <cell r="L1698" t="str">
            <v>EK</v>
          </cell>
          <cell r="O1698" t="str">
            <v>300</v>
          </cell>
          <cell r="P1698">
            <v>7895</v>
          </cell>
          <cell r="Q1698">
            <v>0.03</v>
          </cell>
          <cell r="R1698" t="str">
            <v>99.7</v>
          </cell>
          <cell r="S1698" t="str">
            <v>99.7</v>
          </cell>
          <cell r="T1698">
            <v>35674</v>
          </cell>
          <cell r="V1698" t="str">
            <v>NA</v>
          </cell>
          <cell r="X1698" t="str">
            <v>NA</v>
          </cell>
          <cell r="Z1698" t="str">
            <v>NA</v>
          </cell>
          <cell r="AB1698" t="str">
            <v>NA</v>
          </cell>
          <cell r="AD1698" t="str">
            <v>99.5</v>
          </cell>
          <cell r="AE1698" t="str">
            <v>0.05</v>
          </cell>
          <cell r="AF1698" t="str">
            <v>175000</v>
          </cell>
          <cell r="AG1698" t="str">
            <v>350</v>
          </cell>
        </row>
        <row r="1699">
          <cell r="H1699" t="str">
            <v>10477_B_R3</v>
          </cell>
          <cell r="I1699">
            <v>32660</v>
          </cell>
          <cell r="K1699" t="str">
            <v>OP</v>
          </cell>
          <cell r="L1699" t="str">
            <v>EK</v>
          </cell>
          <cell r="O1699" t="str">
            <v>400</v>
          </cell>
          <cell r="P1699">
            <v>8319</v>
          </cell>
          <cell r="Q1699">
            <v>7.0000000000000007E-2</v>
          </cell>
          <cell r="R1699" t="str">
            <v>99.4</v>
          </cell>
          <cell r="S1699" t="str">
            <v>99.20</v>
          </cell>
          <cell r="T1699">
            <v>34943</v>
          </cell>
          <cell r="V1699" t="str">
            <v>NA</v>
          </cell>
          <cell r="X1699" t="str">
            <v>NA</v>
          </cell>
          <cell r="Z1699" t="str">
            <v>NA</v>
          </cell>
          <cell r="AB1699" t="str">
            <v>NA</v>
          </cell>
          <cell r="AD1699" t="str">
            <v>99.7</v>
          </cell>
          <cell r="AE1699" t="str">
            <v>0.03</v>
          </cell>
          <cell r="AF1699" t="str">
            <v>175000</v>
          </cell>
          <cell r="AG1699" t="str">
            <v>500</v>
          </cell>
        </row>
        <row r="1700">
          <cell r="H1700" t="str">
            <v>54857_B_B21</v>
          </cell>
          <cell r="I1700">
            <v>27395</v>
          </cell>
          <cell r="K1700" t="str">
            <v>OP</v>
          </cell>
          <cell r="L1700" t="str">
            <v>EK</v>
          </cell>
          <cell r="O1700" t="str">
            <v>200</v>
          </cell>
          <cell r="P1700">
            <v>6415</v>
          </cell>
          <cell r="Q1700">
            <v>7.0000000000000007E-2</v>
          </cell>
          <cell r="R1700" t="str">
            <v>99.0</v>
          </cell>
          <cell r="S1700" t="str">
            <v>99.0</v>
          </cell>
          <cell r="T1700">
            <v>37742</v>
          </cell>
          <cell r="V1700" t="str">
            <v>8.0</v>
          </cell>
          <cell r="W1700" t="str">
            <v>8.0</v>
          </cell>
          <cell r="X1700" t="str">
            <v>NA</v>
          </cell>
          <cell r="Y1700" t="str">
            <v>NA</v>
          </cell>
          <cell r="Z1700" t="str">
            <v>2.0</v>
          </cell>
          <cell r="AA1700" t="str">
            <v>2.0</v>
          </cell>
          <cell r="AB1700" t="str">
            <v>NA</v>
          </cell>
          <cell r="AC1700" t="str">
            <v>NA</v>
          </cell>
          <cell r="AD1700" t="str">
            <v>98.5</v>
          </cell>
          <cell r="AE1700" t="str">
            <v>3</v>
          </cell>
          <cell r="AF1700" t="str">
            <v>61500</v>
          </cell>
          <cell r="AG1700" t="str">
            <v>450</v>
          </cell>
        </row>
        <row r="1701">
          <cell r="H1701" t="str">
            <v>54857_B_B22</v>
          </cell>
          <cell r="I1701">
            <v>27395</v>
          </cell>
          <cell r="K1701" t="str">
            <v>OP</v>
          </cell>
          <cell r="L1701" t="str">
            <v>EK</v>
          </cell>
          <cell r="O1701" t="str">
            <v>200</v>
          </cell>
          <cell r="P1701">
            <v>7070</v>
          </cell>
          <cell r="Q1701">
            <v>7.0000000000000007E-2</v>
          </cell>
          <cell r="R1701" t="str">
            <v>99.0</v>
          </cell>
          <cell r="S1701" t="str">
            <v>99.0</v>
          </cell>
          <cell r="T1701">
            <v>37742</v>
          </cell>
          <cell r="V1701" t="str">
            <v>8.0</v>
          </cell>
          <cell r="W1701" t="str">
            <v>8.0</v>
          </cell>
          <cell r="X1701" t="str">
            <v>NA</v>
          </cell>
          <cell r="Y1701" t="str">
            <v>NA</v>
          </cell>
          <cell r="Z1701" t="str">
            <v>2.0</v>
          </cell>
          <cell r="AA1701" t="str">
            <v>2.0</v>
          </cell>
          <cell r="AB1701" t="str">
            <v>NA</v>
          </cell>
          <cell r="AC1701" t="str">
            <v>NA</v>
          </cell>
          <cell r="AD1701" t="str">
            <v>98.5</v>
          </cell>
          <cell r="AE1701" t="str">
            <v>4</v>
          </cell>
          <cell r="AF1701" t="str">
            <v>61500</v>
          </cell>
          <cell r="AG1701" t="str">
            <v>450</v>
          </cell>
        </row>
        <row r="1702">
          <cell r="H1702" t="str">
            <v>54857_B_B23</v>
          </cell>
          <cell r="I1702">
            <v>27395</v>
          </cell>
          <cell r="K1702" t="str">
            <v>OP</v>
          </cell>
          <cell r="L1702" t="str">
            <v>EK</v>
          </cell>
          <cell r="O1702" t="str">
            <v>200</v>
          </cell>
          <cell r="P1702">
            <v>7792</v>
          </cell>
          <cell r="Q1702">
            <v>7.0000000000000007E-2</v>
          </cell>
          <cell r="R1702" t="str">
            <v>99.0</v>
          </cell>
          <cell r="S1702" t="str">
            <v>99.0</v>
          </cell>
          <cell r="T1702">
            <v>37742</v>
          </cell>
          <cell r="V1702" t="str">
            <v>8.0</v>
          </cell>
          <cell r="W1702" t="str">
            <v>8.0</v>
          </cell>
          <cell r="X1702" t="str">
            <v>NA</v>
          </cell>
          <cell r="Y1702" t="str">
            <v>NA</v>
          </cell>
          <cell r="Z1702" t="str">
            <v>2.0</v>
          </cell>
          <cell r="AA1702" t="str">
            <v>2.0</v>
          </cell>
          <cell r="AB1702" t="str">
            <v>NA</v>
          </cell>
          <cell r="AC1702" t="str">
            <v>NA</v>
          </cell>
          <cell r="AD1702" t="str">
            <v>98.5</v>
          </cell>
          <cell r="AE1702" t="str">
            <v>4</v>
          </cell>
          <cell r="AF1702" t="str">
            <v>61500</v>
          </cell>
          <cell r="AG1702" t="str">
            <v>450</v>
          </cell>
        </row>
        <row r="1703">
          <cell r="H1703" t="str">
            <v>54857_B_B24</v>
          </cell>
          <cell r="I1703">
            <v>27395</v>
          </cell>
          <cell r="K1703" t="str">
            <v>OP</v>
          </cell>
          <cell r="L1703" t="str">
            <v>EK</v>
          </cell>
          <cell r="O1703" t="str">
            <v>200</v>
          </cell>
          <cell r="P1703">
            <v>8334</v>
          </cell>
          <cell r="Q1703">
            <v>0.01</v>
          </cell>
          <cell r="R1703" t="str">
            <v>99.0</v>
          </cell>
          <cell r="S1703" t="str">
            <v>99.0</v>
          </cell>
          <cell r="T1703">
            <v>37742</v>
          </cell>
          <cell r="V1703" t="str">
            <v>8.0</v>
          </cell>
          <cell r="W1703" t="str">
            <v>8.0</v>
          </cell>
          <cell r="X1703" t="str">
            <v>NA</v>
          </cell>
          <cell r="Y1703" t="str">
            <v>NA</v>
          </cell>
          <cell r="Z1703" t="str">
            <v>2.0</v>
          </cell>
          <cell r="AA1703" t="str">
            <v>2.0</v>
          </cell>
          <cell r="AB1703" t="str">
            <v>NA</v>
          </cell>
          <cell r="AC1703" t="str">
            <v>NA</v>
          </cell>
          <cell r="AD1703" t="str">
            <v>99.9</v>
          </cell>
          <cell r="AE1703" t="str">
            <v>0</v>
          </cell>
          <cell r="AF1703" t="str">
            <v>61500</v>
          </cell>
          <cell r="AG1703" t="str">
            <v>450</v>
          </cell>
        </row>
        <row r="1704">
          <cell r="H1704" t="str">
            <v>54885_B_B21</v>
          </cell>
          <cell r="I1704">
            <v>28642</v>
          </cell>
          <cell r="K1704" t="str">
            <v>OP</v>
          </cell>
          <cell r="L1704" t="str">
            <v>EK</v>
          </cell>
          <cell r="O1704" t="str">
            <v>700</v>
          </cell>
          <cell r="P1704">
            <v>8424</v>
          </cell>
          <cell r="Q1704">
            <v>7.0000000000000007E-2</v>
          </cell>
          <cell r="R1704" t="str">
            <v>95.5</v>
          </cell>
          <cell r="S1704" t="str">
            <v>95.5</v>
          </cell>
          <cell r="T1704">
            <v>37803</v>
          </cell>
          <cell r="V1704" t="str">
            <v>10.0</v>
          </cell>
          <cell r="X1704" t="str">
            <v>NA</v>
          </cell>
          <cell r="Z1704" t="str">
            <v>3.0</v>
          </cell>
          <cell r="AB1704" t="str">
            <v>6</v>
          </cell>
          <cell r="AD1704" t="str">
            <v>95.5</v>
          </cell>
          <cell r="AE1704" t="str">
            <v>12</v>
          </cell>
          <cell r="AF1704" t="str">
            <v>54340</v>
          </cell>
          <cell r="AG1704" t="str">
            <v>340</v>
          </cell>
        </row>
        <row r="1705">
          <cell r="H1705" t="str">
            <v>54885_B_B22</v>
          </cell>
          <cell r="I1705">
            <v>28642</v>
          </cell>
          <cell r="K1705" t="str">
            <v>OP</v>
          </cell>
          <cell r="L1705" t="str">
            <v>EK</v>
          </cell>
          <cell r="O1705" t="str">
            <v>700</v>
          </cell>
          <cell r="P1705">
            <v>8040</v>
          </cell>
          <cell r="Q1705">
            <v>7.0000000000000007E-2</v>
          </cell>
          <cell r="R1705" t="str">
            <v>95.5</v>
          </cell>
          <cell r="S1705" t="str">
            <v>95.5</v>
          </cell>
          <cell r="T1705">
            <v>37803</v>
          </cell>
          <cell r="V1705" t="str">
            <v>10.0</v>
          </cell>
          <cell r="X1705" t="str">
            <v>NA</v>
          </cell>
          <cell r="Z1705" t="str">
            <v>3.0</v>
          </cell>
          <cell r="AB1705" t="str">
            <v>NA</v>
          </cell>
          <cell r="AD1705" t="str">
            <v>95.5</v>
          </cell>
          <cell r="AE1705" t="str">
            <v>15</v>
          </cell>
          <cell r="AF1705" t="str">
            <v>65660</v>
          </cell>
          <cell r="AG1705" t="str">
            <v>340</v>
          </cell>
        </row>
        <row r="1706">
          <cell r="H1706" t="str">
            <v>50247_B_10ESP</v>
          </cell>
          <cell r="I1706">
            <v>27668</v>
          </cell>
          <cell r="K1706" t="str">
            <v>OP</v>
          </cell>
          <cell r="L1706" t="str">
            <v>EW</v>
          </cell>
          <cell r="O1706" t="str">
            <v>EN</v>
          </cell>
          <cell r="P1706">
            <v>8450</v>
          </cell>
          <cell r="Q1706">
            <v>1E-3</v>
          </cell>
          <cell r="R1706" t="str">
            <v>98.0</v>
          </cell>
          <cell r="S1706" t="str">
            <v>NA</v>
          </cell>
          <cell r="U1706" t="str">
            <v>NA</v>
          </cell>
          <cell r="V1706" t="str">
            <v>12.0</v>
          </cell>
          <cell r="X1706" t="str">
            <v>NA</v>
          </cell>
          <cell r="Z1706" t="str">
            <v>1.0</v>
          </cell>
          <cell r="AB1706" t="str">
            <v>NA</v>
          </cell>
          <cell r="AD1706" t="str">
            <v>98.9</v>
          </cell>
          <cell r="AE1706" t="str">
            <v>EN</v>
          </cell>
          <cell r="AF1706" t="str">
            <v>170000</v>
          </cell>
          <cell r="AG1706" t="str">
            <v>320</v>
          </cell>
        </row>
        <row r="1707">
          <cell r="H1707" t="str">
            <v>50247_B_14ESP</v>
          </cell>
          <cell r="I1707">
            <v>27546</v>
          </cell>
          <cell r="K1707" t="str">
            <v>SB</v>
          </cell>
          <cell r="L1707" t="str">
            <v>EW</v>
          </cell>
          <cell r="O1707" t="str">
            <v>EN</v>
          </cell>
          <cell r="P1707">
            <v>337</v>
          </cell>
          <cell r="Q1707">
            <v>5.1999999999999998E-3</v>
          </cell>
          <cell r="R1707" t="str">
            <v>98.9</v>
          </cell>
          <cell r="S1707" t="str">
            <v>NA</v>
          </cell>
          <cell r="U1707" t="str">
            <v>NA</v>
          </cell>
          <cell r="V1707" t="str">
            <v>12.0</v>
          </cell>
          <cell r="X1707" t="str">
            <v>NA</v>
          </cell>
          <cell r="Z1707" t="str">
            <v>1.0</v>
          </cell>
          <cell r="AB1707" t="str">
            <v>NA</v>
          </cell>
          <cell r="AD1707" t="str">
            <v>98.9</v>
          </cell>
          <cell r="AE1707" t="str">
            <v>EN</v>
          </cell>
          <cell r="AF1707" t="str">
            <v>130000</v>
          </cell>
          <cell r="AG1707" t="str">
            <v>425</v>
          </cell>
        </row>
        <row r="1708">
          <cell r="H1708" t="str">
            <v>108_B_BH1</v>
          </cell>
          <cell r="I1708">
            <v>30529</v>
          </cell>
          <cell r="K1708" t="str">
            <v>OP</v>
          </cell>
          <cell r="L1708" t="str">
            <v>BR</v>
          </cell>
          <cell r="O1708" t="str">
            <v>22048</v>
          </cell>
          <cell r="P1708">
            <v>8150</v>
          </cell>
          <cell r="Q1708">
            <v>0.02</v>
          </cell>
          <cell r="R1708" t="str">
            <v>99.8</v>
          </cell>
          <cell r="S1708" t="str">
            <v>99.8</v>
          </cell>
          <cell r="T1708">
            <v>30713</v>
          </cell>
          <cell r="V1708" t="str">
            <v>12</v>
          </cell>
          <cell r="X1708" t="str">
            <v>NA</v>
          </cell>
          <cell r="Z1708" t="str">
            <v>1</v>
          </cell>
          <cell r="AB1708" t="str">
            <v>NA</v>
          </cell>
          <cell r="AD1708" t="str">
            <v>99.9</v>
          </cell>
          <cell r="AE1708" t="str">
            <v>99</v>
          </cell>
          <cell r="AF1708" t="str">
            <v xml:space="preserve">  1160412</v>
          </cell>
          <cell r="AG1708" t="str">
            <v>EN</v>
          </cell>
        </row>
        <row r="1709">
          <cell r="H1709" t="str">
            <v>50835_B_BH1</v>
          </cell>
          <cell r="I1709">
            <v>33025</v>
          </cell>
          <cell r="K1709" t="str">
            <v>OP</v>
          </cell>
          <cell r="L1709" t="str">
            <v>BP</v>
          </cell>
          <cell r="O1709" t="str">
            <v>EN</v>
          </cell>
          <cell r="P1709">
            <v>7493</v>
          </cell>
          <cell r="Q1709">
            <v>0.01</v>
          </cell>
          <cell r="R1709" t="str">
            <v>99.9</v>
          </cell>
          <cell r="S1709" t="str">
            <v>99.9</v>
          </cell>
          <cell r="U1709" t="str">
            <v>EN</v>
          </cell>
          <cell r="V1709" t="str">
            <v>11.4</v>
          </cell>
          <cell r="X1709" t="str">
            <v>NA</v>
          </cell>
          <cell r="Z1709" t="str">
            <v>2.45</v>
          </cell>
          <cell r="AB1709" t="str">
            <v>NA</v>
          </cell>
          <cell r="AD1709" t="str">
            <v>100.0</v>
          </cell>
          <cell r="AE1709" t="str">
            <v>0.335</v>
          </cell>
          <cell r="AF1709" t="str">
            <v>148000</v>
          </cell>
          <cell r="AG1709" t="str">
            <v>155</v>
          </cell>
        </row>
        <row r="1710">
          <cell r="H1710" t="str">
            <v>50835_B_BH2</v>
          </cell>
          <cell r="I1710">
            <v>33025</v>
          </cell>
          <cell r="K1710" t="str">
            <v>OP</v>
          </cell>
          <cell r="L1710" t="str">
            <v>BP</v>
          </cell>
          <cell r="O1710" t="str">
            <v>EN</v>
          </cell>
          <cell r="P1710">
            <v>7493</v>
          </cell>
          <cell r="Q1710">
            <v>0.01</v>
          </cell>
          <cell r="R1710" t="str">
            <v>99.9</v>
          </cell>
          <cell r="S1710" t="str">
            <v>99.9</v>
          </cell>
          <cell r="U1710" t="str">
            <v>EN</v>
          </cell>
          <cell r="V1710" t="str">
            <v>11.4</v>
          </cell>
          <cell r="X1710" t="str">
            <v>NA</v>
          </cell>
          <cell r="Z1710" t="str">
            <v>2.5</v>
          </cell>
          <cell r="AB1710" t="str">
            <v>NA</v>
          </cell>
          <cell r="AD1710" t="str">
            <v>100.0</v>
          </cell>
          <cell r="AE1710" t="str">
            <v>0.335</v>
          </cell>
          <cell r="AF1710" t="str">
            <v>148000</v>
          </cell>
          <cell r="AG1710" t="str">
            <v>155</v>
          </cell>
        </row>
        <row r="1711">
          <cell r="H1711" t="str">
            <v>50835_B_SC1</v>
          </cell>
          <cell r="I1711">
            <v>33025</v>
          </cell>
          <cell r="K1711" t="str">
            <v>OP</v>
          </cell>
          <cell r="L1711" t="str">
            <v>OT</v>
          </cell>
          <cell r="O1711" t="str">
            <v>2500</v>
          </cell>
          <cell r="P1711">
            <v>8098</v>
          </cell>
          <cell r="Q1711" t="str">
            <v>EN</v>
          </cell>
          <cell r="R1711" t="str">
            <v>EN</v>
          </cell>
          <cell r="S1711" t="str">
            <v>NA</v>
          </cell>
          <cell r="U1711" t="str">
            <v>NA</v>
          </cell>
          <cell r="V1711" t="str">
            <v>11.4</v>
          </cell>
          <cell r="X1711" t="str">
            <v>NA</v>
          </cell>
          <cell r="Z1711" t="str">
            <v>2.45</v>
          </cell>
          <cell r="AB1711" t="str">
            <v>NA</v>
          </cell>
          <cell r="AD1711" t="str">
            <v>EN</v>
          </cell>
          <cell r="AE1711" t="str">
            <v>EN</v>
          </cell>
          <cell r="AF1711" t="str">
            <v>148000</v>
          </cell>
          <cell r="AG1711" t="str">
            <v>155</v>
          </cell>
        </row>
        <row r="1712">
          <cell r="H1712" t="str">
            <v>50835_B_SC2</v>
          </cell>
          <cell r="I1712">
            <v>33025</v>
          </cell>
          <cell r="K1712" t="str">
            <v>OP</v>
          </cell>
          <cell r="L1712" t="str">
            <v>OT</v>
          </cell>
          <cell r="O1712" t="str">
            <v>2500</v>
          </cell>
          <cell r="P1712">
            <v>8658</v>
          </cell>
          <cell r="Q1712" t="str">
            <v>EN</v>
          </cell>
          <cell r="R1712" t="str">
            <v>EN</v>
          </cell>
          <cell r="S1712" t="str">
            <v>NA</v>
          </cell>
          <cell r="U1712" t="str">
            <v>NA</v>
          </cell>
          <cell r="V1712" t="str">
            <v>11.4</v>
          </cell>
          <cell r="X1712" t="str">
            <v>NA</v>
          </cell>
          <cell r="Z1712" t="str">
            <v>2.45</v>
          </cell>
          <cell r="AB1712" t="str">
            <v>NA</v>
          </cell>
          <cell r="AD1712" t="str">
            <v>EN</v>
          </cell>
          <cell r="AE1712" t="str">
            <v>EN</v>
          </cell>
          <cell r="AF1712" t="str">
            <v>148000</v>
          </cell>
          <cell r="AG1712" t="str">
            <v>155</v>
          </cell>
        </row>
        <row r="1713">
          <cell r="H1713" t="str">
            <v>3920_B_1</v>
          </cell>
          <cell r="I1713">
            <v>32813</v>
          </cell>
          <cell r="K1713" t="str">
            <v>SB</v>
          </cell>
          <cell r="L1713" t="str">
            <v>BP</v>
          </cell>
          <cell r="O1713" t="str">
            <v>2400</v>
          </cell>
          <cell r="P1713">
            <v>0</v>
          </cell>
          <cell r="V1713" t="str">
            <v>13.3</v>
          </cell>
          <cell r="X1713" t="str">
            <v>0.1</v>
          </cell>
          <cell r="Z1713" t="str">
            <v>0.2</v>
          </cell>
          <cell r="AB1713" t="str">
            <v>0.05</v>
          </cell>
          <cell r="AD1713" t="str">
            <v>99.8</v>
          </cell>
          <cell r="AE1713" t="str">
            <v>0</v>
          </cell>
          <cell r="AF1713" t="str">
            <v>175000</v>
          </cell>
          <cell r="AG1713" t="str">
            <v>410</v>
          </cell>
        </row>
        <row r="1714">
          <cell r="H1714" t="str">
            <v>3920_B_2</v>
          </cell>
          <cell r="I1714">
            <v>32813</v>
          </cell>
          <cell r="K1714" t="str">
            <v>SB</v>
          </cell>
          <cell r="L1714" t="str">
            <v>BP</v>
          </cell>
          <cell r="O1714" t="str">
            <v>2400</v>
          </cell>
          <cell r="P1714">
            <v>0</v>
          </cell>
          <cell r="V1714" t="str">
            <v>13.3</v>
          </cell>
          <cell r="X1714" t="str">
            <v>0.1</v>
          </cell>
          <cell r="Z1714" t="str">
            <v>0.2</v>
          </cell>
          <cell r="AB1714" t="str">
            <v>0.05</v>
          </cell>
          <cell r="AD1714" t="str">
            <v>99.9</v>
          </cell>
          <cell r="AE1714" t="str">
            <v>0</v>
          </cell>
          <cell r="AF1714" t="str">
            <v>105000</v>
          </cell>
          <cell r="AG1714" t="str">
            <v>410</v>
          </cell>
        </row>
        <row r="1715">
          <cell r="H1715" t="str">
            <v>645_B_BB01</v>
          </cell>
          <cell r="I1715">
            <v>25842</v>
          </cell>
          <cell r="K1715" t="str">
            <v>OP</v>
          </cell>
          <cell r="L1715" t="str">
            <v>EC</v>
          </cell>
          <cell r="O1715" t="str">
            <v>9577</v>
          </cell>
          <cell r="P1715">
            <v>6715</v>
          </cell>
          <cell r="Q1715">
            <v>0.03</v>
          </cell>
          <cell r="R1715" t="str">
            <v>99.8</v>
          </cell>
          <cell r="S1715" t="str">
            <v>99</v>
          </cell>
          <cell r="T1715">
            <v>31717</v>
          </cell>
          <cell r="V1715" t="str">
            <v>6.4</v>
          </cell>
          <cell r="W1715" t="str">
            <v>13.2</v>
          </cell>
          <cell r="X1715" t="str">
            <v>NA</v>
          </cell>
          <cell r="Z1715" t="str">
            <v>2.7</v>
          </cell>
          <cell r="AA1715" t="str">
            <v>4.0</v>
          </cell>
          <cell r="AB1715" t="str">
            <v>NA</v>
          </cell>
          <cell r="AD1715" t="str">
            <v>99.8</v>
          </cell>
          <cell r="AE1715" t="str">
            <v>94</v>
          </cell>
          <cell r="AF1715" t="str">
            <v xml:space="preserve">  1408000</v>
          </cell>
          <cell r="AG1715" t="str">
            <v>298</v>
          </cell>
        </row>
        <row r="1716">
          <cell r="H1716" t="str">
            <v>645_B_BB02</v>
          </cell>
          <cell r="I1716">
            <v>26755</v>
          </cell>
          <cell r="K1716" t="str">
            <v>OP</v>
          </cell>
          <cell r="L1716" t="str">
            <v>EC</v>
          </cell>
          <cell r="O1716" t="str">
            <v>8457</v>
          </cell>
          <cell r="P1716">
            <v>6557</v>
          </cell>
          <cell r="Q1716">
            <v>0.02</v>
          </cell>
          <cell r="R1716" t="str">
            <v>99.8</v>
          </cell>
          <cell r="S1716" t="str">
            <v>99</v>
          </cell>
          <cell r="T1716">
            <v>27303</v>
          </cell>
          <cell r="V1716" t="str">
            <v>10.4</v>
          </cell>
          <cell r="W1716" t="str">
            <v>13.2</v>
          </cell>
          <cell r="X1716" t="str">
            <v>NA</v>
          </cell>
          <cell r="Z1716" t="str">
            <v>2.8</v>
          </cell>
          <cell r="AA1716" t="str">
            <v>3.8</v>
          </cell>
          <cell r="AB1716" t="str">
            <v>NA</v>
          </cell>
          <cell r="AD1716" t="str">
            <v>99.8</v>
          </cell>
          <cell r="AE1716" t="str">
            <v>222</v>
          </cell>
          <cell r="AF1716" t="str">
            <v xml:space="preserve">  1312000</v>
          </cell>
          <cell r="AG1716" t="str">
            <v>301</v>
          </cell>
        </row>
        <row r="1717">
          <cell r="H1717" t="str">
            <v>645_B_BB03</v>
          </cell>
          <cell r="I1717">
            <v>27881</v>
          </cell>
          <cell r="K1717" t="str">
            <v>OP</v>
          </cell>
          <cell r="L1717" t="str">
            <v>EC</v>
          </cell>
          <cell r="O1717" t="str">
            <v>9557</v>
          </cell>
          <cell r="P1717">
            <v>6394</v>
          </cell>
          <cell r="Q1717">
            <v>0.02</v>
          </cell>
          <cell r="R1717" t="str">
            <v>99.8</v>
          </cell>
          <cell r="S1717" t="str">
            <v>99</v>
          </cell>
          <cell r="T1717">
            <v>27912</v>
          </cell>
          <cell r="V1717" t="str">
            <v>10.4</v>
          </cell>
          <cell r="W1717" t="str">
            <v>13.2</v>
          </cell>
          <cell r="X1717" t="str">
            <v>NA</v>
          </cell>
          <cell r="Z1717" t="str">
            <v>2.8</v>
          </cell>
          <cell r="AA1717" t="str">
            <v>3.8</v>
          </cell>
          <cell r="AB1717" t="str">
            <v>NA</v>
          </cell>
          <cell r="AD1717" t="str">
            <v>99.8</v>
          </cell>
          <cell r="AE1717" t="str">
            <v>249</v>
          </cell>
          <cell r="AF1717" t="str">
            <v xml:space="preserve">  1420000</v>
          </cell>
          <cell r="AG1717" t="str">
            <v>291</v>
          </cell>
        </row>
        <row r="1718">
          <cell r="H1718" t="str">
            <v>645_B_BB04</v>
          </cell>
          <cell r="I1718">
            <v>31079</v>
          </cell>
          <cell r="K1718" t="str">
            <v>OP</v>
          </cell>
          <cell r="L1718" t="str">
            <v>EK</v>
          </cell>
          <cell r="O1718" t="str">
            <v>76822</v>
          </cell>
          <cell r="P1718">
            <v>6816</v>
          </cell>
          <cell r="Q1718">
            <v>0.01</v>
          </cell>
          <cell r="R1718" t="str">
            <v>99.7</v>
          </cell>
          <cell r="S1718" t="str">
            <v>99.7</v>
          </cell>
          <cell r="T1718">
            <v>31107</v>
          </cell>
          <cell r="V1718" t="str">
            <v>6.2</v>
          </cell>
          <cell r="W1718" t="str">
            <v>13.5</v>
          </cell>
          <cell r="X1718" t="str">
            <v>NA</v>
          </cell>
          <cell r="Z1718" t="str">
            <v>2.1</v>
          </cell>
          <cell r="AA1718" t="str">
            <v>3.2</v>
          </cell>
          <cell r="AB1718" t="str">
            <v>NA</v>
          </cell>
          <cell r="AD1718" t="str">
            <v>99.7</v>
          </cell>
          <cell r="AE1718" t="str">
            <v>130</v>
          </cell>
          <cell r="AF1718" t="str">
            <v xml:space="preserve">  2200000</v>
          </cell>
          <cell r="AG1718" t="str">
            <v>340</v>
          </cell>
        </row>
        <row r="1719">
          <cell r="H1719" t="str">
            <v>47_B_1</v>
          </cell>
          <cell r="I1719">
            <v>33178</v>
          </cell>
          <cell r="K1719" t="str">
            <v>OP</v>
          </cell>
          <cell r="L1719" t="str">
            <v>EK</v>
          </cell>
          <cell r="O1719" t="str">
            <v>1983</v>
          </cell>
          <cell r="P1719">
            <v>7532</v>
          </cell>
          <cell r="Q1719">
            <v>0.01</v>
          </cell>
          <cell r="R1719" t="str">
            <v>99.8</v>
          </cell>
          <cell r="S1719" t="str">
            <v>99.8</v>
          </cell>
          <cell r="T1719">
            <v>38657</v>
          </cell>
          <cell r="V1719" t="str">
            <v>12.0</v>
          </cell>
          <cell r="W1719" t="str">
            <v>15</v>
          </cell>
          <cell r="X1719" t="str">
            <v>NA</v>
          </cell>
          <cell r="Z1719" t="str">
            <v>0.6</v>
          </cell>
          <cell r="AA1719" t="str">
            <v>2.5</v>
          </cell>
          <cell r="AB1719" t="str">
            <v>NA</v>
          </cell>
          <cell r="AD1719" t="str">
            <v>99.5</v>
          </cell>
          <cell r="AE1719" t="str">
            <v>579</v>
          </cell>
          <cell r="AF1719" t="str">
            <v xml:space="preserve">   906000</v>
          </cell>
          <cell r="AG1719" t="str">
            <v>345</v>
          </cell>
        </row>
        <row r="1720">
          <cell r="H1720" t="str">
            <v>47_B_2</v>
          </cell>
          <cell r="I1720">
            <v>33086</v>
          </cell>
          <cell r="K1720" t="str">
            <v>OP</v>
          </cell>
          <cell r="L1720" t="str">
            <v>EK</v>
          </cell>
          <cell r="O1720" t="str">
            <v>1983</v>
          </cell>
          <cell r="P1720">
            <v>7419</v>
          </cell>
          <cell r="Q1720">
            <v>0.05</v>
          </cell>
          <cell r="R1720" t="str">
            <v>99.2</v>
          </cell>
          <cell r="S1720" t="str">
            <v>99.2</v>
          </cell>
          <cell r="T1720">
            <v>38657</v>
          </cell>
          <cell r="V1720" t="str">
            <v>12.0</v>
          </cell>
          <cell r="W1720" t="str">
            <v>15</v>
          </cell>
          <cell r="X1720" t="str">
            <v>NA</v>
          </cell>
          <cell r="Z1720" t="str">
            <v>0.6</v>
          </cell>
          <cell r="AA1720" t="str">
            <v>2.5</v>
          </cell>
          <cell r="AB1720" t="str">
            <v>NA</v>
          </cell>
          <cell r="AD1720" t="str">
            <v>99.5</v>
          </cell>
          <cell r="AE1720" t="str">
            <v>579</v>
          </cell>
          <cell r="AF1720" t="str">
            <v xml:space="preserve">   906000</v>
          </cell>
          <cell r="AG1720" t="str">
            <v>345</v>
          </cell>
        </row>
        <row r="1721">
          <cell r="H1721" t="str">
            <v>47_B_3</v>
          </cell>
          <cell r="I1721">
            <v>32994</v>
          </cell>
          <cell r="K1721" t="str">
            <v>OP</v>
          </cell>
          <cell r="L1721" t="str">
            <v>EK</v>
          </cell>
          <cell r="O1721" t="str">
            <v>1983</v>
          </cell>
          <cell r="P1721">
            <v>8226</v>
          </cell>
          <cell r="Q1721">
            <v>0.01</v>
          </cell>
          <cell r="R1721" t="str">
            <v>99.8</v>
          </cell>
          <cell r="S1721" t="str">
            <v>99.8</v>
          </cell>
          <cell r="T1721">
            <v>38657</v>
          </cell>
          <cell r="V1721" t="str">
            <v>12.0</v>
          </cell>
          <cell r="W1721" t="str">
            <v>15</v>
          </cell>
          <cell r="X1721" t="str">
            <v>NA</v>
          </cell>
          <cell r="Z1721" t="str">
            <v>0.6</v>
          </cell>
          <cell r="AA1721" t="str">
            <v>2.5</v>
          </cell>
          <cell r="AB1721" t="str">
            <v>NA</v>
          </cell>
          <cell r="AD1721" t="str">
            <v>99.5</v>
          </cell>
          <cell r="AE1721" t="str">
            <v>579</v>
          </cell>
          <cell r="AF1721" t="str">
            <v xml:space="preserve">   906000</v>
          </cell>
          <cell r="AG1721" t="str">
            <v>345</v>
          </cell>
        </row>
        <row r="1722">
          <cell r="H1722" t="str">
            <v>47_B_4</v>
          </cell>
          <cell r="I1722">
            <v>33239</v>
          </cell>
          <cell r="K1722" t="str">
            <v>OP</v>
          </cell>
          <cell r="L1722" t="str">
            <v>EK</v>
          </cell>
          <cell r="O1722" t="str">
            <v>1983</v>
          </cell>
          <cell r="P1722">
            <v>8206</v>
          </cell>
          <cell r="Q1722">
            <v>0.01</v>
          </cell>
          <cell r="R1722" t="str">
            <v>99.8</v>
          </cell>
          <cell r="S1722" t="str">
            <v>99.8</v>
          </cell>
          <cell r="T1722">
            <v>38657</v>
          </cell>
          <cell r="V1722" t="str">
            <v>12.0</v>
          </cell>
          <cell r="W1722" t="str">
            <v>15</v>
          </cell>
          <cell r="X1722" t="str">
            <v>NA</v>
          </cell>
          <cell r="Z1722" t="str">
            <v>0.6</v>
          </cell>
          <cell r="AA1722" t="str">
            <v>2.5</v>
          </cell>
          <cell r="AB1722" t="str">
            <v>NA</v>
          </cell>
          <cell r="AD1722" t="str">
            <v>99.5</v>
          </cell>
          <cell r="AE1722" t="str">
            <v>579</v>
          </cell>
          <cell r="AF1722" t="str">
            <v xml:space="preserve">   906000</v>
          </cell>
          <cell r="AG1722" t="str">
            <v>345</v>
          </cell>
        </row>
        <row r="1723">
          <cell r="H1723" t="str">
            <v>47_B_5</v>
          </cell>
          <cell r="I1723">
            <v>27912</v>
          </cell>
          <cell r="K1723" t="str">
            <v>OP</v>
          </cell>
          <cell r="L1723" t="str">
            <v>EK</v>
          </cell>
          <cell r="O1723" t="str">
            <v>13000</v>
          </cell>
          <cell r="P1723">
            <v>7832</v>
          </cell>
          <cell r="Q1723">
            <v>0.02</v>
          </cell>
          <cell r="R1723" t="str">
            <v>99.7</v>
          </cell>
          <cell r="S1723" t="str">
            <v>99.7</v>
          </cell>
          <cell r="T1723">
            <v>38626</v>
          </cell>
          <cell r="V1723" t="str">
            <v>20.0</v>
          </cell>
          <cell r="X1723" t="str">
            <v>NA</v>
          </cell>
          <cell r="Z1723" t="str">
            <v>1.5</v>
          </cell>
          <cell r="AB1723" t="str">
            <v>NA</v>
          </cell>
          <cell r="AD1723" t="str">
            <v>99.5</v>
          </cell>
          <cell r="AE1723" t="str">
            <v>686</v>
          </cell>
          <cell r="AF1723" t="str">
            <v xml:space="preserve">  2000000</v>
          </cell>
          <cell r="AG1723" t="str">
            <v>300</v>
          </cell>
        </row>
        <row r="1724">
          <cell r="H1724" t="str">
            <v>50_B_1</v>
          </cell>
          <cell r="I1724">
            <v>28460</v>
          </cell>
          <cell r="K1724" t="str">
            <v>OP</v>
          </cell>
          <cell r="L1724" t="str">
            <v>EK</v>
          </cell>
          <cell r="O1724" t="str">
            <v>9000</v>
          </cell>
          <cell r="P1724">
            <v>8428</v>
          </cell>
          <cell r="Q1724">
            <v>0.01</v>
          </cell>
          <cell r="R1724" t="str">
            <v>99.8</v>
          </cell>
          <cell r="S1724" t="str">
            <v>99.8</v>
          </cell>
          <cell r="T1724">
            <v>38626</v>
          </cell>
          <cell r="V1724" t="str">
            <v>30.0</v>
          </cell>
          <cell r="X1724" t="str">
            <v>NA</v>
          </cell>
          <cell r="Z1724" t="str">
            <v>0.7</v>
          </cell>
          <cell r="AB1724" t="str">
            <v>NA</v>
          </cell>
          <cell r="AD1724" t="str">
            <v>99.6</v>
          </cell>
          <cell r="AE1724" t="str">
            <v>133</v>
          </cell>
          <cell r="AF1724" t="str">
            <v xml:space="preserve">   575000</v>
          </cell>
          <cell r="AG1724" t="str">
            <v>320</v>
          </cell>
        </row>
        <row r="1725">
          <cell r="H1725" t="str">
            <v>50_B_2</v>
          </cell>
          <cell r="I1725">
            <v>28338</v>
          </cell>
          <cell r="K1725" t="str">
            <v>OP</v>
          </cell>
          <cell r="L1725" t="str">
            <v>EK</v>
          </cell>
          <cell r="O1725" t="str">
            <v>9000</v>
          </cell>
          <cell r="P1725">
            <v>8248</v>
          </cell>
          <cell r="Q1725">
            <v>0.01</v>
          </cell>
          <cell r="R1725" t="str">
            <v>99.8</v>
          </cell>
          <cell r="S1725" t="str">
            <v>99.8</v>
          </cell>
          <cell r="T1725">
            <v>38626</v>
          </cell>
          <cell r="V1725" t="str">
            <v>30.0</v>
          </cell>
          <cell r="X1725" t="str">
            <v>NA</v>
          </cell>
          <cell r="Z1725" t="str">
            <v>0.7</v>
          </cell>
          <cell r="AB1725" t="str">
            <v>NA</v>
          </cell>
          <cell r="AD1725" t="str">
            <v>99.6</v>
          </cell>
          <cell r="AE1725" t="str">
            <v>133</v>
          </cell>
          <cell r="AF1725" t="str">
            <v xml:space="preserve">   575000</v>
          </cell>
          <cell r="AG1725" t="str">
            <v>320</v>
          </cell>
        </row>
        <row r="1726">
          <cell r="H1726" t="str">
            <v>50_B_3</v>
          </cell>
          <cell r="I1726">
            <v>28246</v>
          </cell>
          <cell r="K1726" t="str">
            <v>OP</v>
          </cell>
          <cell r="L1726" t="str">
            <v>EK</v>
          </cell>
          <cell r="O1726" t="str">
            <v>9000</v>
          </cell>
          <cell r="P1726">
            <v>7827</v>
          </cell>
          <cell r="Q1726">
            <v>0.03</v>
          </cell>
          <cell r="R1726" t="str">
            <v>99.5</v>
          </cell>
          <cell r="S1726" t="str">
            <v>99.5</v>
          </cell>
          <cell r="T1726">
            <v>38626</v>
          </cell>
          <cell r="V1726" t="str">
            <v>30.0</v>
          </cell>
          <cell r="X1726" t="str">
            <v>NA</v>
          </cell>
          <cell r="Z1726" t="str">
            <v>0.7</v>
          </cell>
          <cell r="AB1726" t="str">
            <v>NA</v>
          </cell>
          <cell r="AD1726" t="str">
            <v>99.6</v>
          </cell>
          <cell r="AE1726" t="str">
            <v>133</v>
          </cell>
          <cell r="AF1726" t="str">
            <v xml:space="preserve">   575000</v>
          </cell>
          <cell r="AG1726" t="str">
            <v>320</v>
          </cell>
        </row>
        <row r="1727">
          <cell r="H1727" t="str">
            <v>50_B_4</v>
          </cell>
          <cell r="I1727">
            <v>28277</v>
          </cell>
          <cell r="K1727" t="str">
            <v>OP</v>
          </cell>
          <cell r="L1727" t="str">
            <v>EK</v>
          </cell>
          <cell r="O1727" t="str">
            <v>9000</v>
          </cell>
          <cell r="P1727">
            <v>8393</v>
          </cell>
          <cell r="Q1727">
            <v>0.01</v>
          </cell>
          <cell r="R1727" t="str">
            <v>99.9</v>
          </cell>
          <cell r="S1727" t="str">
            <v>99.9</v>
          </cell>
          <cell r="T1727">
            <v>38626</v>
          </cell>
          <cell r="V1727" t="str">
            <v>30.0</v>
          </cell>
          <cell r="X1727" t="str">
            <v>NA</v>
          </cell>
          <cell r="Z1727" t="str">
            <v>0.7</v>
          </cell>
          <cell r="AB1727" t="str">
            <v>NA</v>
          </cell>
          <cell r="AD1727" t="str">
            <v>99.6</v>
          </cell>
          <cell r="AE1727" t="str">
            <v>133</v>
          </cell>
          <cell r="AF1727" t="str">
            <v xml:space="preserve">   575000</v>
          </cell>
          <cell r="AG1727" t="str">
            <v>320</v>
          </cell>
        </row>
        <row r="1728">
          <cell r="H1728" t="str">
            <v>50_B_5</v>
          </cell>
          <cell r="I1728">
            <v>28369</v>
          </cell>
          <cell r="K1728" t="str">
            <v>OP</v>
          </cell>
          <cell r="L1728" t="str">
            <v>EK</v>
          </cell>
          <cell r="O1728" t="str">
            <v>9000</v>
          </cell>
          <cell r="P1728">
            <v>8035</v>
          </cell>
          <cell r="Q1728">
            <v>0.01</v>
          </cell>
          <cell r="R1728" t="str">
            <v>99.9</v>
          </cell>
          <cell r="S1728" t="str">
            <v>99.9</v>
          </cell>
          <cell r="T1728">
            <v>38687</v>
          </cell>
          <cell r="V1728" t="str">
            <v>30.0</v>
          </cell>
          <cell r="X1728" t="str">
            <v>NA</v>
          </cell>
          <cell r="Z1728" t="str">
            <v>0.7</v>
          </cell>
          <cell r="AB1728" t="str">
            <v>NA</v>
          </cell>
          <cell r="AD1728" t="str">
            <v>99.6</v>
          </cell>
          <cell r="AE1728" t="str">
            <v>133</v>
          </cell>
          <cell r="AF1728" t="str">
            <v xml:space="preserve">   575000</v>
          </cell>
          <cell r="AG1728" t="str">
            <v>320</v>
          </cell>
        </row>
        <row r="1729">
          <cell r="H1729" t="str">
            <v>50_B_6</v>
          </cell>
          <cell r="I1729">
            <v>28430</v>
          </cell>
          <cell r="K1729" t="str">
            <v>OP</v>
          </cell>
          <cell r="L1729" t="str">
            <v>EK</v>
          </cell>
          <cell r="O1729" t="str">
            <v>9000</v>
          </cell>
          <cell r="P1729">
            <v>8187</v>
          </cell>
          <cell r="Q1729">
            <v>0.01</v>
          </cell>
          <cell r="R1729" t="str">
            <v>99.9</v>
          </cell>
          <cell r="S1729" t="str">
            <v>99.9</v>
          </cell>
          <cell r="T1729">
            <v>38626</v>
          </cell>
          <cell r="V1729" t="str">
            <v>30.0</v>
          </cell>
          <cell r="X1729" t="str">
            <v>NA</v>
          </cell>
          <cell r="Z1729" t="str">
            <v>0.7</v>
          </cell>
          <cell r="AB1729" t="str">
            <v>NA</v>
          </cell>
          <cell r="AD1729" t="str">
            <v>99.6</v>
          </cell>
          <cell r="AE1729" t="str">
            <v>133</v>
          </cell>
          <cell r="AF1729" t="str">
            <v xml:space="preserve">   575000</v>
          </cell>
          <cell r="AG1729" t="str">
            <v>320</v>
          </cell>
        </row>
        <row r="1730">
          <cell r="H1730" t="str">
            <v>50_B_7</v>
          </cell>
          <cell r="I1730">
            <v>29921</v>
          </cell>
          <cell r="K1730" t="str">
            <v>OP</v>
          </cell>
          <cell r="L1730" t="str">
            <v>EK</v>
          </cell>
          <cell r="M1730" t="str">
            <v>WS</v>
          </cell>
          <cell r="O1730" t="str">
            <v>57593</v>
          </cell>
          <cell r="P1730">
            <v>6164</v>
          </cell>
          <cell r="Q1730">
            <v>0.01</v>
          </cell>
          <cell r="R1730" t="str">
            <v>99.9</v>
          </cell>
          <cell r="S1730" t="str">
            <v>99.9</v>
          </cell>
          <cell r="T1730">
            <v>38322</v>
          </cell>
          <cell r="V1730" t="str">
            <v>20.0</v>
          </cell>
          <cell r="X1730" t="str">
            <v>NA</v>
          </cell>
          <cell r="Z1730" t="str">
            <v>4.0</v>
          </cell>
          <cell r="AB1730" t="str">
            <v>NA</v>
          </cell>
          <cell r="AD1730" t="str">
            <v>99.9</v>
          </cell>
          <cell r="AE1730" t="str">
            <v>65</v>
          </cell>
          <cell r="AF1730" t="str">
            <v xml:space="preserve">  1624000</v>
          </cell>
          <cell r="AG1730" t="str">
            <v>175</v>
          </cell>
        </row>
        <row r="1731">
          <cell r="H1731" t="str">
            <v>50_B_8</v>
          </cell>
          <cell r="I1731">
            <v>28491</v>
          </cell>
          <cell r="K1731" t="str">
            <v>OP</v>
          </cell>
          <cell r="L1731" t="str">
            <v>WS</v>
          </cell>
          <cell r="O1731" t="str">
            <v>50352</v>
          </cell>
          <cell r="P1731">
            <v>7693</v>
          </cell>
          <cell r="Q1731">
            <v>0.04</v>
          </cell>
          <cell r="R1731" t="str">
            <v>99.5</v>
          </cell>
          <cell r="S1731" t="str">
            <v>99.5</v>
          </cell>
          <cell r="T1731">
            <v>38504</v>
          </cell>
          <cell r="V1731" t="str">
            <v>25.0</v>
          </cell>
          <cell r="X1731" t="str">
            <v>NA</v>
          </cell>
          <cell r="Z1731" t="str">
            <v>4.5</v>
          </cell>
          <cell r="AB1731" t="str">
            <v>NA</v>
          </cell>
          <cell r="AD1731" t="str">
            <v>99.6</v>
          </cell>
          <cell r="AE1731" t="str">
            <v>385</v>
          </cell>
          <cell r="AF1731" t="str">
            <v xml:space="preserve">  1473000</v>
          </cell>
          <cell r="AG1731" t="str">
            <v>175</v>
          </cell>
        </row>
        <row r="1732">
          <cell r="H1732" t="str">
            <v>1378_B_1</v>
          </cell>
          <cell r="I1732">
            <v>30621</v>
          </cell>
          <cell r="K1732" t="str">
            <v>OP</v>
          </cell>
          <cell r="L1732" t="str">
            <v>EK</v>
          </cell>
          <cell r="M1732" t="str">
            <v>WS</v>
          </cell>
          <cell r="O1732" t="str">
            <v>126350</v>
          </cell>
          <cell r="P1732">
            <v>7498</v>
          </cell>
          <cell r="Q1732">
            <v>7.0000000000000007E-2</v>
          </cell>
          <cell r="R1732" t="str">
            <v>96.5</v>
          </cell>
          <cell r="S1732" t="str">
            <v>96.5</v>
          </cell>
          <cell r="T1732">
            <v>38687</v>
          </cell>
          <cell r="V1732" t="str">
            <v>13.0</v>
          </cell>
          <cell r="X1732" t="str">
            <v>NA</v>
          </cell>
          <cell r="Z1732" t="str">
            <v>3.2</v>
          </cell>
          <cell r="AB1732" t="str">
            <v>NA</v>
          </cell>
          <cell r="AD1732" t="str">
            <v>99.9</v>
          </cell>
          <cell r="AE1732" t="str">
            <v>56</v>
          </cell>
          <cell r="AF1732" t="str">
            <v xml:space="preserve">  2100000</v>
          </cell>
          <cell r="AG1732" t="str">
            <v>170</v>
          </cell>
        </row>
        <row r="1733">
          <cell r="H1733" t="str">
            <v>1378_B_2</v>
          </cell>
          <cell r="I1733">
            <v>30651</v>
          </cell>
          <cell r="K1733" t="str">
            <v>OP</v>
          </cell>
          <cell r="L1733" t="str">
            <v>EK</v>
          </cell>
          <cell r="M1733" t="str">
            <v>WS</v>
          </cell>
          <cell r="O1733" t="str">
            <v>126350</v>
          </cell>
          <cell r="P1733">
            <v>8499</v>
          </cell>
          <cell r="Q1733">
            <v>7.0000000000000007E-2</v>
          </cell>
          <cell r="R1733" t="str">
            <v>96.5</v>
          </cell>
          <cell r="S1733" t="str">
            <v>96.5</v>
          </cell>
          <cell r="T1733">
            <v>38687</v>
          </cell>
          <cell r="V1733" t="str">
            <v>13.0</v>
          </cell>
          <cell r="X1733" t="str">
            <v>NA</v>
          </cell>
          <cell r="Z1733" t="str">
            <v>3.2</v>
          </cell>
          <cell r="AB1733" t="str">
            <v>NA</v>
          </cell>
          <cell r="AD1733" t="str">
            <v>99.9</v>
          </cell>
          <cell r="AE1733" t="str">
            <v>56</v>
          </cell>
          <cell r="AF1733" t="str">
            <v xml:space="preserve">  2100000</v>
          </cell>
          <cell r="AG1733" t="str">
            <v>170</v>
          </cell>
        </row>
        <row r="1734">
          <cell r="H1734" t="str">
            <v>1378_B_3</v>
          </cell>
          <cell r="I1734">
            <v>29738</v>
          </cell>
          <cell r="K1734" t="str">
            <v>OP</v>
          </cell>
          <cell r="L1734" t="str">
            <v>EK</v>
          </cell>
          <cell r="O1734" t="str">
            <v>38000</v>
          </cell>
          <cell r="P1734">
            <v>5859</v>
          </cell>
          <cell r="Q1734">
            <v>0.04</v>
          </cell>
          <cell r="R1734" t="str">
            <v>97.7</v>
          </cell>
          <cell r="S1734" t="str">
            <v>97.7</v>
          </cell>
          <cell r="T1734">
            <v>38687</v>
          </cell>
          <cell r="V1734" t="str">
            <v>12.0</v>
          </cell>
          <cell r="X1734" t="str">
            <v>NA</v>
          </cell>
          <cell r="Z1734" t="str">
            <v>2.0</v>
          </cell>
          <cell r="AB1734" t="str">
            <v>NA</v>
          </cell>
          <cell r="AD1734" t="str">
            <v>99.6</v>
          </cell>
          <cell r="AE1734" t="str">
            <v>100</v>
          </cell>
          <cell r="AF1734" t="str">
            <v xml:space="preserve">  3882000</v>
          </cell>
          <cell r="AG1734" t="str">
            <v>300</v>
          </cell>
        </row>
        <row r="1735">
          <cell r="H1735" t="str">
            <v>1379_B_1</v>
          </cell>
          <cell r="I1735">
            <v>29738</v>
          </cell>
          <cell r="K1735" t="str">
            <v>OP</v>
          </cell>
          <cell r="L1735" t="str">
            <v>MC</v>
          </cell>
          <cell r="M1735" t="str">
            <v>BR</v>
          </cell>
          <cell r="O1735" t="str">
            <v>8570</v>
          </cell>
          <cell r="P1735">
            <v>8050</v>
          </cell>
          <cell r="Q1735">
            <v>0.04</v>
          </cell>
          <cell r="R1735" t="str">
            <v>99.3</v>
          </cell>
          <cell r="S1735" t="str">
            <v>99.3</v>
          </cell>
          <cell r="T1735">
            <v>38443</v>
          </cell>
          <cell r="V1735" t="str">
            <v>10.0</v>
          </cell>
          <cell r="X1735" t="str">
            <v>NA</v>
          </cell>
          <cell r="Z1735" t="str">
            <v>0.7</v>
          </cell>
          <cell r="AB1735" t="str">
            <v>NA</v>
          </cell>
          <cell r="AD1735" t="str">
            <v>99.5</v>
          </cell>
          <cell r="AE1735" t="str">
            <v>25</v>
          </cell>
          <cell r="AF1735" t="str">
            <v xml:space="preserve">   585000</v>
          </cell>
          <cell r="AG1735" t="str">
            <v>325</v>
          </cell>
        </row>
        <row r="1736">
          <cell r="H1736" t="str">
            <v>1379_B_10</v>
          </cell>
          <cell r="I1736">
            <v>29768</v>
          </cell>
          <cell r="K1736" t="str">
            <v>OP</v>
          </cell>
          <cell r="L1736" t="str">
            <v>BR</v>
          </cell>
          <cell r="O1736" t="str">
            <v>8570</v>
          </cell>
          <cell r="P1736">
            <v>6905</v>
          </cell>
          <cell r="Q1736">
            <v>0.01</v>
          </cell>
          <cell r="R1736" t="str">
            <v>99.9</v>
          </cell>
          <cell r="S1736" t="str">
            <v>99.9</v>
          </cell>
          <cell r="T1736">
            <v>38412</v>
          </cell>
          <cell r="V1736" t="str">
            <v>10.0</v>
          </cell>
          <cell r="X1736" t="str">
            <v>NA</v>
          </cell>
          <cell r="Z1736" t="str">
            <v>0.7</v>
          </cell>
          <cell r="AB1736" t="str">
            <v>NA</v>
          </cell>
          <cell r="AD1736" t="str">
            <v>99.5</v>
          </cell>
          <cell r="AE1736" t="str">
            <v>25</v>
          </cell>
          <cell r="AF1736" t="str">
            <v xml:space="preserve">   585000</v>
          </cell>
          <cell r="AG1736" t="str">
            <v>325</v>
          </cell>
        </row>
        <row r="1737">
          <cell r="H1737" t="str">
            <v>1379_B_2</v>
          </cell>
          <cell r="I1737">
            <v>29646</v>
          </cell>
          <cell r="K1737" t="str">
            <v>OP</v>
          </cell>
          <cell r="L1737" t="str">
            <v>MC</v>
          </cell>
          <cell r="M1737" t="str">
            <v>BR</v>
          </cell>
          <cell r="O1737" t="str">
            <v>8570</v>
          </cell>
          <cell r="P1737">
            <v>8105</v>
          </cell>
          <cell r="Q1737">
            <v>0.04</v>
          </cell>
          <cell r="R1737" t="str">
            <v>99.3</v>
          </cell>
          <cell r="S1737" t="str">
            <v>99.3</v>
          </cell>
          <cell r="T1737">
            <v>38443</v>
          </cell>
          <cell r="V1737" t="str">
            <v>10.0</v>
          </cell>
          <cell r="X1737" t="str">
            <v>NA</v>
          </cell>
          <cell r="Z1737" t="str">
            <v>0.7</v>
          </cell>
          <cell r="AB1737" t="str">
            <v>NA</v>
          </cell>
          <cell r="AD1737" t="str">
            <v>99.5</v>
          </cell>
          <cell r="AE1737" t="str">
            <v>25</v>
          </cell>
          <cell r="AF1737" t="str">
            <v xml:space="preserve">   585000</v>
          </cell>
          <cell r="AG1737" t="str">
            <v>325</v>
          </cell>
        </row>
        <row r="1738">
          <cell r="H1738" t="str">
            <v>1379_B_3</v>
          </cell>
          <cell r="I1738">
            <v>29526</v>
          </cell>
          <cell r="K1738" t="str">
            <v>OP</v>
          </cell>
          <cell r="L1738" t="str">
            <v>MC</v>
          </cell>
          <cell r="M1738" t="str">
            <v>BR</v>
          </cell>
          <cell r="O1738" t="str">
            <v>8570</v>
          </cell>
          <cell r="P1738">
            <v>7273</v>
          </cell>
          <cell r="Q1738">
            <v>0.04</v>
          </cell>
          <cell r="R1738" t="str">
            <v>99.3</v>
          </cell>
          <cell r="S1738" t="str">
            <v>99.3</v>
          </cell>
          <cell r="T1738">
            <v>38443</v>
          </cell>
          <cell r="V1738" t="str">
            <v>10.0</v>
          </cell>
          <cell r="X1738" t="str">
            <v>NA</v>
          </cell>
          <cell r="Z1738" t="str">
            <v>0.7</v>
          </cell>
          <cell r="AB1738" t="str">
            <v>NA</v>
          </cell>
          <cell r="AD1738" t="str">
            <v>99.5</v>
          </cell>
          <cell r="AE1738" t="str">
            <v>25</v>
          </cell>
          <cell r="AF1738" t="str">
            <v xml:space="preserve">   585000</v>
          </cell>
          <cell r="AG1738" t="str">
            <v>325</v>
          </cell>
        </row>
        <row r="1739">
          <cell r="H1739" t="str">
            <v>1379_B_4</v>
          </cell>
          <cell r="I1739">
            <v>29342</v>
          </cell>
          <cell r="K1739" t="str">
            <v>OP</v>
          </cell>
          <cell r="L1739" t="str">
            <v>MC</v>
          </cell>
          <cell r="M1739" t="str">
            <v>BR</v>
          </cell>
          <cell r="O1739" t="str">
            <v>8570</v>
          </cell>
          <cell r="P1739">
            <v>8728</v>
          </cell>
          <cell r="Q1739">
            <v>0.04</v>
          </cell>
          <cell r="R1739" t="str">
            <v>99.3</v>
          </cell>
          <cell r="S1739" t="str">
            <v>99.3</v>
          </cell>
          <cell r="T1739">
            <v>38443</v>
          </cell>
          <cell r="V1739" t="str">
            <v>10.0</v>
          </cell>
          <cell r="X1739" t="str">
            <v>NA</v>
          </cell>
          <cell r="Z1739" t="str">
            <v>0.7</v>
          </cell>
          <cell r="AB1739" t="str">
            <v>NA</v>
          </cell>
          <cell r="AD1739" t="str">
            <v>99.5</v>
          </cell>
          <cell r="AE1739" t="str">
            <v>25</v>
          </cell>
          <cell r="AF1739" t="str">
            <v xml:space="preserve">   585000</v>
          </cell>
          <cell r="AG1739" t="str">
            <v>325</v>
          </cell>
        </row>
        <row r="1740">
          <cell r="H1740" t="str">
            <v>1379_B_5</v>
          </cell>
          <cell r="I1740">
            <v>29160</v>
          </cell>
          <cell r="K1740" t="str">
            <v>OP</v>
          </cell>
          <cell r="L1740" t="str">
            <v>MC</v>
          </cell>
          <cell r="M1740" t="str">
            <v>BR</v>
          </cell>
          <cell r="O1740" t="str">
            <v>8570</v>
          </cell>
          <cell r="P1740">
            <v>8760</v>
          </cell>
          <cell r="Q1740">
            <v>0.04</v>
          </cell>
          <cell r="R1740" t="str">
            <v>99.3</v>
          </cell>
          <cell r="S1740" t="str">
            <v>99.3</v>
          </cell>
          <cell r="T1740">
            <v>38443</v>
          </cell>
          <cell r="V1740" t="str">
            <v>10.0</v>
          </cell>
          <cell r="X1740" t="str">
            <v>NA</v>
          </cell>
          <cell r="Z1740" t="str">
            <v>0.7</v>
          </cell>
          <cell r="AB1740" t="str">
            <v>NA</v>
          </cell>
          <cell r="AD1740" t="str">
            <v>99.5</v>
          </cell>
          <cell r="AE1740" t="str">
            <v>25</v>
          </cell>
          <cell r="AF1740" t="str">
            <v xml:space="preserve">   585000</v>
          </cell>
          <cell r="AG1740" t="str">
            <v>325</v>
          </cell>
        </row>
        <row r="1741">
          <cell r="H1741" t="str">
            <v>1379_B_6</v>
          </cell>
          <cell r="I1741">
            <v>29252</v>
          </cell>
          <cell r="K1741" t="str">
            <v>OP</v>
          </cell>
          <cell r="L1741" t="str">
            <v>MC</v>
          </cell>
          <cell r="M1741" t="str">
            <v>BR</v>
          </cell>
          <cell r="O1741" t="str">
            <v>8570</v>
          </cell>
          <cell r="P1741">
            <v>8760</v>
          </cell>
          <cell r="Q1741">
            <v>0.05</v>
          </cell>
          <cell r="R1741" t="str">
            <v>99.1</v>
          </cell>
          <cell r="S1741" t="str">
            <v>99.1</v>
          </cell>
          <cell r="T1741">
            <v>38412</v>
          </cell>
          <cell r="V1741" t="str">
            <v>10.0</v>
          </cell>
          <cell r="X1741" t="str">
            <v>NA</v>
          </cell>
          <cell r="Z1741" t="str">
            <v>0.7</v>
          </cell>
          <cell r="AB1741" t="str">
            <v>NA</v>
          </cell>
          <cell r="AD1741" t="str">
            <v>99.5</v>
          </cell>
          <cell r="AE1741" t="str">
            <v>25</v>
          </cell>
          <cell r="AF1741" t="str">
            <v xml:space="preserve">   585000</v>
          </cell>
          <cell r="AG1741" t="str">
            <v>325</v>
          </cell>
        </row>
        <row r="1742">
          <cell r="H1742" t="str">
            <v>1379_B_7</v>
          </cell>
          <cell r="I1742">
            <v>29403</v>
          </cell>
          <cell r="K1742" t="str">
            <v>OP</v>
          </cell>
          <cell r="L1742" t="str">
            <v>MC</v>
          </cell>
          <cell r="M1742" t="str">
            <v>BR</v>
          </cell>
          <cell r="O1742" t="str">
            <v>8570</v>
          </cell>
          <cell r="P1742">
            <v>7703</v>
          </cell>
          <cell r="Q1742">
            <v>0.05</v>
          </cell>
          <cell r="R1742" t="str">
            <v>99.1</v>
          </cell>
          <cell r="S1742" t="str">
            <v>99.1</v>
          </cell>
          <cell r="T1742">
            <v>38412</v>
          </cell>
          <cell r="V1742" t="str">
            <v>10.0</v>
          </cell>
          <cell r="X1742" t="str">
            <v>NA</v>
          </cell>
          <cell r="Z1742" t="str">
            <v>0.7</v>
          </cell>
          <cell r="AB1742" t="str">
            <v>NA</v>
          </cell>
          <cell r="AD1742" t="str">
            <v>99.5</v>
          </cell>
          <cell r="AE1742" t="str">
            <v>25</v>
          </cell>
          <cell r="AF1742" t="str">
            <v xml:space="preserve">   585000</v>
          </cell>
          <cell r="AG1742" t="str">
            <v>325</v>
          </cell>
        </row>
        <row r="1743">
          <cell r="H1743" t="str">
            <v>1379_B_8</v>
          </cell>
          <cell r="I1743">
            <v>29618</v>
          </cell>
          <cell r="K1743" t="str">
            <v>OP</v>
          </cell>
          <cell r="L1743" t="str">
            <v>MC</v>
          </cell>
          <cell r="M1743" t="str">
            <v>BR</v>
          </cell>
          <cell r="O1743" t="str">
            <v>8570</v>
          </cell>
          <cell r="P1743">
            <v>8419</v>
          </cell>
          <cell r="Q1743">
            <v>0.05</v>
          </cell>
          <cell r="R1743" t="str">
            <v>99.1</v>
          </cell>
          <cell r="S1743" t="str">
            <v>99.1</v>
          </cell>
          <cell r="T1743">
            <v>38412</v>
          </cell>
          <cell r="V1743" t="str">
            <v>10.0</v>
          </cell>
          <cell r="X1743" t="str">
            <v>NA</v>
          </cell>
          <cell r="Z1743" t="str">
            <v>0.7</v>
          </cell>
          <cell r="AB1743" t="str">
            <v>NA</v>
          </cell>
          <cell r="AD1743" t="str">
            <v>99.5</v>
          </cell>
          <cell r="AE1743" t="str">
            <v>25</v>
          </cell>
          <cell r="AF1743" t="str">
            <v xml:space="preserve">   585000</v>
          </cell>
          <cell r="AG1743" t="str">
            <v>325</v>
          </cell>
        </row>
        <row r="1744">
          <cell r="H1744" t="str">
            <v>1379_B_9</v>
          </cell>
          <cell r="I1744">
            <v>29677</v>
          </cell>
          <cell r="K1744" t="str">
            <v>OP</v>
          </cell>
          <cell r="L1744" t="str">
            <v>MC</v>
          </cell>
          <cell r="M1744" t="str">
            <v>BR</v>
          </cell>
          <cell r="O1744" t="str">
            <v>8570</v>
          </cell>
          <cell r="P1744">
            <v>8419</v>
          </cell>
          <cell r="Q1744">
            <v>0.05</v>
          </cell>
          <cell r="R1744" t="str">
            <v>99.1</v>
          </cell>
          <cell r="S1744" t="str">
            <v>99.1</v>
          </cell>
          <cell r="T1744">
            <v>38412</v>
          </cell>
          <cell r="V1744" t="str">
            <v>10.0</v>
          </cell>
          <cell r="X1744" t="str">
            <v>NA</v>
          </cell>
          <cell r="Z1744" t="str">
            <v>0.7</v>
          </cell>
          <cell r="AB1744" t="str">
            <v>NA</v>
          </cell>
          <cell r="AD1744" t="str">
            <v>99.5</v>
          </cell>
          <cell r="AE1744" t="str">
            <v>25</v>
          </cell>
          <cell r="AF1744" t="str">
            <v xml:space="preserve">   585000</v>
          </cell>
          <cell r="AG1744" t="str">
            <v>325</v>
          </cell>
        </row>
        <row r="1745">
          <cell r="H1745" t="str">
            <v>3393_B_1</v>
          </cell>
          <cell r="I1745">
            <v>26604</v>
          </cell>
          <cell r="K1745" t="str">
            <v>OP</v>
          </cell>
          <cell r="L1745" t="str">
            <v>EK</v>
          </cell>
          <cell r="O1745" t="str">
            <v>3261</v>
          </cell>
          <cell r="P1745">
            <v>7894</v>
          </cell>
          <cell r="Q1745">
            <v>0.01</v>
          </cell>
          <cell r="R1745" t="str">
            <v>99.5</v>
          </cell>
          <cell r="S1745" t="str">
            <v>99.5</v>
          </cell>
          <cell r="T1745">
            <v>38200</v>
          </cell>
          <cell r="V1745" t="str">
            <v>8.0</v>
          </cell>
          <cell r="W1745" t="str">
            <v>12.0</v>
          </cell>
          <cell r="X1745" t="str">
            <v>NA</v>
          </cell>
          <cell r="Z1745" t="str">
            <v>2.5</v>
          </cell>
          <cell r="AB1745" t="str">
            <v>NA</v>
          </cell>
          <cell r="AD1745" t="str">
            <v>99.0</v>
          </cell>
          <cell r="AE1745" t="str">
            <v>60</v>
          </cell>
          <cell r="AF1745" t="str">
            <v xml:space="preserve">  1265000</v>
          </cell>
          <cell r="AG1745" t="str">
            <v>290</v>
          </cell>
        </row>
        <row r="1746">
          <cell r="H1746" t="str">
            <v>3393_B_2</v>
          </cell>
          <cell r="I1746">
            <v>26177</v>
          </cell>
          <cell r="K1746" t="str">
            <v>OP</v>
          </cell>
          <cell r="L1746" t="str">
            <v>EK</v>
          </cell>
          <cell r="O1746" t="str">
            <v>3261</v>
          </cell>
          <cell r="P1746">
            <v>7811</v>
          </cell>
          <cell r="Q1746">
            <v>0.02</v>
          </cell>
          <cell r="R1746" t="str">
            <v>98.8</v>
          </cell>
          <cell r="S1746" t="str">
            <v>98.8</v>
          </cell>
          <cell r="T1746">
            <v>38200</v>
          </cell>
          <cell r="V1746" t="str">
            <v>8.0</v>
          </cell>
          <cell r="W1746" t="str">
            <v>12.0</v>
          </cell>
          <cell r="X1746" t="str">
            <v>NA</v>
          </cell>
          <cell r="Z1746" t="str">
            <v>2.5</v>
          </cell>
          <cell r="AB1746" t="str">
            <v>NA</v>
          </cell>
          <cell r="AD1746" t="str">
            <v>99.0</v>
          </cell>
          <cell r="AE1746" t="str">
            <v>60</v>
          </cell>
          <cell r="AF1746" t="str">
            <v xml:space="preserve">  1265000</v>
          </cell>
          <cell r="AG1746" t="str">
            <v>290</v>
          </cell>
        </row>
        <row r="1747">
          <cell r="H1747" t="str">
            <v>3393_B_3</v>
          </cell>
          <cell r="I1747">
            <v>26299</v>
          </cell>
          <cell r="K1747" t="str">
            <v>OP</v>
          </cell>
          <cell r="L1747" t="str">
            <v>EK</v>
          </cell>
          <cell r="O1747" t="str">
            <v>3261</v>
          </cell>
          <cell r="P1747">
            <v>8095</v>
          </cell>
          <cell r="Q1747">
            <v>0.01</v>
          </cell>
          <cell r="R1747" t="str">
            <v>99.4</v>
          </cell>
          <cell r="S1747" t="str">
            <v>99.4</v>
          </cell>
          <cell r="T1747">
            <v>38200</v>
          </cell>
          <cell r="V1747" t="str">
            <v>8.0</v>
          </cell>
          <cell r="W1747" t="str">
            <v>12.0</v>
          </cell>
          <cell r="X1747" t="str">
            <v>NA</v>
          </cell>
          <cell r="Z1747" t="str">
            <v>2.5</v>
          </cell>
          <cell r="AB1747" t="str">
            <v>NA</v>
          </cell>
          <cell r="AD1747" t="str">
            <v>99.0</v>
          </cell>
          <cell r="AE1747" t="str">
            <v>60</v>
          </cell>
          <cell r="AF1747" t="str">
            <v xml:space="preserve">  1265000</v>
          </cell>
          <cell r="AG1747" t="str">
            <v>290</v>
          </cell>
        </row>
        <row r="1748">
          <cell r="H1748" t="str">
            <v>3396_B_1</v>
          </cell>
          <cell r="I1748">
            <v>28460</v>
          </cell>
          <cell r="K1748" t="str">
            <v>OP</v>
          </cell>
          <cell r="L1748" t="str">
            <v>EK</v>
          </cell>
          <cell r="O1748" t="str">
            <v>27741</v>
          </cell>
          <cell r="P1748">
            <v>7884</v>
          </cell>
          <cell r="Q1748">
            <v>0.01</v>
          </cell>
          <cell r="R1748" t="str">
            <v>99.9</v>
          </cell>
          <cell r="S1748" t="str">
            <v>99.9</v>
          </cell>
          <cell r="T1748">
            <v>38261</v>
          </cell>
          <cell r="V1748" t="str">
            <v>22.0</v>
          </cell>
          <cell r="X1748" t="str">
            <v>NA</v>
          </cell>
          <cell r="Z1748" t="str">
            <v>0.6</v>
          </cell>
          <cell r="AB1748" t="str">
            <v>NA</v>
          </cell>
          <cell r="AD1748" t="str">
            <v>99.7</v>
          </cell>
          <cell r="AE1748" t="str">
            <v>401</v>
          </cell>
          <cell r="AF1748" t="str">
            <v xml:space="preserve">  2600000</v>
          </cell>
          <cell r="AG1748" t="str">
            <v>270</v>
          </cell>
        </row>
        <row r="1749">
          <cell r="H1749" t="str">
            <v>3399_B_1</v>
          </cell>
          <cell r="I1749">
            <v>30103</v>
          </cell>
          <cell r="K1749" t="str">
            <v>OP</v>
          </cell>
          <cell r="L1749" t="str">
            <v>EK</v>
          </cell>
          <cell r="O1749" t="str">
            <v>50000</v>
          </cell>
          <cell r="P1749">
            <v>7289</v>
          </cell>
          <cell r="Q1749">
            <v>0.01</v>
          </cell>
          <cell r="R1749" t="str">
            <v>99.9</v>
          </cell>
          <cell r="S1749" t="str">
            <v>99.9</v>
          </cell>
          <cell r="T1749">
            <v>38687</v>
          </cell>
          <cell r="V1749" t="str">
            <v>20.0</v>
          </cell>
          <cell r="X1749" t="str">
            <v>NA</v>
          </cell>
          <cell r="Z1749" t="str">
            <v>1.7</v>
          </cell>
          <cell r="AB1749" t="str">
            <v>NA</v>
          </cell>
          <cell r="AD1749" t="str">
            <v>99.9</v>
          </cell>
          <cell r="AE1749" t="str">
            <v>163</v>
          </cell>
          <cell r="AF1749" t="str">
            <v xml:space="preserve">  4800000</v>
          </cell>
          <cell r="AG1749" t="str">
            <v>290</v>
          </cell>
        </row>
        <row r="1750">
          <cell r="H1750" t="str">
            <v>3399_B_2</v>
          </cell>
          <cell r="I1750">
            <v>30103</v>
          </cell>
          <cell r="K1750" t="str">
            <v>OP</v>
          </cell>
          <cell r="L1750" t="str">
            <v>EK</v>
          </cell>
          <cell r="O1750" t="str">
            <v>50000</v>
          </cell>
          <cell r="P1750">
            <v>7245</v>
          </cell>
          <cell r="Q1750">
            <v>0.01</v>
          </cell>
          <cell r="R1750" t="str">
            <v>99.9</v>
          </cell>
          <cell r="S1750" t="str">
            <v>99.9</v>
          </cell>
          <cell r="T1750">
            <v>38687</v>
          </cell>
          <cell r="V1750" t="str">
            <v>20.0</v>
          </cell>
          <cell r="X1750" t="str">
            <v>NA</v>
          </cell>
          <cell r="Z1750" t="str">
            <v>1.7</v>
          </cell>
          <cell r="AB1750" t="str">
            <v>NA</v>
          </cell>
          <cell r="AD1750" t="str">
            <v>99.9</v>
          </cell>
          <cell r="AE1750" t="str">
            <v>163</v>
          </cell>
          <cell r="AF1750" t="str">
            <v xml:space="preserve">  4800000</v>
          </cell>
          <cell r="AG1750" t="str">
            <v>290</v>
          </cell>
        </row>
        <row r="1751">
          <cell r="H1751" t="str">
            <v>3403_B_1</v>
          </cell>
          <cell r="I1751">
            <v>28887</v>
          </cell>
          <cell r="K1751" t="str">
            <v>OP</v>
          </cell>
          <cell r="L1751" t="str">
            <v>EK</v>
          </cell>
          <cell r="O1751" t="str">
            <v>6241</v>
          </cell>
          <cell r="P1751">
            <v>8323</v>
          </cell>
          <cell r="Q1751">
            <v>0.01</v>
          </cell>
          <cell r="R1751" t="str">
            <v>99.9</v>
          </cell>
          <cell r="S1751" t="str">
            <v>99.9</v>
          </cell>
          <cell r="T1751">
            <v>38322</v>
          </cell>
          <cell r="V1751" t="str">
            <v>20.0</v>
          </cell>
          <cell r="X1751" t="str">
            <v>NA</v>
          </cell>
          <cell r="Z1751" t="str">
            <v>1.0</v>
          </cell>
          <cell r="AB1751" t="str">
            <v>NA</v>
          </cell>
          <cell r="AD1751" t="str">
            <v>99.5</v>
          </cell>
          <cell r="AE1751" t="str">
            <v>152</v>
          </cell>
          <cell r="AF1751" t="str">
            <v xml:space="preserve">   920000</v>
          </cell>
          <cell r="AG1751" t="str">
            <v>305</v>
          </cell>
        </row>
        <row r="1752">
          <cell r="H1752" t="str">
            <v>3403_B_2</v>
          </cell>
          <cell r="I1752">
            <v>28734</v>
          </cell>
          <cell r="K1752" t="str">
            <v>OP</v>
          </cell>
          <cell r="L1752" t="str">
            <v>EK</v>
          </cell>
          <cell r="O1752" t="str">
            <v>6241</v>
          </cell>
          <cell r="P1752">
            <v>7912</v>
          </cell>
          <cell r="Q1752">
            <v>0.01</v>
          </cell>
          <cell r="R1752" t="str">
            <v>99.9</v>
          </cell>
          <cell r="S1752" t="str">
            <v>99.9</v>
          </cell>
          <cell r="T1752">
            <v>38322</v>
          </cell>
          <cell r="V1752" t="str">
            <v>20.0</v>
          </cell>
          <cell r="X1752" t="str">
            <v>NA</v>
          </cell>
          <cell r="Z1752" t="str">
            <v>1.0</v>
          </cell>
          <cell r="AB1752" t="str">
            <v>NA</v>
          </cell>
          <cell r="AD1752" t="str">
            <v>99.5</v>
          </cell>
          <cell r="AE1752" t="str">
            <v>152</v>
          </cell>
          <cell r="AF1752" t="str">
            <v xml:space="preserve">   920000</v>
          </cell>
          <cell r="AG1752" t="str">
            <v>305</v>
          </cell>
        </row>
        <row r="1753">
          <cell r="H1753" t="str">
            <v>3403_B_3</v>
          </cell>
          <cell r="I1753">
            <v>28856</v>
          </cell>
          <cell r="K1753" t="str">
            <v>OP</v>
          </cell>
          <cell r="L1753" t="str">
            <v>EK</v>
          </cell>
          <cell r="O1753" t="str">
            <v>6241</v>
          </cell>
          <cell r="P1753">
            <v>8120</v>
          </cell>
          <cell r="Q1753">
            <v>0.01</v>
          </cell>
          <cell r="R1753" t="str">
            <v>99.9</v>
          </cell>
          <cell r="S1753" t="str">
            <v>99.9</v>
          </cell>
          <cell r="T1753">
            <v>38322</v>
          </cell>
          <cell r="V1753" t="str">
            <v>20.0</v>
          </cell>
          <cell r="X1753" t="str">
            <v>NA</v>
          </cell>
          <cell r="Z1753" t="str">
            <v>1.0</v>
          </cell>
          <cell r="AB1753" t="str">
            <v>NA</v>
          </cell>
          <cell r="AD1753" t="str">
            <v>99.5</v>
          </cell>
          <cell r="AE1753" t="str">
            <v>165</v>
          </cell>
          <cell r="AF1753" t="str">
            <v xml:space="preserve">  1000000</v>
          </cell>
          <cell r="AG1753" t="str">
            <v>290</v>
          </cell>
        </row>
        <row r="1754">
          <cell r="H1754" t="str">
            <v>3403_B_4</v>
          </cell>
          <cell r="I1754">
            <v>28946</v>
          </cell>
          <cell r="K1754" t="str">
            <v>OP</v>
          </cell>
          <cell r="L1754" t="str">
            <v>EK</v>
          </cell>
          <cell r="O1754" t="str">
            <v>6241</v>
          </cell>
          <cell r="P1754">
            <v>8405</v>
          </cell>
          <cell r="Q1754">
            <v>0.01</v>
          </cell>
          <cell r="R1754" t="str">
            <v>99.9</v>
          </cell>
          <cell r="S1754" t="str">
            <v>99.9</v>
          </cell>
          <cell r="T1754">
            <v>38322</v>
          </cell>
          <cell r="V1754" t="str">
            <v>20.0</v>
          </cell>
          <cell r="X1754" t="str">
            <v>NA</v>
          </cell>
          <cell r="Z1754" t="str">
            <v>1.0</v>
          </cell>
          <cell r="AB1754" t="str">
            <v>NA</v>
          </cell>
          <cell r="AD1754" t="str">
            <v>99.5</v>
          </cell>
          <cell r="AE1754" t="str">
            <v>165</v>
          </cell>
          <cell r="AF1754" t="str">
            <v xml:space="preserve">  1000000</v>
          </cell>
          <cell r="AG1754" t="str">
            <v>290</v>
          </cell>
        </row>
        <row r="1755">
          <cell r="H1755" t="str">
            <v>3405_B_1</v>
          </cell>
          <cell r="I1755">
            <v>26755</v>
          </cell>
          <cell r="K1755" t="str">
            <v>OP</v>
          </cell>
          <cell r="L1755" t="str">
            <v>MC</v>
          </cell>
          <cell r="M1755" t="str">
            <v>EK</v>
          </cell>
          <cell r="O1755" t="str">
            <v>3339</v>
          </cell>
          <cell r="P1755">
            <v>7936</v>
          </cell>
          <cell r="Q1755">
            <v>0.01</v>
          </cell>
          <cell r="R1755" t="str">
            <v>99.9</v>
          </cell>
          <cell r="S1755" t="str">
            <v>99.9</v>
          </cell>
          <cell r="T1755">
            <v>38169</v>
          </cell>
          <cell r="V1755" t="str">
            <v>12</v>
          </cell>
          <cell r="W1755" t="str">
            <v>20</v>
          </cell>
          <cell r="X1755" t="str">
            <v>NA</v>
          </cell>
          <cell r="Z1755" t="str">
            <v>1</v>
          </cell>
          <cell r="AB1755" t="str">
            <v>NA</v>
          </cell>
          <cell r="AD1755" t="str">
            <v>99.6</v>
          </cell>
          <cell r="AE1755" t="str">
            <v>90</v>
          </cell>
          <cell r="AF1755" t="str">
            <v xml:space="preserve">   920000</v>
          </cell>
          <cell r="AG1755" t="str">
            <v>320</v>
          </cell>
        </row>
        <row r="1756">
          <cell r="H1756" t="str">
            <v>3405_B_2</v>
          </cell>
          <cell r="I1756">
            <v>26846</v>
          </cell>
          <cell r="K1756" t="str">
            <v>OP</v>
          </cell>
          <cell r="L1756" t="str">
            <v>MC</v>
          </cell>
          <cell r="M1756" t="str">
            <v>EK</v>
          </cell>
          <cell r="O1756" t="str">
            <v>3339</v>
          </cell>
          <cell r="P1756">
            <v>8239</v>
          </cell>
          <cell r="Q1756">
            <v>0.01</v>
          </cell>
          <cell r="R1756" t="str">
            <v>99.9</v>
          </cell>
          <cell r="S1756" t="str">
            <v>99.9</v>
          </cell>
          <cell r="T1756">
            <v>38169</v>
          </cell>
          <cell r="V1756" t="str">
            <v>12</v>
          </cell>
          <cell r="W1756" t="str">
            <v>20</v>
          </cell>
          <cell r="X1756" t="str">
            <v>NA</v>
          </cell>
          <cell r="Z1756" t="str">
            <v>1</v>
          </cell>
          <cell r="AB1756" t="str">
            <v>NA</v>
          </cell>
          <cell r="AD1756" t="str">
            <v>99.6</v>
          </cell>
          <cell r="AE1756" t="str">
            <v>90</v>
          </cell>
          <cell r="AF1756" t="str">
            <v xml:space="preserve">   920000</v>
          </cell>
          <cell r="AG1756" t="str">
            <v>320</v>
          </cell>
        </row>
        <row r="1757">
          <cell r="H1757" t="str">
            <v>3405_B_3</v>
          </cell>
          <cell r="I1757">
            <v>27030</v>
          </cell>
          <cell r="K1757" t="str">
            <v>OP</v>
          </cell>
          <cell r="L1757" t="str">
            <v>MC</v>
          </cell>
          <cell r="M1757" t="str">
            <v>EK</v>
          </cell>
          <cell r="O1757" t="str">
            <v>3339</v>
          </cell>
          <cell r="P1757">
            <v>7788</v>
          </cell>
          <cell r="Q1757">
            <v>0.01</v>
          </cell>
          <cell r="R1757" t="str">
            <v>99.9</v>
          </cell>
          <cell r="S1757" t="str">
            <v>99.9</v>
          </cell>
          <cell r="T1757">
            <v>38169</v>
          </cell>
          <cell r="V1757" t="str">
            <v>12</v>
          </cell>
          <cell r="W1757" t="str">
            <v>20</v>
          </cell>
          <cell r="X1757" t="str">
            <v>NA</v>
          </cell>
          <cell r="Z1757" t="str">
            <v>1</v>
          </cell>
          <cell r="AB1757" t="str">
            <v>NA</v>
          </cell>
          <cell r="AD1757" t="str">
            <v>99.6</v>
          </cell>
          <cell r="AE1757" t="str">
            <v>90</v>
          </cell>
          <cell r="AF1757" t="str">
            <v xml:space="preserve">   920000</v>
          </cell>
          <cell r="AG1757" t="str">
            <v>320</v>
          </cell>
        </row>
        <row r="1758">
          <cell r="H1758" t="str">
            <v>3405_B_4</v>
          </cell>
          <cell r="I1758">
            <v>27150</v>
          </cell>
          <cell r="K1758" t="str">
            <v>OP</v>
          </cell>
          <cell r="L1758" t="str">
            <v>MC</v>
          </cell>
          <cell r="M1758" t="str">
            <v>EK</v>
          </cell>
          <cell r="O1758" t="str">
            <v>3339</v>
          </cell>
          <cell r="P1758">
            <v>8101</v>
          </cell>
          <cell r="Q1758">
            <v>0.01</v>
          </cell>
          <cell r="R1758" t="str">
            <v>99.9</v>
          </cell>
          <cell r="S1758" t="str">
            <v>99.9</v>
          </cell>
          <cell r="T1758">
            <v>38169</v>
          </cell>
          <cell r="V1758" t="str">
            <v>12</v>
          </cell>
          <cell r="W1758" t="str">
            <v>20</v>
          </cell>
          <cell r="X1758" t="str">
            <v>NA</v>
          </cell>
          <cell r="Z1758" t="str">
            <v>1</v>
          </cell>
          <cell r="AB1758" t="str">
            <v>NA</v>
          </cell>
          <cell r="AD1758" t="str">
            <v>99.6</v>
          </cell>
          <cell r="AE1758" t="str">
            <v>90</v>
          </cell>
          <cell r="AF1758" t="str">
            <v xml:space="preserve">   920000</v>
          </cell>
          <cell r="AG1758" t="str">
            <v>320</v>
          </cell>
        </row>
        <row r="1759">
          <cell r="H1759" t="str">
            <v>3406_B_1</v>
          </cell>
          <cell r="I1759">
            <v>27760</v>
          </cell>
          <cell r="K1759" t="str">
            <v>OP</v>
          </cell>
          <cell r="L1759" t="str">
            <v>MC</v>
          </cell>
          <cell r="M1759" t="str">
            <v>EK</v>
          </cell>
          <cell r="O1759" t="str">
            <v>3500</v>
          </cell>
          <cell r="P1759">
            <v>7998</v>
          </cell>
          <cell r="Q1759">
            <v>0.02</v>
          </cell>
          <cell r="R1759" t="str">
            <v>99.7</v>
          </cell>
          <cell r="S1759" t="str">
            <v>99.7</v>
          </cell>
          <cell r="T1759">
            <v>38687</v>
          </cell>
          <cell r="V1759" t="str">
            <v>9.0</v>
          </cell>
          <cell r="W1759" t="str">
            <v>18.0</v>
          </cell>
          <cell r="X1759" t="str">
            <v>NA</v>
          </cell>
          <cell r="Z1759" t="str">
            <v>2.0</v>
          </cell>
          <cell r="AB1759" t="str">
            <v>NA</v>
          </cell>
          <cell r="AD1759" t="str">
            <v>99.6</v>
          </cell>
          <cell r="AE1759" t="str">
            <v>63</v>
          </cell>
          <cell r="AF1759" t="str">
            <v xml:space="preserve">   478000</v>
          </cell>
          <cell r="AG1759" t="str">
            <v>325</v>
          </cell>
        </row>
        <row r="1760">
          <cell r="H1760" t="str">
            <v>3406_B_10</v>
          </cell>
          <cell r="I1760">
            <v>33055</v>
          </cell>
          <cell r="K1760" t="str">
            <v>OP</v>
          </cell>
          <cell r="L1760" t="str">
            <v>EK</v>
          </cell>
          <cell r="O1760" t="str">
            <v>7375</v>
          </cell>
          <cell r="P1760">
            <v>8399</v>
          </cell>
          <cell r="Q1760">
            <v>0.02</v>
          </cell>
          <cell r="R1760" t="str">
            <v>99.7</v>
          </cell>
          <cell r="S1760" t="str">
            <v>99.7</v>
          </cell>
          <cell r="T1760">
            <v>38687</v>
          </cell>
          <cell r="V1760" t="str">
            <v>NA</v>
          </cell>
          <cell r="X1760" t="str">
            <v>NA</v>
          </cell>
          <cell r="Z1760" t="str">
            <v>1.5</v>
          </cell>
          <cell r="AA1760" t="str">
            <v>2.2</v>
          </cell>
          <cell r="AB1760" t="str">
            <v>NA</v>
          </cell>
          <cell r="AD1760" t="str">
            <v>99.7</v>
          </cell>
          <cell r="AE1760" t="str">
            <v>64</v>
          </cell>
          <cell r="AF1760" t="str">
            <v xml:space="preserve">   550000</v>
          </cell>
          <cell r="AG1760" t="str">
            <v>325</v>
          </cell>
        </row>
        <row r="1761">
          <cell r="H1761" t="str">
            <v>3406_B_2</v>
          </cell>
          <cell r="I1761">
            <v>27820</v>
          </cell>
          <cell r="K1761" t="str">
            <v>OP</v>
          </cell>
          <cell r="L1761" t="str">
            <v>MC</v>
          </cell>
          <cell r="M1761" t="str">
            <v>EK</v>
          </cell>
          <cell r="O1761" t="str">
            <v>3500</v>
          </cell>
          <cell r="P1761">
            <v>8564</v>
          </cell>
          <cell r="Q1761">
            <v>0.02</v>
          </cell>
          <cell r="R1761" t="str">
            <v>99.7</v>
          </cell>
          <cell r="S1761" t="str">
            <v>99.7</v>
          </cell>
          <cell r="T1761">
            <v>38687</v>
          </cell>
          <cell r="V1761" t="str">
            <v>9.0</v>
          </cell>
          <cell r="W1761" t="str">
            <v>18.0</v>
          </cell>
          <cell r="X1761" t="str">
            <v>NA</v>
          </cell>
          <cell r="Z1761" t="str">
            <v>2.0</v>
          </cell>
          <cell r="AB1761" t="str">
            <v>NA</v>
          </cell>
          <cell r="AD1761" t="str">
            <v>99.6</v>
          </cell>
          <cell r="AE1761" t="str">
            <v>63</v>
          </cell>
          <cell r="AF1761" t="str">
            <v xml:space="preserve">   478000</v>
          </cell>
          <cell r="AG1761" t="str">
            <v>325</v>
          </cell>
        </row>
        <row r="1762">
          <cell r="H1762" t="str">
            <v>3406_B_3</v>
          </cell>
          <cell r="I1762">
            <v>27973</v>
          </cell>
          <cell r="K1762" t="str">
            <v>OP</v>
          </cell>
          <cell r="L1762" t="str">
            <v>MC</v>
          </cell>
          <cell r="M1762" t="str">
            <v>EK</v>
          </cell>
          <cell r="O1762" t="str">
            <v>3500</v>
          </cell>
          <cell r="P1762">
            <v>8541</v>
          </cell>
          <cell r="Q1762">
            <v>0.02</v>
          </cell>
          <cell r="R1762" t="str">
            <v>99.7</v>
          </cell>
          <cell r="S1762" t="str">
            <v>99.7</v>
          </cell>
          <cell r="T1762">
            <v>38687</v>
          </cell>
          <cell r="V1762" t="str">
            <v>9.0</v>
          </cell>
          <cell r="W1762" t="str">
            <v>18.0</v>
          </cell>
          <cell r="X1762" t="str">
            <v>NA</v>
          </cell>
          <cell r="Z1762" t="str">
            <v>2.0</v>
          </cell>
          <cell r="AB1762" t="str">
            <v>NA</v>
          </cell>
          <cell r="AD1762" t="str">
            <v>99.6</v>
          </cell>
          <cell r="AE1762" t="str">
            <v>63</v>
          </cell>
          <cell r="AF1762" t="str">
            <v xml:space="preserve">   478000</v>
          </cell>
          <cell r="AG1762" t="str">
            <v>325</v>
          </cell>
        </row>
        <row r="1763">
          <cell r="H1763" t="str">
            <v>3406_B_4</v>
          </cell>
          <cell r="I1763">
            <v>28004</v>
          </cell>
          <cell r="K1763" t="str">
            <v>OP</v>
          </cell>
          <cell r="L1763" t="str">
            <v>MC</v>
          </cell>
          <cell r="M1763" t="str">
            <v>EK</v>
          </cell>
          <cell r="O1763" t="str">
            <v>3500</v>
          </cell>
          <cell r="P1763">
            <v>8492</v>
          </cell>
          <cell r="Q1763">
            <v>0.02</v>
          </cell>
          <cell r="R1763" t="str">
            <v>99.7</v>
          </cell>
          <cell r="S1763" t="str">
            <v>99.7</v>
          </cell>
          <cell r="T1763">
            <v>38687</v>
          </cell>
          <cell r="V1763" t="str">
            <v>9.0</v>
          </cell>
          <cell r="W1763" t="str">
            <v>18.0</v>
          </cell>
          <cell r="X1763" t="str">
            <v>NA</v>
          </cell>
          <cell r="Z1763" t="str">
            <v>NA</v>
          </cell>
          <cell r="AB1763" t="str">
            <v>NA</v>
          </cell>
          <cell r="AD1763" t="str">
            <v>99.6</v>
          </cell>
          <cell r="AE1763" t="str">
            <v>63</v>
          </cell>
          <cell r="AF1763" t="str">
            <v xml:space="preserve">   478000</v>
          </cell>
          <cell r="AG1763" t="str">
            <v>325</v>
          </cell>
        </row>
        <row r="1764">
          <cell r="H1764" t="str">
            <v>3406_B_5</v>
          </cell>
          <cell r="I1764">
            <v>27607</v>
          </cell>
          <cell r="K1764" t="str">
            <v>OP</v>
          </cell>
          <cell r="L1764" t="str">
            <v>MC</v>
          </cell>
          <cell r="M1764" t="str">
            <v>EK</v>
          </cell>
          <cell r="O1764" t="str">
            <v>3500</v>
          </cell>
          <cell r="P1764">
            <v>7112</v>
          </cell>
          <cell r="Q1764">
            <v>0.02</v>
          </cell>
          <cell r="R1764" t="str">
            <v>99.7</v>
          </cell>
          <cell r="S1764" t="str">
            <v>99.7</v>
          </cell>
          <cell r="T1764">
            <v>38687</v>
          </cell>
          <cell r="V1764" t="str">
            <v>9.0</v>
          </cell>
          <cell r="W1764" t="str">
            <v>18.0</v>
          </cell>
          <cell r="X1764" t="str">
            <v>NA</v>
          </cell>
          <cell r="Z1764" t="str">
            <v>NA</v>
          </cell>
          <cell r="AB1764" t="str">
            <v>NA</v>
          </cell>
          <cell r="AD1764" t="str">
            <v>99.6</v>
          </cell>
          <cell r="AE1764" t="str">
            <v>62</v>
          </cell>
          <cell r="AF1764" t="str">
            <v xml:space="preserve">   478000</v>
          </cell>
          <cell r="AG1764" t="str">
            <v>325</v>
          </cell>
        </row>
        <row r="1765">
          <cell r="H1765" t="str">
            <v>3406_B_6</v>
          </cell>
          <cell r="I1765">
            <v>27576</v>
          </cell>
          <cell r="K1765" t="str">
            <v>OP</v>
          </cell>
          <cell r="L1765" t="str">
            <v>MC</v>
          </cell>
          <cell r="M1765" t="str">
            <v>EK</v>
          </cell>
          <cell r="O1765" t="str">
            <v>3500</v>
          </cell>
          <cell r="P1765">
            <v>8184</v>
          </cell>
          <cell r="Q1765">
            <v>0.02</v>
          </cell>
          <cell r="R1765" t="str">
            <v>99.7</v>
          </cell>
          <cell r="S1765" t="str">
            <v>99.7</v>
          </cell>
          <cell r="T1765">
            <v>38687</v>
          </cell>
          <cell r="V1765" t="str">
            <v>9.0</v>
          </cell>
          <cell r="W1765" t="str">
            <v>18.0</v>
          </cell>
          <cell r="X1765" t="str">
            <v>NA</v>
          </cell>
          <cell r="Z1765" t="str">
            <v>2.0</v>
          </cell>
          <cell r="AB1765" t="str">
            <v>NA</v>
          </cell>
          <cell r="AD1765" t="str">
            <v>99.6</v>
          </cell>
          <cell r="AE1765" t="str">
            <v>62</v>
          </cell>
          <cell r="AF1765" t="str">
            <v xml:space="preserve">   478000</v>
          </cell>
          <cell r="AG1765" t="str">
            <v>325</v>
          </cell>
        </row>
        <row r="1766">
          <cell r="H1766" t="str">
            <v>3406_B_7</v>
          </cell>
          <cell r="I1766">
            <v>32813</v>
          </cell>
          <cell r="K1766" t="str">
            <v>OP</v>
          </cell>
          <cell r="L1766" t="str">
            <v>EK</v>
          </cell>
          <cell r="O1766" t="str">
            <v>7375</v>
          </cell>
          <cell r="P1766">
            <v>6735</v>
          </cell>
          <cell r="Q1766">
            <v>0.02</v>
          </cell>
          <cell r="R1766" t="str">
            <v>99.7</v>
          </cell>
          <cell r="S1766" t="str">
            <v>99.7</v>
          </cell>
          <cell r="T1766">
            <v>38687</v>
          </cell>
          <cell r="V1766" t="str">
            <v>NA</v>
          </cell>
          <cell r="X1766" t="str">
            <v>NA</v>
          </cell>
          <cell r="Z1766" t="str">
            <v>1.5</v>
          </cell>
          <cell r="AA1766" t="str">
            <v>2.2</v>
          </cell>
          <cell r="AB1766" t="str">
            <v>NA</v>
          </cell>
          <cell r="AD1766" t="str">
            <v>99.7</v>
          </cell>
          <cell r="AE1766" t="str">
            <v>64</v>
          </cell>
          <cell r="AF1766" t="str">
            <v xml:space="preserve">   550000</v>
          </cell>
          <cell r="AG1766" t="str">
            <v>325</v>
          </cell>
        </row>
        <row r="1767">
          <cell r="H1767" t="str">
            <v>3406_B_8</v>
          </cell>
          <cell r="I1767">
            <v>32994</v>
          </cell>
          <cell r="K1767" t="str">
            <v>OP</v>
          </cell>
          <cell r="L1767" t="str">
            <v>EK</v>
          </cell>
          <cell r="O1767" t="str">
            <v>7375</v>
          </cell>
          <cell r="P1767">
            <v>8028</v>
          </cell>
          <cell r="Q1767">
            <v>0.02</v>
          </cell>
          <cell r="R1767" t="str">
            <v>99.7</v>
          </cell>
          <cell r="S1767" t="str">
            <v>99.7</v>
          </cell>
          <cell r="T1767">
            <v>38687</v>
          </cell>
          <cell r="V1767" t="str">
            <v>NA</v>
          </cell>
          <cell r="X1767" t="str">
            <v>NA</v>
          </cell>
          <cell r="Z1767" t="str">
            <v>NA</v>
          </cell>
          <cell r="AB1767" t="str">
            <v>NA</v>
          </cell>
          <cell r="AD1767" t="str">
            <v>99.7</v>
          </cell>
          <cell r="AE1767" t="str">
            <v>64</v>
          </cell>
          <cell r="AF1767" t="str">
            <v xml:space="preserve">   550000</v>
          </cell>
          <cell r="AG1767" t="str">
            <v>325</v>
          </cell>
        </row>
        <row r="1768">
          <cell r="H1768" t="str">
            <v>3406_B_9</v>
          </cell>
          <cell r="I1768">
            <v>32905</v>
          </cell>
          <cell r="K1768" t="str">
            <v>OP</v>
          </cell>
          <cell r="L1768" t="str">
            <v>EK</v>
          </cell>
          <cell r="O1768" t="str">
            <v>7375</v>
          </cell>
          <cell r="P1768">
            <v>8184</v>
          </cell>
          <cell r="Q1768">
            <v>0.02</v>
          </cell>
          <cell r="R1768" t="str">
            <v>99.7</v>
          </cell>
          <cell r="S1768" t="str">
            <v>99.7</v>
          </cell>
          <cell r="T1768">
            <v>38687</v>
          </cell>
          <cell r="V1768" t="str">
            <v>NA</v>
          </cell>
          <cell r="X1768" t="str">
            <v>NA</v>
          </cell>
          <cell r="Z1768" t="str">
            <v>1.5</v>
          </cell>
          <cell r="AA1768" t="str">
            <v>2.2</v>
          </cell>
          <cell r="AB1768" t="str">
            <v>NA</v>
          </cell>
          <cell r="AD1768" t="str">
            <v>99.7</v>
          </cell>
          <cell r="AE1768" t="str">
            <v>64</v>
          </cell>
          <cell r="AF1768" t="str">
            <v xml:space="preserve">   550000</v>
          </cell>
          <cell r="AG1768" t="str">
            <v>325</v>
          </cell>
        </row>
        <row r="1769">
          <cell r="H1769" t="str">
            <v>3407_B_1</v>
          </cell>
          <cell r="I1769">
            <v>28157</v>
          </cell>
          <cell r="K1769" t="str">
            <v>OP</v>
          </cell>
          <cell r="L1769" t="str">
            <v>MC</v>
          </cell>
          <cell r="M1769" t="str">
            <v>EK</v>
          </cell>
          <cell r="O1769" t="str">
            <v>3950</v>
          </cell>
          <cell r="P1769">
            <v>8320</v>
          </cell>
          <cell r="Q1769">
            <v>0.01</v>
          </cell>
          <cell r="R1769" t="str">
            <v>99.9</v>
          </cell>
          <cell r="S1769" t="str">
            <v>99.9</v>
          </cell>
          <cell r="T1769">
            <v>38534</v>
          </cell>
          <cell r="V1769" t="str">
            <v>15.5</v>
          </cell>
          <cell r="X1769" t="str">
            <v>NA</v>
          </cell>
          <cell r="Z1769" t="str">
            <v>0.9</v>
          </cell>
          <cell r="AB1769" t="str">
            <v>NA</v>
          </cell>
          <cell r="AD1769" t="str">
            <v>99.9</v>
          </cell>
          <cell r="AE1769" t="str">
            <v>13</v>
          </cell>
          <cell r="AF1769" t="str">
            <v xml:space="preserve">   500000</v>
          </cell>
          <cell r="AG1769" t="str">
            <v>325</v>
          </cell>
        </row>
        <row r="1770">
          <cell r="H1770" t="str">
            <v>3407_B_2</v>
          </cell>
          <cell r="I1770">
            <v>28095</v>
          </cell>
          <cell r="K1770" t="str">
            <v>OP</v>
          </cell>
          <cell r="L1770" t="str">
            <v>MC</v>
          </cell>
          <cell r="M1770" t="str">
            <v>EK</v>
          </cell>
          <cell r="O1770" t="str">
            <v>3950</v>
          </cell>
          <cell r="P1770">
            <v>8098</v>
          </cell>
          <cell r="Q1770">
            <v>0.01</v>
          </cell>
          <cell r="R1770" t="str">
            <v>99.9</v>
          </cell>
          <cell r="S1770" t="str">
            <v>99.9</v>
          </cell>
          <cell r="T1770">
            <v>38534</v>
          </cell>
          <cell r="V1770" t="str">
            <v>15.5</v>
          </cell>
          <cell r="X1770" t="str">
            <v>NA</v>
          </cell>
          <cell r="Z1770" t="str">
            <v>0.9</v>
          </cell>
          <cell r="AB1770" t="str">
            <v>NA</v>
          </cell>
          <cell r="AD1770" t="str">
            <v>99.9</v>
          </cell>
          <cell r="AE1770" t="str">
            <v>13</v>
          </cell>
          <cell r="AF1770" t="str">
            <v xml:space="preserve">   500000</v>
          </cell>
          <cell r="AG1770" t="str">
            <v>325</v>
          </cell>
        </row>
        <row r="1771">
          <cell r="H1771" t="str">
            <v>3407_B_3</v>
          </cell>
          <cell r="I1771">
            <v>28065</v>
          </cell>
          <cell r="K1771" t="str">
            <v>OP</v>
          </cell>
          <cell r="L1771" t="str">
            <v>MC</v>
          </cell>
          <cell r="M1771" t="str">
            <v>EK</v>
          </cell>
          <cell r="O1771" t="str">
            <v>3950</v>
          </cell>
          <cell r="P1771">
            <v>7587</v>
          </cell>
          <cell r="Q1771">
            <v>0.01</v>
          </cell>
          <cell r="R1771" t="str">
            <v>99.9</v>
          </cell>
          <cell r="S1771" t="str">
            <v>99.9</v>
          </cell>
          <cell r="T1771">
            <v>38534</v>
          </cell>
          <cell r="V1771" t="str">
            <v>15.5</v>
          </cell>
          <cell r="X1771" t="str">
            <v>NA</v>
          </cell>
          <cell r="Z1771" t="str">
            <v>0.9</v>
          </cell>
          <cell r="AB1771" t="str">
            <v>NA</v>
          </cell>
          <cell r="AD1771" t="str">
            <v>99.9</v>
          </cell>
          <cell r="AE1771" t="str">
            <v>13</v>
          </cell>
          <cell r="AF1771" t="str">
            <v xml:space="preserve">   500000</v>
          </cell>
          <cell r="AG1771" t="str">
            <v>325</v>
          </cell>
        </row>
        <row r="1772">
          <cell r="H1772" t="str">
            <v>3407_B_4</v>
          </cell>
          <cell r="I1772">
            <v>28034</v>
          </cell>
          <cell r="K1772" t="str">
            <v>OP</v>
          </cell>
          <cell r="L1772" t="str">
            <v>MC</v>
          </cell>
          <cell r="M1772" t="str">
            <v>EK</v>
          </cell>
          <cell r="O1772" t="str">
            <v>3950</v>
          </cell>
          <cell r="P1772">
            <v>8375</v>
          </cell>
          <cell r="Q1772">
            <v>0.01</v>
          </cell>
          <cell r="R1772" t="str">
            <v>99.9</v>
          </cell>
          <cell r="S1772" t="str">
            <v>99.9</v>
          </cell>
          <cell r="T1772">
            <v>38534</v>
          </cell>
          <cell r="V1772" t="str">
            <v>15.5</v>
          </cell>
          <cell r="X1772" t="str">
            <v>NA</v>
          </cell>
          <cell r="Z1772" t="str">
            <v>0.9</v>
          </cell>
          <cell r="AB1772" t="str">
            <v>NA</v>
          </cell>
          <cell r="AD1772" t="str">
            <v>99.9</v>
          </cell>
          <cell r="AE1772" t="str">
            <v>13</v>
          </cell>
          <cell r="AF1772" t="str">
            <v xml:space="preserve">   500000</v>
          </cell>
          <cell r="AG1772" t="str">
            <v>325</v>
          </cell>
        </row>
        <row r="1773">
          <cell r="H1773" t="str">
            <v>3407_B_5</v>
          </cell>
          <cell r="I1773">
            <v>28004</v>
          </cell>
          <cell r="K1773" t="str">
            <v>OP</v>
          </cell>
          <cell r="L1773" t="str">
            <v>MC</v>
          </cell>
          <cell r="M1773" t="str">
            <v>EK</v>
          </cell>
          <cell r="O1773" t="str">
            <v>4286</v>
          </cell>
          <cell r="P1773">
            <v>7105</v>
          </cell>
          <cell r="Q1773">
            <v>0.01</v>
          </cell>
          <cell r="R1773" t="str">
            <v>99.9</v>
          </cell>
          <cell r="S1773" t="str">
            <v>99.9</v>
          </cell>
          <cell r="T1773">
            <v>38534</v>
          </cell>
          <cell r="V1773" t="str">
            <v>15.5</v>
          </cell>
          <cell r="X1773" t="str">
            <v>NA</v>
          </cell>
          <cell r="Z1773" t="str">
            <v>0.9</v>
          </cell>
          <cell r="AB1773" t="str">
            <v>NA</v>
          </cell>
          <cell r="AD1773" t="str">
            <v>99.9</v>
          </cell>
          <cell r="AE1773" t="str">
            <v>18</v>
          </cell>
          <cell r="AF1773" t="str">
            <v xml:space="preserve">   700000</v>
          </cell>
          <cell r="AG1773" t="str">
            <v>325</v>
          </cell>
        </row>
        <row r="1774">
          <cell r="H1774" t="str">
            <v>3407_B_6</v>
          </cell>
          <cell r="I1774">
            <v>27942</v>
          </cell>
          <cell r="K1774" t="str">
            <v>OP</v>
          </cell>
          <cell r="L1774" t="str">
            <v>MC</v>
          </cell>
          <cell r="M1774" t="str">
            <v>EK</v>
          </cell>
          <cell r="O1774" t="str">
            <v>4286</v>
          </cell>
          <cell r="P1774">
            <v>6838</v>
          </cell>
          <cell r="Q1774">
            <v>0.02</v>
          </cell>
          <cell r="R1774" t="str">
            <v>99.8</v>
          </cell>
          <cell r="S1774" t="str">
            <v>99.8</v>
          </cell>
          <cell r="T1774">
            <v>38534</v>
          </cell>
          <cell r="V1774" t="str">
            <v>15.5</v>
          </cell>
          <cell r="X1774" t="str">
            <v>NA</v>
          </cell>
          <cell r="Z1774" t="str">
            <v>0.9</v>
          </cell>
          <cell r="AB1774" t="str">
            <v>NA</v>
          </cell>
          <cell r="AD1774" t="str">
            <v>99.9</v>
          </cell>
          <cell r="AE1774" t="str">
            <v>18</v>
          </cell>
          <cell r="AF1774" t="str">
            <v xml:space="preserve">   700000</v>
          </cell>
          <cell r="AG1774" t="str">
            <v>325</v>
          </cell>
        </row>
        <row r="1775">
          <cell r="H1775" t="str">
            <v>3407_B_7</v>
          </cell>
          <cell r="I1775">
            <v>27912</v>
          </cell>
          <cell r="K1775" t="str">
            <v>OP</v>
          </cell>
          <cell r="L1775" t="str">
            <v>MC</v>
          </cell>
          <cell r="M1775" t="str">
            <v>EK</v>
          </cell>
          <cell r="O1775" t="str">
            <v>4286</v>
          </cell>
          <cell r="P1775">
            <v>8417</v>
          </cell>
          <cell r="Q1775">
            <v>0.02</v>
          </cell>
          <cell r="R1775" t="str">
            <v>99.8</v>
          </cell>
          <cell r="S1775" t="str">
            <v>99.8</v>
          </cell>
          <cell r="T1775">
            <v>38534</v>
          </cell>
          <cell r="V1775" t="str">
            <v>15.5</v>
          </cell>
          <cell r="X1775" t="str">
            <v>NA</v>
          </cell>
          <cell r="Z1775" t="str">
            <v>0.9</v>
          </cell>
          <cell r="AB1775" t="str">
            <v>NA</v>
          </cell>
          <cell r="AD1775" t="str">
            <v>99.9</v>
          </cell>
          <cell r="AE1775" t="str">
            <v>18</v>
          </cell>
          <cell r="AF1775" t="str">
            <v xml:space="preserve">   700000</v>
          </cell>
          <cell r="AG1775" t="str">
            <v>325</v>
          </cell>
        </row>
        <row r="1776">
          <cell r="H1776" t="str">
            <v>3407_B_8</v>
          </cell>
          <cell r="I1776">
            <v>27851</v>
          </cell>
          <cell r="K1776" t="str">
            <v>OP</v>
          </cell>
          <cell r="L1776" t="str">
            <v>MC</v>
          </cell>
          <cell r="M1776" t="str">
            <v>EK</v>
          </cell>
          <cell r="O1776" t="str">
            <v>4286</v>
          </cell>
          <cell r="P1776">
            <v>8307</v>
          </cell>
          <cell r="Q1776">
            <v>0.02</v>
          </cell>
          <cell r="R1776" t="str">
            <v>99.8</v>
          </cell>
          <cell r="S1776" t="str">
            <v>99.8</v>
          </cell>
          <cell r="T1776">
            <v>38534</v>
          </cell>
          <cell r="V1776" t="str">
            <v>15.5</v>
          </cell>
          <cell r="X1776" t="str">
            <v>NA</v>
          </cell>
          <cell r="Z1776" t="str">
            <v>0.9</v>
          </cell>
          <cell r="AB1776" t="str">
            <v>NA</v>
          </cell>
          <cell r="AD1776" t="str">
            <v>99.9</v>
          </cell>
          <cell r="AE1776" t="str">
            <v>18</v>
          </cell>
          <cell r="AF1776" t="str">
            <v xml:space="preserve">   700000</v>
          </cell>
          <cell r="AG1776" t="str">
            <v>325</v>
          </cell>
        </row>
        <row r="1777">
          <cell r="H1777" t="str">
            <v>3407_B_9</v>
          </cell>
          <cell r="I1777">
            <v>27791</v>
          </cell>
          <cell r="K1777" t="str">
            <v>OP</v>
          </cell>
          <cell r="L1777" t="str">
            <v>MC</v>
          </cell>
          <cell r="M1777" t="str">
            <v>EK</v>
          </cell>
          <cell r="O1777" t="str">
            <v>4286</v>
          </cell>
          <cell r="P1777">
            <v>7481</v>
          </cell>
          <cell r="Q1777">
            <v>0.02</v>
          </cell>
          <cell r="R1777" t="str">
            <v>99.8</v>
          </cell>
          <cell r="S1777" t="str">
            <v>99.8</v>
          </cell>
          <cell r="T1777">
            <v>38534</v>
          </cell>
          <cell r="V1777" t="str">
            <v>15.5</v>
          </cell>
          <cell r="X1777" t="str">
            <v>NA</v>
          </cell>
          <cell r="Z1777" t="str">
            <v>0.9</v>
          </cell>
          <cell r="AB1777" t="str">
            <v>NA</v>
          </cell>
          <cell r="AD1777" t="str">
            <v>99.9</v>
          </cell>
          <cell r="AE1777" t="str">
            <v>18</v>
          </cell>
          <cell r="AF1777" t="str">
            <v xml:space="preserve">   700000</v>
          </cell>
          <cell r="AG1777" t="str">
            <v>325</v>
          </cell>
        </row>
        <row r="1778">
          <cell r="H1778" t="str">
            <v>3419_B_A</v>
          </cell>
          <cell r="I1778">
            <v>25385</v>
          </cell>
          <cell r="K1778" t="str">
            <v>OS</v>
          </cell>
          <cell r="L1778" t="str">
            <v>EK</v>
          </cell>
          <cell r="O1778" t="str">
            <v>460</v>
          </cell>
          <cell r="P1778">
            <v>0</v>
          </cell>
          <cell r="U1778" t="str">
            <v>NA</v>
          </cell>
          <cell r="V1778" t="str">
            <v>10.0</v>
          </cell>
          <cell r="W1778" t="str">
            <v>13.0</v>
          </cell>
          <cell r="X1778" t="str">
            <v>NA</v>
          </cell>
          <cell r="Z1778" t="str">
            <v>1.0</v>
          </cell>
          <cell r="AA1778" t="str">
            <v>1.0</v>
          </cell>
          <cell r="AB1778" t="str">
            <v>NA</v>
          </cell>
          <cell r="AD1778" t="str">
            <v>95.0</v>
          </cell>
          <cell r="AE1778" t="str">
            <v>325</v>
          </cell>
          <cell r="AF1778" t="str">
            <v xml:space="preserve">   262000</v>
          </cell>
          <cell r="AG1778" t="str">
            <v>330</v>
          </cell>
        </row>
        <row r="1779">
          <cell r="H1779" t="str">
            <v>3419_B_B</v>
          </cell>
          <cell r="I1779">
            <v>25385</v>
          </cell>
          <cell r="K1779" t="str">
            <v>OS</v>
          </cell>
          <cell r="L1779" t="str">
            <v>EK</v>
          </cell>
          <cell r="O1779" t="str">
            <v>460</v>
          </cell>
          <cell r="P1779">
            <v>0</v>
          </cell>
          <cell r="U1779" t="str">
            <v>NA</v>
          </cell>
          <cell r="V1779" t="str">
            <v>10.0</v>
          </cell>
          <cell r="W1779" t="str">
            <v>13.0</v>
          </cell>
          <cell r="X1779" t="str">
            <v>NA</v>
          </cell>
          <cell r="Z1779" t="str">
            <v>1.0</v>
          </cell>
          <cell r="AB1779" t="str">
            <v>NA</v>
          </cell>
          <cell r="AD1779" t="str">
            <v>95.0</v>
          </cell>
          <cell r="AE1779" t="str">
            <v>325</v>
          </cell>
          <cell r="AF1779" t="str">
            <v xml:space="preserve">   262000</v>
          </cell>
          <cell r="AG1779" t="str">
            <v>330</v>
          </cell>
        </row>
        <row r="1780">
          <cell r="H1780" t="str">
            <v>3419_B_C</v>
          </cell>
          <cell r="I1780">
            <v>25416</v>
          </cell>
          <cell r="K1780" t="str">
            <v>OS</v>
          </cell>
          <cell r="L1780" t="str">
            <v>EK</v>
          </cell>
          <cell r="O1780" t="str">
            <v>460</v>
          </cell>
          <cell r="P1780">
            <v>0</v>
          </cell>
          <cell r="U1780" t="str">
            <v>NA</v>
          </cell>
          <cell r="V1780" t="str">
            <v>10.0</v>
          </cell>
          <cell r="W1780" t="str">
            <v>13.0</v>
          </cell>
          <cell r="X1780" t="str">
            <v>NA</v>
          </cell>
          <cell r="Z1780" t="str">
            <v>1.0</v>
          </cell>
          <cell r="AB1780" t="str">
            <v>NA</v>
          </cell>
          <cell r="AD1780" t="str">
            <v>95.0</v>
          </cell>
          <cell r="AE1780" t="str">
            <v>325</v>
          </cell>
          <cell r="AF1780" t="str">
            <v xml:space="preserve">   262000</v>
          </cell>
          <cell r="AG1780" t="str">
            <v>330</v>
          </cell>
        </row>
        <row r="1781">
          <cell r="H1781" t="str">
            <v>3419_B_D</v>
          </cell>
          <cell r="I1781">
            <v>25416</v>
          </cell>
          <cell r="K1781" t="str">
            <v>OS</v>
          </cell>
          <cell r="L1781" t="str">
            <v>EK</v>
          </cell>
          <cell r="O1781" t="str">
            <v>460</v>
          </cell>
          <cell r="P1781">
            <v>0</v>
          </cell>
          <cell r="U1781" t="str">
            <v>NA</v>
          </cell>
          <cell r="V1781" t="str">
            <v>10.0</v>
          </cell>
          <cell r="W1781" t="str">
            <v>13.0</v>
          </cell>
          <cell r="X1781" t="str">
            <v>NA</v>
          </cell>
          <cell r="Z1781" t="str">
            <v>1.0</v>
          </cell>
          <cell r="AB1781" t="str">
            <v>NA</v>
          </cell>
          <cell r="AD1781" t="str">
            <v>95.0</v>
          </cell>
          <cell r="AE1781" t="str">
            <v>325</v>
          </cell>
          <cell r="AF1781" t="str">
            <v xml:space="preserve">   262000</v>
          </cell>
          <cell r="AG1781" t="str">
            <v>330</v>
          </cell>
        </row>
        <row r="1782">
          <cell r="H1782" t="str">
            <v>6136_B_1</v>
          </cell>
          <cell r="I1782">
            <v>30317</v>
          </cell>
          <cell r="K1782" t="str">
            <v>OP</v>
          </cell>
          <cell r="L1782" t="str">
            <v>EK</v>
          </cell>
          <cell r="O1782" t="str">
            <v>16242</v>
          </cell>
          <cell r="P1782">
            <v>8202</v>
          </cell>
          <cell r="Q1782">
            <v>0.3</v>
          </cell>
          <cell r="R1782" t="str">
            <v>99.7</v>
          </cell>
          <cell r="S1782" t="str">
            <v>99.7</v>
          </cell>
          <cell r="T1782">
            <v>37530</v>
          </cell>
          <cell r="V1782" t="str">
            <v>4.3</v>
          </cell>
          <cell r="W1782" t="str">
            <v>6.6</v>
          </cell>
          <cell r="X1782" t="str">
            <v>NA</v>
          </cell>
          <cell r="Z1782" t="str">
            <v>0.2</v>
          </cell>
          <cell r="AA1782" t="str">
            <v>0.5</v>
          </cell>
          <cell r="AB1782" t="str">
            <v>NA</v>
          </cell>
          <cell r="AD1782" t="str">
            <v>99.8</v>
          </cell>
          <cell r="AE1782" t="str">
            <v>443</v>
          </cell>
          <cell r="AF1782" t="str">
            <v xml:space="preserve">  1720000</v>
          </cell>
          <cell r="AG1782" t="str">
            <v>299</v>
          </cell>
        </row>
        <row r="1783">
          <cell r="H1783" t="str">
            <v>298_B_LIM1</v>
          </cell>
          <cell r="I1783">
            <v>31321</v>
          </cell>
          <cell r="K1783" t="str">
            <v>OP</v>
          </cell>
          <cell r="L1783" t="str">
            <v>EK</v>
          </cell>
          <cell r="O1783" t="str">
            <v>37411</v>
          </cell>
          <cell r="P1783">
            <v>7879</v>
          </cell>
          <cell r="Q1783">
            <v>0.01</v>
          </cell>
          <cell r="R1783" t="str">
            <v>99.9</v>
          </cell>
          <cell r="S1783" t="str">
            <v>99.9</v>
          </cell>
          <cell r="V1783" t="str">
            <v>10.0</v>
          </cell>
          <cell r="W1783" t="str">
            <v>37.0</v>
          </cell>
          <cell r="X1783" t="str">
            <v>NA</v>
          </cell>
          <cell r="Z1783" t="str">
            <v>0.3</v>
          </cell>
          <cell r="AA1783" t="str">
            <v>3.1</v>
          </cell>
          <cell r="AB1783" t="str">
            <v>NA</v>
          </cell>
          <cell r="AD1783" t="str">
            <v>99.9</v>
          </cell>
          <cell r="AE1783" t="str">
            <v>236</v>
          </cell>
          <cell r="AF1783" t="str">
            <v xml:space="preserve">  3400000</v>
          </cell>
          <cell r="AG1783" t="str">
            <v>295</v>
          </cell>
        </row>
        <row r="1784">
          <cell r="H1784" t="str">
            <v>298_B_LIM2</v>
          </cell>
          <cell r="I1784">
            <v>31686</v>
          </cell>
          <cell r="K1784" t="str">
            <v>OP</v>
          </cell>
          <cell r="L1784" t="str">
            <v>EK</v>
          </cell>
          <cell r="O1784" t="str">
            <v>37411</v>
          </cell>
          <cell r="P1784">
            <v>8519</v>
          </cell>
          <cell r="Q1784">
            <v>0.01</v>
          </cell>
          <cell r="R1784" t="str">
            <v>99.9</v>
          </cell>
          <cell r="S1784" t="str">
            <v>99.9</v>
          </cell>
          <cell r="T1784">
            <v>32629</v>
          </cell>
          <cell r="V1784" t="str">
            <v>10.0</v>
          </cell>
          <cell r="W1784" t="str">
            <v>37.0</v>
          </cell>
          <cell r="X1784" t="str">
            <v>NA</v>
          </cell>
          <cell r="Z1784" t="str">
            <v>0.3</v>
          </cell>
          <cell r="AA1784" t="str">
            <v>3.1</v>
          </cell>
          <cell r="AB1784" t="str">
            <v>NA</v>
          </cell>
          <cell r="AD1784" t="str">
            <v>99.9</v>
          </cell>
          <cell r="AE1784" t="str">
            <v>236</v>
          </cell>
          <cell r="AF1784" t="str">
            <v xml:space="preserve">  3400000</v>
          </cell>
          <cell r="AG1784" t="str">
            <v>295</v>
          </cell>
        </row>
        <row r="1785">
          <cell r="H1785" t="str">
            <v>3470_B_BAG5</v>
          </cell>
          <cell r="I1785">
            <v>32509</v>
          </cell>
          <cell r="K1785" t="str">
            <v>OP</v>
          </cell>
          <cell r="L1785" t="str">
            <v>BR</v>
          </cell>
          <cell r="O1785" t="str">
            <v>EN</v>
          </cell>
          <cell r="P1785">
            <v>8400</v>
          </cell>
          <cell r="Q1785">
            <v>0.01</v>
          </cell>
          <cell r="R1785" t="str">
            <v>99.9</v>
          </cell>
          <cell r="S1785" t="str">
            <v>99.9</v>
          </cell>
          <cell r="T1785">
            <v>32752</v>
          </cell>
          <cell r="V1785" t="str">
            <v>2.2</v>
          </cell>
          <cell r="W1785" t="str">
            <v>8.1</v>
          </cell>
          <cell r="X1785" t="str">
            <v>NA</v>
          </cell>
          <cell r="Z1785" t="str">
            <v>.1</v>
          </cell>
          <cell r="AA1785" t="str">
            <v>.8</v>
          </cell>
          <cell r="AB1785" t="str">
            <v>NA</v>
          </cell>
          <cell r="AD1785" t="str">
            <v>99.9</v>
          </cell>
          <cell r="AE1785" t="str">
            <v>660.0</v>
          </cell>
          <cell r="AF1785" t="str">
            <v xml:space="preserve">  2900000</v>
          </cell>
          <cell r="AG1785" t="str">
            <v>260</v>
          </cell>
        </row>
        <row r="1786">
          <cell r="H1786" t="str">
            <v>3470_B_BAG6</v>
          </cell>
          <cell r="I1786">
            <v>32143</v>
          </cell>
          <cell r="K1786" t="str">
            <v>OP</v>
          </cell>
          <cell r="L1786" t="str">
            <v>BR</v>
          </cell>
          <cell r="O1786" t="str">
            <v>EN</v>
          </cell>
          <cell r="P1786">
            <v>8726</v>
          </cell>
          <cell r="Q1786">
            <v>0.01</v>
          </cell>
          <cell r="R1786" t="str">
            <v>99.9</v>
          </cell>
          <cell r="S1786" t="str">
            <v>99.9</v>
          </cell>
          <cell r="T1786">
            <v>32752</v>
          </cell>
          <cell r="V1786" t="str">
            <v>2.2</v>
          </cell>
          <cell r="W1786" t="str">
            <v>8.1</v>
          </cell>
          <cell r="X1786" t="str">
            <v>NA</v>
          </cell>
          <cell r="Z1786" t="str">
            <v>.1</v>
          </cell>
          <cell r="AA1786" t="str">
            <v>.8</v>
          </cell>
          <cell r="AB1786" t="str">
            <v>NA</v>
          </cell>
          <cell r="AD1786" t="str">
            <v>99.9</v>
          </cell>
          <cell r="AE1786" t="str">
            <v>660</v>
          </cell>
          <cell r="AF1786" t="str">
            <v xml:space="preserve">  2900000</v>
          </cell>
          <cell r="AG1786" t="str">
            <v>260</v>
          </cell>
        </row>
        <row r="1787">
          <cell r="H1787" t="str">
            <v>3470_B_BAG7</v>
          </cell>
          <cell r="I1787">
            <v>32264</v>
          </cell>
          <cell r="K1787" t="str">
            <v>OP</v>
          </cell>
          <cell r="L1787" t="str">
            <v>BR</v>
          </cell>
          <cell r="O1787" t="str">
            <v>EN</v>
          </cell>
          <cell r="P1787">
            <v>8758</v>
          </cell>
          <cell r="Q1787">
            <v>0.01</v>
          </cell>
          <cell r="R1787" t="str">
            <v>99.9</v>
          </cell>
          <cell r="S1787" t="str">
            <v>99.9</v>
          </cell>
          <cell r="T1787">
            <v>32752</v>
          </cell>
          <cell r="V1787" t="str">
            <v>2.2</v>
          </cell>
          <cell r="W1787" t="str">
            <v>8.1</v>
          </cell>
          <cell r="X1787" t="str">
            <v>NA</v>
          </cell>
          <cell r="Z1787" t="str">
            <v>.1</v>
          </cell>
          <cell r="AA1787" t="str">
            <v>.8</v>
          </cell>
          <cell r="AB1787" t="str">
            <v>NA</v>
          </cell>
          <cell r="AD1787" t="str">
            <v>99.9</v>
          </cell>
          <cell r="AE1787" t="str">
            <v>573.0</v>
          </cell>
          <cell r="AF1787" t="str">
            <v xml:space="preserve">  2500000</v>
          </cell>
          <cell r="AG1787" t="str">
            <v>279</v>
          </cell>
        </row>
        <row r="1788">
          <cell r="H1788" t="str">
            <v>3470_B_BAG8</v>
          </cell>
          <cell r="I1788">
            <v>30286</v>
          </cell>
          <cell r="K1788" t="str">
            <v>OP</v>
          </cell>
          <cell r="L1788" t="str">
            <v>BR</v>
          </cell>
          <cell r="O1788" t="str">
            <v>EN</v>
          </cell>
          <cell r="P1788">
            <v>7979</v>
          </cell>
          <cell r="Q1788">
            <v>0.01</v>
          </cell>
          <cell r="R1788" t="str">
            <v>99.9</v>
          </cell>
          <cell r="S1788" t="str">
            <v>99.9</v>
          </cell>
          <cell r="T1788">
            <v>32752</v>
          </cell>
          <cell r="V1788" t="str">
            <v>3</v>
          </cell>
          <cell r="W1788" t="str">
            <v>8</v>
          </cell>
          <cell r="X1788" t="str">
            <v>NA</v>
          </cell>
          <cell r="Z1788" t="str">
            <v>.1</v>
          </cell>
          <cell r="AA1788" t="str">
            <v>.8</v>
          </cell>
          <cell r="AB1788" t="str">
            <v>NA</v>
          </cell>
          <cell r="AD1788" t="str">
            <v>99.8</v>
          </cell>
          <cell r="AE1788" t="str">
            <v>172.0</v>
          </cell>
          <cell r="AF1788" t="str">
            <v xml:space="preserve">  2200000</v>
          </cell>
          <cell r="AG1788" t="str">
            <v>300</v>
          </cell>
        </row>
        <row r="1789">
          <cell r="H1789" t="str">
            <v>10502_B_03</v>
          </cell>
          <cell r="I1789">
            <v>32964</v>
          </cell>
          <cell r="K1789" t="str">
            <v>OP</v>
          </cell>
          <cell r="L1789" t="str">
            <v>EW</v>
          </cell>
          <cell r="O1789" t="str">
            <v>EN</v>
          </cell>
          <cell r="P1789">
            <v>7763</v>
          </cell>
          <cell r="Q1789">
            <v>0.03</v>
          </cell>
          <cell r="R1789" t="str">
            <v>95.4</v>
          </cell>
          <cell r="S1789" t="str">
            <v>95.4</v>
          </cell>
          <cell r="T1789">
            <v>38473</v>
          </cell>
          <cell r="V1789" t="str">
            <v>NA</v>
          </cell>
          <cell r="X1789" t="str">
            <v>NA</v>
          </cell>
          <cell r="Z1789" t="str">
            <v>NA</v>
          </cell>
          <cell r="AB1789" t="str">
            <v>NA</v>
          </cell>
          <cell r="AD1789" t="str">
            <v>95.4</v>
          </cell>
          <cell r="AE1789" t="str">
            <v>9</v>
          </cell>
          <cell r="AF1789" t="str">
            <v>120000</v>
          </cell>
          <cell r="AG1789" t="str">
            <v>310</v>
          </cell>
        </row>
        <row r="1790">
          <cell r="H1790" t="str">
            <v>55462_B_1</v>
          </cell>
          <cell r="I1790">
            <v>40179</v>
          </cell>
          <cell r="K1790" t="str">
            <v>PL</v>
          </cell>
          <cell r="S1790" t="str">
            <v>7</v>
          </cell>
        </row>
        <row r="1791">
          <cell r="H1791" t="str">
            <v>55462_B_2</v>
          </cell>
          <cell r="I1791">
            <v>40179</v>
          </cell>
          <cell r="K1791" t="str">
            <v>PL</v>
          </cell>
        </row>
        <row r="1792">
          <cell r="H1792" t="str">
            <v>50296_B_C2PPT</v>
          </cell>
          <cell r="I1792">
            <v>30834</v>
          </cell>
          <cell r="K1792" t="str">
            <v>OP</v>
          </cell>
          <cell r="L1792" t="str">
            <v>EW</v>
          </cell>
          <cell r="O1792" t="str">
            <v>6000</v>
          </cell>
          <cell r="P1792">
            <v>8595</v>
          </cell>
          <cell r="Q1792">
            <v>0.01</v>
          </cell>
          <cell r="R1792" t="str">
            <v>98.7</v>
          </cell>
          <cell r="S1792" t="str">
            <v>NA</v>
          </cell>
          <cell r="U1792" t="str">
            <v>NA</v>
          </cell>
          <cell r="V1792" t="str">
            <v>NA</v>
          </cell>
          <cell r="X1792" t="str">
            <v>NA</v>
          </cell>
          <cell r="Z1792" t="str">
            <v>NA</v>
          </cell>
          <cell r="AB1792" t="str">
            <v>NA</v>
          </cell>
          <cell r="AD1792" t="str">
            <v>98.7</v>
          </cell>
          <cell r="AE1792" t="str">
            <v>EN</v>
          </cell>
          <cell r="AF1792" t="str">
            <v>490700</v>
          </cell>
          <cell r="AG1792" t="str">
            <v>350</v>
          </cell>
        </row>
        <row r="1793">
          <cell r="H1793" t="str">
            <v>50296_B_R1PPT</v>
          </cell>
          <cell r="I1793">
            <v>33451</v>
          </cell>
          <cell r="K1793" t="str">
            <v>OP</v>
          </cell>
          <cell r="L1793" t="str">
            <v>EW</v>
          </cell>
          <cell r="O1793" t="str">
            <v>5000</v>
          </cell>
          <cell r="P1793">
            <v>8369</v>
          </cell>
          <cell r="Q1793">
            <v>0.02</v>
          </cell>
          <cell r="R1793" t="str">
            <v>99.7</v>
          </cell>
          <cell r="S1793" t="str">
            <v>NA</v>
          </cell>
          <cell r="U1793" t="str">
            <v>NA</v>
          </cell>
          <cell r="V1793" t="str">
            <v>NA</v>
          </cell>
          <cell r="X1793" t="str">
            <v>NA</v>
          </cell>
          <cell r="Z1793" t="str">
            <v>NA</v>
          </cell>
          <cell r="AB1793" t="str">
            <v>NA</v>
          </cell>
          <cell r="AD1793" t="str">
            <v>99.7</v>
          </cell>
          <cell r="AE1793" t="str">
            <v>EN</v>
          </cell>
          <cell r="AF1793" t="str">
            <v>180000</v>
          </cell>
          <cell r="AG1793" t="str">
            <v>400</v>
          </cell>
        </row>
        <row r="1794">
          <cell r="H1794" t="str">
            <v>50296_B_R2PPT</v>
          </cell>
          <cell r="I1794">
            <v>36312</v>
          </cell>
          <cell r="K1794" t="str">
            <v>OP</v>
          </cell>
          <cell r="L1794" t="str">
            <v>EW</v>
          </cell>
          <cell r="O1794" t="str">
            <v>6400</v>
          </cell>
          <cell r="P1794">
            <v>8352</v>
          </cell>
          <cell r="Q1794">
            <v>0.02</v>
          </cell>
          <cell r="R1794" t="str">
            <v>99.7</v>
          </cell>
          <cell r="S1794" t="str">
            <v>NA</v>
          </cell>
          <cell r="U1794" t="str">
            <v>NA</v>
          </cell>
          <cell r="V1794" t="str">
            <v>NA</v>
          </cell>
          <cell r="X1794" t="str">
            <v>NA</v>
          </cell>
          <cell r="Z1794" t="str">
            <v>NA</v>
          </cell>
          <cell r="AB1794" t="str">
            <v>NA</v>
          </cell>
          <cell r="AD1794" t="str">
            <v>99.7</v>
          </cell>
          <cell r="AE1794" t="str">
            <v>EN</v>
          </cell>
          <cell r="AF1794" t="str">
            <v>180000</v>
          </cell>
          <cell r="AG1794" t="str">
            <v>400</v>
          </cell>
        </row>
        <row r="1795">
          <cell r="H1795" t="str">
            <v>50296_B_R3PPT</v>
          </cell>
          <cell r="I1795">
            <v>28642</v>
          </cell>
          <cell r="K1795" t="str">
            <v>OP</v>
          </cell>
          <cell r="L1795" t="str">
            <v>EW</v>
          </cell>
          <cell r="O1795" t="str">
            <v>6000</v>
          </cell>
          <cell r="P1795">
            <v>8400</v>
          </cell>
          <cell r="Q1795">
            <v>0.02</v>
          </cell>
          <cell r="R1795" t="str">
            <v>99.8</v>
          </cell>
          <cell r="S1795" t="str">
            <v>99.8</v>
          </cell>
          <cell r="U1795" t="str">
            <v>EN</v>
          </cell>
          <cell r="V1795" t="str">
            <v>NA</v>
          </cell>
          <cell r="X1795" t="str">
            <v>NA</v>
          </cell>
          <cell r="Z1795" t="str">
            <v>NA</v>
          </cell>
          <cell r="AB1795" t="str">
            <v>NA</v>
          </cell>
          <cell r="AD1795" t="str">
            <v>99.7</v>
          </cell>
          <cell r="AE1795" t="str">
            <v>EN</v>
          </cell>
          <cell r="AF1795" t="str">
            <v>180000</v>
          </cell>
          <cell r="AG1795" t="str">
            <v>400</v>
          </cell>
        </row>
        <row r="1796">
          <cell r="H1796" t="str">
            <v>50774_B_EP1</v>
          </cell>
          <cell r="I1796">
            <v>34881</v>
          </cell>
          <cell r="K1796" t="str">
            <v>OP</v>
          </cell>
          <cell r="L1796" t="str">
            <v>EK</v>
          </cell>
          <cell r="O1796" t="str">
            <v>1125</v>
          </cell>
          <cell r="P1796">
            <v>6980</v>
          </cell>
          <cell r="Q1796">
            <v>0.02</v>
          </cell>
          <cell r="R1796" t="str">
            <v>97.0</v>
          </cell>
          <cell r="S1796" t="str">
            <v>97.0</v>
          </cell>
          <cell r="T1796">
            <v>38261</v>
          </cell>
          <cell r="V1796" t="str">
            <v>NA</v>
          </cell>
          <cell r="X1796" t="str">
            <v>NA</v>
          </cell>
          <cell r="Z1796" t="str">
            <v>NA</v>
          </cell>
          <cell r="AB1796" t="str">
            <v>NA</v>
          </cell>
          <cell r="AD1796" t="str">
            <v>99.9</v>
          </cell>
          <cell r="AE1796" t="str">
            <v>23</v>
          </cell>
          <cell r="AF1796" t="str">
            <v>130000</v>
          </cell>
          <cell r="AG1796" t="str">
            <v>325</v>
          </cell>
        </row>
        <row r="1797">
          <cell r="H1797" t="str">
            <v>50774_B_MC1</v>
          </cell>
          <cell r="I1797">
            <v>31564</v>
          </cell>
          <cell r="K1797" t="str">
            <v>OP</v>
          </cell>
          <cell r="L1797" t="str">
            <v>MC</v>
          </cell>
          <cell r="O1797" t="str">
            <v>150</v>
          </cell>
          <cell r="P1797">
            <v>6980</v>
          </cell>
          <cell r="Q1797" t="str">
            <v>EN</v>
          </cell>
          <cell r="R1797" t="str">
            <v>85</v>
          </cell>
          <cell r="S1797" t="str">
            <v>85</v>
          </cell>
          <cell r="T1797">
            <v>38261</v>
          </cell>
          <cell r="V1797" t="str">
            <v>NA</v>
          </cell>
          <cell r="X1797" t="str">
            <v>NA</v>
          </cell>
          <cell r="Z1797" t="str">
            <v>NA</v>
          </cell>
          <cell r="AB1797" t="str">
            <v>NA</v>
          </cell>
          <cell r="AD1797" t="str">
            <v>94.9</v>
          </cell>
          <cell r="AE1797" t="str">
            <v>220</v>
          </cell>
          <cell r="AF1797" t="str">
            <v>130000</v>
          </cell>
          <cell r="AG1797" t="str">
            <v>400</v>
          </cell>
        </row>
        <row r="1798">
          <cell r="H1798" t="str">
            <v>10143_B_JPF01</v>
          </cell>
          <cell r="I1798">
            <v>34820</v>
          </cell>
          <cell r="K1798" t="str">
            <v>OP</v>
          </cell>
          <cell r="L1798" t="str">
            <v>BP</v>
          </cell>
          <cell r="O1798" t="str">
            <v>3500</v>
          </cell>
          <cell r="P1798">
            <v>8274</v>
          </cell>
          <cell r="Q1798">
            <v>0.02</v>
          </cell>
          <cell r="R1798" t="str">
            <v>99.7</v>
          </cell>
          <cell r="S1798" t="str">
            <v>99.7</v>
          </cell>
          <cell r="T1798">
            <v>34820</v>
          </cell>
          <cell r="V1798" t="str">
            <v>27.0</v>
          </cell>
          <cell r="W1798" t="str">
            <v>46.0</v>
          </cell>
          <cell r="X1798" t="str">
            <v>NA</v>
          </cell>
          <cell r="Z1798" t="str">
            <v>1.5</v>
          </cell>
          <cell r="AA1798" t="str">
            <v>3.0</v>
          </cell>
          <cell r="AB1798" t="str">
            <v>NA</v>
          </cell>
          <cell r="AD1798" t="str">
            <v>99.7</v>
          </cell>
          <cell r="AE1798" t="str">
            <v>6.7</v>
          </cell>
          <cell r="AF1798" t="str">
            <v>406000</v>
          </cell>
          <cell r="AG1798" t="str">
            <v>288</v>
          </cell>
        </row>
        <row r="1799">
          <cell r="H1799" t="str">
            <v>2878_B_1</v>
          </cell>
          <cell r="I1799">
            <v>36770</v>
          </cell>
          <cell r="K1799" t="str">
            <v>OP</v>
          </cell>
          <cell r="L1799" t="str">
            <v>BP</v>
          </cell>
          <cell r="O1799" t="str">
            <v>EN</v>
          </cell>
          <cell r="P1799">
            <v>8760</v>
          </cell>
          <cell r="Q1799">
            <v>0.02</v>
          </cell>
          <cell r="R1799" t="str">
            <v>99.2</v>
          </cell>
          <cell r="S1799" t="str">
            <v>99.2</v>
          </cell>
          <cell r="T1799">
            <v>36951</v>
          </cell>
          <cell r="V1799" t="str">
            <v>0.9</v>
          </cell>
          <cell r="X1799" t="str">
            <v>EN</v>
          </cell>
          <cell r="Z1799" t="str">
            <v>6.7</v>
          </cell>
          <cell r="AB1799" t="str">
            <v>EN</v>
          </cell>
          <cell r="AD1799" t="str">
            <v>99.9</v>
          </cell>
          <cell r="AE1799" t="str">
            <v>20</v>
          </cell>
          <cell r="AF1799" t="str">
            <v>463000</v>
          </cell>
          <cell r="AG1799" t="str">
            <v>320</v>
          </cell>
        </row>
        <row r="1800">
          <cell r="H1800" t="str">
            <v>2878_B_2</v>
          </cell>
          <cell r="I1800">
            <v>29281</v>
          </cell>
          <cell r="K1800" t="str">
            <v>OP</v>
          </cell>
          <cell r="L1800" t="str">
            <v>EK</v>
          </cell>
          <cell r="O1800" t="str">
            <v>9054</v>
          </cell>
          <cell r="P1800">
            <v>8760</v>
          </cell>
          <cell r="Q1800">
            <v>0.06</v>
          </cell>
          <cell r="R1800" t="str">
            <v>99.7</v>
          </cell>
          <cell r="S1800" t="str">
            <v>99.7</v>
          </cell>
          <cell r="T1800">
            <v>38322</v>
          </cell>
          <cell r="V1800" t="str">
            <v>5.1</v>
          </cell>
          <cell r="W1800" t="str">
            <v>15</v>
          </cell>
          <cell r="X1800" t="str">
            <v>EN</v>
          </cell>
          <cell r="Z1800" t="str">
            <v>0.3</v>
          </cell>
          <cell r="AA1800" t="str">
            <v>.8</v>
          </cell>
          <cell r="AB1800" t="str">
            <v>EN</v>
          </cell>
          <cell r="AD1800" t="str">
            <v>99.5</v>
          </cell>
          <cell r="AE1800" t="str">
            <v>5</v>
          </cell>
          <cell r="AF1800" t="str">
            <v xml:space="preserve">   463000</v>
          </cell>
          <cell r="AG1800" t="str">
            <v>320</v>
          </cell>
        </row>
        <row r="1801">
          <cell r="H1801" t="str">
            <v>2878_B_3</v>
          </cell>
          <cell r="I1801">
            <v>23132</v>
          </cell>
          <cell r="K1801" t="str">
            <v>OP</v>
          </cell>
          <cell r="L1801" t="str">
            <v>EK</v>
          </cell>
          <cell r="O1801" t="str">
            <v>439</v>
          </cell>
          <cell r="P1801">
            <v>8760</v>
          </cell>
          <cell r="Q1801">
            <v>0.06</v>
          </cell>
          <cell r="R1801" t="str">
            <v>99.5</v>
          </cell>
          <cell r="S1801" t="str">
            <v>99.5</v>
          </cell>
          <cell r="T1801">
            <v>38322</v>
          </cell>
          <cell r="V1801" t="str">
            <v>10.0</v>
          </cell>
          <cell r="W1801" t="str">
            <v>10.0</v>
          </cell>
          <cell r="X1801" t="str">
            <v>EN</v>
          </cell>
          <cell r="Z1801" t="str">
            <v>EN</v>
          </cell>
          <cell r="AB1801" t="str">
            <v>EN</v>
          </cell>
          <cell r="AD1801" t="str">
            <v>99.5</v>
          </cell>
          <cell r="AE1801" t="str">
            <v>101</v>
          </cell>
          <cell r="AF1801" t="str">
            <v xml:space="preserve">   398000</v>
          </cell>
          <cell r="AG1801" t="str">
            <v>259</v>
          </cell>
        </row>
        <row r="1802">
          <cell r="H1802" t="str">
            <v>2878_B_4</v>
          </cell>
          <cell r="I1802">
            <v>24990</v>
          </cell>
          <cell r="K1802" t="str">
            <v>OP</v>
          </cell>
          <cell r="L1802" t="str">
            <v>EK</v>
          </cell>
          <cell r="O1802" t="str">
            <v>688</v>
          </cell>
          <cell r="P1802">
            <v>8760</v>
          </cell>
          <cell r="Q1802">
            <v>0.06</v>
          </cell>
          <cell r="R1802" t="str">
            <v>99.5</v>
          </cell>
          <cell r="S1802" t="str">
            <v>99.5</v>
          </cell>
          <cell r="T1802">
            <v>38322</v>
          </cell>
          <cell r="V1802" t="str">
            <v>10.0</v>
          </cell>
          <cell r="W1802" t="str">
            <v>10.0</v>
          </cell>
          <cell r="X1802" t="str">
            <v>EN</v>
          </cell>
          <cell r="Z1802" t="str">
            <v>EN</v>
          </cell>
          <cell r="AB1802" t="str">
            <v>EN</v>
          </cell>
          <cell r="AD1802" t="str">
            <v>99.5</v>
          </cell>
          <cell r="AE1802" t="str">
            <v>101</v>
          </cell>
          <cell r="AF1802" t="str">
            <v xml:space="preserve">   620000</v>
          </cell>
          <cell r="AG1802" t="str">
            <v>259</v>
          </cell>
        </row>
        <row r="1803">
          <cell r="H1803" t="str">
            <v>55076_B_BH1</v>
          </cell>
          <cell r="I1803">
            <v>37316</v>
          </cell>
          <cell r="K1803" t="str">
            <v>OP</v>
          </cell>
          <cell r="L1803" t="str">
            <v>BR</v>
          </cell>
          <cell r="O1803" t="str">
            <v>6421</v>
          </cell>
          <cell r="P1803">
            <v>8004</v>
          </cell>
          <cell r="Q1803">
            <v>0.02</v>
          </cell>
          <cell r="R1803" t="str">
            <v>99</v>
          </cell>
          <cell r="S1803" t="str">
            <v>99.97</v>
          </cell>
          <cell r="T1803">
            <v>37377</v>
          </cell>
          <cell r="V1803" t="str">
            <v>29.3</v>
          </cell>
          <cell r="X1803" t="str">
            <v>NA</v>
          </cell>
          <cell r="Z1803" t="str">
            <v>0.8</v>
          </cell>
          <cell r="AB1803" t="str">
            <v>NA</v>
          </cell>
          <cell r="AD1803" t="str">
            <v>99.5</v>
          </cell>
          <cell r="AE1803" t="str">
            <v>37</v>
          </cell>
          <cell r="AF1803" t="str">
            <v>859500</v>
          </cell>
          <cell r="AG1803" t="str">
            <v>310</v>
          </cell>
        </row>
        <row r="1804">
          <cell r="H1804" t="str">
            <v>55076_B_BH2</v>
          </cell>
          <cell r="I1804">
            <v>37316</v>
          </cell>
          <cell r="K1804" t="str">
            <v>OP</v>
          </cell>
          <cell r="L1804" t="str">
            <v>BR</v>
          </cell>
          <cell r="O1804" t="str">
            <v>6421</v>
          </cell>
          <cell r="P1804">
            <v>7511</v>
          </cell>
          <cell r="Q1804">
            <v>0.02</v>
          </cell>
          <cell r="R1804" t="str">
            <v>99</v>
          </cell>
          <cell r="S1804" t="str">
            <v>99.97</v>
          </cell>
          <cell r="T1804">
            <v>37377</v>
          </cell>
          <cell r="V1804" t="str">
            <v>29.3</v>
          </cell>
          <cell r="X1804" t="str">
            <v>NA</v>
          </cell>
          <cell r="Z1804" t="str">
            <v>0.8</v>
          </cell>
          <cell r="AB1804" t="str">
            <v>NA</v>
          </cell>
          <cell r="AD1804" t="str">
            <v>99.5</v>
          </cell>
          <cell r="AE1804" t="str">
            <v>37</v>
          </cell>
          <cell r="AF1804" t="str">
            <v>859500</v>
          </cell>
          <cell r="AG1804" t="str">
            <v>310</v>
          </cell>
        </row>
        <row r="1805">
          <cell r="H1805" t="str">
            <v>3845_B_1</v>
          </cell>
          <cell r="I1805">
            <v>37408</v>
          </cell>
          <cell r="K1805" t="str">
            <v>OP</v>
          </cell>
          <cell r="L1805" t="str">
            <v>WS</v>
          </cell>
          <cell r="O1805" t="str">
            <v>75500</v>
          </cell>
          <cell r="P1805">
            <v>7500</v>
          </cell>
          <cell r="Q1805">
            <v>0.01</v>
          </cell>
          <cell r="R1805" t="str">
            <v>81.4</v>
          </cell>
          <cell r="S1805" t="str">
            <v>81.4</v>
          </cell>
          <cell r="T1805">
            <v>37469</v>
          </cell>
          <cell r="V1805" t="str">
            <v>14.8</v>
          </cell>
          <cell r="X1805" t="str">
            <v>0.1</v>
          </cell>
          <cell r="Z1805" t="str">
            <v>1.0</v>
          </cell>
          <cell r="AB1805" t="str">
            <v>0.5</v>
          </cell>
          <cell r="AD1805" t="str">
            <v>85.0</v>
          </cell>
          <cell r="AE1805" t="str">
            <v>578</v>
          </cell>
          <cell r="AF1805" t="str">
            <v>2146313</v>
          </cell>
          <cell r="AG1805" t="str">
            <v>137</v>
          </cell>
        </row>
        <row r="1806">
          <cell r="H1806" t="str">
            <v>3845_B_2</v>
          </cell>
          <cell r="I1806">
            <v>37165</v>
          </cell>
          <cell r="K1806" t="str">
            <v>OP</v>
          </cell>
          <cell r="L1806" t="str">
            <v>WS</v>
          </cell>
          <cell r="O1806" t="str">
            <v>75500</v>
          </cell>
          <cell r="P1806">
            <v>8202</v>
          </cell>
          <cell r="Q1806">
            <v>0.01</v>
          </cell>
          <cell r="R1806" t="str">
            <v>86.5</v>
          </cell>
          <cell r="S1806" t="str">
            <v>86.5</v>
          </cell>
          <cell r="T1806">
            <v>37196</v>
          </cell>
          <cell r="V1806" t="str">
            <v>14.8</v>
          </cell>
          <cell r="X1806" t="str">
            <v>0.1</v>
          </cell>
          <cell r="Z1806" t="str">
            <v>1.0</v>
          </cell>
          <cell r="AB1806" t="str">
            <v>0.5</v>
          </cell>
          <cell r="AD1806" t="str">
            <v>85.0</v>
          </cell>
          <cell r="AE1806" t="str">
            <v>578</v>
          </cell>
          <cell r="AF1806" t="str">
            <v>2146313</v>
          </cell>
          <cell r="AG1806" t="str">
            <v>137</v>
          </cell>
        </row>
        <row r="1807">
          <cell r="H1807" t="str">
            <v>3845_B_BW21</v>
          </cell>
          <cell r="I1807">
            <v>27181</v>
          </cell>
          <cell r="K1807" t="str">
            <v>OP</v>
          </cell>
          <cell r="L1807" t="str">
            <v>EK</v>
          </cell>
          <cell r="O1807" t="str">
            <v>34500</v>
          </cell>
          <cell r="P1807">
            <v>7500</v>
          </cell>
          <cell r="Q1807">
            <v>0.01</v>
          </cell>
          <cell r="R1807" t="str">
            <v>99.7</v>
          </cell>
          <cell r="S1807" t="str">
            <v>99.7</v>
          </cell>
          <cell r="T1807">
            <v>27729</v>
          </cell>
          <cell r="V1807" t="str">
            <v>18</v>
          </cell>
          <cell r="X1807" t="str">
            <v>.1</v>
          </cell>
          <cell r="Z1807" t="str">
            <v>.6</v>
          </cell>
          <cell r="AB1807" t="str">
            <v>.3</v>
          </cell>
          <cell r="AD1807" t="str">
            <v>99.3</v>
          </cell>
          <cell r="AE1807" t="str">
            <v>578</v>
          </cell>
          <cell r="AF1807" t="str">
            <v xml:space="preserve">  2700000</v>
          </cell>
          <cell r="AG1807" t="str">
            <v>300</v>
          </cell>
        </row>
        <row r="1808">
          <cell r="H1808" t="str">
            <v>3845_B_BW22</v>
          </cell>
          <cell r="I1808">
            <v>27181</v>
          </cell>
          <cell r="K1808" t="str">
            <v>OP</v>
          </cell>
          <cell r="L1808" t="str">
            <v>EK</v>
          </cell>
          <cell r="O1808" t="str">
            <v>34500</v>
          </cell>
          <cell r="P1808">
            <v>8202</v>
          </cell>
          <cell r="Q1808">
            <v>0.01</v>
          </cell>
          <cell r="R1808" t="str">
            <v>99.7</v>
          </cell>
          <cell r="S1808" t="str">
            <v>99.7</v>
          </cell>
          <cell r="T1808">
            <v>27729</v>
          </cell>
          <cell r="V1808" t="str">
            <v>18</v>
          </cell>
          <cell r="X1808" t="str">
            <v>.1</v>
          </cell>
          <cell r="Z1808" t="str">
            <v>.6</v>
          </cell>
          <cell r="AB1808" t="str">
            <v>.3</v>
          </cell>
          <cell r="AD1808" t="str">
            <v>99.3</v>
          </cell>
          <cell r="AE1808" t="str">
            <v>578</v>
          </cell>
          <cell r="AF1808" t="str">
            <v xml:space="preserve">  2700000</v>
          </cell>
          <cell r="AG1808" t="str">
            <v>300</v>
          </cell>
        </row>
        <row r="1809">
          <cell r="H1809" t="str">
            <v>55245_B_1</v>
          </cell>
          <cell r="I1809">
            <v>19146</v>
          </cell>
          <cell r="K1809" t="str">
            <v>OP</v>
          </cell>
          <cell r="L1809" t="str">
            <v>EW</v>
          </cell>
          <cell r="O1809" t="str">
            <v>EN</v>
          </cell>
          <cell r="P1809">
            <v>8012</v>
          </cell>
          <cell r="Q1809">
            <v>7.0000000000000007E-2</v>
          </cell>
          <cell r="R1809" t="str">
            <v>98.0</v>
          </cell>
          <cell r="S1809" t="str">
            <v>98.0</v>
          </cell>
          <cell r="T1809">
            <v>36130</v>
          </cell>
          <cell r="V1809" t="str">
            <v>7.0</v>
          </cell>
          <cell r="W1809" t="str">
            <v>8.0</v>
          </cell>
          <cell r="X1809" t="str">
            <v>NA</v>
          </cell>
          <cell r="Z1809" t="str">
            <v>2.4</v>
          </cell>
          <cell r="AA1809" t="str">
            <v>2.6</v>
          </cell>
          <cell r="AB1809" t="str">
            <v>NA</v>
          </cell>
          <cell r="AD1809" t="str">
            <v>99.0</v>
          </cell>
          <cell r="AE1809" t="str">
            <v>EN</v>
          </cell>
          <cell r="AF1809" t="str">
            <v>190000</v>
          </cell>
          <cell r="AG1809" t="str">
            <v>182</v>
          </cell>
        </row>
        <row r="1810">
          <cell r="H1810" t="str">
            <v>55245_B_3</v>
          </cell>
          <cell r="I1810">
            <v>19146</v>
          </cell>
          <cell r="K1810" t="str">
            <v>OP</v>
          </cell>
          <cell r="L1810" t="str">
            <v>EW</v>
          </cell>
          <cell r="O1810" t="str">
            <v>EN</v>
          </cell>
          <cell r="P1810">
            <v>7821</v>
          </cell>
          <cell r="Q1810">
            <v>7.0000000000000007E-2</v>
          </cell>
          <cell r="R1810" t="str">
            <v>98.0</v>
          </cell>
          <cell r="S1810" t="str">
            <v>98.0</v>
          </cell>
          <cell r="T1810">
            <v>36130</v>
          </cell>
          <cell r="V1810" t="str">
            <v>7.0</v>
          </cell>
          <cell r="W1810" t="str">
            <v>8.0</v>
          </cell>
          <cell r="X1810" t="str">
            <v>NA</v>
          </cell>
          <cell r="Z1810" t="str">
            <v>2.4</v>
          </cell>
          <cell r="AA1810" t="str">
            <v>2.6</v>
          </cell>
          <cell r="AB1810" t="str">
            <v>NA</v>
          </cell>
          <cell r="AD1810" t="str">
            <v>99.0</v>
          </cell>
          <cell r="AE1810" t="str">
            <v>EN</v>
          </cell>
          <cell r="AF1810" t="str">
            <v>190000</v>
          </cell>
          <cell r="AG1810" t="str">
            <v>182</v>
          </cell>
        </row>
        <row r="1811">
          <cell r="H1811" t="str">
            <v>55245_B_4</v>
          </cell>
          <cell r="I1811">
            <v>20607</v>
          </cell>
          <cell r="K1811" t="str">
            <v>OP</v>
          </cell>
          <cell r="L1811" t="str">
            <v>EW</v>
          </cell>
          <cell r="O1811" t="str">
            <v>EN</v>
          </cell>
          <cell r="P1811">
            <v>7488</v>
          </cell>
          <cell r="Q1811">
            <v>7.0000000000000007E-2</v>
          </cell>
          <cell r="R1811" t="str">
            <v>98.0</v>
          </cell>
          <cell r="S1811" t="str">
            <v>98.0</v>
          </cell>
          <cell r="T1811">
            <v>36130</v>
          </cell>
          <cell r="V1811" t="str">
            <v>7.0</v>
          </cell>
          <cell r="W1811" t="str">
            <v>8.0</v>
          </cell>
          <cell r="X1811" t="str">
            <v>NA</v>
          </cell>
          <cell r="Z1811" t="str">
            <v>2.4</v>
          </cell>
          <cell r="AA1811" t="str">
            <v>2.6</v>
          </cell>
          <cell r="AB1811" t="str">
            <v>NA</v>
          </cell>
          <cell r="AD1811" t="str">
            <v>99.0</v>
          </cell>
          <cell r="AE1811" t="str">
            <v>EN</v>
          </cell>
          <cell r="AF1811" t="str">
            <v>190000</v>
          </cell>
          <cell r="AG1811" t="str">
            <v>182</v>
          </cell>
        </row>
        <row r="1812">
          <cell r="H1812" t="str">
            <v>10003_B_BLR3</v>
          </cell>
          <cell r="I1812">
            <v>29738</v>
          </cell>
          <cell r="K1812" t="str">
            <v>OP</v>
          </cell>
          <cell r="L1812" t="str">
            <v>BP</v>
          </cell>
          <cell r="O1812" t="str">
            <v>1500</v>
          </cell>
          <cell r="P1812">
            <v>8376</v>
          </cell>
          <cell r="Q1812">
            <v>0.05</v>
          </cell>
          <cell r="R1812" t="str">
            <v>99.9</v>
          </cell>
          <cell r="S1812" t="str">
            <v>NA</v>
          </cell>
          <cell r="U1812" t="str">
            <v>NA</v>
          </cell>
          <cell r="V1812" t="str">
            <v>10.0</v>
          </cell>
          <cell r="X1812" t="str">
            <v>NA</v>
          </cell>
          <cell r="Z1812" t="str">
            <v>0.5</v>
          </cell>
          <cell r="AB1812" t="str">
            <v>NA</v>
          </cell>
          <cell r="AD1812" t="str">
            <v>99.9</v>
          </cell>
          <cell r="AE1812" t="str">
            <v>0.05</v>
          </cell>
          <cell r="AF1812" t="str">
            <v>150000</v>
          </cell>
          <cell r="AG1812" t="str">
            <v>325</v>
          </cell>
        </row>
        <row r="1813">
          <cell r="H1813" t="str">
            <v>10003_B_BLR4</v>
          </cell>
          <cell r="I1813">
            <v>27912</v>
          </cell>
          <cell r="K1813" t="str">
            <v>OP</v>
          </cell>
          <cell r="L1813" t="str">
            <v>BR</v>
          </cell>
          <cell r="O1813" t="str">
            <v>2000</v>
          </cell>
          <cell r="P1813">
            <v>8088</v>
          </cell>
          <cell r="Q1813">
            <v>0.05</v>
          </cell>
          <cell r="R1813" t="str">
            <v>98.0</v>
          </cell>
          <cell r="S1813" t="str">
            <v>99.5</v>
          </cell>
          <cell r="T1813">
            <v>31107</v>
          </cell>
          <cell r="V1813" t="str">
            <v>10.0</v>
          </cell>
          <cell r="X1813" t="str">
            <v>NA</v>
          </cell>
          <cell r="Z1813" t="str">
            <v>0.5</v>
          </cell>
          <cell r="AB1813" t="str">
            <v>NA</v>
          </cell>
          <cell r="AD1813" t="str">
            <v>98</v>
          </cell>
          <cell r="AE1813" t="str">
            <v>0.05</v>
          </cell>
          <cell r="AF1813" t="str">
            <v>250000</v>
          </cell>
          <cell r="AG1813" t="str">
            <v>325</v>
          </cell>
        </row>
        <row r="1814">
          <cell r="H1814" t="str">
            <v>10003_B_BVLR5</v>
          </cell>
          <cell r="I1814">
            <v>29373</v>
          </cell>
          <cell r="K1814" t="str">
            <v>OP</v>
          </cell>
          <cell r="L1814" t="str">
            <v>BP</v>
          </cell>
          <cell r="O1814" t="str">
            <v>2500</v>
          </cell>
          <cell r="P1814">
            <v>8688</v>
          </cell>
          <cell r="Q1814">
            <v>0.05</v>
          </cell>
          <cell r="R1814" t="str">
            <v>99.9</v>
          </cell>
          <cell r="S1814" t="str">
            <v>NA</v>
          </cell>
          <cell r="U1814" t="str">
            <v>NA</v>
          </cell>
          <cell r="V1814" t="str">
            <v>10.0</v>
          </cell>
          <cell r="X1814" t="str">
            <v>NA</v>
          </cell>
          <cell r="Z1814" t="str">
            <v>0.5</v>
          </cell>
          <cell r="AB1814" t="str">
            <v>NA</v>
          </cell>
          <cell r="AD1814" t="str">
            <v>99.9</v>
          </cell>
          <cell r="AE1814" t="str">
            <v>0.05</v>
          </cell>
          <cell r="AF1814" t="str">
            <v>300000</v>
          </cell>
          <cell r="AG1814" t="str">
            <v>325</v>
          </cell>
        </row>
        <row r="1815">
          <cell r="H1815" t="str">
            <v>50651_B_BAGHS</v>
          </cell>
          <cell r="I1815">
            <v>33239</v>
          </cell>
          <cell r="K1815" t="str">
            <v>OP</v>
          </cell>
          <cell r="L1815" t="str">
            <v>BR</v>
          </cell>
          <cell r="O1815" t="str">
            <v>EN</v>
          </cell>
          <cell r="P1815">
            <v>8760</v>
          </cell>
          <cell r="Q1815">
            <v>0.02</v>
          </cell>
          <cell r="R1815" t="str">
            <v>99.5</v>
          </cell>
          <cell r="S1815" t="str">
            <v>40.0</v>
          </cell>
          <cell r="T1815">
            <v>38443</v>
          </cell>
          <cell r="V1815" t="str">
            <v>6.0</v>
          </cell>
          <cell r="X1815" t="str">
            <v>EN</v>
          </cell>
          <cell r="Z1815" t="str">
            <v>0.7</v>
          </cell>
          <cell r="AB1815" t="str">
            <v>0.05</v>
          </cell>
          <cell r="AD1815" t="str">
            <v>99.4</v>
          </cell>
          <cell r="AE1815" t="str">
            <v>62.5</v>
          </cell>
          <cell r="AF1815" t="str">
            <v>430000</v>
          </cell>
          <cell r="AG1815" t="str">
            <v>350</v>
          </cell>
        </row>
        <row r="1816">
          <cell r="H1816" t="str">
            <v>50482_B_ESP7</v>
          </cell>
          <cell r="I1816">
            <v>35217</v>
          </cell>
          <cell r="K1816" t="str">
            <v>OP</v>
          </cell>
          <cell r="L1816" t="str">
            <v>EK</v>
          </cell>
          <cell r="O1816" t="str">
            <v>2000</v>
          </cell>
          <cell r="P1816">
            <v>7138</v>
          </cell>
          <cell r="Q1816">
            <v>0.03</v>
          </cell>
          <cell r="R1816" t="str">
            <v>95.9</v>
          </cell>
          <cell r="S1816" t="str">
            <v>NA</v>
          </cell>
          <cell r="U1816" t="str">
            <v>NA</v>
          </cell>
          <cell r="V1816" t="str">
            <v>NA</v>
          </cell>
          <cell r="X1816" t="str">
            <v>NA</v>
          </cell>
          <cell r="Z1816" t="str">
            <v>NA</v>
          </cell>
          <cell r="AB1816" t="str">
            <v>NA</v>
          </cell>
          <cell r="AD1816" t="str">
            <v>95.0</v>
          </cell>
          <cell r="AE1816" t="str">
            <v>24</v>
          </cell>
          <cell r="AF1816" t="str">
            <v>155000</v>
          </cell>
          <cell r="AG1816" t="str">
            <v>329</v>
          </cell>
        </row>
        <row r="1817">
          <cell r="H1817" t="str">
            <v>50482_B_WS1</v>
          </cell>
          <cell r="I1817">
            <v>24624</v>
          </cell>
          <cell r="K1817" t="str">
            <v>OP</v>
          </cell>
          <cell r="L1817" t="str">
            <v>WS</v>
          </cell>
          <cell r="O1817" t="str">
            <v>EN</v>
          </cell>
          <cell r="P1817">
            <v>4677</v>
          </cell>
          <cell r="Q1817">
            <v>0.25</v>
          </cell>
          <cell r="R1817" t="str">
            <v>95.9</v>
          </cell>
          <cell r="S1817" t="str">
            <v>NA</v>
          </cell>
          <cell r="U1817" t="str">
            <v>NA</v>
          </cell>
          <cell r="V1817" t="str">
            <v>NA</v>
          </cell>
          <cell r="X1817" t="str">
            <v>NA</v>
          </cell>
          <cell r="Z1817" t="str">
            <v>NA</v>
          </cell>
          <cell r="AB1817" t="str">
            <v>NA</v>
          </cell>
          <cell r="AD1817" t="str">
            <v>95.0</v>
          </cell>
          <cell r="AE1817" t="str">
            <v>123</v>
          </cell>
          <cell r="AF1817" t="str">
            <v>125000</v>
          </cell>
          <cell r="AG1817" t="str">
            <v>158</v>
          </cell>
        </row>
        <row r="1818">
          <cell r="H1818" t="str">
            <v>50482_B_WS2</v>
          </cell>
          <cell r="I1818">
            <v>24624</v>
          </cell>
          <cell r="K1818" t="str">
            <v>OP</v>
          </cell>
          <cell r="L1818" t="str">
            <v>WS</v>
          </cell>
          <cell r="O1818" t="str">
            <v>EN</v>
          </cell>
          <cell r="P1818">
            <v>4570</v>
          </cell>
          <cell r="Q1818">
            <v>0.25</v>
          </cell>
          <cell r="R1818" t="str">
            <v>95.9</v>
          </cell>
          <cell r="S1818" t="str">
            <v>NA</v>
          </cell>
          <cell r="U1818" t="str">
            <v>NA</v>
          </cell>
          <cell r="V1818" t="str">
            <v>NA</v>
          </cell>
          <cell r="X1818" t="str">
            <v>NA</v>
          </cell>
          <cell r="Z1818" t="str">
            <v>NA</v>
          </cell>
          <cell r="AB1818" t="str">
            <v>NA</v>
          </cell>
          <cell r="AD1818" t="str">
            <v>95.0</v>
          </cell>
          <cell r="AE1818" t="str">
            <v>115</v>
          </cell>
          <cell r="AF1818" t="str">
            <v>120000</v>
          </cell>
          <cell r="AG1818" t="str">
            <v>158</v>
          </cell>
        </row>
        <row r="1819">
          <cell r="H1819" t="str">
            <v>50482_B_WS3</v>
          </cell>
          <cell r="I1819">
            <v>24624</v>
          </cell>
          <cell r="K1819" t="str">
            <v>OP</v>
          </cell>
          <cell r="L1819" t="str">
            <v>WS</v>
          </cell>
          <cell r="O1819" t="str">
            <v>EN</v>
          </cell>
          <cell r="P1819">
            <v>4982</v>
          </cell>
          <cell r="Q1819">
            <v>0.3</v>
          </cell>
          <cell r="R1819" t="str">
            <v>95.9</v>
          </cell>
          <cell r="S1819" t="str">
            <v>NA</v>
          </cell>
          <cell r="U1819" t="str">
            <v>NA</v>
          </cell>
          <cell r="V1819" t="str">
            <v>NA</v>
          </cell>
          <cell r="X1819" t="str">
            <v>NA</v>
          </cell>
          <cell r="Z1819" t="str">
            <v>NA</v>
          </cell>
          <cell r="AB1819" t="str">
            <v>NA</v>
          </cell>
          <cell r="AD1819" t="str">
            <v>95.0</v>
          </cell>
          <cell r="AE1819" t="str">
            <v>79</v>
          </cell>
          <cell r="AF1819" t="str">
            <v>85000</v>
          </cell>
          <cell r="AG1819" t="str">
            <v>149</v>
          </cell>
        </row>
        <row r="1820">
          <cell r="H1820" t="str">
            <v>50482_B_WS4</v>
          </cell>
          <cell r="I1820">
            <v>30834</v>
          </cell>
          <cell r="K1820" t="str">
            <v>OP</v>
          </cell>
          <cell r="L1820" t="str">
            <v>WS</v>
          </cell>
          <cell r="O1820" t="str">
            <v>EN</v>
          </cell>
          <cell r="P1820">
            <v>4816</v>
          </cell>
          <cell r="Q1820">
            <v>0.15</v>
          </cell>
          <cell r="R1820" t="str">
            <v>95.9</v>
          </cell>
          <cell r="S1820" t="str">
            <v>NA</v>
          </cell>
          <cell r="U1820" t="str">
            <v>NA</v>
          </cell>
          <cell r="V1820" t="str">
            <v>NA</v>
          </cell>
          <cell r="X1820" t="str">
            <v>NA</v>
          </cell>
          <cell r="Z1820" t="str">
            <v>NA</v>
          </cell>
          <cell r="AB1820" t="str">
            <v>NA</v>
          </cell>
          <cell r="AD1820" t="str">
            <v>95.0</v>
          </cell>
          <cell r="AE1820" t="str">
            <v>95</v>
          </cell>
          <cell r="AF1820" t="str">
            <v>150000</v>
          </cell>
          <cell r="AG1820" t="str">
            <v>158</v>
          </cell>
        </row>
        <row r="1821">
          <cell r="H1821" t="str">
            <v>50483_B_WS1</v>
          </cell>
          <cell r="I1821">
            <v>22798</v>
          </cell>
          <cell r="K1821" t="str">
            <v>OP</v>
          </cell>
          <cell r="L1821" t="str">
            <v>WS</v>
          </cell>
          <cell r="O1821" t="str">
            <v>EN</v>
          </cell>
          <cell r="P1821">
            <v>3548</v>
          </cell>
          <cell r="Q1821">
            <v>0.01</v>
          </cell>
          <cell r="R1821" t="str">
            <v>95.5</v>
          </cell>
          <cell r="S1821" t="str">
            <v>NA</v>
          </cell>
          <cell r="U1821" t="str">
            <v>NA</v>
          </cell>
          <cell r="V1821" t="str">
            <v>NA</v>
          </cell>
          <cell r="X1821" t="str">
            <v>NA</v>
          </cell>
          <cell r="Z1821" t="str">
            <v>NA</v>
          </cell>
          <cell r="AB1821" t="str">
            <v>NA</v>
          </cell>
          <cell r="AD1821" t="str">
            <v>90.0</v>
          </cell>
          <cell r="AE1821" t="str">
            <v>115</v>
          </cell>
          <cell r="AF1821" t="str">
            <v>115000</v>
          </cell>
          <cell r="AG1821" t="str">
            <v>162</v>
          </cell>
        </row>
        <row r="1822">
          <cell r="H1822" t="str">
            <v>50483_B_WS2</v>
          </cell>
          <cell r="I1822">
            <v>22798</v>
          </cell>
          <cell r="K1822" t="str">
            <v>OP</v>
          </cell>
          <cell r="L1822" t="str">
            <v>WS</v>
          </cell>
          <cell r="O1822" t="str">
            <v>EN</v>
          </cell>
          <cell r="P1822">
            <v>3765</v>
          </cell>
          <cell r="Q1822">
            <v>0.01</v>
          </cell>
          <cell r="R1822" t="str">
            <v>95.5</v>
          </cell>
          <cell r="S1822" t="str">
            <v>NA</v>
          </cell>
          <cell r="U1822" t="str">
            <v>NA</v>
          </cell>
          <cell r="V1822" t="str">
            <v>NA</v>
          </cell>
          <cell r="X1822" t="str">
            <v>NA</v>
          </cell>
          <cell r="Z1822" t="str">
            <v>NA</v>
          </cell>
          <cell r="AB1822" t="str">
            <v>NA</v>
          </cell>
          <cell r="AD1822" t="str">
            <v>90.0</v>
          </cell>
          <cell r="AE1822" t="str">
            <v>115</v>
          </cell>
          <cell r="AF1822" t="str">
            <v>115000</v>
          </cell>
          <cell r="AG1822" t="str">
            <v>154</v>
          </cell>
        </row>
        <row r="1823">
          <cell r="H1823" t="str">
            <v>50483_B_WS3</v>
          </cell>
          <cell r="I1823">
            <v>22798</v>
          </cell>
          <cell r="K1823" t="str">
            <v>OP</v>
          </cell>
          <cell r="L1823" t="str">
            <v>WS</v>
          </cell>
          <cell r="O1823" t="str">
            <v>EN</v>
          </cell>
          <cell r="P1823">
            <v>3976</v>
          </cell>
          <cell r="Q1823">
            <v>0.01</v>
          </cell>
          <cell r="R1823" t="str">
            <v>95.5</v>
          </cell>
          <cell r="S1823" t="str">
            <v>NA</v>
          </cell>
          <cell r="U1823" t="str">
            <v>NA</v>
          </cell>
          <cell r="V1823" t="str">
            <v>NA</v>
          </cell>
          <cell r="X1823" t="str">
            <v>NA</v>
          </cell>
          <cell r="Z1823" t="str">
            <v>NA</v>
          </cell>
          <cell r="AB1823" t="str">
            <v>NA</v>
          </cell>
          <cell r="AD1823" t="str">
            <v>90.0</v>
          </cell>
          <cell r="AE1823" t="str">
            <v>115</v>
          </cell>
          <cell r="AF1823" t="str">
            <v>115000</v>
          </cell>
          <cell r="AG1823" t="str">
            <v>154</v>
          </cell>
        </row>
        <row r="1824">
          <cell r="H1824" t="str">
            <v>50483_B_WS5</v>
          </cell>
          <cell r="I1824">
            <v>29373</v>
          </cell>
          <cell r="K1824" t="str">
            <v>OP</v>
          </cell>
          <cell r="L1824" t="str">
            <v>WS</v>
          </cell>
          <cell r="O1824" t="str">
            <v>EN</v>
          </cell>
          <cell r="P1824">
            <v>3867</v>
          </cell>
          <cell r="Q1824">
            <v>0.01</v>
          </cell>
          <cell r="R1824" t="str">
            <v>95.5</v>
          </cell>
          <cell r="S1824" t="str">
            <v>NA</v>
          </cell>
          <cell r="U1824" t="str">
            <v>NA</v>
          </cell>
          <cell r="V1824" t="str">
            <v>NA</v>
          </cell>
          <cell r="X1824" t="str">
            <v>NA</v>
          </cell>
          <cell r="Z1824" t="str">
            <v>NA</v>
          </cell>
          <cell r="AB1824" t="str">
            <v>NA</v>
          </cell>
          <cell r="AD1824" t="str">
            <v>90.0</v>
          </cell>
          <cell r="AE1824" t="str">
            <v>87</v>
          </cell>
          <cell r="AF1824" t="str">
            <v>305000</v>
          </cell>
          <cell r="AG1824" t="str">
            <v>140</v>
          </cell>
        </row>
        <row r="1825">
          <cell r="H1825" t="str">
            <v>3176_B_1</v>
          </cell>
          <cell r="I1825">
            <v>21702</v>
          </cell>
          <cell r="K1825" t="str">
            <v>OP</v>
          </cell>
          <cell r="L1825" t="str">
            <v>EC</v>
          </cell>
          <cell r="O1825" t="str">
            <v>308</v>
          </cell>
          <cell r="P1825">
            <v>7682</v>
          </cell>
          <cell r="Q1825">
            <v>0.04</v>
          </cell>
          <cell r="R1825" t="str">
            <v>95.0</v>
          </cell>
          <cell r="S1825" t="str">
            <v>95.0</v>
          </cell>
          <cell r="U1825" t="str">
            <v>NA</v>
          </cell>
          <cell r="V1825" t="str">
            <v>25.4</v>
          </cell>
          <cell r="X1825" t="str">
            <v>0.1</v>
          </cell>
          <cell r="Z1825" t="str">
            <v>1.0</v>
          </cell>
          <cell r="AB1825" t="str">
            <v>0.2</v>
          </cell>
          <cell r="AD1825" t="str">
            <v>95.0</v>
          </cell>
          <cell r="AE1825" t="str">
            <v>EN</v>
          </cell>
          <cell r="AF1825" t="str">
            <v>219000</v>
          </cell>
          <cell r="AG1825" t="str">
            <v>325</v>
          </cell>
        </row>
        <row r="1826">
          <cell r="H1826" t="str">
            <v>3176_B_2</v>
          </cell>
          <cell r="I1826">
            <v>25355</v>
          </cell>
          <cell r="K1826" t="str">
            <v>OP</v>
          </cell>
          <cell r="L1826" t="str">
            <v>EC</v>
          </cell>
          <cell r="O1826" t="str">
            <v>1280</v>
          </cell>
          <cell r="P1826">
            <v>7682</v>
          </cell>
          <cell r="Q1826">
            <v>0.04</v>
          </cell>
          <cell r="R1826" t="str">
            <v>93.0</v>
          </cell>
          <cell r="S1826" t="str">
            <v>93.0</v>
          </cell>
          <cell r="U1826" t="str">
            <v>NA</v>
          </cell>
          <cell r="V1826" t="str">
            <v>25.4</v>
          </cell>
          <cell r="X1826" t="str">
            <v>0.1</v>
          </cell>
          <cell r="Z1826" t="str">
            <v>1.0</v>
          </cell>
          <cell r="AB1826" t="str">
            <v>0.2</v>
          </cell>
          <cell r="AD1826" t="str">
            <v>93.0</v>
          </cell>
          <cell r="AE1826" t="str">
            <v>EN</v>
          </cell>
          <cell r="AF1826" t="str">
            <v>219000</v>
          </cell>
          <cell r="AG1826" t="str">
            <v>325</v>
          </cell>
        </row>
        <row r="1827">
          <cell r="H1827" t="str">
            <v>2103_B_1</v>
          </cell>
          <cell r="I1827">
            <v>25720</v>
          </cell>
          <cell r="K1827" t="str">
            <v>OP</v>
          </cell>
          <cell r="L1827" t="str">
            <v>EC</v>
          </cell>
          <cell r="O1827" t="str">
            <v>22790</v>
          </cell>
          <cell r="P1827">
            <v>8456</v>
          </cell>
          <cell r="Q1827">
            <v>0.04</v>
          </cell>
          <cell r="R1827" t="str">
            <v>99.2</v>
          </cell>
          <cell r="S1827" t="str">
            <v>99.2</v>
          </cell>
          <cell r="T1827">
            <v>30560</v>
          </cell>
          <cell r="V1827" t="str">
            <v>9.5</v>
          </cell>
          <cell r="X1827" t="str">
            <v>NA</v>
          </cell>
          <cell r="Z1827" t="str">
            <v>2.3</v>
          </cell>
          <cell r="AB1827" t="str">
            <v>NA</v>
          </cell>
          <cell r="AD1827" t="str">
            <v>99.2</v>
          </cell>
          <cell r="AE1827" t="str">
            <v>462</v>
          </cell>
          <cell r="AF1827" t="str">
            <v xml:space="preserve">  2200000</v>
          </cell>
          <cell r="AG1827" t="str">
            <v>310</v>
          </cell>
        </row>
        <row r="1828">
          <cell r="H1828" t="str">
            <v>2103_B_2</v>
          </cell>
          <cell r="I1828">
            <v>26085</v>
          </cell>
          <cell r="K1828" t="str">
            <v>OP</v>
          </cell>
          <cell r="L1828" t="str">
            <v>EC</v>
          </cell>
          <cell r="O1828" t="str">
            <v>22790</v>
          </cell>
          <cell r="P1828">
            <v>8238</v>
          </cell>
          <cell r="Q1828">
            <v>0.03</v>
          </cell>
          <cell r="R1828" t="str">
            <v>99.2</v>
          </cell>
          <cell r="S1828" t="str">
            <v>99.2</v>
          </cell>
          <cell r="T1828">
            <v>32752</v>
          </cell>
          <cell r="V1828" t="str">
            <v>9.5</v>
          </cell>
          <cell r="X1828" t="str">
            <v>NA</v>
          </cell>
          <cell r="Z1828" t="str">
            <v>2.3</v>
          </cell>
          <cell r="AB1828" t="str">
            <v>NA</v>
          </cell>
          <cell r="AD1828" t="str">
            <v>99.2</v>
          </cell>
          <cell r="AE1828" t="str">
            <v>462</v>
          </cell>
          <cell r="AF1828" t="str">
            <v xml:space="preserve">  2200000</v>
          </cell>
          <cell r="AG1828" t="str">
            <v>310</v>
          </cell>
        </row>
        <row r="1829">
          <cell r="H1829" t="str">
            <v>2103_B_3</v>
          </cell>
          <cell r="I1829">
            <v>26512</v>
          </cell>
          <cell r="K1829" t="str">
            <v>OP</v>
          </cell>
          <cell r="L1829" t="str">
            <v>EC</v>
          </cell>
          <cell r="O1829" t="str">
            <v>22790</v>
          </cell>
          <cell r="P1829">
            <v>8487</v>
          </cell>
          <cell r="Q1829">
            <v>0.03</v>
          </cell>
          <cell r="R1829" t="str">
            <v>99.2</v>
          </cell>
          <cell r="S1829" t="str">
            <v>99.2</v>
          </cell>
          <cell r="T1829">
            <v>32964</v>
          </cell>
          <cell r="V1829" t="str">
            <v>9.5</v>
          </cell>
          <cell r="X1829" t="str">
            <v>NA</v>
          </cell>
          <cell r="Z1829" t="str">
            <v>2.3</v>
          </cell>
          <cell r="AB1829" t="str">
            <v>NA</v>
          </cell>
          <cell r="AD1829" t="str">
            <v>99.2</v>
          </cell>
          <cell r="AE1829" t="str">
            <v>462</v>
          </cell>
          <cell r="AF1829" t="str">
            <v xml:space="preserve">  2200000</v>
          </cell>
          <cell r="AG1829" t="str">
            <v>310</v>
          </cell>
        </row>
        <row r="1830">
          <cell r="H1830" t="str">
            <v>2103_B_4</v>
          </cell>
          <cell r="I1830">
            <v>26877</v>
          </cell>
          <cell r="K1830" t="str">
            <v>OP</v>
          </cell>
          <cell r="L1830" t="str">
            <v>EC</v>
          </cell>
          <cell r="O1830" t="str">
            <v>22790</v>
          </cell>
          <cell r="P1830">
            <v>8468</v>
          </cell>
          <cell r="Q1830">
            <v>0.02</v>
          </cell>
          <cell r="R1830" t="str">
            <v>99.2</v>
          </cell>
          <cell r="S1830" t="str">
            <v>99.2</v>
          </cell>
          <cell r="T1830">
            <v>30742</v>
          </cell>
          <cell r="V1830" t="str">
            <v>9.5</v>
          </cell>
          <cell r="X1830" t="str">
            <v>NA</v>
          </cell>
          <cell r="Z1830" t="str">
            <v>2.3</v>
          </cell>
          <cell r="AB1830" t="str">
            <v>NA</v>
          </cell>
          <cell r="AD1830" t="str">
            <v>99.2</v>
          </cell>
          <cell r="AE1830" t="str">
            <v>462</v>
          </cell>
          <cell r="AF1830" t="str">
            <v xml:space="preserve">  2200000</v>
          </cell>
          <cell r="AG1830" t="str">
            <v>310</v>
          </cell>
        </row>
        <row r="1831">
          <cell r="H1831" t="str">
            <v>2104_B_1</v>
          </cell>
          <cell r="I1831">
            <v>29738</v>
          </cell>
          <cell r="K1831" t="str">
            <v>OP</v>
          </cell>
          <cell r="L1831" t="str">
            <v>EK</v>
          </cell>
          <cell r="O1831" t="str">
            <v>8249</v>
          </cell>
          <cell r="P1831">
            <v>8644</v>
          </cell>
          <cell r="Q1831">
            <v>0.03</v>
          </cell>
          <cell r="R1831" t="str">
            <v>99.0</v>
          </cell>
          <cell r="S1831" t="str">
            <v>99.0</v>
          </cell>
          <cell r="T1831">
            <v>30164</v>
          </cell>
          <cell r="V1831" t="str">
            <v>6.4</v>
          </cell>
          <cell r="X1831" t="str">
            <v>NA</v>
          </cell>
          <cell r="Z1831" t="str">
            <v>1</v>
          </cell>
          <cell r="AB1831" t="str">
            <v>NA</v>
          </cell>
          <cell r="AD1831" t="str">
            <v>99</v>
          </cell>
          <cell r="AE1831" t="str">
            <v>60</v>
          </cell>
          <cell r="AF1831" t="str">
            <v xml:space="preserve">   600000</v>
          </cell>
          <cell r="AG1831" t="str">
            <v>330</v>
          </cell>
        </row>
        <row r="1832">
          <cell r="H1832" t="str">
            <v>2104_B_2</v>
          </cell>
          <cell r="I1832">
            <v>29738</v>
          </cell>
          <cell r="K1832" t="str">
            <v>OP</v>
          </cell>
          <cell r="L1832" t="str">
            <v>EK</v>
          </cell>
          <cell r="O1832" t="str">
            <v>8379</v>
          </cell>
          <cell r="P1832">
            <v>8623</v>
          </cell>
          <cell r="Q1832">
            <v>0.01</v>
          </cell>
          <cell r="R1832" t="str">
            <v>99.0</v>
          </cell>
          <cell r="S1832" t="str">
            <v>99.0</v>
          </cell>
          <cell r="T1832">
            <v>30164</v>
          </cell>
          <cell r="V1832" t="str">
            <v>6.4</v>
          </cell>
          <cell r="X1832" t="str">
            <v>NA</v>
          </cell>
          <cell r="Z1832" t="str">
            <v>1</v>
          </cell>
          <cell r="AB1832" t="str">
            <v>NA</v>
          </cell>
          <cell r="AD1832" t="str">
            <v>99</v>
          </cell>
          <cell r="AE1832" t="str">
            <v>60</v>
          </cell>
          <cell r="AF1832" t="str">
            <v xml:space="preserve">   600000</v>
          </cell>
          <cell r="AG1832" t="str">
            <v>330</v>
          </cell>
        </row>
        <row r="1833">
          <cell r="H1833" t="str">
            <v>2104_B_3</v>
          </cell>
          <cell r="I1833">
            <v>29738</v>
          </cell>
          <cell r="K1833" t="str">
            <v>OP</v>
          </cell>
          <cell r="L1833" t="str">
            <v>EK</v>
          </cell>
          <cell r="O1833" t="str">
            <v>16107</v>
          </cell>
          <cell r="P1833">
            <v>7805</v>
          </cell>
          <cell r="Q1833">
            <v>0.02</v>
          </cell>
          <cell r="R1833" t="str">
            <v>99.0</v>
          </cell>
          <cell r="S1833" t="str">
            <v>99.0</v>
          </cell>
          <cell r="T1833">
            <v>30529</v>
          </cell>
          <cell r="V1833" t="str">
            <v>6.4</v>
          </cell>
          <cell r="X1833" t="str">
            <v>NA</v>
          </cell>
          <cell r="Z1833" t="str">
            <v>1</v>
          </cell>
          <cell r="AB1833" t="str">
            <v>NA</v>
          </cell>
          <cell r="AD1833" t="str">
            <v>99</v>
          </cell>
          <cell r="AE1833" t="str">
            <v>122</v>
          </cell>
          <cell r="AF1833" t="str">
            <v xml:space="preserve">  1165000</v>
          </cell>
          <cell r="AG1833" t="str">
            <v>360</v>
          </cell>
        </row>
        <row r="1834">
          <cell r="H1834" t="str">
            <v>2104_B_4</v>
          </cell>
          <cell r="I1834">
            <v>29738</v>
          </cell>
          <cell r="K1834" t="str">
            <v>OP</v>
          </cell>
          <cell r="L1834" t="str">
            <v>EK</v>
          </cell>
          <cell r="O1834" t="str">
            <v>22480</v>
          </cell>
          <cell r="P1834">
            <v>6543</v>
          </cell>
          <cell r="Q1834">
            <v>0.01</v>
          </cell>
          <cell r="R1834" t="str">
            <v>99.0</v>
          </cell>
          <cell r="S1834" t="str">
            <v>99.0</v>
          </cell>
          <cell r="T1834">
            <v>35462</v>
          </cell>
          <cell r="V1834" t="str">
            <v>6.4</v>
          </cell>
          <cell r="X1834" t="str">
            <v>NA</v>
          </cell>
          <cell r="Z1834" t="str">
            <v>1</v>
          </cell>
          <cell r="AB1834" t="str">
            <v>NA</v>
          </cell>
          <cell r="AD1834" t="str">
            <v>99</v>
          </cell>
          <cell r="AE1834" t="str">
            <v>148</v>
          </cell>
          <cell r="AF1834" t="str">
            <v xml:space="preserve">  1450000</v>
          </cell>
          <cell r="AG1834" t="str">
            <v>365</v>
          </cell>
        </row>
        <row r="1835">
          <cell r="H1835" t="str">
            <v>2107_B_1</v>
          </cell>
          <cell r="I1835">
            <v>26816</v>
          </cell>
          <cell r="K1835" t="str">
            <v>OP</v>
          </cell>
          <cell r="L1835" t="str">
            <v>EC</v>
          </cell>
          <cell r="O1835" t="str">
            <v>2973</v>
          </cell>
          <cell r="P1835">
            <v>6979</v>
          </cell>
          <cell r="Q1835">
            <v>0.01</v>
          </cell>
          <cell r="R1835" t="str">
            <v>99.6</v>
          </cell>
          <cell r="S1835" t="str">
            <v>98.0</v>
          </cell>
          <cell r="T1835">
            <v>35674</v>
          </cell>
          <cell r="V1835" t="str">
            <v>15.3</v>
          </cell>
          <cell r="X1835" t="str">
            <v>NA</v>
          </cell>
          <cell r="Z1835" t="str">
            <v>3.5</v>
          </cell>
          <cell r="AB1835" t="str">
            <v>NA</v>
          </cell>
          <cell r="AD1835" t="str">
            <v>99.6</v>
          </cell>
          <cell r="AE1835" t="str">
            <v>168</v>
          </cell>
          <cell r="AF1835" t="str">
            <v xml:space="preserve">  2000000</v>
          </cell>
          <cell r="AG1835" t="str">
            <v>350</v>
          </cell>
        </row>
        <row r="1836">
          <cell r="H1836" t="str">
            <v>2107_B_2</v>
          </cell>
          <cell r="I1836">
            <v>26816</v>
          </cell>
          <cell r="K1836" t="str">
            <v>OP</v>
          </cell>
          <cell r="L1836" t="str">
            <v>EC</v>
          </cell>
          <cell r="O1836" t="str">
            <v>2973</v>
          </cell>
          <cell r="P1836">
            <v>8519</v>
          </cell>
          <cell r="Q1836">
            <v>0.02</v>
          </cell>
          <cell r="R1836" t="str">
            <v>99.6</v>
          </cell>
          <cell r="S1836" t="str">
            <v>97.7</v>
          </cell>
          <cell r="T1836">
            <v>35674</v>
          </cell>
          <cell r="V1836" t="str">
            <v>15.3</v>
          </cell>
          <cell r="X1836" t="str">
            <v>NA</v>
          </cell>
          <cell r="Z1836" t="str">
            <v>3.5</v>
          </cell>
          <cell r="AB1836" t="str">
            <v>NA</v>
          </cell>
          <cell r="AD1836" t="str">
            <v>99.6</v>
          </cell>
          <cell r="AE1836" t="str">
            <v>168</v>
          </cell>
          <cell r="AF1836" t="str">
            <v xml:space="preserve">  2000000</v>
          </cell>
          <cell r="AG1836" t="str">
            <v>350</v>
          </cell>
        </row>
        <row r="1837">
          <cell r="H1837" t="str">
            <v>6155_B_1</v>
          </cell>
          <cell r="I1837">
            <v>27912</v>
          </cell>
          <cell r="K1837" t="str">
            <v>OP</v>
          </cell>
          <cell r="L1837" t="str">
            <v>EC</v>
          </cell>
          <cell r="O1837" t="str">
            <v>15664</v>
          </cell>
          <cell r="P1837">
            <v>7592</v>
          </cell>
          <cell r="Q1837">
            <v>0.01</v>
          </cell>
          <cell r="R1837" t="str">
            <v>99.6</v>
          </cell>
          <cell r="S1837" t="str">
            <v>99.6</v>
          </cell>
          <cell r="T1837">
            <v>32843</v>
          </cell>
          <cell r="V1837" t="str">
            <v>19.0</v>
          </cell>
          <cell r="X1837" t="str">
            <v>NA</v>
          </cell>
          <cell r="Z1837" t="str">
            <v>1.0</v>
          </cell>
          <cell r="AB1837" t="str">
            <v>NA</v>
          </cell>
          <cell r="AD1837" t="str">
            <v>99.6</v>
          </cell>
          <cell r="AE1837" t="str">
            <v>148</v>
          </cell>
          <cell r="AF1837" t="str">
            <v xml:space="preserve">  2030000</v>
          </cell>
          <cell r="AG1837" t="str">
            <v>270</v>
          </cell>
        </row>
        <row r="1838">
          <cell r="H1838" t="str">
            <v>6155_B_2</v>
          </cell>
          <cell r="I1838">
            <v>28277</v>
          </cell>
          <cell r="K1838" t="str">
            <v>OP</v>
          </cell>
          <cell r="L1838" t="str">
            <v>EC</v>
          </cell>
          <cell r="O1838" t="str">
            <v>15664</v>
          </cell>
          <cell r="P1838">
            <v>8567</v>
          </cell>
          <cell r="Q1838">
            <v>0</v>
          </cell>
          <cell r="R1838" t="str">
            <v>99.6</v>
          </cell>
          <cell r="S1838" t="str">
            <v>99.6</v>
          </cell>
          <cell r="T1838">
            <v>28825</v>
          </cell>
          <cell r="V1838" t="str">
            <v>19.0</v>
          </cell>
          <cell r="X1838" t="str">
            <v>NA</v>
          </cell>
          <cell r="Z1838" t="str">
            <v>1.0</v>
          </cell>
          <cell r="AB1838" t="str">
            <v>NA</v>
          </cell>
          <cell r="AD1838" t="str">
            <v>99.6</v>
          </cell>
          <cell r="AE1838" t="str">
            <v>148</v>
          </cell>
          <cell r="AF1838" t="str">
            <v xml:space="preserve">  2030000</v>
          </cell>
          <cell r="AG1838" t="str">
            <v>270</v>
          </cell>
        </row>
        <row r="1839">
          <cell r="H1839" t="str">
            <v>50711_B_BGHS1</v>
          </cell>
          <cell r="I1839">
            <v>31503</v>
          </cell>
          <cell r="K1839" t="str">
            <v>OP</v>
          </cell>
          <cell r="L1839" t="str">
            <v>BP</v>
          </cell>
          <cell r="M1839" t="str">
            <v>MC</v>
          </cell>
          <cell r="O1839" t="str">
            <v>1436</v>
          </cell>
          <cell r="P1839">
            <v>8440</v>
          </cell>
          <cell r="Q1839">
            <v>0.01</v>
          </cell>
          <cell r="R1839" t="str">
            <v>99.3</v>
          </cell>
          <cell r="S1839" t="str">
            <v>99.3</v>
          </cell>
          <cell r="T1839">
            <v>37196</v>
          </cell>
          <cell r="V1839" t="str">
            <v>9.2</v>
          </cell>
          <cell r="X1839" t="str">
            <v>NA</v>
          </cell>
          <cell r="Z1839" t="str">
            <v>0.2</v>
          </cell>
          <cell r="AB1839" t="str">
            <v>NA</v>
          </cell>
          <cell r="AD1839" t="str">
            <v>93.3</v>
          </cell>
          <cell r="AE1839" t="str">
            <v>3.2</v>
          </cell>
          <cell r="AF1839" t="str">
            <v>31575</v>
          </cell>
          <cell r="AG1839" t="str">
            <v>465</v>
          </cell>
        </row>
        <row r="1840">
          <cell r="H1840" t="str">
            <v>50711_B_BGHS2</v>
          </cell>
          <cell r="I1840">
            <v>29312</v>
          </cell>
          <cell r="K1840" t="str">
            <v>OP</v>
          </cell>
          <cell r="L1840" t="str">
            <v>BP</v>
          </cell>
          <cell r="M1840" t="str">
            <v>MC</v>
          </cell>
          <cell r="O1840" t="str">
            <v>1436</v>
          </cell>
          <cell r="P1840">
            <v>8208</v>
          </cell>
          <cell r="Q1840">
            <v>0.01</v>
          </cell>
          <cell r="R1840" t="str">
            <v>99.3</v>
          </cell>
          <cell r="S1840" t="str">
            <v>99.3</v>
          </cell>
          <cell r="T1840">
            <v>37196</v>
          </cell>
          <cell r="V1840" t="str">
            <v>9.2</v>
          </cell>
          <cell r="X1840" t="str">
            <v>NA</v>
          </cell>
          <cell r="Z1840" t="str">
            <v>0.2</v>
          </cell>
          <cell r="AB1840" t="str">
            <v>NA</v>
          </cell>
          <cell r="AD1840" t="str">
            <v>93.3</v>
          </cell>
          <cell r="AE1840" t="str">
            <v>3</v>
          </cell>
          <cell r="AF1840" t="str">
            <v>31575</v>
          </cell>
          <cell r="AG1840" t="str">
            <v>465</v>
          </cell>
        </row>
        <row r="1841">
          <cell r="H1841" t="str">
            <v>54780_B_ESP5</v>
          </cell>
          <cell r="I1841">
            <v>32325</v>
          </cell>
          <cell r="K1841" t="str">
            <v>SC</v>
          </cell>
          <cell r="L1841" t="str">
            <v>EW</v>
          </cell>
          <cell r="O1841" t="str">
            <v>400</v>
          </cell>
          <cell r="P1841">
            <v>0</v>
          </cell>
          <cell r="V1841" t="str">
            <v>10.0</v>
          </cell>
          <cell r="X1841" t="str">
            <v>NA</v>
          </cell>
          <cell r="Z1841" t="str">
            <v>4.5</v>
          </cell>
          <cell r="AB1841" t="str">
            <v>NA</v>
          </cell>
          <cell r="AD1841" t="str">
            <v>99.8</v>
          </cell>
          <cell r="AE1841" t="str">
            <v>6</v>
          </cell>
          <cell r="AF1841" t="str">
            <v>75000</v>
          </cell>
          <cell r="AG1841" t="str">
            <v>350</v>
          </cell>
        </row>
        <row r="1842">
          <cell r="H1842" t="str">
            <v>54780_B_ESP6</v>
          </cell>
          <cell r="I1842">
            <v>31837</v>
          </cell>
          <cell r="K1842" t="str">
            <v>OP</v>
          </cell>
          <cell r="L1842" t="str">
            <v>EW</v>
          </cell>
          <cell r="O1842" t="str">
            <v>400</v>
          </cell>
          <cell r="P1842">
            <v>5343</v>
          </cell>
          <cell r="V1842" t="str">
            <v>10.4</v>
          </cell>
          <cell r="X1842" t="str">
            <v>NA</v>
          </cell>
          <cell r="Z1842" t="str">
            <v>4.5</v>
          </cell>
          <cell r="AB1842" t="str">
            <v>NA</v>
          </cell>
          <cell r="AD1842" t="str">
            <v>99.8</v>
          </cell>
          <cell r="AE1842" t="str">
            <v>3</v>
          </cell>
          <cell r="AF1842" t="str">
            <v>75000</v>
          </cell>
          <cell r="AG1842" t="str">
            <v>350</v>
          </cell>
        </row>
        <row r="1843">
          <cell r="H1843" t="str">
            <v>54780_B_ESP7</v>
          </cell>
          <cell r="I1843">
            <v>32540</v>
          </cell>
          <cell r="K1843" t="str">
            <v>OP</v>
          </cell>
          <cell r="L1843" t="str">
            <v>EW</v>
          </cell>
          <cell r="O1843" t="str">
            <v>500</v>
          </cell>
          <cell r="P1843">
            <v>4326</v>
          </cell>
          <cell r="Q1843">
            <v>0.02</v>
          </cell>
          <cell r="R1843" t="str">
            <v>99.0</v>
          </cell>
          <cell r="S1843" t="str">
            <v>99.0</v>
          </cell>
          <cell r="T1843">
            <v>32540</v>
          </cell>
          <cell r="V1843" t="str">
            <v>10.1</v>
          </cell>
          <cell r="X1843" t="str">
            <v>NA</v>
          </cell>
          <cell r="Z1843" t="str">
            <v>4.5</v>
          </cell>
          <cell r="AB1843" t="str">
            <v>NA</v>
          </cell>
          <cell r="AD1843" t="str">
            <v>99.8</v>
          </cell>
          <cell r="AE1843" t="str">
            <v>3</v>
          </cell>
          <cell r="AF1843" t="str">
            <v>80000</v>
          </cell>
          <cell r="AG1843" t="str">
            <v>350</v>
          </cell>
        </row>
        <row r="1844">
          <cell r="H1844" t="str">
            <v>54775_B_B10ESP</v>
          </cell>
          <cell r="I1844">
            <v>27912</v>
          </cell>
          <cell r="K1844" t="str">
            <v>OP</v>
          </cell>
          <cell r="L1844" t="str">
            <v>EK</v>
          </cell>
          <cell r="M1844" t="str">
            <v>MC</v>
          </cell>
          <cell r="O1844" t="str">
            <v>EN</v>
          </cell>
          <cell r="P1844">
            <v>7197</v>
          </cell>
          <cell r="Q1844">
            <v>0.03</v>
          </cell>
          <cell r="R1844" t="str">
            <v>100</v>
          </cell>
          <cell r="S1844" t="str">
            <v>100</v>
          </cell>
          <cell r="U1844" t="str">
            <v>NA</v>
          </cell>
          <cell r="V1844" t="str">
            <v>9.9</v>
          </cell>
          <cell r="X1844" t="str">
            <v>NA</v>
          </cell>
          <cell r="Z1844" t="str">
            <v>1.5</v>
          </cell>
          <cell r="AB1844" t="str">
            <v>NA</v>
          </cell>
          <cell r="AD1844" t="str">
            <v>97.5</v>
          </cell>
          <cell r="AE1844" t="str">
            <v>0</v>
          </cell>
          <cell r="AF1844" t="str">
            <v>116607</v>
          </cell>
          <cell r="AG1844" t="str">
            <v>340</v>
          </cell>
        </row>
        <row r="1845">
          <cell r="H1845" t="str">
            <v>54775_B_B11BAG</v>
          </cell>
          <cell r="I1845">
            <v>31929</v>
          </cell>
          <cell r="K1845" t="str">
            <v>OP</v>
          </cell>
          <cell r="L1845" t="str">
            <v>BP</v>
          </cell>
          <cell r="O1845" t="str">
            <v>EN</v>
          </cell>
          <cell r="P1845">
            <v>7477</v>
          </cell>
          <cell r="Q1845">
            <v>0.03</v>
          </cell>
          <cell r="R1845" t="str">
            <v>99</v>
          </cell>
          <cell r="S1845" t="str">
            <v>99</v>
          </cell>
          <cell r="U1845" t="str">
            <v>NA</v>
          </cell>
          <cell r="V1845" t="str">
            <v>8.4</v>
          </cell>
          <cell r="X1845" t="str">
            <v>NA</v>
          </cell>
          <cell r="Z1845" t="str">
            <v>1.5</v>
          </cell>
          <cell r="AB1845" t="str">
            <v>NA</v>
          </cell>
          <cell r="AD1845" t="str">
            <v>99.0</v>
          </cell>
          <cell r="AE1845" t="str">
            <v>7</v>
          </cell>
          <cell r="AF1845" t="str">
            <v>69127</v>
          </cell>
          <cell r="AG1845" t="str">
            <v>260</v>
          </cell>
        </row>
        <row r="1846">
          <cell r="H1846" t="str">
            <v>54276_B_6</v>
          </cell>
          <cell r="I1846">
            <v>33270</v>
          </cell>
          <cell r="K1846" t="str">
            <v>OP</v>
          </cell>
          <cell r="L1846" t="str">
            <v>BP</v>
          </cell>
          <cell r="O1846" t="str">
            <v>EN</v>
          </cell>
          <cell r="P1846">
            <v>8167</v>
          </cell>
          <cell r="Q1846">
            <v>0</v>
          </cell>
          <cell r="R1846" t="str">
            <v>99.8</v>
          </cell>
          <cell r="S1846" t="str">
            <v>NA</v>
          </cell>
          <cell r="U1846" t="str">
            <v>NA</v>
          </cell>
          <cell r="V1846" t="str">
            <v>15</v>
          </cell>
          <cell r="X1846" t="str">
            <v>NA</v>
          </cell>
          <cell r="Z1846" t="str">
            <v>2.5</v>
          </cell>
          <cell r="AB1846" t="str">
            <v>0.5</v>
          </cell>
          <cell r="AD1846" t="str">
            <v>99.8</v>
          </cell>
          <cell r="AE1846" t="str">
            <v>0.61</v>
          </cell>
          <cell r="AF1846" t="str">
            <v>214000</v>
          </cell>
          <cell r="AG1846" t="str">
            <v>305</v>
          </cell>
        </row>
        <row r="1847">
          <cell r="H1847" t="str">
            <v>54276_B_7</v>
          </cell>
          <cell r="I1847">
            <v>33270</v>
          </cell>
          <cell r="K1847" t="str">
            <v>OP</v>
          </cell>
          <cell r="L1847" t="str">
            <v>BP</v>
          </cell>
          <cell r="O1847" t="str">
            <v>EN</v>
          </cell>
          <cell r="P1847">
            <v>8122</v>
          </cell>
          <cell r="Q1847">
            <v>0</v>
          </cell>
          <cell r="R1847" t="str">
            <v>99.8</v>
          </cell>
          <cell r="S1847" t="str">
            <v>NA</v>
          </cell>
          <cell r="U1847" t="str">
            <v>NA</v>
          </cell>
          <cell r="V1847" t="str">
            <v>15</v>
          </cell>
          <cell r="X1847" t="str">
            <v>NA</v>
          </cell>
          <cell r="Z1847" t="str">
            <v>2.1</v>
          </cell>
          <cell r="AB1847" t="str">
            <v>0.5</v>
          </cell>
          <cell r="AD1847" t="str">
            <v>99.8</v>
          </cell>
          <cell r="AE1847" t="str">
            <v>0.61</v>
          </cell>
          <cell r="AF1847" t="str">
            <v>214000</v>
          </cell>
          <cell r="AG1847" t="str">
            <v>305</v>
          </cell>
        </row>
        <row r="1848">
          <cell r="H1848" t="str">
            <v>7504_B_2</v>
          </cell>
          <cell r="I1848">
            <v>35004</v>
          </cell>
          <cell r="K1848" t="str">
            <v>OP</v>
          </cell>
          <cell r="L1848" t="str">
            <v>EC</v>
          </cell>
          <cell r="O1848" t="str">
            <v>7000</v>
          </cell>
          <cell r="P1848">
            <v>7830</v>
          </cell>
          <cell r="Q1848">
            <v>0.03</v>
          </cell>
          <cell r="R1848" t="str">
            <v>99.8</v>
          </cell>
          <cell r="S1848" t="str">
            <v>99.8</v>
          </cell>
          <cell r="T1848">
            <v>38504</v>
          </cell>
          <cell r="V1848" t="str">
            <v>7.5</v>
          </cell>
          <cell r="X1848" t="str">
            <v>NA</v>
          </cell>
          <cell r="Z1848" t="str">
            <v>0.9</v>
          </cell>
          <cell r="AB1848" t="str">
            <v>NA</v>
          </cell>
          <cell r="AD1848" t="str">
            <v>92.0</v>
          </cell>
          <cell r="AE1848" t="str">
            <v>115</v>
          </cell>
          <cell r="AF1848" t="str">
            <v>400000</v>
          </cell>
          <cell r="AG1848" t="str">
            <v>155</v>
          </cell>
        </row>
        <row r="1849">
          <cell r="H1849" t="str">
            <v>55479_B_3</v>
          </cell>
          <cell r="I1849">
            <v>37622</v>
          </cell>
          <cell r="K1849" t="str">
            <v>OP</v>
          </cell>
          <cell r="L1849" t="str">
            <v>BP</v>
          </cell>
          <cell r="O1849" t="str">
            <v>11000</v>
          </cell>
          <cell r="P1849">
            <v>8350</v>
          </cell>
          <cell r="Q1849">
            <v>1.09E-2</v>
          </cell>
          <cell r="R1849" t="str">
            <v>99.9</v>
          </cell>
          <cell r="S1849" t="str">
            <v>99.9</v>
          </cell>
          <cell r="T1849">
            <v>37742</v>
          </cell>
          <cell r="V1849" t="str">
            <v>7.5</v>
          </cell>
          <cell r="X1849" t="str">
            <v>NA</v>
          </cell>
          <cell r="Z1849" t="str">
            <v>0.9</v>
          </cell>
          <cell r="AB1849" t="str">
            <v>NA</v>
          </cell>
          <cell r="AD1849" t="str">
            <v>99.9</v>
          </cell>
          <cell r="AE1849" t="str">
            <v>12.1</v>
          </cell>
          <cell r="AF1849" t="str">
            <v>413176</v>
          </cell>
          <cell r="AG1849" t="str">
            <v>185</v>
          </cell>
        </row>
        <row r="1850">
          <cell r="H1850" t="str">
            <v>56319_B_1</v>
          </cell>
          <cell r="I1850">
            <v>39448</v>
          </cell>
          <cell r="K1850" t="str">
            <v>PL</v>
          </cell>
        </row>
        <row r="1851">
          <cell r="H1851" t="str">
            <v>50366_B_ESP4</v>
          </cell>
          <cell r="I1851">
            <v>24838</v>
          </cell>
          <cell r="K1851" t="str">
            <v>OP</v>
          </cell>
          <cell r="L1851" t="str">
            <v>EW</v>
          </cell>
          <cell r="O1851" t="str">
            <v>EN</v>
          </cell>
          <cell r="P1851">
            <v>7907</v>
          </cell>
          <cell r="Q1851">
            <v>0.14000000000000001</v>
          </cell>
          <cell r="R1851" t="str">
            <v>98.0</v>
          </cell>
          <cell r="S1851" t="str">
            <v>98.0</v>
          </cell>
          <cell r="T1851">
            <v>38169</v>
          </cell>
          <cell r="V1851" t="str">
            <v>7.0</v>
          </cell>
          <cell r="X1851" t="str">
            <v>NA</v>
          </cell>
          <cell r="Z1851" t="str">
            <v>3.4</v>
          </cell>
          <cell r="AB1851" t="str">
            <v>0.4</v>
          </cell>
          <cell r="AD1851" t="str">
            <v>98.0</v>
          </cell>
          <cell r="AE1851" t="str">
            <v>1</v>
          </cell>
          <cell r="AF1851" t="str">
            <v>81000</v>
          </cell>
          <cell r="AG1851" t="str">
            <v>350</v>
          </cell>
        </row>
        <row r="1852">
          <cell r="H1852" t="str">
            <v>50366_B_MC2</v>
          </cell>
          <cell r="I1852">
            <v>27912</v>
          </cell>
          <cell r="K1852" t="str">
            <v>OP</v>
          </cell>
          <cell r="L1852" t="str">
            <v>MC</v>
          </cell>
          <cell r="O1852" t="str">
            <v>EN</v>
          </cell>
          <cell r="P1852">
            <v>1677</v>
          </cell>
          <cell r="Q1852">
            <v>0.14000000000000001</v>
          </cell>
          <cell r="R1852" t="str">
            <v>88.0</v>
          </cell>
          <cell r="S1852" t="str">
            <v>88.0</v>
          </cell>
          <cell r="T1852">
            <v>36831</v>
          </cell>
          <cell r="V1852" t="str">
            <v>6.5</v>
          </cell>
          <cell r="X1852" t="str">
            <v>NA</v>
          </cell>
          <cell r="Z1852" t="str">
            <v>1.0</v>
          </cell>
          <cell r="AB1852" t="str">
            <v>NA</v>
          </cell>
          <cell r="AD1852" t="str">
            <v>88.5</v>
          </cell>
          <cell r="AE1852" t="str">
            <v>36</v>
          </cell>
          <cell r="AF1852" t="str">
            <v>58000</v>
          </cell>
          <cell r="AG1852" t="str">
            <v>450</v>
          </cell>
        </row>
        <row r="1853">
          <cell r="H1853" t="str">
            <v>50366_B_MC3</v>
          </cell>
          <cell r="I1853">
            <v>27912</v>
          </cell>
          <cell r="K1853" t="str">
            <v>OP</v>
          </cell>
          <cell r="L1853" t="str">
            <v>MC</v>
          </cell>
          <cell r="O1853" t="str">
            <v>EN</v>
          </cell>
          <cell r="P1853">
            <v>4395</v>
          </cell>
          <cell r="Q1853">
            <v>0.27</v>
          </cell>
          <cell r="R1853" t="str">
            <v>88.0</v>
          </cell>
          <cell r="S1853" t="str">
            <v>88.0</v>
          </cell>
          <cell r="T1853">
            <v>38169</v>
          </cell>
          <cell r="V1853" t="str">
            <v>6.5</v>
          </cell>
          <cell r="X1853" t="str">
            <v>NA</v>
          </cell>
          <cell r="Z1853" t="str">
            <v>1.0</v>
          </cell>
          <cell r="AB1853" t="str">
            <v>NA</v>
          </cell>
          <cell r="AD1853" t="str">
            <v>88.5</v>
          </cell>
          <cell r="AE1853" t="str">
            <v>36</v>
          </cell>
          <cell r="AF1853" t="str">
            <v>58000</v>
          </cell>
          <cell r="AG1853" t="str">
            <v>450</v>
          </cell>
        </row>
        <row r="1854">
          <cell r="H1854" t="str">
            <v>1771_B_1</v>
          </cell>
          <cell r="I1854">
            <v>29312</v>
          </cell>
          <cell r="K1854" t="str">
            <v>OP</v>
          </cell>
          <cell r="L1854" t="str">
            <v>EW</v>
          </cell>
          <cell r="O1854" t="str">
            <v>1800</v>
          </cell>
          <cell r="P1854">
            <v>8226</v>
          </cell>
          <cell r="Q1854">
            <v>0.05</v>
          </cell>
          <cell r="R1854" t="str">
            <v>96.7</v>
          </cell>
          <cell r="S1854" t="str">
            <v>96.7</v>
          </cell>
          <cell r="U1854" t="str">
            <v>EN</v>
          </cell>
          <cell r="V1854" t="str">
            <v>7.9</v>
          </cell>
          <cell r="X1854" t="str">
            <v>NA</v>
          </cell>
          <cell r="Z1854" t="str">
            <v>1.3</v>
          </cell>
          <cell r="AB1854" t="str">
            <v>NA</v>
          </cell>
          <cell r="AD1854" t="str">
            <v>99.4</v>
          </cell>
          <cell r="AE1854" t="str">
            <v>6</v>
          </cell>
          <cell r="AF1854" t="str">
            <v>88000</v>
          </cell>
          <cell r="AG1854" t="str">
            <v>415</v>
          </cell>
        </row>
        <row r="1855">
          <cell r="H1855" t="str">
            <v>1771_B_2</v>
          </cell>
          <cell r="I1855">
            <v>29342</v>
          </cell>
          <cell r="K1855" t="str">
            <v>OP</v>
          </cell>
          <cell r="L1855" t="str">
            <v>EW</v>
          </cell>
          <cell r="O1855" t="str">
            <v>1800</v>
          </cell>
          <cell r="P1855">
            <v>8408</v>
          </cell>
          <cell r="Q1855">
            <v>0.05</v>
          </cell>
          <cell r="R1855" t="str">
            <v>96.7</v>
          </cell>
          <cell r="S1855" t="str">
            <v>98.1</v>
          </cell>
          <cell r="U1855" t="str">
            <v>EN</v>
          </cell>
          <cell r="V1855" t="str">
            <v>7.9</v>
          </cell>
          <cell r="X1855" t="str">
            <v>NA</v>
          </cell>
          <cell r="Z1855" t="str">
            <v>1.3</v>
          </cell>
          <cell r="AB1855" t="str">
            <v>NA</v>
          </cell>
          <cell r="AD1855" t="str">
            <v>99.4</v>
          </cell>
          <cell r="AE1855" t="str">
            <v>6</v>
          </cell>
          <cell r="AF1855" t="str">
            <v>88000</v>
          </cell>
          <cell r="AG1855" t="str">
            <v>415</v>
          </cell>
        </row>
        <row r="1856">
          <cell r="H1856" t="str">
            <v>1772_B_1</v>
          </cell>
          <cell r="I1856">
            <v>27638</v>
          </cell>
          <cell r="K1856" t="str">
            <v>SC</v>
          </cell>
          <cell r="L1856" t="str">
            <v>EK</v>
          </cell>
          <cell r="O1856" t="str">
            <v>EN</v>
          </cell>
          <cell r="P1856">
            <v>0</v>
          </cell>
          <cell r="Q1856" t="str">
            <v>NA</v>
          </cell>
          <cell r="R1856" t="str">
            <v>NA</v>
          </cell>
          <cell r="U1856" t="str">
            <v>EN</v>
          </cell>
          <cell r="V1856" t="str">
            <v>11.0</v>
          </cell>
          <cell r="X1856" t="str">
            <v>NA</v>
          </cell>
          <cell r="Z1856" t="str">
            <v>3.5</v>
          </cell>
          <cell r="AB1856" t="str">
            <v>NA</v>
          </cell>
          <cell r="AD1856" t="str">
            <v>99.1</v>
          </cell>
          <cell r="AE1856" t="str">
            <v>3</v>
          </cell>
          <cell r="AF1856" t="str">
            <v>126000</v>
          </cell>
          <cell r="AG1856" t="str">
            <v>500</v>
          </cell>
        </row>
        <row r="1857">
          <cell r="H1857" t="str">
            <v>50121_B_BELCO</v>
          </cell>
          <cell r="I1857">
            <v>34608</v>
          </cell>
          <cell r="K1857" t="str">
            <v>OP</v>
          </cell>
          <cell r="L1857" t="str">
            <v>WS</v>
          </cell>
          <cell r="O1857" t="str">
            <v>EN</v>
          </cell>
          <cell r="P1857">
            <v>8131</v>
          </cell>
          <cell r="Q1857">
            <v>0.8</v>
          </cell>
          <cell r="R1857" t="str">
            <v>78.0</v>
          </cell>
          <cell r="S1857" t="str">
            <v>78.0</v>
          </cell>
          <cell r="T1857">
            <v>38412</v>
          </cell>
          <cell r="V1857" t="str">
            <v>NA</v>
          </cell>
          <cell r="X1857" t="str">
            <v>NA</v>
          </cell>
          <cell r="Z1857" t="str">
            <v>NA</v>
          </cell>
          <cell r="AB1857" t="str">
            <v>NA</v>
          </cell>
          <cell r="AD1857" t="str">
            <v>99.3</v>
          </cell>
          <cell r="AE1857" t="str">
            <v>25</v>
          </cell>
          <cell r="AF1857" t="str">
            <v>535000</v>
          </cell>
          <cell r="AG1857" t="str">
            <v>174</v>
          </cell>
        </row>
        <row r="1858">
          <cell r="H1858" t="str">
            <v>52048_B_BAGHOU</v>
          </cell>
          <cell r="I1858">
            <v>29952</v>
          </cell>
          <cell r="K1858" t="str">
            <v>OP</v>
          </cell>
          <cell r="L1858" t="str">
            <v>BR</v>
          </cell>
          <cell r="O1858" t="str">
            <v>3140</v>
          </cell>
          <cell r="P1858">
            <v>8265</v>
          </cell>
          <cell r="Q1858">
            <v>0.05</v>
          </cell>
          <cell r="R1858" t="str">
            <v>99.9</v>
          </cell>
          <cell r="S1858" t="str">
            <v>99.9</v>
          </cell>
          <cell r="T1858">
            <v>32143</v>
          </cell>
          <cell r="V1858" t="str">
            <v>7.0</v>
          </cell>
          <cell r="X1858" t="str">
            <v>NA</v>
          </cell>
          <cell r="Z1858" t="str">
            <v>1.0</v>
          </cell>
          <cell r="AB1858" t="str">
            <v>NA</v>
          </cell>
          <cell r="AD1858" t="str">
            <v>99.9</v>
          </cell>
          <cell r="AE1858" t="str">
            <v>17.15</v>
          </cell>
          <cell r="AF1858" t="str">
            <v>145500</v>
          </cell>
          <cell r="AG1858" t="str">
            <v>350</v>
          </cell>
        </row>
        <row r="1859">
          <cell r="H1859" t="str">
            <v>50770_B_FGPC1</v>
          </cell>
          <cell r="I1859">
            <v>32478</v>
          </cell>
          <cell r="K1859" t="str">
            <v>OP</v>
          </cell>
          <cell r="L1859" t="str">
            <v>MC</v>
          </cell>
          <cell r="M1859" t="str">
            <v>EK</v>
          </cell>
          <cell r="O1859" t="str">
            <v>EN</v>
          </cell>
          <cell r="P1859">
            <v>8340</v>
          </cell>
          <cell r="Q1859">
            <v>2.5999999999999999E-2</v>
          </cell>
          <cell r="R1859" t="str">
            <v>99.8</v>
          </cell>
          <cell r="S1859" t="str">
            <v>99.8</v>
          </cell>
          <cell r="U1859" t="str">
            <v>NA</v>
          </cell>
          <cell r="V1859" t="str">
            <v>NA</v>
          </cell>
          <cell r="X1859" t="str">
            <v>NA</v>
          </cell>
          <cell r="Z1859" t="str">
            <v>NA</v>
          </cell>
          <cell r="AB1859" t="str">
            <v>NA</v>
          </cell>
          <cell r="AD1859" t="str">
            <v>EN</v>
          </cell>
          <cell r="AE1859" t="str">
            <v>EN</v>
          </cell>
          <cell r="AF1859" t="str">
            <v>EN</v>
          </cell>
          <cell r="AG1859" t="str">
            <v>EN</v>
          </cell>
        </row>
        <row r="1860">
          <cell r="H1860" t="str">
            <v>50772_B_FGPC1</v>
          </cell>
          <cell r="I1860">
            <v>32509</v>
          </cell>
          <cell r="K1860" t="str">
            <v>OP</v>
          </cell>
          <cell r="L1860" t="str">
            <v>MC</v>
          </cell>
          <cell r="M1860" t="str">
            <v>EK</v>
          </cell>
          <cell r="O1860" t="str">
            <v>EN</v>
          </cell>
          <cell r="P1860">
            <v>8572</v>
          </cell>
          <cell r="Q1860">
            <v>0.02</v>
          </cell>
          <cell r="R1860" t="str">
            <v>99.8</v>
          </cell>
          <cell r="S1860" t="str">
            <v>99.8</v>
          </cell>
          <cell r="T1860">
            <v>38565</v>
          </cell>
          <cell r="V1860" t="str">
            <v>NA</v>
          </cell>
          <cell r="X1860" t="str">
            <v>NA</v>
          </cell>
          <cell r="Z1860" t="str">
            <v>NA</v>
          </cell>
          <cell r="AB1860" t="str">
            <v>NA</v>
          </cell>
          <cell r="AD1860" t="str">
            <v>EN</v>
          </cell>
          <cell r="AE1860" t="str">
            <v>EN</v>
          </cell>
          <cell r="AF1860" t="str">
            <v>EN</v>
          </cell>
          <cell r="AG1860" t="str">
            <v>EN</v>
          </cell>
        </row>
        <row r="1861">
          <cell r="H1861" t="str">
            <v>1564_B_8</v>
          </cell>
          <cell r="I1861">
            <v>26268</v>
          </cell>
          <cell r="K1861" t="str">
            <v>OP</v>
          </cell>
          <cell r="L1861" t="str">
            <v>MC</v>
          </cell>
          <cell r="O1861" t="str">
            <v>47</v>
          </cell>
          <cell r="P1861">
            <v>935</v>
          </cell>
          <cell r="Q1861">
            <v>0.08</v>
          </cell>
          <cell r="R1861" t="str">
            <v>54.2</v>
          </cell>
          <cell r="S1861" t="str">
            <v>NA</v>
          </cell>
          <cell r="U1861" t="str">
            <v>NA</v>
          </cell>
          <cell r="V1861" t="str">
            <v>NA</v>
          </cell>
          <cell r="X1861" t="str">
            <v>0.1</v>
          </cell>
          <cell r="Z1861" t="str">
            <v>NA</v>
          </cell>
          <cell r="AB1861" t="str">
            <v>2.0</v>
          </cell>
          <cell r="AD1861" t="str">
            <v>41.1</v>
          </cell>
          <cell r="AE1861" t="str">
            <v>276</v>
          </cell>
          <cell r="AF1861" t="str">
            <v xml:space="preserve">  5520000</v>
          </cell>
          <cell r="AG1861" t="str">
            <v>625</v>
          </cell>
        </row>
        <row r="1862">
          <cell r="H1862" t="str">
            <v>2434_B_10</v>
          </cell>
          <cell r="I1862">
            <v>25689</v>
          </cell>
          <cell r="K1862" t="str">
            <v>OP</v>
          </cell>
          <cell r="L1862" t="str">
            <v>MC</v>
          </cell>
          <cell r="M1862" t="str">
            <v>EH</v>
          </cell>
          <cell r="O1862" t="str">
            <v>3330</v>
          </cell>
          <cell r="P1862">
            <v>4850</v>
          </cell>
          <cell r="Q1862">
            <v>0.02</v>
          </cell>
          <cell r="R1862" t="str">
            <v>99.9</v>
          </cell>
          <cell r="S1862" t="str">
            <v>99.9</v>
          </cell>
          <cell r="T1862">
            <v>37257</v>
          </cell>
          <cell r="V1862" t="str">
            <v>9.6</v>
          </cell>
          <cell r="X1862" t="str">
            <v>.05</v>
          </cell>
          <cell r="Y1862" t="str">
            <v>.01</v>
          </cell>
          <cell r="Z1862" t="str">
            <v>1.0</v>
          </cell>
          <cell r="AB1862" t="str">
            <v>1.0</v>
          </cell>
          <cell r="AC1862" t="str">
            <v>.2</v>
          </cell>
          <cell r="AD1862" t="str">
            <v>99.9</v>
          </cell>
          <cell r="AE1862" t="str">
            <v>30</v>
          </cell>
          <cell r="AF1862" t="str">
            <v>150000</v>
          </cell>
          <cell r="AG1862" t="str">
            <v>370</v>
          </cell>
        </row>
        <row r="1863">
          <cell r="H1863" t="str">
            <v>2434_B_7</v>
          </cell>
          <cell r="I1863">
            <v>19329</v>
          </cell>
          <cell r="K1863" t="str">
            <v>OS</v>
          </cell>
          <cell r="L1863" t="str">
            <v>MC</v>
          </cell>
          <cell r="O1863" t="str">
            <v>EN</v>
          </cell>
          <cell r="P1863">
            <v>0</v>
          </cell>
          <cell r="V1863" t="str">
            <v>NA</v>
          </cell>
          <cell r="X1863" t="str">
            <v>.05</v>
          </cell>
          <cell r="Y1863" t="str">
            <v>.01</v>
          </cell>
          <cell r="Z1863" t="str">
            <v>NA</v>
          </cell>
          <cell r="AB1863" t="str">
            <v>1</v>
          </cell>
          <cell r="AC1863" t="str">
            <v>.2</v>
          </cell>
          <cell r="AD1863" t="str">
            <v>54</v>
          </cell>
          <cell r="AE1863" t="str">
            <v>15</v>
          </cell>
          <cell r="AF1863" t="str">
            <v>57000</v>
          </cell>
          <cell r="AG1863" t="str">
            <v>335</v>
          </cell>
        </row>
        <row r="1864">
          <cell r="H1864" t="str">
            <v>2434_B_8</v>
          </cell>
          <cell r="I1864">
            <v>20363</v>
          </cell>
          <cell r="K1864" t="str">
            <v>OP</v>
          </cell>
          <cell r="L1864" t="str">
            <v>MC</v>
          </cell>
          <cell r="O1864" t="str">
            <v>EN</v>
          </cell>
          <cell r="P1864">
            <v>1655</v>
          </cell>
          <cell r="Q1864">
            <v>0.05</v>
          </cell>
          <cell r="R1864" t="str">
            <v>13</v>
          </cell>
          <cell r="S1864" t="str">
            <v>13</v>
          </cell>
          <cell r="U1864" t="str">
            <v>EN</v>
          </cell>
          <cell r="V1864" t="str">
            <v>NA</v>
          </cell>
          <cell r="X1864" t="str">
            <v>.05</v>
          </cell>
          <cell r="Y1864" t="str">
            <v>.01</v>
          </cell>
          <cell r="Z1864" t="str">
            <v>NA</v>
          </cell>
          <cell r="AB1864" t="str">
            <v>1.0</v>
          </cell>
          <cell r="AC1864" t="str">
            <v>.2</v>
          </cell>
          <cell r="AD1864" t="str">
            <v>54.0</v>
          </cell>
          <cell r="AE1864" t="str">
            <v>18</v>
          </cell>
          <cell r="AF1864" t="str">
            <v>63000</v>
          </cell>
          <cell r="AG1864" t="str">
            <v>350</v>
          </cell>
        </row>
        <row r="1865">
          <cell r="H1865" t="str">
            <v>2434_B_9</v>
          </cell>
          <cell r="I1865">
            <v>21916</v>
          </cell>
          <cell r="K1865" t="str">
            <v>OP</v>
          </cell>
          <cell r="L1865" t="str">
            <v>MC</v>
          </cell>
          <cell r="O1865" t="str">
            <v>EN</v>
          </cell>
          <cell r="P1865">
            <v>250</v>
          </cell>
          <cell r="Q1865">
            <v>0.06</v>
          </cell>
          <cell r="R1865" t="str">
            <v>13</v>
          </cell>
          <cell r="S1865" t="str">
            <v>13</v>
          </cell>
          <cell r="U1865" t="str">
            <v>EN</v>
          </cell>
          <cell r="V1865" t="str">
            <v>NA</v>
          </cell>
          <cell r="X1865" t="str">
            <v>.05</v>
          </cell>
          <cell r="Y1865" t="str">
            <v>.01</v>
          </cell>
          <cell r="Z1865" t="str">
            <v>NA</v>
          </cell>
          <cell r="AB1865" t="str">
            <v>1.0</v>
          </cell>
          <cell r="AC1865" t="str">
            <v>.2</v>
          </cell>
          <cell r="AD1865" t="str">
            <v>54</v>
          </cell>
          <cell r="AE1865" t="str">
            <v>26</v>
          </cell>
          <cell r="AF1865" t="str">
            <v>63000</v>
          </cell>
          <cell r="AG1865" t="str">
            <v>350</v>
          </cell>
        </row>
        <row r="1866">
          <cell r="H1866" t="str">
            <v>3796_B_3</v>
          </cell>
          <cell r="I1866">
            <v>26816</v>
          </cell>
          <cell r="K1866" t="str">
            <v>OP</v>
          </cell>
          <cell r="L1866" t="str">
            <v>EW</v>
          </cell>
          <cell r="O1866" t="str">
            <v>1595</v>
          </cell>
          <cell r="P1866">
            <v>5878</v>
          </cell>
          <cell r="Q1866">
            <v>0.02</v>
          </cell>
          <cell r="R1866" t="str">
            <v>99.4</v>
          </cell>
          <cell r="S1866" t="str">
            <v>92.0</v>
          </cell>
          <cell r="T1866">
            <v>32143</v>
          </cell>
          <cell r="V1866" t="str">
            <v>9</v>
          </cell>
          <cell r="W1866" t="str">
            <v>13</v>
          </cell>
          <cell r="X1866" t="str">
            <v>NA</v>
          </cell>
          <cell r="Z1866" t="str">
            <v>.5</v>
          </cell>
          <cell r="AA1866" t="str">
            <v>1</v>
          </cell>
          <cell r="AB1866" t="str">
            <v>NA</v>
          </cell>
          <cell r="AD1866" t="str">
            <v>99.4</v>
          </cell>
          <cell r="AE1866" t="str">
            <v>476</v>
          </cell>
          <cell r="AF1866" t="str">
            <v xml:space="preserve">   617300</v>
          </cell>
          <cell r="AG1866" t="str">
            <v>695</v>
          </cell>
        </row>
        <row r="1867">
          <cell r="H1867" t="str">
            <v>3796_B_4</v>
          </cell>
          <cell r="I1867">
            <v>26816</v>
          </cell>
          <cell r="K1867" t="str">
            <v>OP</v>
          </cell>
          <cell r="L1867" t="str">
            <v>EW</v>
          </cell>
          <cell r="O1867" t="str">
            <v>2193</v>
          </cell>
          <cell r="P1867">
            <v>7720</v>
          </cell>
          <cell r="Q1867">
            <v>0.02</v>
          </cell>
          <cell r="R1867" t="str">
            <v>99.4</v>
          </cell>
          <cell r="S1867" t="str">
            <v>92.1</v>
          </cell>
          <cell r="U1867" t="str">
            <v>NA</v>
          </cell>
          <cell r="V1867" t="str">
            <v>9</v>
          </cell>
          <cell r="W1867" t="str">
            <v>13</v>
          </cell>
          <cell r="X1867" t="str">
            <v>NA</v>
          </cell>
          <cell r="Z1867" t="str">
            <v>.5</v>
          </cell>
          <cell r="AA1867" t="str">
            <v>1</v>
          </cell>
          <cell r="AB1867" t="str">
            <v>NA</v>
          </cell>
          <cell r="AD1867" t="str">
            <v>99.4</v>
          </cell>
          <cell r="AE1867" t="str">
            <v>79</v>
          </cell>
          <cell r="AF1867" t="str">
            <v xml:space="preserve">   980000</v>
          </cell>
          <cell r="AG1867" t="str">
            <v>695</v>
          </cell>
        </row>
        <row r="1868">
          <cell r="H1868" t="str">
            <v>3797_B_3</v>
          </cell>
          <cell r="I1868">
            <v>30834</v>
          </cell>
          <cell r="K1868" t="str">
            <v>OP</v>
          </cell>
          <cell r="L1868" t="str">
            <v>EK</v>
          </cell>
          <cell r="O1868" t="str">
            <v>12300</v>
          </cell>
          <cell r="P1868">
            <v>7018</v>
          </cell>
          <cell r="Q1868">
            <v>0.03</v>
          </cell>
          <cell r="R1868" t="str">
            <v>99.2</v>
          </cell>
          <cell r="S1868" t="str">
            <v>99.2</v>
          </cell>
          <cell r="T1868">
            <v>30926</v>
          </cell>
          <cell r="V1868" t="str">
            <v>15</v>
          </cell>
          <cell r="X1868" t="str">
            <v>NA</v>
          </cell>
          <cell r="Z1868" t="str">
            <v>.7</v>
          </cell>
          <cell r="AB1868" t="str">
            <v>NA</v>
          </cell>
          <cell r="AD1868" t="str">
            <v>99.2</v>
          </cell>
          <cell r="AE1868" t="str">
            <v>52</v>
          </cell>
          <cell r="AF1868" t="str">
            <v xml:space="preserve">   427000</v>
          </cell>
          <cell r="AG1868" t="str">
            <v>301</v>
          </cell>
        </row>
        <row r="1869">
          <cell r="H1869" t="str">
            <v>3797_B_4</v>
          </cell>
          <cell r="I1869">
            <v>30011</v>
          </cell>
          <cell r="K1869" t="str">
            <v>OP</v>
          </cell>
          <cell r="L1869" t="str">
            <v>EK</v>
          </cell>
          <cell r="O1869" t="str">
            <v>19300</v>
          </cell>
          <cell r="P1869">
            <v>8030</v>
          </cell>
          <cell r="Q1869">
            <v>0.02</v>
          </cell>
          <cell r="R1869" t="str">
            <v>99.7</v>
          </cell>
          <cell r="S1869" t="str">
            <v>99.7</v>
          </cell>
          <cell r="T1869">
            <v>30376</v>
          </cell>
          <cell r="V1869" t="str">
            <v>15</v>
          </cell>
          <cell r="X1869" t="str">
            <v>NA</v>
          </cell>
          <cell r="Z1869" t="str">
            <v>.7</v>
          </cell>
          <cell r="AB1869" t="str">
            <v>NA</v>
          </cell>
          <cell r="AD1869" t="str">
            <v>99.7</v>
          </cell>
          <cell r="AE1869" t="str">
            <v>60</v>
          </cell>
          <cell r="AF1869" t="str">
            <v xml:space="preserve">   690000</v>
          </cell>
          <cell r="AG1869" t="str">
            <v>285</v>
          </cell>
        </row>
        <row r="1870">
          <cell r="H1870" t="str">
            <v>3797_B_5</v>
          </cell>
          <cell r="I1870">
            <v>29373</v>
          </cell>
          <cell r="K1870" t="str">
            <v>OP</v>
          </cell>
          <cell r="L1870" t="str">
            <v>EK</v>
          </cell>
          <cell r="O1870" t="str">
            <v>12400</v>
          </cell>
          <cell r="P1870">
            <v>7032</v>
          </cell>
          <cell r="Q1870">
            <v>0.03</v>
          </cell>
          <cell r="R1870" t="str">
            <v>99.7</v>
          </cell>
          <cell r="S1870" t="str">
            <v>99.7</v>
          </cell>
          <cell r="T1870">
            <v>29799</v>
          </cell>
          <cell r="V1870" t="str">
            <v>15</v>
          </cell>
          <cell r="X1870" t="str">
            <v>NA</v>
          </cell>
          <cell r="Z1870" t="str">
            <v>.7</v>
          </cell>
          <cell r="AB1870" t="str">
            <v>NA</v>
          </cell>
          <cell r="AD1870" t="str">
            <v>99.7</v>
          </cell>
          <cell r="AE1870" t="str">
            <v>57</v>
          </cell>
          <cell r="AF1870" t="str">
            <v xml:space="preserve">  1300000</v>
          </cell>
          <cell r="AG1870" t="str">
            <v>311</v>
          </cell>
        </row>
        <row r="1871">
          <cell r="H1871" t="str">
            <v>3797_B_6</v>
          </cell>
          <cell r="I1871">
            <v>31898</v>
          </cell>
          <cell r="K1871" t="str">
            <v>OP</v>
          </cell>
          <cell r="L1871" t="str">
            <v>EK</v>
          </cell>
          <cell r="O1871" t="str">
            <v>29700</v>
          </cell>
          <cell r="P1871">
            <v>7987</v>
          </cell>
          <cell r="Q1871">
            <v>7.0000000000000007E-2</v>
          </cell>
          <cell r="R1871" t="str">
            <v>99.2</v>
          </cell>
          <cell r="S1871" t="str">
            <v>99.2</v>
          </cell>
          <cell r="T1871">
            <v>30742</v>
          </cell>
          <cell r="V1871" t="str">
            <v>15</v>
          </cell>
          <cell r="X1871" t="str">
            <v>NA</v>
          </cell>
          <cell r="Z1871" t="str">
            <v>.7</v>
          </cell>
          <cell r="AB1871" t="str">
            <v>NA</v>
          </cell>
          <cell r="AD1871" t="str">
            <v>99.2</v>
          </cell>
          <cell r="AE1871" t="str">
            <v>665</v>
          </cell>
          <cell r="AF1871" t="str">
            <v xml:space="preserve">  2210000</v>
          </cell>
          <cell r="AG1871" t="str">
            <v>264</v>
          </cell>
        </row>
        <row r="1872">
          <cell r="H1872" t="str">
            <v>3803_B_1</v>
          </cell>
          <cell r="I1872">
            <v>31898</v>
          </cell>
          <cell r="K1872" t="str">
            <v>OP</v>
          </cell>
          <cell r="L1872" t="str">
            <v>EK</v>
          </cell>
          <cell r="O1872" t="str">
            <v>3329</v>
          </cell>
          <cell r="P1872">
            <v>6847</v>
          </cell>
          <cell r="Q1872">
            <v>0.01</v>
          </cell>
          <cell r="R1872" t="str">
            <v>99.5</v>
          </cell>
          <cell r="S1872" t="str">
            <v>99.8</v>
          </cell>
          <cell r="T1872">
            <v>31959</v>
          </cell>
          <cell r="V1872" t="str">
            <v>6</v>
          </cell>
          <cell r="W1872" t="str">
            <v>13.7</v>
          </cell>
          <cell r="X1872" t="str">
            <v>NA</v>
          </cell>
          <cell r="Z1872" t="str">
            <v>.7</v>
          </cell>
          <cell r="AA1872" t="str">
            <v>1.4</v>
          </cell>
          <cell r="AB1872" t="str">
            <v>NA</v>
          </cell>
          <cell r="AD1872" t="str">
            <v>99.8</v>
          </cell>
          <cell r="AE1872" t="str">
            <v>34</v>
          </cell>
          <cell r="AF1872" t="str">
            <v xml:space="preserve">   468000</v>
          </cell>
          <cell r="AG1872" t="str">
            <v>320</v>
          </cell>
        </row>
        <row r="1873">
          <cell r="H1873" t="str">
            <v>3803_B_2</v>
          </cell>
          <cell r="I1873">
            <v>31837</v>
          </cell>
          <cell r="K1873" t="str">
            <v>OP</v>
          </cell>
          <cell r="L1873" t="str">
            <v>EK</v>
          </cell>
          <cell r="O1873" t="str">
            <v>3325</v>
          </cell>
          <cell r="P1873">
            <v>228</v>
          </cell>
          <cell r="Q1873">
            <v>0.01</v>
          </cell>
          <cell r="R1873" t="str">
            <v>99.8</v>
          </cell>
          <cell r="S1873" t="str">
            <v>99.8</v>
          </cell>
          <cell r="T1873">
            <v>31898</v>
          </cell>
          <cell r="V1873" t="str">
            <v>6</v>
          </cell>
          <cell r="W1873" t="str">
            <v>13.7</v>
          </cell>
          <cell r="X1873" t="str">
            <v>NA</v>
          </cell>
          <cell r="Z1873" t="str">
            <v>.7</v>
          </cell>
          <cell r="AA1873" t="str">
            <v>1.4</v>
          </cell>
          <cell r="AB1873" t="str">
            <v>NA</v>
          </cell>
          <cell r="AD1873" t="str">
            <v>99.8</v>
          </cell>
          <cell r="AE1873" t="str">
            <v>34</v>
          </cell>
          <cell r="AF1873" t="str">
            <v xml:space="preserve">   468000</v>
          </cell>
          <cell r="AG1873" t="str">
            <v>320</v>
          </cell>
        </row>
        <row r="1874">
          <cell r="H1874" t="str">
            <v>3803_B_3</v>
          </cell>
          <cell r="I1874">
            <v>30072</v>
          </cell>
          <cell r="K1874" t="str">
            <v>OP</v>
          </cell>
          <cell r="L1874" t="str">
            <v>EK</v>
          </cell>
          <cell r="O1874" t="str">
            <v>14700</v>
          </cell>
          <cell r="P1874">
            <v>7948</v>
          </cell>
          <cell r="Q1874">
            <v>0</v>
          </cell>
          <cell r="R1874" t="str">
            <v>99.9</v>
          </cell>
          <cell r="S1874" t="str">
            <v>99.8</v>
          </cell>
          <cell r="T1874">
            <v>32051</v>
          </cell>
          <cell r="V1874" t="str">
            <v>15</v>
          </cell>
          <cell r="X1874" t="str">
            <v>NA</v>
          </cell>
          <cell r="Z1874" t="str">
            <v>.7</v>
          </cell>
          <cell r="AB1874" t="str">
            <v>NA</v>
          </cell>
          <cell r="AD1874" t="str">
            <v>99.7</v>
          </cell>
          <cell r="AE1874" t="str">
            <v>42</v>
          </cell>
          <cell r="AF1874" t="str">
            <v xml:space="preserve">   700000</v>
          </cell>
          <cell r="AG1874" t="str">
            <v>285</v>
          </cell>
        </row>
        <row r="1875">
          <cell r="H1875" t="str">
            <v>3803_B_4</v>
          </cell>
          <cell r="I1875">
            <v>30072</v>
          </cell>
          <cell r="K1875" t="str">
            <v>OP</v>
          </cell>
          <cell r="L1875" t="str">
            <v>EK</v>
          </cell>
          <cell r="O1875" t="str">
            <v>18100</v>
          </cell>
          <cell r="P1875">
            <v>7495</v>
          </cell>
          <cell r="Q1875">
            <v>0.01</v>
          </cell>
          <cell r="R1875" t="str">
            <v>99.8</v>
          </cell>
          <cell r="S1875" t="str">
            <v>99.7</v>
          </cell>
          <cell r="T1875">
            <v>31079</v>
          </cell>
          <cell r="V1875" t="str">
            <v>15</v>
          </cell>
          <cell r="X1875" t="str">
            <v>NA</v>
          </cell>
          <cell r="Z1875" t="str">
            <v>.7</v>
          </cell>
          <cell r="AB1875" t="str">
            <v>NA</v>
          </cell>
          <cell r="AD1875" t="str">
            <v>99.7</v>
          </cell>
          <cell r="AE1875" t="str">
            <v>62</v>
          </cell>
          <cell r="AF1875" t="str">
            <v xml:space="preserve">   951000</v>
          </cell>
          <cell r="AG1875" t="str">
            <v>285</v>
          </cell>
        </row>
        <row r="1876">
          <cell r="H1876" t="str">
            <v>3804_B_3</v>
          </cell>
          <cell r="I1876">
            <v>20241</v>
          </cell>
          <cell r="K1876" t="str">
            <v>RE</v>
          </cell>
          <cell r="L1876" t="str">
            <v>EK</v>
          </cell>
          <cell r="O1876" t="str">
            <v>13800</v>
          </cell>
          <cell r="R1876" t="str">
            <v>99.8</v>
          </cell>
          <cell r="S1876" t="str">
            <v>NA</v>
          </cell>
          <cell r="U1876" t="str">
            <v>NA</v>
          </cell>
          <cell r="V1876" t="str">
            <v>9</v>
          </cell>
          <cell r="W1876" t="str">
            <v>13</v>
          </cell>
          <cell r="X1876" t="str">
            <v>NA</v>
          </cell>
          <cell r="Z1876" t="str">
            <v>.5</v>
          </cell>
          <cell r="AA1876" t="str">
            <v>1</v>
          </cell>
          <cell r="AB1876" t="str">
            <v>0.7</v>
          </cell>
          <cell r="AC1876" t="str">
            <v>3.5</v>
          </cell>
          <cell r="AD1876" t="str">
            <v>99.2</v>
          </cell>
          <cell r="AE1876" t="str">
            <v>48</v>
          </cell>
          <cell r="AF1876" t="str">
            <v xml:space="preserve">   414000</v>
          </cell>
          <cell r="AG1876" t="str">
            <v>345</v>
          </cell>
        </row>
        <row r="1877">
          <cell r="H1877" t="str">
            <v>3804_B_4</v>
          </cell>
          <cell r="I1877">
            <v>30133</v>
          </cell>
          <cell r="K1877" t="str">
            <v>RE</v>
          </cell>
          <cell r="L1877" t="str">
            <v>EK</v>
          </cell>
          <cell r="O1877" t="str">
            <v>2280</v>
          </cell>
          <cell r="R1877" t="str">
            <v>99.7</v>
          </cell>
          <cell r="S1877" t="str">
            <v>NA</v>
          </cell>
          <cell r="U1877" t="str">
            <v>NA</v>
          </cell>
          <cell r="V1877" t="str">
            <v>15</v>
          </cell>
          <cell r="X1877" t="str">
            <v>NA</v>
          </cell>
          <cell r="Z1877" t="str">
            <v>0.7</v>
          </cell>
          <cell r="AB1877" t="str">
            <v>NA</v>
          </cell>
          <cell r="AD1877" t="str">
            <v>99.7</v>
          </cell>
          <cell r="AE1877" t="str">
            <v>56</v>
          </cell>
          <cell r="AF1877" t="str">
            <v xml:space="preserve">   951000</v>
          </cell>
          <cell r="AG1877" t="str">
            <v>265</v>
          </cell>
        </row>
        <row r="1878">
          <cell r="H1878" t="str">
            <v>3804_B_5</v>
          </cell>
          <cell r="I1878">
            <v>27546</v>
          </cell>
          <cell r="K1878" t="str">
            <v>OP</v>
          </cell>
          <cell r="L1878" t="str">
            <v>MC</v>
          </cell>
          <cell r="O1878" t="str">
            <v>575</v>
          </cell>
          <cell r="P1878">
            <v>2166</v>
          </cell>
          <cell r="Q1878">
            <v>0.04</v>
          </cell>
          <cell r="R1878" t="str">
            <v>50.0</v>
          </cell>
          <cell r="S1878" t="str">
            <v>50.0</v>
          </cell>
          <cell r="T1878">
            <v>29129</v>
          </cell>
          <cell r="V1878" t="str">
            <v>NA</v>
          </cell>
          <cell r="X1878" t="str">
            <v>0.1</v>
          </cell>
          <cell r="Z1878" t="str">
            <v>NA</v>
          </cell>
          <cell r="AB1878" t="str">
            <v>0.9</v>
          </cell>
          <cell r="AD1878" t="str">
            <v>91.2</v>
          </cell>
          <cell r="AE1878" t="str">
            <v>1086</v>
          </cell>
          <cell r="AF1878" t="str">
            <v xml:space="preserve">  2844000</v>
          </cell>
          <cell r="AG1878" t="str">
            <v>340</v>
          </cell>
        </row>
        <row r="1879">
          <cell r="H1879" t="str">
            <v>3809_B_1</v>
          </cell>
          <cell r="I1879">
            <v>25355</v>
          </cell>
          <cell r="K1879" t="str">
            <v>OP</v>
          </cell>
          <cell r="L1879" t="str">
            <v>MC</v>
          </cell>
          <cell r="M1879" t="str">
            <v>EK</v>
          </cell>
          <cell r="O1879" t="str">
            <v>3200</v>
          </cell>
          <cell r="P1879">
            <v>2854</v>
          </cell>
          <cell r="Q1879">
            <v>0.05</v>
          </cell>
          <cell r="R1879" t="str">
            <v>99.1</v>
          </cell>
          <cell r="S1879" t="str">
            <v>99.1</v>
          </cell>
          <cell r="T1879">
            <v>35431</v>
          </cell>
          <cell r="V1879" t="str">
            <v>10</v>
          </cell>
          <cell r="X1879" t="str">
            <v>EN</v>
          </cell>
          <cell r="Z1879" t="str">
            <v>1.2</v>
          </cell>
          <cell r="AB1879" t="str">
            <v>.7</v>
          </cell>
          <cell r="AC1879" t="str">
            <v>3.5</v>
          </cell>
          <cell r="AD1879" t="str">
            <v>99</v>
          </cell>
          <cell r="AE1879" t="str">
            <v>297</v>
          </cell>
          <cell r="AF1879" t="str">
            <v xml:space="preserve">   700000</v>
          </cell>
          <cell r="AG1879" t="str">
            <v>285</v>
          </cell>
        </row>
        <row r="1880">
          <cell r="H1880" t="str">
            <v>3809_B_2</v>
          </cell>
          <cell r="I1880">
            <v>31260</v>
          </cell>
          <cell r="K1880" t="str">
            <v>OP</v>
          </cell>
          <cell r="L1880" t="str">
            <v>EK</v>
          </cell>
          <cell r="O1880" t="str">
            <v>19800</v>
          </cell>
          <cell r="P1880">
            <v>3016</v>
          </cell>
          <cell r="Q1880">
            <v>0.05</v>
          </cell>
          <cell r="R1880" t="str">
            <v>99.5</v>
          </cell>
          <cell r="S1880" t="str">
            <v>99.8</v>
          </cell>
          <cell r="T1880">
            <v>31291</v>
          </cell>
          <cell r="V1880" t="str">
            <v>10</v>
          </cell>
          <cell r="X1880" t="str">
            <v>NA</v>
          </cell>
          <cell r="Z1880" t="str">
            <v>.6</v>
          </cell>
          <cell r="AB1880" t="str">
            <v>NA</v>
          </cell>
          <cell r="AD1880" t="str">
            <v>99.5</v>
          </cell>
          <cell r="AE1880" t="str">
            <v>34</v>
          </cell>
          <cell r="AF1880" t="str">
            <v xml:space="preserve">   652000</v>
          </cell>
          <cell r="AG1880" t="str">
            <v>285</v>
          </cell>
        </row>
        <row r="1881">
          <cell r="H1881" t="str">
            <v>3809_B_3</v>
          </cell>
          <cell r="I1881">
            <v>27030</v>
          </cell>
          <cell r="K1881" t="str">
            <v>OP</v>
          </cell>
          <cell r="L1881" t="str">
            <v>MC</v>
          </cell>
          <cell r="O1881" t="str">
            <v>572</v>
          </cell>
          <cell r="P1881">
            <v>463</v>
          </cell>
          <cell r="Q1881">
            <v>0.08</v>
          </cell>
          <cell r="R1881" t="str">
            <v>91.2</v>
          </cell>
          <cell r="S1881" t="str">
            <v>72.1</v>
          </cell>
          <cell r="T1881">
            <v>31291</v>
          </cell>
          <cell r="V1881" t="str">
            <v>NA</v>
          </cell>
          <cell r="X1881" t="str">
            <v>.1</v>
          </cell>
          <cell r="Z1881" t="str">
            <v>NA</v>
          </cell>
          <cell r="AB1881" t="str">
            <v>.9</v>
          </cell>
          <cell r="AD1881" t="str">
            <v>91.2</v>
          </cell>
          <cell r="AE1881" t="str">
            <v>1086</v>
          </cell>
          <cell r="AF1881" t="str">
            <v xml:space="preserve">  2844800</v>
          </cell>
          <cell r="AG1881" t="str">
            <v>340</v>
          </cell>
        </row>
        <row r="1882">
          <cell r="H1882" t="str">
            <v>3954_B_1</v>
          </cell>
          <cell r="I1882">
            <v>26816</v>
          </cell>
          <cell r="K1882" t="str">
            <v>OP</v>
          </cell>
          <cell r="L1882" t="str">
            <v>EK</v>
          </cell>
          <cell r="O1882" t="str">
            <v>9748</v>
          </cell>
          <cell r="P1882">
            <v>7899</v>
          </cell>
          <cell r="Q1882">
            <v>0.01</v>
          </cell>
          <cell r="R1882" t="str">
            <v>99.9</v>
          </cell>
          <cell r="S1882" t="str">
            <v>99.9</v>
          </cell>
          <cell r="T1882">
            <v>38473</v>
          </cell>
          <cell r="V1882" t="str">
            <v>25</v>
          </cell>
          <cell r="X1882" t="str">
            <v>NA</v>
          </cell>
          <cell r="Z1882" t="str">
            <v>1</v>
          </cell>
          <cell r="AA1882" t="str">
            <v>5</v>
          </cell>
          <cell r="AB1882" t="str">
            <v>NA</v>
          </cell>
          <cell r="AD1882" t="str">
            <v>99.8</v>
          </cell>
          <cell r="AE1882" t="str">
            <v>110</v>
          </cell>
          <cell r="AF1882" t="str">
            <v xml:space="preserve">  1820000</v>
          </cell>
          <cell r="AG1882" t="str">
            <v>285</v>
          </cell>
        </row>
        <row r="1883">
          <cell r="H1883" t="str">
            <v>3954_B_2</v>
          </cell>
          <cell r="I1883">
            <v>26816</v>
          </cell>
          <cell r="K1883" t="str">
            <v>OP</v>
          </cell>
          <cell r="L1883" t="str">
            <v>EK</v>
          </cell>
          <cell r="O1883" t="str">
            <v>9374</v>
          </cell>
          <cell r="P1883">
            <v>6616</v>
          </cell>
          <cell r="Q1883">
            <v>0.01</v>
          </cell>
          <cell r="R1883" t="str">
            <v>99.9</v>
          </cell>
          <cell r="S1883" t="str">
            <v>99.9</v>
          </cell>
          <cell r="T1883">
            <v>38473</v>
          </cell>
          <cell r="V1883" t="str">
            <v>25</v>
          </cell>
          <cell r="X1883" t="str">
            <v>NA</v>
          </cell>
          <cell r="Z1883" t="str">
            <v>1</v>
          </cell>
          <cell r="AA1883" t="str">
            <v>5</v>
          </cell>
          <cell r="AB1883" t="str">
            <v>NA</v>
          </cell>
          <cell r="AD1883" t="str">
            <v>99.8</v>
          </cell>
          <cell r="AE1883" t="str">
            <v>110</v>
          </cell>
          <cell r="AF1883" t="str">
            <v xml:space="preserve">  1820000</v>
          </cell>
          <cell r="AG1883" t="str">
            <v>285</v>
          </cell>
        </row>
        <row r="1884">
          <cell r="H1884" t="str">
            <v>3954_B_3</v>
          </cell>
          <cell r="I1884">
            <v>26665</v>
          </cell>
          <cell r="K1884" t="str">
            <v>OP</v>
          </cell>
          <cell r="L1884" t="str">
            <v>EK</v>
          </cell>
          <cell r="O1884" t="str">
            <v>4608</v>
          </cell>
          <cell r="P1884">
            <v>7857</v>
          </cell>
          <cell r="Q1884">
            <v>0.01</v>
          </cell>
          <cell r="R1884" t="str">
            <v>99.8</v>
          </cell>
          <cell r="S1884" t="str">
            <v>99.8</v>
          </cell>
          <cell r="T1884">
            <v>38473</v>
          </cell>
          <cell r="V1884" t="str">
            <v>25</v>
          </cell>
          <cell r="X1884" t="str">
            <v>NA</v>
          </cell>
          <cell r="Z1884" t="str">
            <v>1</v>
          </cell>
          <cell r="AA1884" t="str">
            <v>5</v>
          </cell>
          <cell r="AB1884" t="str">
            <v>NA</v>
          </cell>
          <cell r="AD1884" t="str">
            <v>99.2</v>
          </cell>
          <cell r="AE1884" t="str">
            <v>660</v>
          </cell>
          <cell r="AF1884" t="str">
            <v xml:space="preserve">  2230000</v>
          </cell>
          <cell r="AG1884" t="str">
            <v>285</v>
          </cell>
        </row>
        <row r="1885">
          <cell r="H1885" t="str">
            <v>7213_B_1</v>
          </cell>
          <cell r="I1885">
            <v>34700</v>
          </cell>
          <cell r="K1885" t="str">
            <v>OP</v>
          </cell>
          <cell r="L1885" t="str">
            <v>BR</v>
          </cell>
          <cell r="O1885" t="str">
            <v>EN</v>
          </cell>
          <cell r="P1885">
            <v>8359</v>
          </cell>
          <cell r="Q1885">
            <v>0.01</v>
          </cell>
          <cell r="R1885" t="str">
            <v>99.9</v>
          </cell>
          <cell r="S1885" t="str">
            <v>99.9</v>
          </cell>
          <cell r="T1885">
            <v>34973</v>
          </cell>
          <cell r="V1885" t="str">
            <v>5.5</v>
          </cell>
          <cell r="W1885" t="str">
            <v>13</v>
          </cell>
          <cell r="X1885" t="str">
            <v>NA</v>
          </cell>
          <cell r="Z1885" t="str">
            <v>.5</v>
          </cell>
          <cell r="AA1885" t="str">
            <v>2</v>
          </cell>
          <cell r="AB1885" t="str">
            <v>NA</v>
          </cell>
          <cell r="AD1885" t="str">
            <v>99.9</v>
          </cell>
          <cell r="AE1885" t="str">
            <v>81</v>
          </cell>
          <cell r="AF1885" t="str">
            <v xml:space="preserve">   795000</v>
          </cell>
          <cell r="AG1885" t="str">
            <v>280</v>
          </cell>
        </row>
        <row r="1886">
          <cell r="H1886" t="str">
            <v>7213_B_2</v>
          </cell>
          <cell r="I1886">
            <v>35125</v>
          </cell>
          <cell r="K1886" t="str">
            <v>OP</v>
          </cell>
          <cell r="L1886" t="str">
            <v>BR</v>
          </cell>
          <cell r="O1886" t="str">
            <v>EN</v>
          </cell>
          <cell r="P1886">
            <v>7743</v>
          </cell>
          <cell r="Q1886">
            <v>0.01</v>
          </cell>
          <cell r="R1886" t="str">
            <v>99.9</v>
          </cell>
          <cell r="S1886" t="str">
            <v>99.9</v>
          </cell>
          <cell r="T1886">
            <v>35156</v>
          </cell>
          <cell r="V1886" t="str">
            <v>5.5</v>
          </cell>
          <cell r="W1886" t="str">
            <v>13</v>
          </cell>
          <cell r="X1886" t="str">
            <v>NA</v>
          </cell>
          <cell r="Z1886" t="str">
            <v>.5</v>
          </cell>
          <cell r="AA1886" t="str">
            <v>2</v>
          </cell>
          <cell r="AB1886" t="str">
            <v>NA</v>
          </cell>
          <cell r="AD1886" t="str">
            <v>99.9</v>
          </cell>
          <cell r="AE1886" t="str">
            <v>81</v>
          </cell>
          <cell r="AF1886" t="str">
            <v xml:space="preserve">   795000</v>
          </cell>
          <cell r="AG1886" t="str">
            <v>280</v>
          </cell>
        </row>
        <row r="1887">
          <cell r="H1887" t="str">
            <v>50771_B_FGPC1</v>
          </cell>
          <cell r="I1887">
            <v>32448</v>
          </cell>
          <cell r="K1887" t="str">
            <v>OP</v>
          </cell>
          <cell r="L1887" t="str">
            <v>EK</v>
          </cell>
          <cell r="O1887" t="str">
            <v>1200</v>
          </cell>
          <cell r="P1887">
            <v>8432</v>
          </cell>
          <cell r="Q1887">
            <v>0.06</v>
          </cell>
          <cell r="R1887" t="str">
            <v>99.9</v>
          </cell>
          <cell r="S1887" t="str">
            <v>99.9</v>
          </cell>
          <cell r="T1887">
            <v>37712</v>
          </cell>
          <cell r="V1887" t="str">
            <v>NA</v>
          </cell>
          <cell r="X1887" t="str">
            <v>NA</v>
          </cell>
          <cell r="Z1887" t="str">
            <v>NA</v>
          </cell>
          <cell r="AB1887" t="str">
            <v>NA</v>
          </cell>
          <cell r="AD1887" t="str">
            <v>99.9</v>
          </cell>
          <cell r="AE1887" t="str">
            <v>6.1</v>
          </cell>
          <cell r="AF1887" t="str">
            <v>164823</v>
          </cell>
          <cell r="AG1887" t="str">
            <v>300</v>
          </cell>
        </row>
        <row r="1888">
          <cell r="H1888" t="str">
            <v>50293_B_BHG300</v>
          </cell>
          <cell r="I1888">
            <v>32295</v>
          </cell>
          <cell r="K1888" t="str">
            <v>OP</v>
          </cell>
          <cell r="L1888" t="str">
            <v>BP</v>
          </cell>
          <cell r="O1888" t="str">
            <v>EN</v>
          </cell>
          <cell r="P1888">
            <v>6338</v>
          </cell>
          <cell r="Q1888">
            <v>0.03</v>
          </cell>
          <cell r="R1888" t="str">
            <v>99.8</v>
          </cell>
          <cell r="S1888" t="str">
            <v>99.8</v>
          </cell>
          <cell r="V1888" t="str">
            <v>NA</v>
          </cell>
          <cell r="X1888" t="str">
            <v>NA</v>
          </cell>
          <cell r="Z1888" t="str">
            <v>NA</v>
          </cell>
          <cell r="AB1888" t="str">
            <v>NA</v>
          </cell>
          <cell r="AD1888" t="str">
            <v>99.9</v>
          </cell>
          <cell r="AE1888" t="str">
            <v>5</v>
          </cell>
          <cell r="AF1888" t="str">
            <v>117176</v>
          </cell>
          <cell r="AG1888" t="str">
            <v>283</v>
          </cell>
        </row>
        <row r="1889">
          <cell r="H1889" t="str">
            <v>50933_B_ESP</v>
          </cell>
          <cell r="I1889">
            <v>33055</v>
          </cell>
          <cell r="K1889" t="str">
            <v>OP</v>
          </cell>
          <cell r="L1889" t="str">
            <v>EW</v>
          </cell>
          <cell r="O1889" t="str">
            <v>3715</v>
          </cell>
          <cell r="P1889">
            <v>8353</v>
          </cell>
          <cell r="Q1889">
            <v>0.01</v>
          </cell>
          <cell r="R1889" t="str">
            <v>98.6</v>
          </cell>
          <cell r="S1889" t="str">
            <v>98.6</v>
          </cell>
          <cell r="T1889">
            <v>38596</v>
          </cell>
          <cell r="V1889" t="str">
            <v>4.9</v>
          </cell>
          <cell r="W1889" t="str">
            <v>7.3</v>
          </cell>
          <cell r="X1889" t="str">
            <v>NA</v>
          </cell>
          <cell r="Z1889" t="str">
            <v>0.9</v>
          </cell>
          <cell r="AA1889" t="str">
            <v>2.0</v>
          </cell>
          <cell r="AB1889" t="str">
            <v>NA</v>
          </cell>
          <cell r="AD1889" t="str">
            <v>95.9</v>
          </cell>
          <cell r="AE1889" t="str">
            <v>31</v>
          </cell>
          <cell r="AF1889" t="str">
            <v>110000</v>
          </cell>
          <cell r="AG1889" t="str">
            <v>320</v>
          </cell>
        </row>
        <row r="1890">
          <cell r="H1890" t="str">
            <v>50933_B_MC4</v>
          </cell>
          <cell r="I1890">
            <v>26451</v>
          </cell>
          <cell r="K1890" t="str">
            <v>OP</v>
          </cell>
          <cell r="L1890" t="str">
            <v>MC</v>
          </cell>
          <cell r="O1890" t="str">
            <v>EN</v>
          </cell>
          <cell r="P1890">
            <v>2710</v>
          </cell>
          <cell r="Q1890">
            <v>0.22</v>
          </cell>
          <cell r="R1890" t="str">
            <v>70.8</v>
          </cell>
          <cell r="S1890" t="str">
            <v>72.4</v>
          </cell>
          <cell r="T1890">
            <v>38596</v>
          </cell>
          <cell r="V1890" t="str">
            <v>5.0</v>
          </cell>
          <cell r="W1890" t="str">
            <v>8.0</v>
          </cell>
          <cell r="X1890" t="str">
            <v>NA</v>
          </cell>
          <cell r="Z1890" t="str">
            <v>0.6</v>
          </cell>
          <cell r="AA1890" t="str">
            <v>1.0</v>
          </cell>
          <cell r="AB1890" t="str">
            <v>NA</v>
          </cell>
          <cell r="AD1890" t="str">
            <v>70.0</v>
          </cell>
          <cell r="AE1890" t="str">
            <v>144</v>
          </cell>
          <cell r="AF1890" t="str">
            <v>200000</v>
          </cell>
          <cell r="AG1890" t="str">
            <v>460</v>
          </cell>
        </row>
        <row r="1891">
          <cell r="H1891" t="str">
            <v>50933_B_MC5</v>
          </cell>
          <cell r="I1891">
            <v>26451</v>
          </cell>
          <cell r="K1891" t="str">
            <v>SC</v>
          </cell>
          <cell r="L1891" t="str">
            <v>MC</v>
          </cell>
          <cell r="O1891" t="str">
            <v>EN</v>
          </cell>
          <cell r="P1891">
            <v>0</v>
          </cell>
          <cell r="Q1891">
            <v>0</v>
          </cell>
          <cell r="R1891" t="str">
            <v>89.1</v>
          </cell>
          <cell r="S1891" t="str">
            <v>83.0</v>
          </cell>
          <cell r="T1891">
            <v>26877</v>
          </cell>
          <cell r="V1891" t="str">
            <v>5.0</v>
          </cell>
          <cell r="W1891" t="str">
            <v>8.0</v>
          </cell>
          <cell r="X1891" t="str">
            <v>NA</v>
          </cell>
          <cell r="Z1891" t="str">
            <v>0.6</v>
          </cell>
          <cell r="AA1891" t="str">
            <v>1.0</v>
          </cell>
          <cell r="AB1891" t="str">
            <v>NA</v>
          </cell>
          <cell r="AD1891" t="str">
            <v>82.0</v>
          </cell>
          <cell r="AE1891" t="str">
            <v>17</v>
          </cell>
          <cell r="AF1891" t="str">
            <v>47971</v>
          </cell>
          <cell r="AG1891" t="str">
            <v>460</v>
          </cell>
        </row>
        <row r="1892">
          <cell r="H1892" t="str">
            <v>54035_B_BH1</v>
          </cell>
          <cell r="I1892">
            <v>34455</v>
          </cell>
          <cell r="K1892" t="str">
            <v>OP</v>
          </cell>
          <cell r="L1892" t="str">
            <v>BR</v>
          </cell>
          <cell r="O1892" t="str">
            <v>10271</v>
          </cell>
          <cell r="P1892">
            <v>7787</v>
          </cell>
          <cell r="Q1892">
            <v>0</v>
          </cell>
          <cell r="R1892" t="str">
            <v>95.0</v>
          </cell>
          <cell r="S1892" t="str">
            <v>99.9</v>
          </cell>
          <cell r="T1892">
            <v>34455</v>
          </cell>
          <cell r="V1892" t="str">
            <v>8.0</v>
          </cell>
          <cell r="W1892" t="str">
            <v>14.0</v>
          </cell>
          <cell r="X1892" t="str">
            <v>NA</v>
          </cell>
          <cell r="Z1892" t="str">
            <v>0.8</v>
          </cell>
          <cell r="AA1892" t="str">
            <v>1.5</v>
          </cell>
          <cell r="AB1892" t="str">
            <v>0.2</v>
          </cell>
          <cell r="AD1892" t="str">
            <v>99.8</v>
          </cell>
          <cell r="AE1892" t="str">
            <v>30</v>
          </cell>
          <cell r="AF1892" t="str">
            <v>475000</v>
          </cell>
          <cell r="AG1892" t="str">
            <v>165</v>
          </cell>
        </row>
        <row r="1893">
          <cell r="H1893" t="str">
            <v>54755_B_BH2</v>
          </cell>
          <cell r="I1893">
            <v>34851</v>
          </cell>
          <cell r="K1893" t="str">
            <v>OP</v>
          </cell>
          <cell r="L1893" t="str">
            <v>BP</v>
          </cell>
          <cell r="O1893" t="str">
            <v>11439.5</v>
          </cell>
          <cell r="P1893">
            <v>7680</v>
          </cell>
          <cell r="Q1893">
            <v>0</v>
          </cell>
          <cell r="R1893" t="str">
            <v>99.0</v>
          </cell>
          <cell r="S1893" t="str">
            <v>100</v>
          </cell>
          <cell r="T1893">
            <v>34820</v>
          </cell>
          <cell r="V1893" t="str">
            <v>8.0</v>
          </cell>
          <cell r="W1893" t="str">
            <v>14.0</v>
          </cell>
          <cell r="X1893" t="str">
            <v>NA</v>
          </cell>
          <cell r="Z1893" t="str">
            <v>0.8</v>
          </cell>
          <cell r="AA1893" t="str">
            <v>1.5</v>
          </cell>
          <cell r="AB1893" t="str">
            <v>0.2</v>
          </cell>
          <cell r="AD1893" t="str">
            <v>99.8</v>
          </cell>
          <cell r="AE1893" t="str">
            <v>10</v>
          </cell>
          <cell r="AF1893" t="str">
            <v>136338</v>
          </cell>
          <cell r="AG1893" t="str">
            <v>160</v>
          </cell>
        </row>
        <row r="1894">
          <cell r="H1894" t="str">
            <v>127_B_1</v>
          </cell>
          <cell r="I1894">
            <v>31413</v>
          </cell>
          <cell r="K1894" t="str">
            <v>OP</v>
          </cell>
          <cell r="L1894" t="str">
            <v>EK</v>
          </cell>
          <cell r="O1894" t="str">
            <v>17107</v>
          </cell>
          <cell r="P1894">
            <v>7808</v>
          </cell>
          <cell r="Q1894">
            <v>0.02</v>
          </cell>
          <cell r="R1894" t="str">
            <v>99.6</v>
          </cell>
          <cell r="S1894" t="str">
            <v>99.8</v>
          </cell>
          <cell r="T1894">
            <v>31837</v>
          </cell>
          <cell r="V1894" t="str">
            <v>6</v>
          </cell>
          <cell r="X1894" t="str">
            <v>.5</v>
          </cell>
          <cell r="Z1894" t="str">
            <v>.4</v>
          </cell>
          <cell r="AB1894" t="str">
            <v>.1</v>
          </cell>
          <cell r="AD1894" t="str">
            <v>99.9</v>
          </cell>
          <cell r="AE1894" t="str">
            <v>205</v>
          </cell>
          <cell r="AF1894" t="str">
            <v xml:space="preserve">  2825895</v>
          </cell>
          <cell r="AG1894" t="str">
            <v>287</v>
          </cell>
        </row>
        <row r="1895">
          <cell r="H1895" t="str">
            <v>50882_B_FF1</v>
          </cell>
          <cell r="I1895">
            <v>36342</v>
          </cell>
          <cell r="K1895" t="str">
            <v>OP</v>
          </cell>
          <cell r="L1895" t="str">
            <v>BS</v>
          </cell>
          <cell r="O1895" t="str">
            <v>19368</v>
          </cell>
          <cell r="P1895">
            <v>8031</v>
          </cell>
          <cell r="Q1895">
            <v>5.0000000000000001E-3</v>
          </cell>
          <cell r="R1895" t="str">
            <v>99.8</v>
          </cell>
          <cell r="S1895" t="str">
            <v>NA</v>
          </cell>
          <cell r="U1895" t="str">
            <v>NA</v>
          </cell>
          <cell r="V1895" t="str">
            <v>NA</v>
          </cell>
          <cell r="X1895" t="str">
            <v>NA</v>
          </cell>
          <cell r="Z1895" t="str">
            <v>NA</v>
          </cell>
          <cell r="AB1895" t="str">
            <v>NA</v>
          </cell>
          <cell r="AD1895" t="str">
            <v>99.8</v>
          </cell>
          <cell r="AE1895" t="str">
            <v>8</v>
          </cell>
          <cell r="AF1895" t="str">
            <v>194876</v>
          </cell>
          <cell r="AG1895" t="str">
            <v>275</v>
          </cell>
        </row>
        <row r="1896">
          <cell r="H1896" t="str">
            <v>50882_B_FF2</v>
          </cell>
          <cell r="I1896">
            <v>36342</v>
          </cell>
          <cell r="K1896" t="str">
            <v>OP</v>
          </cell>
          <cell r="L1896" t="str">
            <v>BS</v>
          </cell>
          <cell r="O1896" t="str">
            <v>19368</v>
          </cell>
          <cell r="P1896">
            <v>7937</v>
          </cell>
          <cell r="Q1896">
            <v>3.0000000000000001E-3</v>
          </cell>
          <cell r="R1896" t="str">
            <v>99.8</v>
          </cell>
          <cell r="S1896" t="str">
            <v>NA</v>
          </cell>
          <cell r="U1896" t="str">
            <v>NA</v>
          </cell>
          <cell r="V1896" t="str">
            <v>NA</v>
          </cell>
          <cell r="X1896" t="str">
            <v>NA</v>
          </cell>
          <cell r="Z1896" t="str">
            <v>NA</v>
          </cell>
          <cell r="AB1896" t="str">
            <v>NA</v>
          </cell>
          <cell r="AD1896" t="str">
            <v>99.8</v>
          </cell>
          <cell r="AE1896" t="str">
            <v>8</v>
          </cell>
          <cell r="AF1896" t="str">
            <v>194876</v>
          </cell>
          <cell r="AG1896" t="str">
            <v>275</v>
          </cell>
        </row>
        <row r="1897">
          <cell r="H1897" t="str">
            <v>50882_B_FF3</v>
          </cell>
          <cell r="I1897">
            <v>36312</v>
          </cell>
          <cell r="K1897" t="str">
            <v>OP</v>
          </cell>
          <cell r="L1897" t="str">
            <v>BS</v>
          </cell>
          <cell r="O1897" t="str">
            <v>19368</v>
          </cell>
          <cell r="P1897">
            <v>8023</v>
          </cell>
          <cell r="Q1897">
            <v>2E-3</v>
          </cell>
          <cell r="R1897" t="str">
            <v>99.8</v>
          </cell>
          <cell r="S1897" t="str">
            <v>NA</v>
          </cell>
          <cell r="U1897" t="str">
            <v>NA</v>
          </cell>
          <cell r="V1897" t="str">
            <v>NA</v>
          </cell>
          <cell r="X1897" t="str">
            <v>NA</v>
          </cell>
          <cell r="Z1897" t="str">
            <v>NA</v>
          </cell>
          <cell r="AB1897" t="str">
            <v>NA</v>
          </cell>
          <cell r="AD1897" t="str">
            <v>99.8</v>
          </cell>
          <cell r="AE1897" t="str">
            <v>8</v>
          </cell>
          <cell r="AF1897" t="str">
            <v>194876</v>
          </cell>
          <cell r="AG1897" t="str">
            <v>275</v>
          </cell>
        </row>
        <row r="1898">
          <cell r="H1898" t="str">
            <v>6772_B_1</v>
          </cell>
          <cell r="I1898">
            <v>30042</v>
          </cell>
          <cell r="K1898" t="str">
            <v>OP</v>
          </cell>
          <cell r="L1898" t="str">
            <v>EK</v>
          </cell>
          <cell r="O1898" t="str">
            <v>9924</v>
          </cell>
          <cell r="P1898">
            <v>7688</v>
          </cell>
          <cell r="Q1898">
            <v>0.01</v>
          </cell>
          <cell r="R1898" t="str">
            <v>99.7</v>
          </cell>
          <cell r="S1898" t="str">
            <v>99.6</v>
          </cell>
          <cell r="T1898">
            <v>37865</v>
          </cell>
          <cell r="V1898" t="str">
            <v>7.0</v>
          </cell>
          <cell r="X1898" t="str">
            <v>NA</v>
          </cell>
          <cell r="Z1898" t="str">
            <v>5.0</v>
          </cell>
          <cell r="AB1898" t="str">
            <v>NA</v>
          </cell>
          <cell r="AD1898" t="str">
            <v>99.0</v>
          </cell>
          <cell r="AE1898" t="str">
            <v>42</v>
          </cell>
          <cell r="AF1898" t="str">
            <v>2100000</v>
          </cell>
          <cell r="AG1898" t="str">
            <v>300</v>
          </cell>
        </row>
        <row r="1899">
          <cell r="H1899" t="str">
            <v>50184_B_PRECIP</v>
          </cell>
          <cell r="I1899">
            <v>32994</v>
          </cell>
          <cell r="K1899" t="str">
            <v>OP</v>
          </cell>
          <cell r="L1899" t="str">
            <v>EW</v>
          </cell>
          <cell r="O1899" t="str">
            <v>5512</v>
          </cell>
          <cell r="P1899">
            <v>8496</v>
          </cell>
          <cell r="Q1899">
            <v>0.03</v>
          </cell>
          <cell r="R1899" t="str">
            <v>99.8</v>
          </cell>
          <cell r="S1899" t="str">
            <v>98.0</v>
          </cell>
          <cell r="T1899">
            <v>36312</v>
          </cell>
          <cell r="V1899" t="str">
            <v>NA</v>
          </cell>
          <cell r="X1899" t="str">
            <v>2</v>
          </cell>
          <cell r="Z1899" t="str">
            <v>NA</v>
          </cell>
          <cell r="AB1899" t="str">
            <v>.50</v>
          </cell>
          <cell r="AD1899" t="str">
            <v>99.8</v>
          </cell>
          <cell r="AE1899" t="str">
            <v>35</v>
          </cell>
          <cell r="AF1899" t="str">
            <v>641600</v>
          </cell>
          <cell r="AG1899" t="str">
            <v>436</v>
          </cell>
        </row>
        <row r="1900">
          <cell r="H1900" t="str">
            <v>50184_B_SCRUBB</v>
          </cell>
          <cell r="I1900">
            <v>30072</v>
          </cell>
          <cell r="K1900" t="str">
            <v>OP</v>
          </cell>
          <cell r="L1900" t="str">
            <v>OT</v>
          </cell>
          <cell r="O1900" t="str">
            <v>1221</v>
          </cell>
          <cell r="P1900">
            <v>8520</v>
          </cell>
          <cell r="Q1900">
            <v>0.03</v>
          </cell>
          <cell r="R1900" t="str">
            <v>98.0</v>
          </cell>
          <cell r="S1900" t="str">
            <v>98.0</v>
          </cell>
          <cell r="T1900">
            <v>36495</v>
          </cell>
          <cell r="V1900" t="str">
            <v>10.0</v>
          </cell>
          <cell r="X1900" t="str">
            <v>2.0</v>
          </cell>
          <cell r="Z1900" t="str">
            <v>2.0</v>
          </cell>
          <cell r="AB1900" t="str">
            <v>.50</v>
          </cell>
          <cell r="AD1900" t="str">
            <v>98</v>
          </cell>
          <cell r="AE1900" t="str">
            <v>45</v>
          </cell>
          <cell r="AF1900" t="str">
            <v>632654</v>
          </cell>
          <cell r="AG1900" t="str">
            <v>436</v>
          </cell>
        </row>
        <row r="1901">
          <cell r="H1901" t="str">
            <v>10252_B_7</v>
          </cell>
          <cell r="I1901">
            <v>27546</v>
          </cell>
          <cell r="K1901" t="str">
            <v>RE</v>
          </cell>
          <cell r="L1901" t="str">
            <v>EW</v>
          </cell>
          <cell r="O1901" t="str">
            <v>EN</v>
          </cell>
          <cell r="P1901">
            <v>0</v>
          </cell>
          <cell r="Q1901">
            <v>7.0000000000000007E-2</v>
          </cell>
          <cell r="R1901" t="str">
            <v>99.7</v>
          </cell>
          <cell r="S1901" t="str">
            <v>NA</v>
          </cell>
          <cell r="U1901" t="str">
            <v>NA</v>
          </cell>
          <cell r="V1901" t="str">
            <v>NA</v>
          </cell>
          <cell r="X1901" t="str">
            <v>NA</v>
          </cell>
          <cell r="Z1901" t="str">
            <v>1.4</v>
          </cell>
          <cell r="AB1901" t="str">
            <v>0.5</v>
          </cell>
          <cell r="AD1901" t="str">
            <v>99.7</v>
          </cell>
          <cell r="AE1901" t="str">
            <v>26</v>
          </cell>
          <cell r="AF1901" t="str">
            <v>360000</v>
          </cell>
          <cell r="AG1901" t="str">
            <v>325</v>
          </cell>
        </row>
        <row r="1902">
          <cell r="H1902" t="str">
            <v>10252_B_REC 2</v>
          </cell>
          <cell r="I1902">
            <v>37561</v>
          </cell>
          <cell r="K1902" t="str">
            <v>OP</v>
          </cell>
          <cell r="L1902" t="str">
            <v>EW</v>
          </cell>
          <cell r="O1902" t="str">
            <v>EN</v>
          </cell>
          <cell r="P1902">
            <v>8418</v>
          </cell>
          <cell r="Q1902">
            <v>0.03</v>
          </cell>
          <cell r="R1902" t="str">
            <v>99.7</v>
          </cell>
          <cell r="S1902" t="str">
            <v>NA</v>
          </cell>
          <cell r="T1902">
            <v>37681</v>
          </cell>
          <cell r="V1902" t="str">
            <v>NA</v>
          </cell>
          <cell r="X1902" t="str">
            <v>NA</v>
          </cell>
          <cell r="Z1902" t="str">
            <v>NA</v>
          </cell>
          <cell r="AB1902" t="str">
            <v>NA</v>
          </cell>
          <cell r="AD1902" t="str">
            <v>99.7</v>
          </cell>
          <cell r="AE1902" t="str">
            <v>25</v>
          </cell>
          <cell r="AF1902" t="str">
            <v>400000</v>
          </cell>
          <cell r="AG1902" t="str">
            <v>305</v>
          </cell>
        </row>
        <row r="1903">
          <cell r="H1903" t="str">
            <v>10252_B_THB</v>
          </cell>
          <cell r="I1903">
            <v>35947</v>
          </cell>
          <cell r="K1903" t="str">
            <v>OP</v>
          </cell>
          <cell r="L1903" t="str">
            <v>EW</v>
          </cell>
          <cell r="O1903" t="str">
            <v>EN</v>
          </cell>
          <cell r="P1903">
            <v>8584</v>
          </cell>
          <cell r="Q1903">
            <v>0.03</v>
          </cell>
          <cell r="R1903" t="str">
            <v>99.7</v>
          </cell>
          <cell r="S1903" t="str">
            <v>NA</v>
          </cell>
          <cell r="T1903">
            <v>36069</v>
          </cell>
          <cell r="V1903" t="str">
            <v>NA</v>
          </cell>
          <cell r="X1903" t="str">
            <v>NA</v>
          </cell>
          <cell r="Z1903" t="str">
            <v>NA</v>
          </cell>
          <cell r="AB1903" t="str">
            <v>.5</v>
          </cell>
          <cell r="AD1903" t="str">
            <v>99.7</v>
          </cell>
          <cell r="AE1903" t="str">
            <v>54</v>
          </cell>
          <cell r="AF1903" t="str">
            <v>203000</v>
          </cell>
          <cell r="AG1903" t="str">
            <v>340</v>
          </cell>
        </row>
        <row r="1904">
          <cell r="H1904" t="str">
            <v>50185_B_1RB</v>
          </cell>
          <cell r="I1904">
            <v>20607</v>
          </cell>
          <cell r="K1904" t="str">
            <v>OP</v>
          </cell>
          <cell r="L1904" t="str">
            <v>MC</v>
          </cell>
          <cell r="M1904" t="str">
            <v>WS</v>
          </cell>
          <cell r="O1904" t="str">
            <v>1500</v>
          </cell>
          <cell r="P1904">
            <v>8400</v>
          </cell>
          <cell r="Q1904">
            <v>0.12</v>
          </cell>
          <cell r="R1904" t="str">
            <v>99.0</v>
          </cell>
          <cell r="S1904" t="str">
            <v>NA</v>
          </cell>
          <cell r="U1904" t="str">
            <v>NA</v>
          </cell>
          <cell r="V1904" t="str">
            <v>NA</v>
          </cell>
          <cell r="X1904" t="str">
            <v>NA</v>
          </cell>
          <cell r="Z1904" t="str">
            <v>NA</v>
          </cell>
          <cell r="AB1904" t="str">
            <v>NA</v>
          </cell>
          <cell r="AD1904" t="str">
            <v>99.0</v>
          </cell>
          <cell r="AE1904" t="str">
            <v>58</v>
          </cell>
          <cell r="AF1904" t="str">
            <v>160000</v>
          </cell>
          <cell r="AG1904" t="str">
            <v>140</v>
          </cell>
        </row>
        <row r="1905">
          <cell r="H1905" t="str">
            <v>50185_B_2RB</v>
          </cell>
          <cell r="I1905">
            <v>20607</v>
          </cell>
          <cell r="K1905" t="str">
            <v>OP</v>
          </cell>
          <cell r="L1905" t="str">
            <v>MC</v>
          </cell>
          <cell r="M1905" t="str">
            <v>WS</v>
          </cell>
          <cell r="O1905" t="str">
            <v>1500</v>
          </cell>
          <cell r="P1905">
            <v>8400</v>
          </cell>
          <cell r="Q1905">
            <v>0.12</v>
          </cell>
          <cell r="R1905" t="str">
            <v>99.0</v>
          </cell>
          <cell r="S1905" t="str">
            <v>NA</v>
          </cell>
          <cell r="U1905" t="str">
            <v>NA</v>
          </cell>
          <cell r="V1905" t="str">
            <v>NA</v>
          </cell>
          <cell r="X1905" t="str">
            <v>NA</v>
          </cell>
          <cell r="Z1905" t="str">
            <v>NA</v>
          </cell>
          <cell r="AB1905" t="str">
            <v>NA</v>
          </cell>
          <cell r="AD1905" t="str">
            <v>99.0</v>
          </cell>
          <cell r="AE1905" t="str">
            <v>58</v>
          </cell>
          <cell r="AF1905" t="str">
            <v>160000</v>
          </cell>
          <cell r="AG1905" t="str">
            <v>140</v>
          </cell>
        </row>
        <row r="1906">
          <cell r="H1906" t="str">
            <v>50185_B_3RB</v>
          </cell>
          <cell r="I1906">
            <v>24259</v>
          </cell>
          <cell r="K1906" t="str">
            <v>OP</v>
          </cell>
          <cell r="L1906" t="str">
            <v>MC</v>
          </cell>
          <cell r="M1906" t="str">
            <v>WS</v>
          </cell>
          <cell r="O1906" t="str">
            <v>1500</v>
          </cell>
          <cell r="P1906">
            <v>8400</v>
          </cell>
          <cell r="Q1906">
            <v>0.12</v>
          </cell>
          <cell r="R1906" t="str">
            <v>99.0</v>
          </cell>
          <cell r="S1906" t="str">
            <v>NA</v>
          </cell>
          <cell r="U1906" t="str">
            <v>NA</v>
          </cell>
          <cell r="V1906" t="str">
            <v>NA</v>
          </cell>
          <cell r="X1906" t="str">
            <v>NA</v>
          </cell>
          <cell r="Z1906" t="str">
            <v>NA</v>
          </cell>
          <cell r="AB1906" t="str">
            <v>NA</v>
          </cell>
          <cell r="AD1906" t="str">
            <v>99.0</v>
          </cell>
          <cell r="AE1906" t="str">
            <v>58</v>
          </cell>
          <cell r="AF1906" t="str">
            <v>160000</v>
          </cell>
          <cell r="AG1906" t="str">
            <v>140</v>
          </cell>
        </row>
        <row r="1907">
          <cell r="H1907" t="str">
            <v>50185_B_PB</v>
          </cell>
          <cell r="I1907">
            <v>20607</v>
          </cell>
          <cell r="K1907" t="str">
            <v>OP</v>
          </cell>
          <cell r="L1907" t="str">
            <v>MC</v>
          </cell>
          <cell r="M1907" t="str">
            <v>WS</v>
          </cell>
          <cell r="O1907" t="str">
            <v>1600</v>
          </cell>
          <cell r="P1907">
            <v>8520</v>
          </cell>
          <cell r="Q1907">
            <v>0.14000000000000001</v>
          </cell>
          <cell r="R1907" t="str">
            <v>99.0</v>
          </cell>
          <cell r="S1907" t="str">
            <v>NA</v>
          </cell>
          <cell r="U1907" t="str">
            <v>NA</v>
          </cell>
          <cell r="V1907" t="str">
            <v>NA</v>
          </cell>
          <cell r="X1907" t="str">
            <v>0.1</v>
          </cell>
          <cell r="Z1907" t="str">
            <v>NA</v>
          </cell>
          <cell r="AB1907" t="str">
            <v>2.0</v>
          </cell>
          <cell r="AD1907" t="str">
            <v>99.0</v>
          </cell>
          <cell r="AE1907" t="str">
            <v>30</v>
          </cell>
          <cell r="AF1907" t="str">
            <v>80000</v>
          </cell>
          <cell r="AG1907" t="str">
            <v>135</v>
          </cell>
        </row>
        <row r="1908">
          <cell r="H1908" t="str">
            <v>50187_B_10P</v>
          </cell>
          <cell r="I1908">
            <v>27576</v>
          </cell>
          <cell r="K1908" t="str">
            <v>OP</v>
          </cell>
          <cell r="L1908" t="str">
            <v>EH</v>
          </cell>
          <cell r="O1908" t="str">
            <v>1758</v>
          </cell>
          <cell r="P1908">
            <v>8424</v>
          </cell>
          <cell r="Q1908">
            <v>0.02</v>
          </cell>
          <cell r="R1908" t="str">
            <v>99.7</v>
          </cell>
          <cell r="S1908" t="str">
            <v>99.7</v>
          </cell>
          <cell r="U1908" t="str">
            <v>NA</v>
          </cell>
          <cell r="V1908" t="str">
            <v>NA</v>
          </cell>
          <cell r="X1908" t="str">
            <v>2.0</v>
          </cell>
          <cell r="Z1908" t="str">
            <v>NA</v>
          </cell>
          <cell r="AB1908" t="str">
            <v>2.0</v>
          </cell>
          <cell r="AD1908" t="str">
            <v>99.7</v>
          </cell>
          <cell r="AE1908" t="str">
            <v>13.9</v>
          </cell>
          <cell r="AF1908" t="str">
            <v>454000</v>
          </cell>
          <cell r="AG1908" t="str">
            <v>425</v>
          </cell>
        </row>
        <row r="1909">
          <cell r="H1909" t="str">
            <v>50187_B_11SC</v>
          </cell>
          <cell r="I1909">
            <v>29007</v>
          </cell>
          <cell r="K1909" t="str">
            <v>OP</v>
          </cell>
          <cell r="L1909" t="str">
            <v>OT</v>
          </cell>
          <cell r="O1909" t="str">
            <v>386</v>
          </cell>
          <cell r="P1909">
            <v>8350</v>
          </cell>
          <cell r="Q1909">
            <v>0.03</v>
          </cell>
          <cell r="R1909" t="str">
            <v>99.4</v>
          </cell>
          <cell r="S1909" t="str">
            <v>99.4</v>
          </cell>
          <cell r="U1909" t="str">
            <v>NA</v>
          </cell>
          <cell r="V1909" t="str">
            <v>6.0</v>
          </cell>
          <cell r="X1909" t="str">
            <v>2.0</v>
          </cell>
          <cell r="Z1909" t="str">
            <v>1.0</v>
          </cell>
          <cell r="AB1909" t="str">
            <v>2.0</v>
          </cell>
          <cell r="AD1909" t="str">
            <v>99.4</v>
          </cell>
          <cell r="AE1909" t="str">
            <v>40.4</v>
          </cell>
          <cell r="AF1909" t="str">
            <v>420000</v>
          </cell>
          <cell r="AG1909" t="str">
            <v>340</v>
          </cell>
        </row>
        <row r="1910">
          <cell r="H1910" t="str">
            <v>50188_B_PB2</v>
          </cell>
          <cell r="I1910">
            <v>35400</v>
          </cell>
          <cell r="K1910" t="str">
            <v>OP</v>
          </cell>
          <cell r="L1910" t="str">
            <v>WS</v>
          </cell>
          <cell r="O1910" t="str">
            <v>2000</v>
          </cell>
          <cell r="P1910">
            <v>8496</v>
          </cell>
          <cell r="Q1910">
            <v>0.1</v>
          </cell>
          <cell r="R1910" t="str">
            <v>60.0</v>
          </cell>
          <cell r="S1910" t="str">
            <v>60.0</v>
          </cell>
          <cell r="T1910">
            <v>35521</v>
          </cell>
          <cell r="V1910" t="str">
            <v>NA</v>
          </cell>
          <cell r="X1910" t="str">
            <v>0.08</v>
          </cell>
          <cell r="Z1910" t="str">
            <v>NA</v>
          </cell>
          <cell r="AB1910" t="str">
            <v>2.1</v>
          </cell>
          <cell r="AD1910" t="str">
            <v>60.0</v>
          </cell>
          <cell r="AE1910" t="str">
            <v>28</v>
          </cell>
          <cell r="AF1910" t="str">
            <v>180000</v>
          </cell>
          <cell r="AG1910" t="str">
            <v>120</v>
          </cell>
        </row>
        <row r="1911">
          <cell r="H1911" t="str">
            <v>50188_B_RB</v>
          </cell>
          <cell r="I1911">
            <v>29556</v>
          </cell>
          <cell r="K1911" t="str">
            <v>OP</v>
          </cell>
          <cell r="L1911" t="str">
            <v>EW</v>
          </cell>
          <cell r="O1911" t="str">
            <v>3000</v>
          </cell>
          <cell r="P1911">
            <v>8496</v>
          </cell>
          <cell r="Q1911">
            <v>0.09</v>
          </cell>
          <cell r="R1911" t="str">
            <v>99.9</v>
          </cell>
          <cell r="S1911" t="str">
            <v>99.9</v>
          </cell>
          <cell r="T1911">
            <v>29587</v>
          </cell>
          <cell r="V1911" t="str">
            <v>NA</v>
          </cell>
          <cell r="X1911" t="str">
            <v>0.08</v>
          </cell>
          <cell r="Z1911" t="str">
            <v>NA</v>
          </cell>
          <cell r="AB1911" t="str">
            <v>2.1</v>
          </cell>
          <cell r="AD1911" t="str">
            <v>99.9</v>
          </cell>
          <cell r="AE1911" t="str">
            <v>0.09</v>
          </cell>
          <cell r="AF1911" t="str">
            <v>430000</v>
          </cell>
          <cell r="AG1911" t="str">
            <v>430</v>
          </cell>
        </row>
        <row r="1912">
          <cell r="H1912" t="str">
            <v>50189_B_EGS1</v>
          </cell>
          <cell r="I1912">
            <v>28277</v>
          </cell>
          <cell r="K1912" t="str">
            <v>OP</v>
          </cell>
          <cell r="L1912" t="str">
            <v>MC</v>
          </cell>
          <cell r="M1912" t="str">
            <v>BP</v>
          </cell>
          <cell r="N1912" t="str">
            <v>EW</v>
          </cell>
          <cell r="O1912" t="str">
            <v>EN</v>
          </cell>
          <cell r="P1912">
            <v>8489</v>
          </cell>
          <cell r="Q1912">
            <v>0.06</v>
          </cell>
          <cell r="R1912" t="str">
            <v>99.0</v>
          </cell>
          <cell r="S1912" t="str">
            <v>99.0</v>
          </cell>
          <cell r="U1912" t="str">
            <v>EN</v>
          </cell>
          <cell r="V1912" t="str">
            <v>6.5</v>
          </cell>
          <cell r="X1912" t="str">
            <v>0.1</v>
          </cell>
          <cell r="Z1912" t="str">
            <v>0.8</v>
          </cell>
          <cell r="AB1912" t="str">
            <v>2.1</v>
          </cell>
          <cell r="AD1912" t="str">
            <v>99.0</v>
          </cell>
          <cell r="AE1912" t="str">
            <v>95</v>
          </cell>
          <cell r="AF1912" t="str">
            <v>EN</v>
          </cell>
          <cell r="AG1912" t="str">
            <v>400</v>
          </cell>
        </row>
        <row r="1913">
          <cell r="H1913" t="str">
            <v>50189_B_EGS2</v>
          </cell>
          <cell r="I1913">
            <v>30103</v>
          </cell>
          <cell r="K1913" t="str">
            <v>OP</v>
          </cell>
          <cell r="L1913" t="str">
            <v>MC</v>
          </cell>
          <cell r="M1913" t="str">
            <v>BP</v>
          </cell>
          <cell r="N1913" t="str">
            <v>EW</v>
          </cell>
          <cell r="O1913" t="str">
            <v>EN</v>
          </cell>
          <cell r="P1913">
            <v>8331</v>
          </cell>
          <cell r="Q1913">
            <v>0.18</v>
          </cell>
          <cell r="R1913" t="str">
            <v>99.0</v>
          </cell>
          <cell r="S1913" t="str">
            <v>99.0</v>
          </cell>
          <cell r="U1913" t="str">
            <v>EN</v>
          </cell>
          <cell r="V1913" t="str">
            <v>6.5</v>
          </cell>
          <cell r="X1913" t="str">
            <v>0.1</v>
          </cell>
          <cell r="Z1913" t="str">
            <v>0.8</v>
          </cell>
          <cell r="AB1913" t="str">
            <v>2.1</v>
          </cell>
          <cell r="AD1913" t="str">
            <v>99.0</v>
          </cell>
          <cell r="AE1913" t="str">
            <v>89</v>
          </cell>
          <cell r="AF1913" t="str">
            <v>EN</v>
          </cell>
          <cell r="AG1913" t="str">
            <v>400</v>
          </cell>
        </row>
        <row r="1914">
          <cell r="H1914" t="str">
            <v>50189_B_ESP1CB</v>
          </cell>
          <cell r="I1914">
            <v>34121</v>
          </cell>
          <cell r="K1914" t="str">
            <v>OP</v>
          </cell>
          <cell r="L1914" t="str">
            <v>EW</v>
          </cell>
          <cell r="M1914" t="str">
            <v>BP</v>
          </cell>
          <cell r="N1914" t="str">
            <v>MC</v>
          </cell>
          <cell r="O1914" t="str">
            <v>EN</v>
          </cell>
          <cell r="P1914">
            <v>8147</v>
          </cell>
          <cell r="Q1914">
            <v>0.09</v>
          </cell>
          <cell r="R1914" t="str">
            <v>99.5</v>
          </cell>
          <cell r="S1914" t="str">
            <v>99.5</v>
          </cell>
          <cell r="U1914" t="str">
            <v>EN</v>
          </cell>
          <cell r="V1914" t="str">
            <v>6.5</v>
          </cell>
          <cell r="X1914" t="str">
            <v>0.1</v>
          </cell>
          <cell r="Z1914" t="str">
            <v>0.8</v>
          </cell>
          <cell r="AB1914" t="str">
            <v>2.1</v>
          </cell>
          <cell r="AD1914" t="str">
            <v>99.5</v>
          </cell>
          <cell r="AE1914" t="str">
            <v>114</v>
          </cell>
          <cell r="AF1914" t="str">
            <v>EN</v>
          </cell>
          <cell r="AG1914" t="str">
            <v>500</v>
          </cell>
        </row>
        <row r="1915">
          <cell r="H1915" t="str">
            <v>50189_B_ESPR5</v>
          </cell>
          <cell r="I1915">
            <v>37043</v>
          </cell>
          <cell r="K1915" t="str">
            <v>OP</v>
          </cell>
          <cell r="L1915" t="str">
            <v>EW</v>
          </cell>
          <cell r="O1915" t="str">
            <v>EN</v>
          </cell>
          <cell r="P1915">
            <v>8546</v>
          </cell>
          <cell r="Q1915">
            <v>0.72</v>
          </cell>
          <cell r="R1915" t="str">
            <v>99.6</v>
          </cell>
          <cell r="S1915" t="str">
            <v>99.6</v>
          </cell>
          <cell r="U1915" t="str">
            <v>EN</v>
          </cell>
          <cell r="V1915" t="str">
            <v>NA</v>
          </cell>
          <cell r="X1915" t="str">
            <v>0</v>
          </cell>
          <cell r="Z1915" t="str">
            <v>NA</v>
          </cell>
          <cell r="AB1915" t="str">
            <v>0.1</v>
          </cell>
          <cell r="AD1915" t="str">
            <v>99.6</v>
          </cell>
          <cell r="AE1915" t="str">
            <v>335</v>
          </cell>
          <cell r="AF1915" t="str">
            <v>EN</v>
          </cell>
          <cell r="AG1915" t="str">
            <v>380</v>
          </cell>
        </row>
        <row r="1916">
          <cell r="H1916" t="str">
            <v>50191_B_REC3</v>
          </cell>
          <cell r="I1916">
            <v>30133</v>
          </cell>
          <cell r="K1916" t="str">
            <v>SB</v>
          </cell>
          <cell r="L1916" t="str">
            <v>EK</v>
          </cell>
          <cell r="O1916" t="str">
            <v>5900</v>
          </cell>
          <cell r="P1916">
            <v>2070</v>
          </cell>
          <cell r="Q1916">
            <v>0.02</v>
          </cell>
          <cell r="V1916" t="str">
            <v>NA</v>
          </cell>
          <cell r="X1916" t="str">
            <v>NA</v>
          </cell>
          <cell r="Z1916" t="str">
            <v>NA</v>
          </cell>
          <cell r="AB1916" t="str">
            <v>NA</v>
          </cell>
          <cell r="AD1916" t="str">
            <v>99.8</v>
          </cell>
          <cell r="AE1916" t="str">
            <v>20</v>
          </cell>
          <cell r="AF1916" t="str">
            <v>360000</v>
          </cell>
          <cell r="AG1916" t="str">
            <v>375</v>
          </cell>
        </row>
        <row r="1917">
          <cell r="H1917" t="str">
            <v>50191_B_REC4</v>
          </cell>
          <cell r="I1917">
            <v>30103</v>
          </cell>
          <cell r="K1917" t="str">
            <v>OP</v>
          </cell>
          <cell r="L1917" t="str">
            <v>EK</v>
          </cell>
          <cell r="O1917" t="str">
            <v>EN</v>
          </cell>
          <cell r="P1917">
            <v>6592</v>
          </cell>
          <cell r="Q1917">
            <v>0.02</v>
          </cell>
          <cell r="R1917" t="str">
            <v>94.4</v>
          </cell>
          <cell r="S1917" t="str">
            <v>99.7</v>
          </cell>
          <cell r="T1917">
            <v>34486</v>
          </cell>
          <cell r="V1917" t="str">
            <v>NA</v>
          </cell>
          <cell r="X1917" t="str">
            <v>NA</v>
          </cell>
          <cell r="Z1917" t="str">
            <v>NA</v>
          </cell>
          <cell r="AB1917" t="str">
            <v>NA</v>
          </cell>
          <cell r="AD1917" t="str">
            <v>99.7</v>
          </cell>
          <cell r="AE1917" t="str">
            <v>20</v>
          </cell>
          <cell r="AF1917" t="str">
            <v>360000</v>
          </cell>
          <cell r="AG1917" t="str">
            <v>450</v>
          </cell>
        </row>
        <row r="1918">
          <cell r="H1918" t="str">
            <v>50192_B_P1</v>
          </cell>
          <cell r="I1918">
            <v>35582</v>
          </cell>
          <cell r="K1918" t="str">
            <v>OP</v>
          </cell>
          <cell r="L1918" t="str">
            <v>EK</v>
          </cell>
          <cell r="O1918" t="str">
            <v>12100</v>
          </cell>
          <cell r="P1918">
            <v>8661</v>
          </cell>
          <cell r="Q1918">
            <v>0.19</v>
          </cell>
          <cell r="R1918" t="str">
            <v>99.8</v>
          </cell>
          <cell r="S1918" t="str">
            <v>99.9</v>
          </cell>
          <cell r="T1918">
            <v>37987</v>
          </cell>
          <cell r="V1918" t="str">
            <v>NA</v>
          </cell>
          <cell r="X1918" t="str">
            <v>NA</v>
          </cell>
          <cell r="Z1918" t="str">
            <v>NA</v>
          </cell>
          <cell r="AB1918" t="str">
            <v>NA</v>
          </cell>
          <cell r="AD1918" t="str">
            <v>99.9</v>
          </cell>
          <cell r="AE1918" t="str">
            <v>NA</v>
          </cell>
          <cell r="AF1918" t="str">
            <v>500000</v>
          </cell>
          <cell r="AG1918" t="str">
            <v>380</v>
          </cell>
        </row>
        <row r="1919">
          <cell r="H1919" t="str">
            <v>50192_B_WS1</v>
          </cell>
          <cell r="I1919">
            <v>30834</v>
          </cell>
          <cell r="K1919" t="str">
            <v>OP</v>
          </cell>
          <cell r="L1919" t="str">
            <v>WS</v>
          </cell>
          <cell r="M1919" t="str">
            <v>MC</v>
          </cell>
          <cell r="O1919" t="str">
            <v>1400</v>
          </cell>
          <cell r="P1919">
            <v>8446</v>
          </cell>
          <cell r="Q1919">
            <v>0.04</v>
          </cell>
          <cell r="R1919" t="str">
            <v>99.0</v>
          </cell>
          <cell r="S1919" t="str">
            <v>95.0</v>
          </cell>
          <cell r="T1919">
            <v>35217</v>
          </cell>
          <cell r="V1919" t="str">
            <v>NA</v>
          </cell>
          <cell r="X1919" t="str">
            <v>0.1</v>
          </cell>
          <cell r="Z1919" t="str">
            <v>NA</v>
          </cell>
          <cell r="AB1919" t="str">
            <v>1.0</v>
          </cell>
          <cell r="AD1919" t="str">
            <v>95.0</v>
          </cell>
          <cell r="AE1919" t="str">
            <v>NA</v>
          </cell>
          <cell r="AF1919" t="str">
            <v>200000</v>
          </cell>
          <cell r="AG1919" t="str">
            <v>150</v>
          </cell>
        </row>
        <row r="1920">
          <cell r="H1920" t="str">
            <v>50465_B_PB</v>
          </cell>
          <cell r="I1920">
            <v>29556</v>
          </cell>
          <cell r="K1920" t="str">
            <v>OP</v>
          </cell>
          <cell r="L1920" t="str">
            <v>MC</v>
          </cell>
          <cell r="M1920" t="str">
            <v>WS</v>
          </cell>
          <cell r="O1920" t="str">
            <v>12600</v>
          </cell>
          <cell r="P1920">
            <v>8435</v>
          </cell>
          <cell r="Q1920">
            <v>0.08</v>
          </cell>
          <cell r="R1920" t="str">
            <v>91.9</v>
          </cell>
          <cell r="S1920" t="str">
            <v>90.0</v>
          </cell>
          <cell r="T1920">
            <v>38687</v>
          </cell>
          <cell r="V1920" t="str">
            <v>NA</v>
          </cell>
          <cell r="X1920" t="str">
            <v>0.15</v>
          </cell>
          <cell r="Z1920" t="str">
            <v>NA</v>
          </cell>
          <cell r="AB1920" t="str">
            <v>2.8</v>
          </cell>
          <cell r="AD1920" t="str">
            <v>63.0</v>
          </cell>
          <cell r="AE1920" t="str">
            <v>38.5</v>
          </cell>
          <cell r="AF1920" t="str">
            <v>219587</v>
          </cell>
          <cell r="AG1920" t="str">
            <v>165</v>
          </cell>
        </row>
        <row r="1921">
          <cell r="H1921" t="str">
            <v>50465_B_RB</v>
          </cell>
          <cell r="I1921">
            <v>29556</v>
          </cell>
          <cell r="K1921" t="str">
            <v>OP</v>
          </cell>
          <cell r="L1921" t="str">
            <v>EH</v>
          </cell>
          <cell r="O1921" t="str">
            <v>244</v>
          </cell>
          <cell r="P1921">
            <v>8030</v>
          </cell>
          <cell r="Q1921">
            <v>0.02</v>
          </cell>
          <cell r="R1921" t="str">
            <v>63.0</v>
          </cell>
          <cell r="S1921" t="str">
            <v>99.0</v>
          </cell>
          <cell r="T1921">
            <v>38687</v>
          </cell>
          <cell r="V1921" t="str">
            <v>NA</v>
          </cell>
          <cell r="X1921" t="str">
            <v>0.15</v>
          </cell>
          <cell r="Z1921" t="str">
            <v>NA</v>
          </cell>
          <cell r="AB1921" t="str">
            <v>2.8</v>
          </cell>
          <cell r="AD1921" t="str">
            <v>91.8</v>
          </cell>
          <cell r="AE1921" t="str">
            <v>4</v>
          </cell>
          <cell r="AF1921" t="str">
            <v>487365</v>
          </cell>
          <cell r="AG1921" t="str">
            <v>425</v>
          </cell>
        </row>
        <row r="1922">
          <cell r="H1922" t="str">
            <v>50804_B_PB04P</v>
          </cell>
          <cell r="I1922">
            <v>33025</v>
          </cell>
          <cell r="K1922" t="str">
            <v>OP</v>
          </cell>
          <cell r="L1922" t="str">
            <v>EW</v>
          </cell>
          <cell r="O1922" t="str">
            <v>2000</v>
          </cell>
          <cell r="P1922">
            <v>8614</v>
          </cell>
          <cell r="Q1922">
            <v>0.05</v>
          </cell>
          <cell r="R1922" t="str">
            <v>99.0</v>
          </cell>
          <cell r="S1922" t="str">
            <v>99.0</v>
          </cell>
          <cell r="T1922">
            <v>38687</v>
          </cell>
          <cell r="V1922" t="str">
            <v>NA</v>
          </cell>
          <cell r="X1922" t="str">
            <v>NA</v>
          </cell>
          <cell r="Z1922" t="str">
            <v>NA</v>
          </cell>
          <cell r="AB1922" t="str">
            <v>0.5</v>
          </cell>
          <cell r="AD1922" t="str">
            <v>99.0</v>
          </cell>
          <cell r="AE1922" t="str">
            <v>54.9</v>
          </cell>
          <cell r="AF1922" t="str">
            <v>342000</v>
          </cell>
          <cell r="AG1922" t="str">
            <v>360</v>
          </cell>
        </row>
        <row r="1923">
          <cell r="H1923" t="str">
            <v>50804_B_RE01</v>
          </cell>
          <cell r="I1923">
            <v>29007</v>
          </cell>
          <cell r="K1923" t="str">
            <v>OP</v>
          </cell>
          <cell r="L1923" t="str">
            <v>EW</v>
          </cell>
          <cell r="O1923" t="str">
            <v>EN</v>
          </cell>
          <cell r="P1923">
            <v>8261</v>
          </cell>
          <cell r="Q1923">
            <v>0.01</v>
          </cell>
          <cell r="R1923" t="str">
            <v>99.0</v>
          </cell>
          <cell r="S1923" t="str">
            <v>99.0</v>
          </cell>
          <cell r="T1923">
            <v>38687</v>
          </cell>
          <cell r="V1923" t="str">
            <v>NA</v>
          </cell>
          <cell r="X1923" t="str">
            <v>NA</v>
          </cell>
          <cell r="Z1923" t="str">
            <v>NA</v>
          </cell>
          <cell r="AB1923" t="str">
            <v>3</v>
          </cell>
          <cell r="AD1923" t="str">
            <v>99.0</v>
          </cell>
          <cell r="AE1923" t="str">
            <v>47</v>
          </cell>
          <cell r="AF1923" t="str">
            <v>500000</v>
          </cell>
          <cell r="AG1923" t="str">
            <v>350</v>
          </cell>
        </row>
        <row r="1924">
          <cell r="H1924" t="str">
            <v>54638_B_PC81</v>
          </cell>
          <cell r="I1924">
            <v>30560</v>
          </cell>
          <cell r="K1924" t="str">
            <v>OP</v>
          </cell>
          <cell r="L1924" t="str">
            <v>EK</v>
          </cell>
          <cell r="O1924" t="str">
            <v>2400</v>
          </cell>
          <cell r="P1924">
            <v>8603</v>
          </cell>
          <cell r="Q1924">
            <v>0.01</v>
          </cell>
          <cell r="R1924" t="str">
            <v>98.0</v>
          </cell>
          <cell r="S1924" t="str">
            <v>98.0</v>
          </cell>
          <cell r="T1924">
            <v>37926</v>
          </cell>
          <cell r="V1924" t="str">
            <v>12.0</v>
          </cell>
          <cell r="X1924" t="str">
            <v>NA</v>
          </cell>
          <cell r="Z1924" t="str">
            <v>1.7</v>
          </cell>
          <cell r="AA1924" t="str">
            <v>2.0</v>
          </cell>
          <cell r="AB1924" t="str">
            <v>NA</v>
          </cell>
          <cell r="AD1924" t="str">
            <v>99.1</v>
          </cell>
          <cell r="AE1924" t="str">
            <v>34</v>
          </cell>
          <cell r="AF1924" t="str">
            <v>116490</v>
          </cell>
          <cell r="AG1924" t="str">
            <v>330</v>
          </cell>
        </row>
        <row r="1925">
          <cell r="H1925" t="str">
            <v>54638_B_PC82</v>
          </cell>
          <cell r="I1925">
            <v>30560</v>
          </cell>
          <cell r="K1925" t="str">
            <v>OP</v>
          </cell>
          <cell r="L1925" t="str">
            <v>EK</v>
          </cell>
          <cell r="O1925" t="str">
            <v>2400</v>
          </cell>
          <cell r="P1925">
            <v>8497</v>
          </cell>
          <cell r="Q1925">
            <v>0.01</v>
          </cell>
          <cell r="R1925" t="str">
            <v>98.0</v>
          </cell>
          <cell r="S1925" t="str">
            <v>98.0</v>
          </cell>
          <cell r="T1925">
            <v>37926</v>
          </cell>
          <cell r="V1925" t="str">
            <v>12.0</v>
          </cell>
          <cell r="X1925" t="str">
            <v>NA</v>
          </cell>
          <cell r="Z1925" t="str">
            <v>1.7</v>
          </cell>
          <cell r="AA1925" t="str">
            <v>2.0</v>
          </cell>
          <cell r="AB1925" t="str">
            <v>NA</v>
          </cell>
          <cell r="AD1925" t="str">
            <v>99.1</v>
          </cell>
          <cell r="AE1925" t="str">
            <v>34</v>
          </cell>
          <cell r="AF1925" t="str">
            <v>116490</v>
          </cell>
          <cell r="AG1925" t="str">
            <v>330</v>
          </cell>
        </row>
        <row r="1926">
          <cell r="H1926" t="str">
            <v>54638_B_RB</v>
          </cell>
          <cell r="I1926">
            <v>34090</v>
          </cell>
          <cell r="K1926" t="str">
            <v>OP</v>
          </cell>
          <cell r="L1926" t="str">
            <v>EK</v>
          </cell>
          <cell r="O1926" t="str">
            <v>2560</v>
          </cell>
          <cell r="P1926">
            <v>8340</v>
          </cell>
          <cell r="Q1926">
            <v>0.03</v>
          </cell>
          <cell r="R1926" t="str">
            <v>98.0</v>
          </cell>
          <cell r="S1926" t="str">
            <v>98.0</v>
          </cell>
          <cell r="T1926">
            <v>38139</v>
          </cell>
          <cell r="V1926" t="str">
            <v>NA</v>
          </cell>
          <cell r="X1926" t="str">
            <v>NA</v>
          </cell>
          <cell r="Z1926" t="str">
            <v>NA</v>
          </cell>
          <cell r="AB1926" t="str">
            <v>NA</v>
          </cell>
          <cell r="AD1926" t="str">
            <v>99.7</v>
          </cell>
          <cell r="AE1926" t="str">
            <v>EN</v>
          </cell>
          <cell r="AF1926" t="str">
            <v>259000</v>
          </cell>
          <cell r="AG1926" t="str">
            <v>335</v>
          </cell>
        </row>
        <row r="1927">
          <cell r="H1927" t="str">
            <v>54944_B_PCD25I</v>
          </cell>
          <cell r="I1927">
            <v>36586</v>
          </cell>
          <cell r="K1927" t="str">
            <v>OP</v>
          </cell>
          <cell r="L1927" t="str">
            <v>EK</v>
          </cell>
          <cell r="O1927" t="str">
            <v>3430</v>
          </cell>
          <cell r="P1927">
            <v>8611</v>
          </cell>
          <cell r="Q1927">
            <v>0.01</v>
          </cell>
          <cell r="R1927" t="str">
            <v>99.9</v>
          </cell>
          <cell r="S1927" t="str">
            <v>N/A</v>
          </cell>
          <cell r="U1927" t="str">
            <v>NA</v>
          </cell>
          <cell r="V1927" t="str">
            <v>NA</v>
          </cell>
          <cell r="X1927" t="str">
            <v>0.1</v>
          </cell>
          <cell r="Z1927" t="str">
            <v>NA</v>
          </cell>
          <cell r="AB1927" t="str">
            <v>0.1</v>
          </cell>
          <cell r="AD1927" t="str">
            <v>99.9</v>
          </cell>
          <cell r="AE1927" t="str">
            <v>19.7</v>
          </cell>
          <cell r="AF1927" t="str">
            <v>210800</v>
          </cell>
          <cell r="AG1927" t="str">
            <v>350</v>
          </cell>
        </row>
        <row r="1928">
          <cell r="H1928" t="str">
            <v>55429_B_3RECPT</v>
          </cell>
          <cell r="I1928">
            <v>30742</v>
          </cell>
          <cell r="K1928" t="str">
            <v>OP</v>
          </cell>
          <cell r="L1928" t="str">
            <v>EW</v>
          </cell>
          <cell r="O1928" t="str">
            <v>1520</v>
          </cell>
          <cell r="P1928">
            <v>8359</v>
          </cell>
          <cell r="Q1928">
            <v>0</v>
          </cell>
          <cell r="R1928" t="str">
            <v>99.9</v>
          </cell>
          <cell r="S1928" t="str">
            <v>99.9</v>
          </cell>
          <cell r="U1928" t="str">
            <v>NA</v>
          </cell>
          <cell r="V1928" t="str">
            <v>NA</v>
          </cell>
          <cell r="X1928" t="str">
            <v>NA</v>
          </cell>
          <cell r="Z1928" t="str">
            <v>NA</v>
          </cell>
          <cell r="AB1928" t="str">
            <v>NA</v>
          </cell>
          <cell r="AD1928" t="str">
            <v>EN</v>
          </cell>
          <cell r="AE1928" t="str">
            <v>18</v>
          </cell>
          <cell r="AF1928" t="str">
            <v>205000</v>
          </cell>
          <cell r="AG1928" t="str">
            <v>319</v>
          </cell>
        </row>
        <row r="1929">
          <cell r="H1929" t="str">
            <v>55429_B_4RECPT</v>
          </cell>
          <cell r="I1929">
            <v>35704</v>
          </cell>
          <cell r="K1929" t="str">
            <v>OP</v>
          </cell>
          <cell r="L1929" t="str">
            <v>EW</v>
          </cell>
          <cell r="O1929" t="str">
            <v>2067</v>
          </cell>
          <cell r="P1929">
            <v>8448</v>
          </cell>
          <cell r="Q1929">
            <v>0</v>
          </cell>
          <cell r="R1929" t="str">
            <v>99.9</v>
          </cell>
          <cell r="S1929" t="str">
            <v>99.9</v>
          </cell>
          <cell r="U1929" t="str">
            <v>NA</v>
          </cell>
          <cell r="V1929" t="str">
            <v>NA</v>
          </cell>
          <cell r="X1929" t="str">
            <v>NA</v>
          </cell>
          <cell r="Z1929" t="str">
            <v>NA</v>
          </cell>
          <cell r="AB1929" t="str">
            <v>NA</v>
          </cell>
          <cell r="AD1929" t="str">
            <v>EN</v>
          </cell>
          <cell r="AE1929" t="str">
            <v>30.3</v>
          </cell>
          <cell r="AF1929" t="str">
            <v>290000</v>
          </cell>
          <cell r="AG1929" t="str">
            <v>346</v>
          </cell>
        </row>
        <row r="1930">
          <cell r="H1930" t="str">
            <v>55429_B_BFBPPT</v>
          </cell>
          <cell r="I1930">
            <v>36069</v>
          </cell>
          <cell r="K1930" t="str">
            <v>OP</v>
          </cell>
          <cell r="L1930" t="str">
            <v>EW</v>
          </cell>
          <cell r="O1930" t="str">
            <v>2257</v>
          </cell>
          <cell r="P1930">
            <v>8419</v>
          </cell>
          <cell r="Q1930">
            <v>4.4999999999999997E-3</v>
          </cell>
          <cell r="R1930" t="str">
            <v>99.9</v>
          </cell>
          <cell r="S1930" t="str">
            <v>99.9</v>
          </cell>
          <cell r="U1930" t="str">
            <v>NA</v>
          </cell>
          <cell r="V1930" t="str">
            <v>NA</v>
          </cell>
          <cell r="X1930" t="str">
            <v>NA</v>
          </cell>
          <cell r="Z1930" t="str">
            <v>NA</v>
          </cell>
          <cell r="AB1930" t="str">
            <v>NA</v>
          </cell>
          <cell r="AD1930" t="str">
            <v>EN</v>
          </cell>
          <cell r="AE1930" t="str">
            <v>18.9</v>
          </cell>
          <cell r="AF1930" t="str">
            <v>325000</v>
          </cell>
          <cell r="AG1930" t="str">
            <v>365</v>
          </cell>
        </row>
        <row r="1931">
          <cell r="H1931" t="str">
            <v>50282_B_P1</v>
          </cell>
          <cell r="I1931">
            <v>26604</v>
          </cell>
          <cell r="K1931" t="str">
            <v>OP</v>
          </cell>
          <cell r="L1931" t="str">
            <v>EK</v>
          </cell>
          <cell r="O1931" t="str">
            <v>EN</v>
          </cell>
          <cell r="P1931">
            <v>3192</v>
          </cell>
          <cell r="Q1931">
            <v>0</v>
          </cell>
          <cell r="R1931" t="str">
            <v>98.0</v>
          </cell>
          <cell r="S1931" t="str">
            <v>NA</v>
          </cell>
          <cell r="U1931" t="str">
            <v>NA</v>
          </cell>
          <cell r="V1931" t="str">
            <v>NA</v>
          </cell>
          <cell r="X1931" t="str">
            <v>NA</v>
          </cell>
          <cell r="Z1931" t="str">
            <v>NA</v>
          </cell>
          <cell r="AB1931" t="str">
            <v>NA</v>
          </cell>
          <cell r="AD1931" t="str">
            <v>EN</v>
          </cell>
          <cell r="AE1931" t="str">
            <v>EN</v>
          </cell>
          <cell r="AF1931" t="str">
            <v>EN</v>
          </cell>
          <cell r="AG1931" t="str">
            <v>EN</v>
          </cell>
        </row>
        <row r="1932">
          <cell r="H1932" t="str">
            <v>50282_B_P2</v>
          </cell>
          <cell r="I1932">
            <v>36831</v>
          </cell>
          <cell r="K1932" t="str">
            <v>OP</v>
          </cell>
          <cell r="L1932" t="str">
            <v>EK</v>
          </cell>
          <cell r="O1932" t="str">
            <v>EN</v>
          </cell>
          <cell r="P1932">
            <v>7967</v>
          </cell>
          <cell r="Q1932">
            <v>0</v>
          </cell>
          <cell r="R1932" t="str">
            <v>99.2</v>
          </cell>
          <cell r="S1932" t="str">
            <v>99.2</v>
          </cell>
          <cell r="T1932">
            <v>36892</v>
          </cell>
          <cell r="V1932" t="str">
            <v>NA</v>
          </cell>
          <cell r="X1932" t="str">
            <v>NA</v>
          </cell>
          <cell r="Z1932" t="str">
            <v>NA</v>
          </cell>
          <cell r="AB1932" t="str">
            <v>NA</v>
          </cell>
          <cell r="AD1932" t="str">
            <v>EN</v>
          </cell>
          <cell r="AE1932" t="str">
            <v>EN</v>
          </cell>
          <cell r="AF1932" t="str">
            <v>EN</v>
          </cell>
          <cell r="AG1932" t="str">
            <v>EN</v>
          </cell>
        </row>
        <row r="1933">
          <cell r="H1933" t="str">
            <v>50282_B_P24</v>
          </cell>
          <cell r="I1933">
            <v>26816</v>
          </cell>
          <cell r="K1933" t="str">
            <v>OP</v>
          </cell>
          <cell r="L1933" t="str">
            <v>EH</v>
          </cell>
          <cell r="O1933" t="str">
            <v>EN</v>
          </cell>
          <cell r="P1933">
            <v>8356</v>
          </cell>
          <cell r="Q1933">
            <v>0.13</v>
          </cell>
          <cell r="R1933" t="str">
            <v>98.8</v>
          </cell>
          <cell r="S1933" t="str">
            <v>98.8</v>
          </cell>
          <cell r="U1933" t="str">
            <v>NA</v>
          </cell>
          <cell r="V1933" t="str">
            <v>11.3</v>
          </cell>
          <cell r="X1933" t="str">
            <v>NA</v>
          </cell>
          <cell r="Z1933" t="str">
            <v>3.0</v>
          </cell>
          <cell r="AB1933" t="str">
            <v>NA</v>
          </cell>
          <cell r="AD1933" t="str">
            <v>EN</v>
          </cell>
          <cell r="AE1933" t="str">
            <v>EN</v>
          </cell>
          <cell r="AF1933" t="str">
            <v>EN</v>
          </cell>
          <cell r="AG1933" t="str">
            <v>EN</v>
          </cell>
        </row>
        <row r="1934">
          <cell r="H1934" t="str">
            <v>50282_B_P25</v>
          </cell>
          <cell r="I1934">
            <v>25143</v>
          </cell>
          <cell r="K1934" t="str">
            <v>OP</v>
          </cell>
          <cell r="L1934" t="str">
            <v>EC</v>
          </cell>
          <cell r="O1934" t="str">
            <v>EN</v>
          </cell>
          <cell r="P1934">
            <v>8466</v>
          </cell>
          <cell r="Q1934">
            <v>0.13</v>
          </cell>
          <cell r="R1934" t="str">
            <v>99.8</v>
          </cell>
          <cell r="S1934" t="str">
            <v>99.8</v>
          </cell>
          <cell r="U1934" t="str">
            <v>NA</v>
          </cell>
          <cell r="V1934" t="str">
            <v>10.8</v>
          </cell>
          <cell r="X1934" t="str">
            <v>NA</v>
          </cell>
          <cell r="Z1934" t="str">
            <v>2.0</v>
          </cell>
          <cell r="AB1934" t="str">
            <v>NA</v>
          </cell>
          <cell r="AD1934" t="str">
            <v>EN</v>
          </cell>
          <cell r="AE1934" t="str">
            <v>EN</v>
          </cell>
          <cell r="AF1934" t="str">
            <v>EN</v>
          </cell>
          <cell r="AG1934" t="str">
            <v>EN</v>
          </cell>
        </row>
        <row r="1935">
          <cell r="H1935" t="str">
            <v>50282_B_P3</v>
          </cell>
          <cell r="I1935">
            <v>34243</v>
          </cell>
          <cell r="K1935" t="str">
            <v>OP</v>
          </cell>
          <cell r="L1935" t="str">
            <v>EK</v>
          </cell>
          <cell r="O1935" t="str">
            <v>EN</v>
          </cell>
          <cell r="P1935">
            <v>7945</v>
          </cell>
          <cell r="Q1935">
            <v>0</v>
          </cell>
          <cell r="R1935" t="str">
            <v>99.7</v>
          </cell>
          <cell r="S1935" t="str">
            <v>99.7</v>
          </cell>
          <cell r="T1935">
            <v>34335</v>
          </cell>
          <cell r="V1935" t="str">
            <v>NA</v>
          </cell>
          <cell r="X1935" t="str">
            <v>NA</v>
          </cell>
          <cell r="Z1935" t="str">
            <v>NA</v>
          </cell>
          <cell r="AB1935" t="str">
            <v>NA</v>
          </cell>
          <cell r="AD1935" t="str">
            <v>EN</v>
          </cell>
          <cell r="AE1935" t="str">
            <v>EN</v>
          </cell>
          <cell r="AF1935" t="str">
            <v>EN</v>
          </cell>
          <cell r="AG1935" t="str">
            <v>EN</v>
          </cell>
        </row>
        <row r="1936">
          <cell r="H1936" t="str">
            <v>50900_B_P1</v>
          </cell>
          <cell r="I1936">
            <v>26451</v>
          </cell>
          <cell r="K1936" t="str">
            <v>OP</v>
          </cell>
          <cell r="L1936" t="str">
            <v>EW</v>
          </cell>
          <cell r="O1936" t="str">
            <v>EN</v>
          </cell>
          <cell r="P1936">
            <v>8446</v>
          </cell>
          <cell r="Q1936">
            <v>0.05</v>
          </cell>
          <cell r="R1936" t="str">
            <v>99.7</v>
          </cell>
          <cell r="S1936" t="str">
            <v>NA</v>
          </cell>
          <cell r="U1936" t="str">
            <v>NA</v>
          </cell>
          <cell r="V1936" t="str">
            <v>NA</v>
          </cell>
          <cell r="X1936" t="str">
            <v>NA</v>
          </cell>
          <cell r="Z1936" t="str">
            <v>NA</v>
          </cell>
          <cell r="AB1936" t="str">
            <v>NA</v>
          </cell>
          <cell r="AD1936" t="str">
            <v>99.6</v>
          </cell>
          <cell r="AE1936" t="str">
            <v>150</v>
          </cell>
          <cell r="AF1936" t="str">
            <v>160000</v>
          </cell>
          <cell r="AG1936" t="str">
            <v>305</v>
          </cell>
        </row>
        <row r="1937">
          <cell r="H1937" t="str">
            <v>50900_B_P2</v>
          </cell>
          <cell r="I1937">
            <v>33482</v>
          </cell>
          <cell r="K1937" t="str">
            <v>OP</v>
          </cell>
          <cell r="L1937" t="str">
            <v>EW</v>
          </cell>
          <cell r="O1937" t="str">
            <v>EN</v>
          </cell>
          <cell r="P1937">
            <v>8536</v>
          </cell>
          <cell r="Q1937">
            <v>0.01</v>
          </cell>
          <cell r="R1937" t="str">
            <v>99.9</v>
          </cell>
          <cell r="S1937" t="str">
            <v>NA</v>
          </cell>
          <cell r="U1937" t="str">
            <v>NA</v>
          </cell>
          <cell r="V1937" t="str">
            <v>NA</v>
          </cell>
          <cell r="X1937" t="str">
            <v>NA</v>
          </cell>
          <cell r="Z1937" t="str">
            <v>NA</v>
          </cell>
          <cell r="AB1937" t="str">
            <v>NA</v>
          </cell>
          <cell r="AD1937" t="str">
            <v>99.6</v>
          </cell>
          <cell r="AE1937" t="str">
            <v>9.96</v>
          </cell>
          <cell r="AF1937" t="str">
            <v>180000</v>
          </cell>
          <cell r="AG1937" t="str">
            <v>360</v>
          </cell>
        </row>
        <row r="1938">
          <cell r="H1938" t="str">
            <v>50900_B_P6</v>
          </cell>
          <cell r="I1938">
            <v>33482</v>
          </cell>
          <cell r="K1938" t="str">
            <v>OP</v>
          </cell>
          <cell r="L1938" t="str">
            <v>EK</v>
          </cell>
          <cell r="O1938" t="str">
            <v>500</v>
          </cell>
          <cell r="P1938">
            <v>7978</v>
          </cell>
          <cell r="Q1938">
            <v>0.03</v>
          </cell>
          <cell r="R1938" t="str">
            <v>99.6</v>
          </cell>
          <cell r="S1938" t="str">
            <v>NA</v>
          </cell>
          <cell r="U1938" t="str">
            <v>NA</v>
          </cell>
          <cell r="V1938" t="str">
            <v>12.0</v>
          </cell>
          <cell r="X1938" t="str">
            <v>NA</v>
          </cell>
          <cell r="Z1938" t="str">
            <v>2.0</v>
          </cell>
          <cell r="AB1938" t="str">
            <v>NA</v>
          </cell>
          <cell r="AD1938" t="str">
            <v>99.6</v>
          </cell>
          <cell r="AE1938" t="str">
            <v>EN</v>
          </cell>
          <cell r="AF1938" t="str">
            <v>100000</v>
          </cell>
          <cell r="AG1938" t="str">
            <v>400</v>
          </cell>
        </row>
        <row r="1939">
          <cell r="H1939" t="str">
            <v>50900_B_P7</v>
          </cell>
          <cell r="I1939">
            <v>25720</v>
          </cell>
          <cell r="K1939" t="str">
            <v>OP</v>
          </cell>
          <cell r="L1939" t="str">
            <v>EK</v>
          </cell>
          <cell r="O1939" t="str">
            <v>500</v>
          </cell>
          <cell r="P1939">
            <v>8542</v>
          </cell>
          <cell r="Q1939">
            <v>0.03</v>
          </cell>
          <cell r="R1939" t="str">
            <v>99.2</v>
          </cell>
          <cell r="S1939" t="str">
            <v>NA</v>
          </cell>
          <cell r="U1939" t="str">
            <v>NA</v>
          </cell>
          <cell r="V1939" t="str">
            <v>12</v>
          </cell>
          <cell r="X1939" t="str">
            <v>NA</v>
          </cell>
          <cell r="Z1939" t="str">
            <v>2</v>
          </cell>
          <cell r="AB1939" t="str">
            <v>NA</v>
          </cell>
          <cell r="AD1939" t="str">
            <v>99.0</v>
          </cell>
          <cell r="AF1939" t="str">
            <v>73000</v>
          </cell>
          <cell r="AG1939" t="str">
            <v>400</v>
          </cell>
        </row>
        <row r="1940">
          <cell r="H1940" t="str">
            <v>50900_B_P8</v>
          </cell>
          <cell r="I1940">
            <v>25720</v>
          </cell>
          <cell r="K1940" t="str">
            <v>OP</v>
          </cell>
          <cell r="L1940" t="str">
            <v>EK</v>
          </cell>
          <cell r="O1940" t="str">
            <v>500</v>
          </cell>
          <cell r="P1940">
            <v>8388</v>
          </cell>
          <cell r="Q1940">
            <v>0.03</v>
          </cell>
          <cell r="R1940" t="str">
            <v>99.2</v>
          </cell>
          <cell r="S1940" t="str">
            <v>NA</v>
          </cell>
          <cell r="U1940" t="str">
            <v>NA</v>
          </cell>
          <cell r="V1940" t="str">
            <v>12</v>
          </cell>
          <cell r="Z1940" t="str">
            <v>2</v>
          </cell>
          <cell r="AD1940" t="str">
            <v>99.0</v>
          </cell>
          <cell r="AF1940" t="str">
            <v>82000</v>
          </cell>
          <cell r="AG1940" t="str">
            <v>400</v>
          </cell>
        </row>
        <row r="1941">
          <cell r="H1941" t="str">
            <v>50900_B_P9</v>
          </cell>
          <cell r="I1941">
            <v>32295</v>
          </cell>
          <cell r="K1941" t="str">
            <v>OP</v>
          </cell>
          <cell r="L1941" t="str">
            <v>EK</v>
          </cell>
          <cell r="O1941" t="str">
            <v>750</v>
          </cell>
          <cell r="P1941">
            <v>8215</v>
          </cell>
          <cell r="Q1941">
            <v>0.03</v>
          </cell>
          <cell r="R1941" t="str">
            <v>99.7</v>
          </cell>
          <cell r="S1941" t="str">
            <v>NA</v>
          </cell>
          <cell r="U1941" t="str">
            <v>NA</v>
          </cell>
          <cell r="V1941" t="str">
            <v>12.0</v>
          </cell>
          <cell r="X1941" t="str">
            <v>NA</v>
          </cell>
          <cell r="Z1941" t="str">
            <v>2.0</v>
          </cell>
          <cell r="AB1941" t="str">
            <v>NA</v>
          </cell>
          <cell r="AD1941" t="str">
            <v>99.5</v>
          </cell>
          <cell r="AE1941" t="str">
            <v>EN</v>
          </cell>
          <cell r="AF1941" t="str">
            <v>100000</v>
          </cell>
          <cell r="AG1941" t="str">
            <v>370</v>
          </cell>
        </row>
        <row r="1942">
          <cell r="H1942" t="str">
            <v>10435_B_S202A</v>
          </cell>
          <cell r="I1942">
            <v>33298</v>
          </cell>
          <cell r="K1942" t="str">
            <v>OP</v>
          </cell>
          <cell r="L1942" t="str">
            <v>EC</v>
          </cell>
          <cell r="O1942" t="str">
            <v>2078</v>
          </cell>
          <cell r="P1942">
            <v>8054</v>
          </cell>
          <cell r="Q1942">
            <v>0.01</v>
          </cell>
          <cell r="R1942" t="str">
            <v>99.4</v>
          </cell>
          <cell r="S1942" t="str">
            <v>99.4</v>
          </cell>
          <cell r="T1942">
            <v>38596</v>
          </cell>
          <cell r="V1942" t="str">
            <v>NA</v>
          </cell>
          <cell r="X1942" t="str">
            <v>NA</v>
          </cell>
          <cell r="Z1942" t="str">
            <v>NA</v>
          </cell>
          <cell r="AB1942" t="str">
            <v>NA</v>
          </cell>
          <cell r="AD1942" t="str">
            <v>99.6</v>
          </cell>
          <cell r="AE1942" t="str">
            <v>3.59</v>
          </cell>
          <cell r="AF1942" t="str">
            <v>84370</v>
          </cell>
          <cell r="AG1942" t="str">
            <v>270</v>
          </cell>
        </row>
        <row r="1943">
          <cell r="H1943" t="str">
            <v>10435_B_S202B</v>
          </cell>
          <cell r="I1943">
            <v>33298</v>
          </cell>
          <cell r="K1943" t="str">
            <v>OP</v>
          </cell>
          <cell r="L1943" t="str">
            <v>EC</v>
          </cell>
          <cell r="O1943" t="str">
            <v>2078</v>
          </cell>
          <cell r="P1943">
            <v>7854</v>
          </cell>
          <cell r="Q1943">
            <v>0.01</v>
          </cell>
          <cell r="R1943" t="str">
            <v>99.4</v>
          </cell>
          <cell r="S1943" t="str">
            <v>99.4</v>
          </cell>
          <cell r="T1943">
            <v>38596</v>
          </cell>
          <cell r="V1943" t="str">
            <v>NA</v>
          </cell>
          <cell r="X1943" t="str">
            <v>NA</v>
          </cell>
          <cell r="Z1943" t="str">
            <v>NA</v>
          </cell>
          <cell r="AB1943" t="str">
            <v>NA</v>
          </cell>
          <cell r="AD1943" t="str">
            <v>99.6</v>
          </cell>
          <cell r="AE1943" t="str">
            <v>3.59</v>
          </cell>
          <cell r="AF1943" t="str">
            <v>83370</v>
          </cell>
          <cell r="AG1943" t="str">
            <v>270</v>
          </cell>
        </row>
        <row r="1944">
          <cell r="H1944" t="str">
            <v>10435_B_S202C</v>
          </cell>
          <cell r="I1944">
            <v>33298</v>
          </cell>
          <cell r="K1944" t="str">
            <v>OP</v>
          </cell>
          <cell r="L1944" t="str">
            <v>EC</v>
          </cell>
          <cell r="O1944" t="str">
            <v>2078</v>
          </cell>
          <cell r="P1944">
            <v>7775</v>
          </cell>
          <cell r="Q1944">
            <v>0.01</v>
          </cell>
          <cell r="R1944" t="str">
            <v>99.4</v>
          </cell>
          <cell r="S1944" t="str">
            <v>99.4</v>
          </cell>
          <cell r="T1944">
            <v>38596</v>
          </cell>
          <cell r="V1944" t="str">
            <v>NA</v>
          </cell>
          <cell r="X1944" t="str">
            <v>NA</v>
          </cell>
          <cell r="Z1944" t="str">
            <v>NA</v>
          </cell>
          <cell r="AB1944" t="str">
            <v>NA</v>
          </cell>
          <cell r="AD1944" t="str">
            <v>99.6</v>
          </cell>
          <cell r="AE1944" t="str">
            <v>3.59</v>
          </cell>
          <cell r="AF1944" t="str">
            <v>83370</v>
          </cell>
          <cell r="AG1944" t="str">
            <v>270</v>
          </cell>
        </row>
        <row r="1945">
          <cell r="H1945" t="str">
            <v>10503_B_ESPA</v>
          </cell>
          <cell r="I1945">
            <v>33635</v>
          </cell>
          <cell r="K1945" t="str">
            <v>OP</v>
          </cell>
          <cell r="L1945" t="str">
            <v>EC</v>
          </cell>
          <cell r="M1945" t="str">
            <v>SC</v>
          </cell>
          <cell r="O1945" t="str">
            <v>1500</v>
          </cell>
          <cell r="P1945">
            <v>8040</v>
          </cell>
          <cell r="Q1945">
            <v>0.02</v>
          </cell>
          <cell r="R1945" t="str">
            <v>99.0</v>
          </cell>
          <cell r="S1945" t="str">
            <v>99.0</v>
          </cell>
          <cell r="T1945">
            <v>38534</v>
          </cell>
          <cell r="V1945" t="str">
            <v>NA</v>
          </cell>
          <cell r="X1945" t="str">
            <v>NA</v>
          </cell>
          <cell r="Z1945" t="str">
            <v>NA</v>
          </cell>
          <cell r="AB1945" t="str">
            <v>NA</v>
          </cell>
          <cell r="AD1945" t="str">
            <v>99.0</v>
          </cell>
          <cell r="AE1945" t="str">
            <v>0.2</v>
          </cell>
          <cell r="AF1945" t="str">
            <v>98000</v>
          </cell>
          <cell r="AG1945" t="str">
            <v>280</v>
          </cell>
        </row>
        <row r="1946">
          <cell r="H1946" t="str">
            <v>10503_B_ESPB</v>
          </cell>
          <cell r="I1946">
            <v>33635</v>
          </cell>
          <cell r="K1946" t="str">
            <v>OP</v>
          </cell>
          <cell r="L1946" t="str">
            <v>EC</v>
          </cell>
          <cell r="M1946" t="str">
            <v>SC</v>
          </cell>
          <cell r="O1946" t="str">
            <v>1500</v>
          </cell>
          <cell r="P1946">
            <v>8213</v>
          </cell>
          <cell r="Q1946">
            <v>0.02</v>
          </cell>
          <cell r="R1946" t="str">
            <v>99.0</v>
          </cell>
          <cell r="S1946" t="str">
            <v>99.0</v>
          </cell>
          <cell r="T1946">
            <v>38534</v>
          </cell>
          <cell r="V1946" t="str">
            <v>NA</v>
          </cell>
          <cell r="X1946" t="str">
            <v>NA</v>
          </cell>
          <cell r="Z1946" t="str">
            <v>NA</v>
          </cell>
          <cell r="AB1946" t="str">
            <v>NA</v>
          </cell>
          <cell r="AD1946" t="str">
            <v>99.0</v>
          </cell>
          <cell r="AE1946" t="str">
            <v>0.2</v>
          </cell>
          <cell r="AF1946" t="str">
            <v>94000</v>
          </cell>
          <cell r="AG1946" t="str">
            <v>280</v>
          </cell>
        </row>
        <row r="1947">
          <cell r="H1947" t="str">
            <v>10629_B_PRECP1</v>
          </cell>
          <cell r="I1947">
            <v>31168</v>
          </cell>
          <cell r="K1947" t="str">
            <v>OP</v>
          </cell>
          <cell r="L1947" t="str">
            <v>EC</v>
          </cell>
          <cell r="O1947" t="str">
            <v>EN</v>
          </cell>
          <cell r="P1947">
            <v>7634</v>
          </cell>
          <cell r="Q1947">
            <v>0.01</v>
          </cell>
          <cell r="U1947" t="str">
            <v>NA</v>
          </cell>
          <cell r="V1947" t="str">
            <v>NA</v>
          </cell>
          <cell r="X1947" t="str">
            <v>NA</v>
          </cell>
          <cell r="Z1947" t="str">
            <v>NA</v>
          </cell>
          <cell r="AB1947" t="str">
            <v>NA</v>
          </cell>
          <cell r="AD1947" t="str">
            <v>99.9</v>
          </cell>
          <cell r="AE1947" t="str">
            <v>10</v>
          </cell>
          <cell r="AF1947" t="str">
            <v>211000</v>
          </cell>
          <cell r="AG1947" t="str">
            <v>305</v>
          </cell>
        </row>
        <row r="1948">
          <cell r="H1948" t="str">
            <v>10629_B_PRECP2</v>
          </cell>
          <cell r="I1948">
            <v>31168</v>
          </cell>
          <cell r="K1948" t="str">
            <v>OP</v>
          </cell>
          <cell r="L1948" t="str">
            <v>EC</v>
          </cell>
          <cell r="O1948" t="str">
            <v>EN</v>
          </cell>
          <cell r="P1948">
            <v>7912</v>
          </cell>
          <cell r="Q1948">
            <v>0.01</v>
          </cell>
          <cell r="T1948">
            <v>38473</v>
          </cell>
          <cell r="U1948" t="str">
            <v>NA</v>
          </cell>
          <cell r="V1948" t="str">
            <v>NA</v>
          </cell>
          <cell r="X1948" t="str">
            <v>NA</v>
          </cell>
          <cell r="Z1948" t="str">
            <v>NA</v>
          </cell>
          <cell r="AB1948" t="str">
            <v>NA</v>
          </cell>
          <cell r="AD1948" t="str">
            <v>99.9</v>
          </cell>
          <cell r="AE1948" t="str">
            <v>10</v>
          </cell>
          <cell r="AF1948" t="str">
            <v>211000</v>
          </cell>
          <cell r="AG1948" t="str">
            <v>305</v>
          </cell>
        </row>
        <row r="1949">
          <cell r="H1949" t="str">
            <v>10629_B_PRECP3</v>
          </cell>
          <cell r="I1949">
            <v>31168</v>
          </cell>
          <cell r="K1949" t="str">
            <v>OP</v>
          </cell>
          <cell r="L1949" t="str">
            <v>EC</v>
          </cell>
          <cell r="O1949" t="str">
            <v>EN</v>
          </cell>
          <cell r="P1949">
            <v>7665</v>
          </cell>
          <cell r="Q1949">
            <v>0.01</v>
          </cell>
          <cell r="U1949" t="str">
            <v>NA</v>
          </cell>
          <cell r="V1949" t="str">
            <v>NA</v>
          </cell>
          <cell r="X1949" t="str">
            <v>NA</v>
          </cell>
          <cell r="Z1949" t="str">
            <v>NA</v>
          </cell>
          <cell r="AB1949" t="str">
            <v>NA</v>
          </cell>
          <cell r="AD1949" t="str">
            <v>99.9</v>
          </cell>
          <cell r="AE1949" t="str">
            <v>10</v>
          </cell>
          <cell r="AF1949" t="str">
            <v>211000</v>
          </cell>
          <cell r="AG1949" t="str">
            <v>305</v>
          </cell>
        </row>
        <row r="1950">
          <cell r="H1950" t="str">
            <v>50873_B_FF1</v>
          </cell>
          <cell r="I1950">
            <v>32629</v>
          </cell>
          <cell r="K1950" t="str">
            <v>OP</v>
          </cell>
          <cell r="L1950" t="str">
            <v>BP</v>
          </cell>
          <cell r="O1950" t="str">
            <v>EN</v>
          </cell>
          <cell r="P1950">
            <v>8310</v>
          </cell>
          <cell r="Q1950">
            <v>0</v>
          </cell>
          <cell r="R1950" t="str">
            <v>EN</v>
          </cell>
          <cell r="S1950" t="str">
            <v>EN</v>
          </cell>
          <cell r="U1950" t="str">
            <v>EN</v>
          </cell>
          <cell r="V1950" t="str">
            <v>NA</v>
          </cell>
          <cell r="X1950" t="str">
            <v>NA</v>
          </cell>
          <cell r="Z1950" t="str">
            <v>NA</v>
          </cell>
          <cell r="AB1950" t="str">
            <v>NA</v>
          </cell>
          <cell r="AD1950" t="str">
            <v>99.9</v>
          </cell>
          <cell r="AE1950" t="str">
            <v>3</v>
          </cell>
          <cell r="AF1950" t="str">
            <v>64429</v>
          </cell>
          <cell r="AG1950" t="str">
            <v>277</v>
          </cell>
        </row>
        <row r="1951">
          <cell r="H1951" t="str">
            <v>50873_B_FF2</v>
          </cell>
          <cell r="I1951">
            <v>32629</v>
          </cell>
          <cell r="K1951" t="str">
            <v>OP</v>
          </cell>
          <cell r="L1951" t="str">
            <v>BP</v>
          </cell>
          <cell r="O1951" t="str">
            <v>EN</v>
          </cell>
          <cell r="P1951">
            <v>8289</v>
          </cell>
          <cell r="Q1951">
            <v>0</v>
          </cell>
          <cell r="R1951" t="str">
            <v>EN</v>
          </cell>
          <cell r="S1951" t="str">
            <v>EN</v>
          </cell>
          <cell r="U1951" t="str">
            <v>EN</v>
          </cell>
          <cell r="V1951" t="str">
            <v>NA</v>
          </cell>
          <cell r="X1951" t="str">
            <v>NA</v>
          </cell>
          <cell r="Z1951" t="str">
            <v>NA</v>
          </cell>
          <cell r="AB1951" t="str">
            <v>NA</v>
          </cell>
          <cell r="AD1951" t="str">
            <v>99.9</v>
          </cell>
          <cell r="AE1951" t="str">
            <v>3</v>
          </cell>
          <cell r="AF1951" t="str">
            <v>64429</v>
          </cell>
          <cell r="AG1951" t="str">
            <v>277</v>
          </cell>
        </row>
        <row r="1952">
          <cell r="H1952" t="str">
            <v>50874_B_3280</v>
          </cell>
          <cell r="I1952">
            <v>31594</v>
          </cell>
          <cell r="K1952" t="str">
            <v>OP</v>
          </cell>
          <cell r="L1952" t="str">
            <v>EC</v>
          </cell>
          <cell r="O1952" t="str">
            <v>NA</v>
          </cell>
          <cell r="P1952">
            <v>8406</v>
          </cell>
          <cell r="Q1952">
            <v>0.03</v>
          </cell>
          <cell r="R1952" t="str">
            <v>NA</v>
          </cell>
          <cell r="S1952" t="str">
            <v>NA</v>
          </cell>
          <cell r="U1952" t="str">
            <v>NA</v>
          </cell>
          <cell r="V1952" t="str">
            <v>NA</v>
          </cell>
          <cell r="X1952" t="str">
            <v>NA</v>
          </cell>
          <cell r="Z1952" t="str">
            <v>NA</v>
          </cell>
          <cell r="AB1952" t="str">
            <v>NA</v>
          </cell>
          <cell r="AD1952" t="str">
            <v>99.9</v>
          </cell>
          <cell r="AE1952" t="str">
            <v>8.7</v>
          </cell>
          <cell r="AF1952" t="str">
            <v>23200</v>
          </cell>
          <cell r="AG1952" t="str">
            <v>366</v>
          </cell>
        </row>
        <row r="1953">
          <cell r="H1953" t="str">
            <v>50875_B_1</v>
          </cell>
          <cell r="I1953">
            <v>37165</v>
          </cell>
          <cell r="K1953" t="str">
            <v>OP</v>
          </cell>
          <cell r="L1953" t="str">
            <v>BP</v>
          </cell>
          <cell r="O1953" t="str">
            <v>2600</v>
          </cell>
          <cell r="P1953">
            <v>8397</v>
          </cell>
          <cell r="Q1953">
            <v>0</v>
          </cell>
          <cell r="R1953" t="str">
            <v>99.9</v>
          </cell>
          <cell r="S1953" t="str">
            <v>99.9</v>
          </cell>
          <cell r="U1953" t="str">
            <v>EN</v>
          </cell>
          <cell r="V1953" t="str">
            <v>NA</v>
          </cell>
          <cell r="X1953" t="str">
            <v>NA</v>
          </cell>
          <cell r="Z1953" t="str">
            <v>NA</v>
          </cell>
          <cell r="AB1953" t="str">
            <v>NA</v>
          </cell>
          <cell r="AD1953" t="str">
            <v>99.9</v>
          </cell>
          <cell r="AE1953" t="str">
            <v>3</v>
          </cell>
          <cell r="AF1953" t="str">
            <v>36701</v>
          </cell>
          <cell r="AG1953" t="str">
            <v>315</v>
          </cell>
        </row>
        <row r="1954">
          <cell r="H1954" t="str">
            <v>50875_B_2</v>
          </cell>
          <cell r="I1954">
            <v>37165</v>
          </cell>
          <cell r="K1954" t="str">
            <v>OP</v>
          </cell>
          <cell r="L1954" t="str">
            <v>BP</v>
          </cell>
          <cell r="O1954" t="str">
            <v>2600</v>
          </cell>
          <cell r="P1954">
            <v>8343</v>
          </cell>
          <cell r="Q1954">
            <v>0</v>
          </cell>
          <cell r="R1954" t="str">
            <v>99.9</v>
          </cell>
          <cell r="S1954" t="str">
            <v>99.9</v>
          </cell>
          <cell r="U1954" t="str">
            <v>EN</v>
          </cell>
          <cell r="V1954" t="str">
            <v>NA</v>
          </cell>
          <cell r="X1954" t="str">
            <v>NA</v>
          </cell>
          <cell r="Z1954" t="str">
            <v>NA</v>
          </cell>
          <cell r="AB1954" t="str">
            <v>NA</v>
          </cell>
          <cell r="AD1954" t="str">
            <v>99.9</v>
          </cell>
          <cell r="AE1954" t="str">
            <v>3</v>
          </cell>
          <cell r="AF1954" t="str">
            <v>36701</v>
          </cell>
          <cell r="AG1954" t="str">
            <v>315</v>
          </cell>
        </row>
        <row r="1955">
          <cell r="H1955" t="str">
            <v>50875_B_3</v>
          </cell>
          <cell r="I1955">
            <v>36800</v>
          </cell>
          <cell r="K1955" t="str">
            <v>OP</v>
          </cell>
          <cell r="L1955" t="str">
            <v>BP</v>
          </cell>
          <cell r="O1955" t="str">
            <v>2600</v>
          </cell>
          <cell r="P1955">
            <v>8377</v>
          </cell>
          <cell r="Q1955">
            <v>0</v>
          </cell>
          <cell r="R1955" t="str">
            <v>99.9</v>
          </cell>
          <cell r="S1955" t="str">
            <v>99.9</v>
          </cell>
          <cell r="U1955" t="str">
            <v>EN</v>
          </cell>
          <cell r="V1955" t="str">
            <v>NA</v>
          </cell>
          <cell r="X1955" t="str">
            <v>NA</v>
          </cell>
          <cell r="Z1955" t="str">
            <v>NA</v>
          </cell>
          <cell r="AB1955" t="str">
            <v>NA</v>
          </cell>
          <cell r="AD1955" t="str">
            <v>99.9</v>
          </cell>
          <cell r="AE1955" t="str">
            <v>3</v>
          </cell>
          <cell r="AF1955" t="str">
            <v>36701</v>
          </cell>
          <cell r="AG1955" t="str">
            <v>315</v>
          </cell>
        </row>
        <row r="1956">
          <cell r="H1956" t="str">
            <v>50875_B_4</v>
          </cell>
          <cell r="I1956">
            <v>36800</v>
          </cell>
          <cell r="K1956" t="str">
            <v>OP</v>
          </cell>
          <cell r="L1956" t="str">
            <v>BP</v>
          </cell>
          <cell r="O1956" t="str">
            <v>2600</v>
          </cell>
          <cell r="P1956">
            <v>8405</v>
          </cell>
          <cell r="Q1956">
            <v>0</v>
          </cell>
          <cell r="R1956" t="str">
            <v>99.9</v>
          </cell>
          <cell r="S1956" t="str">
            <v>99.9</v>
          </cell>
          <cell r="U1956" t="str">
            <v>EN</v>
          </cell>
          <cell r="V1956" t="str">
            <v>NA</v>
          </cell>
          <cell r="X1956" t="str">
            <v>NA</v>
          </cell>
          <cell r="Z1956" t="str">
            <v>NA</v>
          </cell>
          <cell r="AB1956" t="str">
            <v>NA</v>
          </cell>
          <cell r="AD1956" t="str">
            <v>99.9</v>
          </cell>
          <cell r="AE1956" t="str">
            <v>3</v>
          </cell>
          <cell r="AF1956" t="str">
            <v>36701</v>
          </cell>
          <cell r="AG1956" t="str">
            <v>315</v>
          </cell>
        </row>
        <row r="1957">
          <cell r="H1957" t="str">
            <v>50877_B_FF1</v>
          </cell>
          <cell r="I1957">
            <v>36800</v>
          </cell>
          <cell r="K1957" t="str">
            <v>OP</v>
          </cell>
          <cell r="L1957" t="str">
            <v>BP</v>
          </cell>
          <cell r="O1957" t="str">
            <v>EN</v>
          </cell>
          <cell r="P1957">
            <v>8121</v>
          </cell>
          <cell r="Q1957">
            <v>0</v>
          </cell>
          <cell r="R1957" t="str">
            <v>99.9</v>
          </cell>
          <cell r="S1957" t="str">
            <v>EN</v>
          </cell>
          <cell r="U1957" t="str">
            <v>EN</v>
          </cell>
          <cell r="V1957" t="str">
            <v>NA</v>
          </cell>
          <cell r="X1957" t="str">
            <v>NA</v>
          </cell>
          <cell r="Z1957" t="str">
            <v>NA</v>
          </cell>
          <cell r="AB1957" t="str">
            <v>NA</v>
          </cell>
          <cell r="AD1957" t="str">
            <v>99.7</v>
          </cell>
          <cell r="AE1957" t="str">
            <v>7</v>
          </cell>
          <cell r="AF1957" t="str">
            <v>198900</v>
          </cell>
          <cell r="AG1957" t="str">
            <v>300</v>
          </cell>
        </row>
        <row r="1958">
          <cell r="H1958" t="str">
            <v>50877_B_FF2</v>
          </cell>
          <cell r="I1958">
            <v>36770</v>
          </cell>
          <cell r="K1958" t="str">
            <v>OP</v>
          </cell>
          <cell r="L1958" t="str">
            <v>BP</v>
          </cell>
          <cell r="O1958" t="str">
            <v>EN</v>
          </cell>
          <cell r="P1958">
            <v>8205</v>
          </cell>
          <cell r="Q1958">
            <v>0</v>
          </cell>
          <cell r="R1958" t="str">
            <v>99.9</v>
          </cell>
          <cell r="S1958" t="str">
            <v>EN</v>
          </cell>
          <cell r="U1958" t="str">
            <v>EN</v>
          </cell>
          <cell r="V1958" t="str">
            <v>NA</v>
          </cell>
          <cell r="X1958" t="str">
            <v>NA</v>
          </cell>
          <cell r="Z1958" t="str">
            <v>NA</v>
          </cell>
          <cell r="AB1958" t="str">
            <v>NA</v>
          </cell>
          <cell r="AD1958" t="str">
            <v>99.7</v>
          </cell>
          <cell r="AE1958" t="str">
            <v>7</v>
          </cell>
          <cell r="AF1958" t="str">
            <v>198900</v>
          </cell>
          <cell r="AG1958" t="str">
            <v>300</v>
          </cell>
        </row>
        <row r="1959">
          <cell r="H1959" t="str">
            <v>50878_B_1</v>
          </cell>
          <cell r="I1959">
            <v>32021</v>
          </cell>
          <cell r="K1959" t="str">
            <v>OP</v>
          </cell>
          <cell r="L1959" t="str">
            <v>BP</v>
          </cell>
          <cell r="O1959" t="str">
            <v>75</v>
          </cell>
          <cell r="P1959">
            <v>8276</v>
          </cell>
          <cell r="Q1959">
            <v>0</v>
          </cell>
          <cell r="U1959" t="str">
            <v>NA</v>
          </cell>
          <cell r="V1959" t="str">
            <v>NA</v>
          </cell>
          <cell r="X1959" t="str">
            <v>NA</v>
          </cell>
          <cell r="Z1959" t="str">
            <v>NA</v>
          </cell>
          <cell r="AB1959" t="str">
            <v>NA</v>
          </cell>
          <cell r="AD1959" t="str">
            <v>99.9</v>
          </cell>
          <cell r="AE1959" t="str">
            <v>5</v>
          </cell>
          <cell r="AF1959" t="str">
            <v>85000</v>
          </cell>
          <cell r="AG1959" t="str">
            <v>300</v>
          </cell>
        </row>
        <row r="1960">
          <cell r="H1960" t="str">
            <v>50878_B_2</v>
          </cell>
          <cell r="I1960">
            <v>32021</v>
          </cell>
          <cell r="K1960" t="str">
            <v>OP</v>
          </cell>
          <cell r="L1960" t="str">
            <v>BP</v>
          </cell>
          <cell r="O1960" t="str">
            <v>75</v>
          </cell>
          <cell r="P1960">
            <v>8238</v>
          </cell>
          <cell r="Q1960">
            <v>0</v>
          </cell>
          <cell r="U1960" t="str">
            <v>NA</v>
          </cell>
          <cell r="V1960" t="str">
            <v>NA</v>
          </cell>
          <cell r="X1960" t="str">
            <v>NA</v>
          </cell>
          <cell r="Z1960" t="str">
            <v>NA</v>
          </cell>
          <cell r="AB1960" t="str">
            <v>NA</v>
          </cell>
          <cell r="AD1960" t="str">
            <v>99.9</v>
          </cell>
          <cell r="AE1960" t="str">
            <v>1</v>
          </cell>
          <cell r="AF1960" t="str">
            <v>85000</v>
          </cell>
          <cell r="AG1960" t="str">
            <v>310</v>
          </cell>
        </row>
        <row r="1961">
          <cell r="H1961" t="str">
            <v>50879_B_BH1</v>
          </cell>
          <cell r="I1961">
            <v>32387</v>
          </cell>
          <cell r="K1961" t="str">
            <v>OP</v>
          </cell>
          <cell r="L1961" t="str">
            <v>BP</v>
          </cell>
          <cell r="O1961" t="str">
            <v>NA</v>
          </cell>
          <cell r="P1961">
            <v>8638</v>
          </cell>
          <cell r="Q1961">
            <v>0.01</v>
          </cell>
          <cell r="U1961" t="str">
            <v>NA</v>
          </cell>
          <cell r="V1961" t="str">
            <v>6.2</v>
          </cell>
          <cell r="X1961" t="str">
            <v>0.3</v>
          </cell>
          <cell r="Z1961" t="str">
            <v>0.3</v>
          </cell>
          <cell r="AB1961" t="str">
            <v>0.3</v>
          </cell>
          <cell r="AD1961" t="str">
            <v>99.9</v>
          </cell>
          <cell r="AE1961" t="str">
            <v>6.3</v>
          </cell>
          <cell r="AF1961" t="str">
            <v>188900</v>
          </cell>
          <cell r="AG1961" t="str">
            <v>350</v>
          </cell>
        </row>
        <row r="1962">
          <cell r="H1962" t="str">
            <v>50880_B_BAG1</v>
          </cell>
          <cell r="I1962">
            <v>33329</v>
          </cell>
          <cell r="K1962" t="str">
            <v>OP</v>
          </cell>
          <cell r="L1962" t="str">
            <v>BS</v>
          </cell>
          <cell r="O1962" t="str">
            <v>12483</v>
          </cell>
          <cell r="P1962">
            <v>7555</v>
          </cell>
          <cell r="Q1962">
            <v>0</v>
          </cell>
          <cell r="R1962" t="str">
            <v>EN</v>
          </cell>
          <cell r="S1962" t="str">
            <v>NA</v>
          </cell>
          <cell r="U1962" t="str">
            <v>NA</v>
          </cell>
          <cell r="V1962" t="str">
            <v>NA</v>
          </cell>
          <cell r="X1962" t="str">
            <v>NA</v>
          </cell>
          <cell r="Z1962" t="str">
            <v>NA</v>
          </cell>
          <cell r="AB1962" t="str">
            <v>NA</v>
          </cell>
          <cell r="AD1962" t="str">
            <v>99.8</v>
          </cell>
          <cell r="AE1962" t="str">
            <v>12.3</v>
          </cell>
          <cell r="AF1962" t="str">
            <v>185000</v>
          </cell>
          <cell r="AG1962" t="str">
            <v>250</v>
          </cell>
        </row>
        <row r="1963">
          <cell r="H1963" t="str">
            <v>50880_B_BAG2</v>
          </cell>
          <cell r="I1963">
            <v>33298</v>
          </cell>
          <cell r="K1963" t="str">
            <v>OP</v>
          </cell>
          <cell r="L1963" t="str">
            <v>BS</v>
          </cell>
          <cell r="O1963" t="str">
            <v>12483</v>
          </cell>
          <cell r="P1963">
            <v>8040</v>
          </cell>
          <cell r="Q1963">
            <v>0</v>
          </cell>
          <cell r="R1963" t="str">
            <v>EN</v>
          </cell>
          <cell r="S1963" t="str">
            <v>NA</v>
          </cell>
          <cell r="U1963" t="str">
            <v>NA</v>
          </cell>
          <cell r="V1963" t="str">
            <v>NA</v>
          </cell>
          <cell r="X1963" t="str">
            <v>NA</v>
          </cell>
          <cell r="Z1963" t="str">
            <v>NA</v>
          </cell>
          <cell r="AB1963" t="str">
            <v>NA</v>
          </cell>
          <cell r="AD1963" t="str">
            <v>99.8</v>
          </cell>
          <cell r="AE1963" t="str">
            <v>12.3</v>
          </cell>
          <cell r="AF1963" t="str">
            <v>185000</v>
          </cell>
          <cell r="AG1963" t="str">
            <v>250</v>
          </cell>
        </row>
        <row r="1964">
          <cell r="H1964" t="str">
            <v>50881_B_ESP1</v>
          </cell>
          <cell r="I1964">
            <v>32264</v>
          </cell>
          <cell r="K1964" t="str">
            <v>OP</v>
          </cell>
          <cell r="L1964" t="str">
            <v>MC</v>
          </cell>
          <cell r="M1964" t="str">
            <v>EK</v>
          </cell>
          <cell r="O1964" t="str">
            <v>1000</v>
          </cell>
          <cell r="P1964">
            <v>7926</v>
          </cell>
          <cell r="Q1964">
            <v>0.04</v>
          </cell>
          <cell r="U1964" t="str">
            <v>NA</v>
          </cell>
          <cell r="V1964" t="str">
            <v>NA</v>
          </cell>
          <cell r="X1964" t="str">
            <v>NA</v>
          </cell>
          <cell r="Z1964" t="str">
            <v>NA</v>
          </cell>
          <cell r="AB1964" t="str">
            <v>NA</v>
          </cell>
          <cell r="AD1964" t="str">
            <v>99.9</v>
          </cell>
          <cell r="AE1964" t="str">
            <v>6</v>
          </cell>
          <cell r="AF1964" t="str">
            <v>160000</v>
          </cell>
          <cell r="AG1964" t="str">
            <v>375</v>
          </cell>
        </row>
        <row r="1965">
          <cell r="H1965" t="str">
            <v>50881_B_ESP2</v>
          </cell>
          <cell r="I1965">
            <v>32264</v>
          </cell>
          <cell r="K1965" t="str">
            <v>OP</v>
          </cell>
          <cell r="L1965" t="str">
            <v>MC</v>
          </cell>
          <cell r="M1965" t="str">
            <v>EK</v>
          </cell>
          <cell r="O1965" t="str">
            <v>1000</v>
          </cell>
          <cell r="P1965">
            <v>8001</v>
          </cell>
          <cell r="Q1965">
            <v>0.05</v>
          </cell>
          <cell r="U1965" t="str">
            <v>NA</v>
          </cell>
          <cell r="V1965" t="str">
            <v>NA</v>
          </cell>
          <cell r="X1965" t="str">
            <v>NA</v>
          </cell>
          <cell r="Z1965" t="str">
            <v>NA</v>
          </cell>
          <cell r="AB1965" t="str">
            <v>NA</v>
          </cell>
          <cell r="AD1965" t="str">
            <v>99.9</v>
          </cell>
          <cell r="AE1965" t="str">
            <v>6</v>
          </cell>
          <cell r="AF1965" t="str">
            <v>160000</v>
          </cell>
          <cell r="AG1965" t="str">
            <v>375</v>
          </cell>
        </row>
        <row r="1966">
          <cell r="H1966" t="str">
            <v>50881_B_ESP3</v>
          </cell>
          <cell r="I1966">
            <v>32264</v>
          </cell>
          <cell r="K1966" t="str">
            <v>OP</v>
          </cell>
          <cell r="L1966" t="str">
            <v>MC</v>
          </cell>
          <cell r="M1966" t="str">
            <v>EK</v>
          </cell>
          <cell r="O1966" t="str">
            <v>1000</v>
          </cell>
          <cell r="P1966">
            <v>8062</v>
          </cell>
          <cell r="Q1966">
            <v>7.0000000000000007E-2</v>
          </cell>
          <cell r="U1966" t="str">
            <v>NA</v>
          </cell>
          <cell r="V1966" t="str">
            <v>NA</v>
          </cell>
          <cell r="X1966" t="str">
            <v>NA</v>
          </cell>
          <cell r="Z1966" t="str">
            <v>NA</v>
          </cell>
          <cell r="AB1966" t="str">
            <v>NA</v>
          </cell>
          <cell r="AD1966" t="str">
            <v>99.9</v>
          </cell>
          <cell r="AE1966" t="str">
            <v>6</v>
          </cell>
          <cell r="AF1966" t="str">
            <v>160000</v>
          </cell>
          <cell r="AG1966" t="str">
            <v>375</v>
          </cell>
        </row>
        <row r="1967">
          <cell r="H1967" t="str">
            <v>50883_B_FF1</v>
          </cell>
          <cell r="I1967">
            <v>32174</v>
          </cell>
          <cell r="K1967" t="str">
            <v>OP</v>
          </cell>
          <cell r="L1967" t="str">
            <v>BS</v>
          </cell>
          <cell r="O1967" t="str">
            <v>16000</v>
          </cell>
          <cell r="P1967">
            <v>8109</v>
          </cell>
          <cell r="Q1967">
            <v>0</v>
          </cell>
          <cell r="R1967" t="str">
            <v>EN</v>
          </cell>
          <cell r="S1967" t="str">
            <v>EN</v>
          </cell>
          <cell r="U1967" t="str">
            <v>EN</v>
          </cell>
          <cell r="V1967" t="str">
            <v>NA</v>
          </cell>
          <cell r="X1967" t="str">
            <v>NA</v>
          </cell>
          <cell r="Z1967" t="str">
            <v>NA</v>
          </cell>
          <cell r="AB1967" t="str">
            <v>NA</v>
          </cell>
          <cell r="AD1967" t="str">
            <v>99.9</v>
          </cell>
          <cell r="AE1967" t="str">
            <v>4.0</v>
          </cell>
          <cell r="AF1967" t="str">
            <v>186000</v>
          </cell>
          <cell r="AG1967" t="str">
            <v>256</v>
          </cell>
        </row>
        <row r="1968">
          <cell r="H1968" t="str">
            <v>50883_B_FF2</v>
          </cell>
          <cell r="I1968">
            <v>32174</v>
          </cell>
          <cell r="K1968" t="str">
            <v>OP</v>
          </cell>
          <cell r="L1968" t="str">
            <v>BS</v>
          </cell>
          <cell r="O1968" t="str">
            <v>16000</v>
          </cell>
          <cell r="P1968">
            <v>8340</v>
          </cell>
          <cell r="Q1968">
            <v>0</v>
          </cell>
          <cell r="R1968" t="str">
            <v>EN</v>
          </cell>
          <cell r="S1968" t="str">
            <v>EN</v>
          </cell>
          <cell r="U1968" t="str">
            <v>EN</v>
          </cell>
          <cell r="V1968" t="str">
            <v>NA</v>
          </cell>
          <cell r="X1968" t="str">
            <v>NA</v>
          </cell>
          <cell r="Z1968" t="str">
            <v>NA</v>
          </cell>
          <cell r="AB1968" t="str">
            <v>NA</v>
          </cell>
          <cell r="AD1968" t="str">
            <v>99.9</v>
          </cell>
          <cell r="AE1968" t="str">
            <v>4.0</v>
          </cell>
          <cell r="AF1968" t="str">
            <v>186000</v>
          </cell>
          <cell r="AG1968" t="str">
            <v>256</v>
          </cell>
        </row>
        <row r="1969">
          <cell r="H1969" t="str">
            <v>50883_B_FF3</v>
          </cell>
          <cell r="I1969">
            <v>32174</v>
          </cell>
          <cell r="K1969" t="str">
            <v>OP</v>
          </cell>
          <cell r="L1969" t="str">
            <v>BS</v>
          </cell>
          <cell r="O1969" t="str">
            <v>16000</v>
          </cell>
          <cell r="P1969">
            <v>8258</v>
          </cell>
          <cell r="Q1969">
            <v>0</v>
          </cell>
          <cell r="R1969" t="str">
            <v>EN</v>
          </cell>
          <cell r="S1969" t="str">
            <v>EN</v>
          </cell>
          <cell r="U1969" t="str">
            <v>EN</v>
          </cell>
          <cell r="V1969" t="str">
            <v>NA</v>
          </cell>
          <cell r="X1969" t="str">
            <v>NA</v>
          </cell>
          <cell r="Z1969" t="str">
            <v>NA</v>
          </cell>
          <cell r="AB1969" t="str">
            <v>NA</v>
          </cell>
          <cell r="AD1969" t="str">
            <v>99.9</v>
          </cell>
          <cell r="AE1969" t="str">
            <v>4.0</v>
          </cell>
          <cell r="AF1969" t="str">
            <v>186000</v>
          </cell>
          <cell r="AG1969" t="str">
            <v>256</v>
          </cell>
        </row>
        <row r="1970">
          <cell r="H1970" t="str">
            <v>50885_B_FF1</v>
          </cell>
          <cell r="I1970">
            <v>32874</v>
          </cell>
          <cell r="K1970" t="str">
            <v>OP</v>
          </cell>
          <cell r="L1970" t="str">
            <v>BP</v>
          </cell>
          <cell r="O1970" t="str">
            <v>3000</v>
          </cell>
          <cell r="P1970">
            <v>8400</v>
          </cell>
          <cell r="Q1970">
            <v>0.02</v>
          </cell>
          <cell r="R1970" t="str">
            <v>99.0</v>
          </cell>
          <cell r="S1970" t="str">
            <v>99.0</v>
          </cell>
          <cell r="U1970" t="str">
            <v>NA</v>
          </cell>
          <cell r="V1970" t="str">
            <v>NA</v>
          </cell>
          <cell r="X1970" t="str">
            <v>NA</v>
          </cell>
          <cell r="Z1970" t="str">
            <v>NA</v>
          </cell>
          <cell r="AB1970" t="str">
            <v>NA</v>
          </cell>
          <cell r="AD1970" t="str">
            <v>99.9</v>
          </cell>
          <cell r="AE1970" t="str">
            <v>3</v>
          </cell>
          <cell r="AF1970" t="str">
            <v>80000</v>
          </cell>
          <cell r="AG1970" t="str">
            <v>250</v>
          </cell>
        </row>
        <row r="1971">
          <cell r="H1971" t="str">
            <v>50885_B_FF2</v>
          </cell>
          <cell r="I1971">
            <v>32874</v>
          </cell>
          <cell r="K1971" t="str">
            <v>OP</v>
          </cell>
          <cell r="L1971" t="str">
            <v>BP</v>
          </cell>
          <cell r="O1971" t="str">
            <v>3000</v>
          </cell>
          <cell r="P1971">
            <v>8291</v>
          </cell>
          <cell r="Q1971">
            <v>0.02</v>
          </cell>
          <cell r="R1971" t="str">
            <v>99.0</v>
          </cell>
          <cell r="S1971" t="str">
            <v>99.0</v>
          </cell>
          <cell r="U1971" t="str">
            <v>NA</v>
          </cell>
          <cell r="V1971" t="str">
            <v>NA</v>
          </cell>
          <cell r="X1971" t="str">
            <v>NA</v>
          </cell>
          <cell r="Z1971" t="str">
            <v>NA</v>
          </cell>
          <cell r="AB1971" t="str">
            <v>NA</v>
          </cell>
          <cell r="AD1971" t="str">
            <v>99.9</v>
          </cell>
          <cell r="AE1971" t="str">
            <v>3</v>
          </cell>
          <cell r="AF1971" t="str">
            <v>80000</v>
          </cell>
          <cell r="AG1971" t="str">
            <v>250</v>
          </cell>
        </row>
        <row r="1972">
          <cell r="H1972" t="str">
            <v>50887_B_FF1</v>
          </cell>
          <cell r="I1972">
            <v>33451</v>
          </cell>
          <cell r="K1972" t="str">
            <v>OP</v>
          </cell>
          <cell r="L1972" t="str">
            <v>BS</v>
          </cell>
          <cell r="O1972" t="str">
            <v>3000</v>
          </cell>
          <cell r="P1972">
            <v>8173</v>
          </cell>
          <cell r="Q1972">
            <v>0</v>
          </cell>
          <cell r="R1972" t="str">
            <v>99.5</v>
          </cell>
          <cell r="S1972" t="str">
            <v>NA</v>
          </cell>
          <cell r="U1972" t="str">
            <v>NA</v>
          </cell>
          <cell r="V1972" t="str">
            <v>NA</v>
          </cell>
          <cell r="X1972" t="str">
            <v>NA</v>
          </cell>
          <cell r="Z1972" t="str">
            <v>NA</v>
          </cell>
          <cell r="AB1972" t="str">
            <v>NA</v>
          </cell>
          <cell r="AD1972" t="str">
            <v>99.7</v>
          </cell>
          <cell r="AE1972" t="str">
            <v>25</v>
          </cell>
          <cell r="AF1972" t="str">
            <v>192903</v>
          </cell>
          <cell r="AG1972" t="str">
            <v>240</v>
          </cell>
        </row>
        <row r="1973">
          <cell r="H1973" t="str">
            <v>50887_B_FF2</v>
          </cell>
          <cell r="I1973">
            <v>33451</v>
          </cell>
          <cell r="K1973" t="str">
            <v>OP</v>
          </cell>
          <cell r="L1973" t="str">
            <v>BS</v>
          </cell>
          <cell r="O1973" t="str">
            <v>3000</v>
          </cell>
          <cell r="P1973">
            <v>2128</v>
          </cell>
          <cell r="Q1973">
            <v>0</v>
          </cell>
          <cell r="R1973" t="str">
            <v>99.5</v>
          </cell>
          <cell r="S1973" t="str">
            <v>NA</v>
          </cell>
          <cell r="U1973" t="str">
            <v>NA</v>
          </cell>
          <cell r="V1973" t="str">
            <v>NA</v>
          </cell>
          <cell r="X1973" t="str">
            <v>NA</v>
          </cell>
          <cell r="Z1973" t="str">
            <v>NA</v>
          </cell>
          <cell r="AB1973" t="str">
            <v>NA</v>
          </cell>
          <cell r="AD1973" t="str">
            <v>99.7</v>
          </cell>
          <cell r="AE1973" t="str">
            <v>25</v>
          </cell>
          <cell r="AF1973" t="str">
            <v>192903</v>
          </cell>
          <cell r="AG1973" t="str">
            <v>240</v>
          </cell>
        </row>
        <row r="1974">
          <cell r="H1974" t="str">
            <v>50887_B_FF3</v>
          </cell>
          <cell r="I1974">
            <v>33451</v>
          </cell>
          <cell r="K1974" t="str">
            <v>OP</v>
          </cell>
          <cell r="L1974" t="str">
            <v>BS</v>
          </cell>
          <cell r="O1974" t="str">
            <v>3000</v>
          </cell>
          <cell r="P1974">
            <v>8106</v>
          </cell>
          <cell r="Q1974">
            <v>0</v>
          </cell>
          <cell r="R1974" t="str">
            <v>99.5</v>
          </cell>
          <cell r="S1974" t="str">
            <v>NA</v>
          </cell>
          <cell r="U1974" t="str">
            <v>NA</v>
          </cell>
          <cell r="V1974" t="str">
            <v>NA</v>
          </cell>
          <cell r="X1974" t="str">
            <v>NA</v>
          </cell>
          <cell r="Z1974" t="str">
            <v>NA</v>
          </cell>
          <cell r="AB1974" t="str">
            <v>NA</v>
          </cell>
          <cell r="AD1974" t="str">
            <v>99.7</v>
          </cell>
          <cell r="AE1974" t="str">
            <v>25</v>
          </cell>
          <cell r="AF1974" t="str">
            <v>192903</v>
          </cell>
          <cell r="AG1974" t="str">
            <v>240</v>
          </cell>
        </row>
        <row r="1975">
          <cell r="H1975" t="str">
            <v>54033_B_FF1</v>
          </cell>
          <cell r="I1975">
            <v>33725</v>
          </cell>
          <cell r="K1975" t="str">
            <v>OP</v>
          </cell>
          <cell r="L1975" t="str">
            <v>BS</v>
          </cell>
          <cell r="O1975" t="str">
            <v>3000</v>
          </cell>
          <cell r="P1975">
            <v>8038</v>
          </cell>
          <cell r="Q1975">
            <v>0</v>
          </cell>
          <cell r="R1975" t="str">
            <v>99.9</v>
          </cell>
          <cell r="S1975" t="str">
            <v>NA</v>
          </cell>
          <cell r="U1975" t="str">
            <v>NA</v>
          </cell>
          <cell r="V1975" t="str">
            <v>NA</v>
          </cell>
          <cell r="X1975" t="str">
            <v>NA</v>
          </cell>
          <cell r="Z1975" t="str">
            <v>NA</v>
          </cell>
          <cell r="AB1975" t="str">
            <v>NA</v>
          </cell>
          <cell r="AD1975" t="str">
            <v>99.7</v>
          </cell>
          <cell r="AE1975" t="str">
            <v>25</v>
          </cell>
          <cell r="AF1975" t="str">
            <v>192903</v>
          </cell>
          <cell r="AG1975" t="str">
            <v>240</v>
          </cell>
        </row>
        <row r="1976">
          <cell r="H1976" t="str">
            <v>54033_B_FF2</v>
          </cell>
          <cell r="I1976">
            <v>33725</v>
          </cell>
          <cell r="K1976" t="str">
            <v>OP</v>
          </cell>
          <cell r="L1976" t="str">
            <v>BS</v>
          </cell>
          <cell r="O1976" t="str">
            <v>3000</v>
          </cell>
          <cell r="P1976">
            <v>7771</v>
          </cell>
          <cell r="Q1976">
            <v>0</v>
          </cell>
          <cell r="R1976" t="str">
            <v>99.9</v>
          </cell>
          <cell r="S1976" t="str">
            <v>NA</v>
          </cell>
          <cell r="U1976" t="str">
            <v>NA</v>
          </cell>
          <cell r="V1976" t="str">
            <v>NA</v>
          </cell>
          <cell r="X1976" t="str">
            <v>NA</v>
          </cell>
          <cell r="Z1976" t="str">
            <v>NA</v>
          </cell>
          <cell r="AB1976" t="str">
            <v>NA</v>
          </cell>
          <cell r="AD1976" t="str">
            <v>99.7</v>
          </cell>
          <cell r="AE1976" t="str">
            <v>25</v>
          </cell>
          <cell r="AF1976" t="str">
            <v>192903</v>
          </cell>
          <cell r="AG1976" t="str">
            <v>240</v>
          </cell>
        </row>
        <row r="1977">
          <cell r="H1977" t="str">
            <v>54033_B_FF3</v>
          </cell>
          <cell r="I1977">
            <v>33725</v>
          </cell>
          <cell r="K1977" t="str">
            <v>OP</v>
          </cell>
          <cell r="L1977" t="str">
            <v>BS</v>
          </cell>
          <cell r="O1977" t="str">
            <v>3000</v>
          </cell>
          <cell r="P1977">
            <v>7913</v>
          </cell>
          <cell r="Q1977">
            <v>0</v>
          </cell>
          <cell r="R1977" t="str">
            <v>99.9</v>
          </cell>
          <cell r="S1977" t="str">
            <v>NA</v>
          </cell>
          <cell r="U1977" t="str">
            <v>NA</v>
          </cell>
          <cell r="V1977" t="str">
            <v>NA</v>
          </cell>
          <cell r="X1977" t="str">
            <v>NA</v>
          </cell>
          <cell r="Z1977" t="str">
            <v>NA</v>
          </cell>
          <cell r="AB1977" t="str">
            <v>NA</v>
          </cell>
          <cell r="AD1977" t="str">
            <v>99.7</v>
          </cell>
          <cell r="AE1977" t="str">
            <v>25</v>
          </cell>
          <cell r="AF1977" t="str">
            <v>192903</v>
          </cell>
          <cell r="AG1977" t="str">
            <v>240</v>
          </cell>
        </row>
        <row r="1978">
          <cell r="H1978" t="str">
            <v>1381_B_C1</v>
          </cell>
          <cell r="I1978">
            <v>25447</v>
          </cell>
          <cell r="K1978" t="str">
            <v>OP</v>
          </cell>
          <cell r="L1978" t="str">
            <v>EK</v>
          </cell>
          <cell r="O1978" t="str">
            <v>66</v>
          </cell>
          <cell r="P1978">
            <v>7761</v>
          </cell>
          <cell r="Q1978">
            <v>0.14000000000000001</v>
          </cell>
          <cell r="R1978" t="str">
            <v>97.8</v>
          </cell>
          <cell r="S1978" t="str">
            <v>NA</v>
          </cell>
          <cell r="U1978" t="str">
            <v>NA</v>
          </cell>
          <cell r="V1978" t="str">
            <v>12.2</v>
          </cell>
          <cell r="X1978" t="str">
            <v>NA</v>
          </cell>
          <cell r="Z1978" t="str">
            <v>3</v>
          </cell>
          <cell r="AB1978" t="str">
            <v>NA</v>
          </cell>
          <cell r="AD1978" t="str">
            <v>99</v>
          </cell>
          <cell r="AE1978" t="str">
            <v>140</v>
          </cell>
          <cell r="AF1978" t="str">
            <v xml:space="preserve">   590000</v>
          </cell>
          <cell r="AG1978" t="str">
            <v>280</v>
          </cell>
        </row>
        <row r="1979">
          <cell r="H1979" t="str">
            <v>1381_B_C2</v>
          </cell>
          <cell r="I1979">
            <v>25781</v>
          </cell>
          <cell r="K1979" t="str">
            <v>OP</v>
          </cell>
          <cell r="L1979" t="str">
            <v>EK</v>
          </cell>
          <cell r="O1979" t="str">
            <v>64</v>
          </cell>
          <cell r="P1979">
            <v>8440</v>
          </cell>
          <cell r="Q1979">
            <v>0.19</v>
          </cell>
          <cell r="R1979" t="str">
            <v>96.7</v>
          </cell>
          <cell r="S1979" t="str">
            <v>NA</v>
          </cell>
          <cell r="U1979" t="str">
            <v>NA</v>
          </cell>
          <cell r="V1979" t="str">
            <v>12.2</v>
          </cell>
          <cell r="X1979" t="str">
            <v>NA</v>
          </cell>
          <cell r="Z1979" t="str">
            <v>3</v>
          </cell>
          <cell r="AB1979" t="str">
            <v>NA</v>
          </cell>
          <cell r="AD1979" t="str">
            <v>99</v>
          </cell>
          <cell r="AE1979" t="str">
            <v>140</v>
          </cell>
          <cell r="AF1979" t="str">
            <v xml:space="preserve">   570000</v>
          </cell>
          <cell r="AG1979" t="str">
            <v>280</v>
          </cell>
        </row>
        <row r="1980">
          <cell r="H1980" t="str">
            <v>1381_B_C3</v>
          </cell>
          <cell r="I1980">
            <v>26146</v>
          </cell>
          <cell r="K1980" t="str">
            <v>OP</v>
          </cell>
          <cell r="L1980" t="str">
            <v>EK</v>
          </cell>
          <cell r="O1980" t="str">
            <v>54</v>
          </cell>
          <cell r="P1980">
            <v>8430</v>
          </cell>
          <cell r="Q1980">
            <v>0.12</v>
          </cell>
          <cell r="R1980" t="str">
            <v>98.0</v>
          </cell>
          <cell r="S1980" t="str">
            <v>NA</v>
          </cell>
          <cell r="U1980" t="str">
            <v>NA</v>
          </cell>
          <cell r="V1980" t="str">
            <v>12.2</v>
          </cell>
          <cell r="X1980" t="str">
            <v>NA</v>
          </cell>
          <cell r="Z1980" t="str">
            <v>3</v>
          </cell>
          <cell r="AB1980" t="str">
            <v>NA</v>
          </cell>
          <cell r="AD1980" t="str">
            <v>99</v>
          </cell>
          <cell r="AE1980" t="str">
            <v>140</v>
          </cell>
          <cell r="AF1980" t="str">
            <v xml:space="preserve">   500000</v>
          </cell>
          <cell r="AG1980" t="str">
            <v>280</v>
          </cell>
        </row>
        <row r="1981">
          <cell r="H1981" t="str">
            <v>1382_B_H1</v>
          </cell>
          <cell r="I1981">
            <v>26816</v>
          </cell>
          <cell r="K1981" t="str">
            <v>OP</v>
          </cell>
          <cell r="L1981" t="str">
            <v>EK</v>
          </cell>
          <cell r="O1981" t="str">
            <v>2246</v>
          </cell>
          <cell r="P1981">
            <v>6861</v>
          </cell>
          <cell r="Q1981">
            <v>7.0000000000000007E-2</v>
          </cell>
          <cell r="R1981" t="str">
            <v>98.0</v>
          </cell>
          <cell r="S1981" t="str">
            <v>98.0</v>
          </cell>
          <cell r="T1981">
            <v>26816</v>
          </cell>
          <cell r="V1981" t="str">
            <v>15</v>
          </cell>
          <cell r="X1981" t="str">
            <v>NA</v>
          </cell>
          <cell r="Z1981" t="str">
            <v>5</v>
          </cell>
          <cell r="AB1981" t="str">
            <v>NA</v>
          </cell>
          <cell r="AD1981" t="str">
            <v>99</v>
          </cell>
          <cell r="AE1981" t="str">
            <v>77</v>
          </cell>
          <cell r="AF1981" t="str">
            <v xml:space="preserve">  1108000</v>
          </cell>
          <cell r="AG1981" t="str">
            <v>300</v>
          </cell>
        </row>
        <row r="1982">
          <cell r="H1982" t="str">
            <v>1382_B_H2</v>
          </cell>
          <cell r="I1982">
            <v>27120</v>
          </cell>
          <cell r="K1982" t="str">
            <v>OP</v>
          </cell>
          <cell r="L1982" t="str">
            <v>EK</v>
          </cell>
          <cell r="O1982" t="str">
            <v>2246</v>
          </cell>
          <cell r="P1982">
            <v>8312</v>
          </cell>
          <cell r="Q1982">
            <v>7.0000000000000007E-2</v>
          </cell>
          <cell r="R1982" t="str">
            <v>98.0</v>
          </cell>
          <cell r="S1982" t="str">
            <v>98.0</v>
          </cell>
          <cell r="T1982">
            <v>26755</v>
          </cell>
          <cell r="V1982" t="str">
            <v>15</v>
          </cell>
          <cell r="X1982" t="str">
            <v>NA</v>
          </cell>
          <cell r="Z1982" t="str">
            <v>5</v>
          </cell>
          <cell r="AB1982" t="str">
            <v>NA</v>
          </cell>
          <cell r="AD1982" t="str">
            <v>99</v>
          </cell>
          <cell r="AE1982" t="str">
            <v>77</v>
          </cell>
          <cell r="AF1982" t="str">
            <v xml:space="preserve">  1108000</v>
          </cell>
          <cell r="AG1982" t="str">
            <v>300</v>
          </cell>
        </row>
        <row r="1983">
          <cell r="H1983" t="str">
            <v>1383_B_1</v>
          </cell>
          <cell r="I1983">
            <v>24108</v>
          </cell>
          <cell r="K1983" t="str">
            <v>OP</v>
          </cell>
          <cell r="L1983" t="str">
            <v>EK</v>
          </cell>
          <cell r="O1983" t="str">
            <v>EN</v>
          </cell>
          <cell r="P1983">
            <v>6809</v>
          </cell>
          <cell r="Q1983">
            <v>0.05</v>
          </cell>
          <cell r="R1983" t="str">
            <v>98.9</v>
          </cell>
          <cell r="S1983" t="str">
            <v>NA</v>
          </cell>
          <cell r="U1983" t="str">
            <v>NA</v>
          </cell>
          <cell r="V1983" t="str">
            <v>12</v>
          </cell>
          <cell r="X1983" t="str">
            <v>EN</v>
          </cell>
          <cell r="Z1983" t="str">
            <v>3.2</v>
          </cell>
          <cell r="AB1983" t="str">
            <v>EN</v>
          </cell>
          <cell r="AD1983" t="str">
            <v>98.9</v>
          </cell>
          <cell r="AE1983" t="str">
            <v>0</v>
          </cell>
          <cell r="AF1983" t="str">
            <v>EN</v>
          </cell>
          <cell r="AG1983" t="str">
            <v>EN</v>
          </cell>
        </row>
        <row r="1984">
          <cell r="H1984" t="str">
            <v>6639_B_G1</v>
          </cell>
          <cell r="I1984">
            <v>29190</v>
          </cell>
          <cell r="K1984" t="str">
            <v>OP</v>
          </cell>
          <cell r="L1984" t="str">
            <v>EK</v>
          </cell>
          <cell r="O1984" t="str">
            <v>8747</v>
          </cell>
          <cell r="P1984">
            <v>8575</v>
          </cell>
          <cell r="Q1984">
            <v>0.04</v>
          </cell>
          <cell r="R1984" t="str">
            <v>99.2</v>
          </cell>
          <cell r="S1984" t="str">
            <v>99.3</v>
          </cell>
          <cell r="T1984">
            <v>30164</v>
          </cell>
          <cell r="V1984" t="str">
            <v>25</v>
          </cell>
          <cell r="X1984" t="str">
            <v>NA</v>
          </cell>
          <cell r="Z1984" t="str">
            <v>4</v>
          </cell>
          <cell r="AB1984" t="str">
            <v>NA</v>
          </cell>
          <cell r="AD1984" t="str">
            <v>99.6</v>
          </cell>
          <cell r="AE1984" t="str">
            <v>150</v>
          </cell>
          <cell r="AF1984" t="str">
            <v xml:space="preserve">   800000</v>
          </cell>
          <cell r="AG1984" t="str">
            <v>300</v>
          </cell>
        </row>
        <row r="1985">
          <cell r="H1985" t="str">
            <v>6639_B_G2</v>
          </cell>
          <cell r="I1985">
            <v>29587</v>
          </cell>
          <cell r="K1985" t="str">
            <v>OP</v>
          </cell>
          <cell r="L1985" t="str">
            <v>EK</v>
          </cell>
          <cell r="O1985" t="str">
            <v>9835</v>
          </cell>
          <cell r="P1985">
            <v>7882</v>
          </cell>
          <cell r="Q1985">
            <v>0.03</v>
          </cell>
          <cell r="R1985" t="str">
            <v>99.3</v>
          </cell>
          <cell r="S1985" t="str">
            <v>99.9</v>
          </cell>
          <cell r="T1985">
            <v>30072</v>
          </cell>
          <cell r="V1985" t="str">
            <v>25</v>
          </cell>
          <cell r="X1985" t="str">
            <v>NA</v>
          </cell>
          <cell r="Z1985" t="str">
            <v>4</v>
          </cell>
          <cell r="AB1985" t="str">
            <v>NA</v>
          </cell>
          <cell r="AD1985" t="str">
            <v>99.6</v>
          </cell>
          <cell r="AE1985" t="str">
            <v>150</v>
          </cell>
          <cell r="AF1985" t="str">
            <v xml:space="preserve">   800000</v>
          </cell>
          <cell r="AG1985" t="str">
            <v>300</v>
          </cell>
        </row>
        <row r="1986">
          <cell r="H1986" t="str">
            <v>6823_B_W1</v>
          </cell>
          <cell r="I1986">
            <v>31413</v>
          </cell>
          <cell r="K1986" t="str">
            <v>OP</v>
          </cell>
          <cell r="L1986" t="str">
            <v>EK</v>
          </cell>
          <cell r="O1986" t="str">
            <v>15625</v>
          </cell>
          <cell r="P1986">
            <v>8258</v>
          </cell>
          <cell r="Q1986">
            <v>0.01</v>
          </cell>
          <cell r="R1986" t="str">
            <v>99.90</v>
          </cell>
          <cell r="S1986" t="str">
            <v>NA</v>
          </cell>
          <cell r="U1986" t="str">
            <v>NA</v>
          </cell>
          <cell r="V1986" t="str">
            <v>15</v>
          </cell>
          <cell r="X1986" t="str">
            <v>NA</v>
          </cell>
          <cell r="Z1986" t="str">
            <v>3.8</v>
          </cell>
          <cell r="AB1986" t="str">
            <v>NA</v>
          </cell>
          <cell r="AD1986" t="str">
            <v>99.8</v>
          </cell>
          <cell r="AE1986" t="str">
            <v>137</v>
          </cell>
          <cell r="AF1986" t="str">
            <v xml:space="preserve">  1750000</v>
          </cell>
          <cell r="AG1986" t="str">
            <v>301</v>
          </cell>
        </row>
        <row r="1987">
          <cell r="H1987" t="str">
            <v>10839_B_ESP1</v>
          </cell>
          <cell r="I1987">
            <v>32203</v>
          </cell>
          <cell r="K1987" t="str">
            <v>OP</v>
          </cell>
          <cell r="L1987" t="str">
            <v>EW</v>
          </cell>
          <cell r="O1987" t="str">
            <v>726</v>
          </cell>
          <cell r="P1987">
            <v>8406</v>
          </cell>
          <cell r="Q1987">
            <v>0.02</v>
          </cell>
          <cell r="R1987" t="str">
            <v>98.3</v>
          </cell>
          <cell r="S1987" t="str">
            <v>90</v>
          </cell>
          <cell r="T1987">
            <v>38504</v>
          </cell>
          <cell r="V1987" t="str">
            <v>NA</v>
          </cell>
          <cell r="X1987" t="str">
            <v>NA</v>
          </cell>
          <cell r="Z1987" t="str">
            <v>NA</v>
          </cell>
          <cell r="AB1987" t="str">
            <v>NA</v>
          </cell>
          <cell r="AD1987" t="str">
            <v>98.3</v>
          </cell>
          <cell r="AE1987" t="str">
            <v>7</v>
          </cell>
          <cell r="AF1987" t="str">
            <v>89130</v>
          </cell>
          <cell r="AG1987" t="str">
            <v>350</v>
          </cell>
        </row>
        <row r="1988">
          <cell r="H1988" t="str">
            <v>10839_B_MC1</v>
          </cell>
          <cell r="I1988">
            <v>32203</v>
          </cell>
          <cell r="K1988" t="str">
            <v>OP</v>
          </cell>
          <cell r="L1988" t="str">
            <v>MC</v>
          </cell>
          <cell r="O1988" t="str">
            <v>69</v>
          </cell>
          <cell r="P1988">
            <v>8406</v>
          </cell>
          <cell r="Q1988" t="str">
            <v>EN</v>
          </cell>
          <cell r="R1988" t="str">
            <v>EN</v>
          </cell>
          <cell r="S1988" t="str">
            <v>NA</v>
          </cell>
          <cell r="U1988" t="str">
            <v>NA</v>
          </cell>
          <cell r="V1988" t="str">
            <v>NA</v>
          </cell>
          <cell r="X1988" t="str">
            <v>NA</v>
          </cell>
          <cell r="Z1988" t="str">
            <v>NA</v>
          </cell>
          <cell r="AB1988" t="str">
            <v>NA</v>
          </cell>
          <cell r="AD1988" t="str">
            <v>EN</v>
          </cell>
          <cell r="AE1988" t="str">
            <v>EN</v>
          </cell>
          <cell r="AF1988" t="str">
            <v>89130</v>
          </cell>
          <cell r="AG1988" t="str">
            <v>396</v>
          </cell>
        </row>
        <row r="1989">
          <cell r="H1989" t="str">
            <v>50232_B_MC1</v>
          </cell>
          <cell r="I1989">
            <v>35612</v>
          </cell>
          <cell r="K1989" t="str">
            <v>OP</v>
          </cell>
          <cell r="L1989" t="str">
            <v>MC</v>
          </cell>
          <cell r="O1989" t="str">
            <v>55</v>
          </cell>
          <cell r="P1989">
            <v>8485</v>
          </cell>
          <cell r="Q1989">
            <v>0.41</v>
          </cell>
          <cell r="R1989" t="str">
            <v>90.0</v>
          </cell>
          <cell r="S1989" t="str">
            <v>90.0</v>
          </cell>
          <cell r="T1989">
            <v>36100</v>
          </cell>
          <cell r="AD1989" t="str">
            <v>90.0</v>
          </cell>
          <cell r="AE1989" t="str">
            <v>20</v>
          </cell>
          <cell r="AF1989" t="str">
            <v>103000</v>
          </cell>
          <cell r="AG1989" t="str">
            <v>640</v>
          </cell>
        </row>
        <row r="1990">
          <cell r="H1990" t="str">
            <v>50232_B_WS1</v>
          </cell>
          <cell r="I1990">
            <v>28734</v>
          </cell>
          <cell r="K1990" t="str">
            <v>OP</v>
          </cell>
          <cell r="L1990" t="str">
            <v>WS</v>
          </cell>
          <cell r="O1990" t="str">
            <v>329</v>
          </cell>
          <cell r="P1990">
            <v>8485</v>
          </cell>
          <cell r="Q1990">
            <v>0.41</v>
          </cell>
          <cell r="R1990" t="str">
            <v>90.0</v>
          </cell>
          <cell r="S1990" t="str">
            <v>90.0</v>
          </cell>
          <cell r="T1990">
            <v>36100</v>
          </cell>
          <cell r="AE1990" t="str">
            <v>20</v>
          </cell>
          <cell r="AF1990" t="str">
            <v>103000</v>
          </cell>
          <cell r="AG1990" t="str">
            <v>159</v>
          </cell>
        </row>
        <row r="1991">
          <cell r="H1991" t="str">
            <v>1769_B_1A</v>
          </cell>
          <cell r="I1991">
            <v>36281</v>
          </cell>
          <cell r="K1991" t="str">
            <v>OP</v>
          </cell>
          <cell r="L1991" t="str">
            <v>BP</v>
          </cell>
          <cell r="O1991" t="str">
            <v>23500</v>
          </cell>
          <cell r="P1991">
            <v>2117</v>
          </cell>
          <cell r="Q1991">
            <v>0.01</v>
          </cell>
          <cell r="R1991" t="str">
            <v>99.9</v>
          </cell>
          <cell r="S1991" t="str">
            <v>99.9</v>
          </cell>
          <cell r="T1991">
            <v>36708</v>
          </cell>
          <cell r="V1991" t="str">
            <v>11</v>
          </cell>
          <cell r="X1991" t="str">
            <v>NA</v>
          </cell>
          <cell r="Z1991" t="str">
            <v>1</v>
          </cell>
          <cell r="AB1991" t="str">
            <v>NA</v>
          </cell>
          <cell r="AD1991" t="str">
            <v>99.8</v>
          </cell>
          <cell r="AE1991" t="str">
            <v>12</v>
          </cell>
          <cell r="AF1991" t="str">
            <v>400000</v>
          </cell>
          <cell r="AG1991" t="str">
            <v>300</v>
          </cell>
        </row>
        <row r="1992">
          <cell r="H1992" t="str">
            <v>1769_B_2B</v>
          </cell>
          <cell r="I1992">
            <v>36281</v>
          </cell>
          <cell r="K1992" t="str">
            <v>OP</v>
          </cell>
          <cell r="L1992" t="str">
            <v>BP</v>
          </cell>
          <cell r="O1992" t="str">
            <v>0</v>
          </cell>
          <cell r="P1992">
            <v>1936</v>
          </cell>
          <cell r="Q1992">
            <v>0.01</v>
          </cell>
          <cell r="R1992" t="str">
            <v>99.9</v>
          </cell>
          <cell r="S1992" t="str">
            <v>99.9</v>
          </cell>
          <cell r="T1992">
            <v>36708</v>
          </cell>
          <cell r="V1992" t="str">
            <v>11</v>
          </cell>
          <cell r="X1992" t="str">
            <v>NA</v>
          </cell>
          <cell r="Z1992" t="str">
            <v>1</v>
          </cell>
          <cell r="AB1992" t="str">
            <v>NA</v>
          </cell>
          <cell r="AD1992" t="str">
            <v>99.8</v>
          </cell>
          <cell r="AE1992" t="str">
            <v>12</v>
          </cell>
          <cell r="AF1992" t="str">
            <v>400000</v>
          </cell>
          <cell r="AG1992" t="str">
            <v>300</v>
          </cell>
        </row>
        <row r="1993">
          <cell r="H1993" t="str">
            <v>1769_B_3A</v>
          </cell>
          <cell r="I1993">
            <v>36281</v>
          </cell>
          <cell r="K1993" t="str">
            <v>OP</v>
          </cell>
          <cell r="L1993" t="str">
            <v>BP</v>
          </cell>
          <cell r="O1993" t="str">
            <v>0</v>
          </cell>
          <cell r="P1993">
            <v>7270</v>
          </cell>
          <cell r="Q1993">
            <v>0.01</v>
          </cell>
          <cell r="R1993" t="str">
            <v>99.9</v>
          </cell>
          <cell r="S1993" t="str">
            <v>99.9</v>
          </cell>
          <cell r="T1993">
            <v>36708</v>
          </cell>
          <cell r="V1993" t="str">
            <v>11</v>
          </cell>
          <cell r="X1993" t="str">
            <v>NA</v>
          </cell>
          <cell r="Z1993" t="str">
            <v>1</v>
          </cell>
          <cell r="AB1993" t="str">
            <v>NA</v>
          </cell>
          <cell r="AD1993" t="str">
            <v>99.8</v>
          </cell>
          <cell r="AE1993" t="str">
            <v>12</v>
          </cell>
          <cell r="AF1993" t="str">
            <v>400000</v>
          </cell>
          <cell r="AG1993" t="str">
            <v>300</v>
          </cell>
        </row>
        <row r="1994">
          <cell r="H1994" t="str">
            <v>1769_B_4B</v>
          </cell>
          <cell r="I1994">
            <v>36281</v>
          </cell>
          <cell r="K1994" t="str">
            <v>OP</v>
          </cell>
          <cell r="L1994" t="str">
            <v>BP</v>
          </cell>
          <cell r="O1994" t="str">
            <v>0</v>
          </cell>
          <cell r="P1994">
            <v>8331</v>
          </cell>
          <cell r="Q1994">
            <v>0.01</v>
          </cell>
          <cell r="R1994" t="str">
            <v>99.9</v>
          </cell>
          <cell r="S1994" t="str">
            <v>99.9</v>
          </cell>
          <cell r="T1994">
            <v>36708</v>
          </cell>
          <cell r="V1994" t="str">
            <v>11</v>
          </cell>
          <cell r="X1994" t="str">
            <v>NA</v>
          </cell>
          <cell r="Z1994" t="str">
            <v>1</v>
          </cell>
          <cell r="AB1994" t="str">
            <v>NA</v>
          </cell>
          <cell r="AD1994" t="str">
            <v>99.8</v>
          </cell>
          <cell r="AE1994" t="str">
            <v>12</v>
          </cell>
          <cell r="AF1994" t="str">
            <v>400000</v>
          </cell>
          <cell r="AG1994" t="str">
            <v>300</v>
          </cell>
        </row>
        <row r="1995">
          <cell r="H1995" t="str">
            <v>1769_B_5</v>
          </cell>
          <cell r="I1995">
            <v>27030</v>
          </cell>
          <cell r="K1995" t="str">
            <v>OP</v>
          </cell>
          <cell r="L1995" t="str">
            <v>EC</v>
          </cell>
          <cell r="O1995" t="str">
            <v>794</v>
          </cell>
          <cell r="P1995">
            <v>7284</v>
          </cell>
          <cell r="Q1995">
            <v>0.03</v>
          </cell>
          <cell r="R1995" t="str">
            <v>99.5</v>
          </cell>
          <cell r="S1995" t="str">
            <v>99.5</v>
          </cell>
          <cell r="T1995">
            <v>37043</v>
          </cell>
          <cell r="V1995" t="str">
            <v>11</v>
          </cell>
          <cell r="X1995" t="str">
            <v>NA</v>
          </cell>
          <cell r="Z1995" t="str">
            <v>1</v>
          </cell>
          <cell r="AB1995" t="str">
            <v>NA</v>
          </cell>
          <cell r="AD1995" t="str">
            <v>99.6</v>
          </cell>
          <cell r="AE1995" t="str">
            <v>72</v>
          </cell>
          <cell r="AF1995" t="str">
            <v xml:space="preserve">   286500</v>
          </cell>
          <cell r="AG1995" t="str">
            <v>290</v>
          </cell>
        </row>
        <row r="1996">
          <cell r="H1996" t="str">
            <v>1769_B_6</v>
          </cell>
          <cell r="I1996">
            <v>27485</v>
          </cell>
          <cell r="K1996" t="str">
            <v>OP</v>
          </cell>
          <cell r="L1996" t="str">
            <v>EC</v>
          </cell>
          <cell r="O1996" t="str">
            <v>762</v>
          </cell>
          <cell r="P1996">
            <v>7013</v>
          </cell>
          <cell r="Q1996">
            <v>0.02</v>
          </cell>
          <cell r="R1996" t="str">
            <v>99.8</v>
          </cell>
          <cell r="S1996" t="str">
            <v>99.8</v>
          </cell>
          <cell r="T1996">
            <v>37043</v>
          </cell>
          <cell r="V1996" t="str">
            <v>11</v>
          </cell>
          <cell r="X1996" t="str">
            <v>NA</v>
          </cell>
          <cell r="Z1996" t="str">
            <v>1</v>
          </cell>
          <cell r="AB1996" t="str">
            <v>NA</v>
          </cell>
          <cell r="AD1996" t="str">
            <v>99.6</v>
          </cell>
          <cell r="AE1996" t="str">
            <v>72</v>
          </cell>
          <cell r="AF1996" t="str">
            <v xml:space="preserve">   286500</v>
          </cell>
          <cell r="AG1996" t="str">
            <v>290</v>
          </cell>
        </row>
        <row r="1997">
          <cell r="H1997" t="str">
            <v>1769_B_7</v>
          </cell>
          <cell r="I1997">
            <v>30834</v>
          </cell>
          <cell r="K1997" t="str">
            <v>OP</v>
          </cell>
          <cell r="L1997" t="str">
            <v>EW</v>
          </cell>
          <cell r="O1997" t="str">
            <v>2256</v>
          </cell>
          <cell r="P1997">
            <v>8119</v>
          </cell>
          <cell r="Q1997">
            <v>0.01</v>
          </cell>
          <cell r="R1997" t="str">
            <v>99.7</v>
          </cell>
          <cell r="S1997" t="str">
            <v>99.7</v>
          </cell>
          <cell r="T1997">
            <v>36617</v>
          </cell>
          <cell r="V1997" t="str">
            <v>6.3</v>
          </cell>
          <cell r="X1997" t="str">
            <v>NA</v>
          </cell>
          <cell r="Z1997" t="str">
            <v>1</v>
          </cell>
          <cell r="AB1997" t="str">
            <v>NA</v>
          </cell>
          <cell r="AD1997" t="str">
            <v>99.2</v>
          </cell>
          <cell r="AE1997" t="str">
            <v>91</v>
          </cell>
          <cell r="AF1997" t="str">
            <v xml:space="preserve">   313300</v>
          </cell>
          <cell r="AG1997" t="str">
            <v>730</v>
          </cell>
        </row>
        <row r="1998">
          <cell r="H1998" t="str">
            <v>1769_B_8</v>
          </cell>
          <cell r="I1998">
            <v>28491</v>
          </cell>
          <cell r="K1998" t="str">
            <v>OP</v>
          </cell>
          <cell r="L1998" t="str">
            <v>EW</v>
          </cell>
          <cell r="O1998" t="str">
            <v>2116</v>
          </cell>
          <cell r="P1998">
            <v>7367</v>
          </cell>
          <cell r="Q1998">
            <v>0.02</v>
          </cell>
          <cell r="R1998" t="str">
            <v>98.6</v>
          </cell>
          <cell r="S1998" t="str">
            <v>98.6</v>
          </cell>
          <cell r="T1998">
            <v>36708</v>
          </cell>
          <cell r="V1998" t="str">
            <v>6.3</v>
          </cell>
          <cell r="X1998" t="str">
            <v>NA</v>
          </cell>
          <cell r="Z1998" t="str">
            <v>1</v>
          </cell>
          <cell r="AB1998" t="str">
            <v>NA</v>
          </cell>
          <cell r="AD1998" t="str">
            <v>99.2</v>
          </cell>
          <cell r="AE1998" t="str">
            <v>91</v>
          </cell>
          <cell r="AF1998" t="str">
            <v xml:space="preserve">   313300</v>
          </cell>
          <cell r="AG1998" t="str">
            <v>730</v>
          </cell>
        </row>
        <row r="1999">
          <cell r="H1999" t="str">
            <v>1769_B_9</v>
          </cell>
          <cell r="I1999">
            <v>29099</v>
          </cell>
          <cell r="K1999" t="str">
            <v>OP</v>
          </cell>
          <cell r="L1999" t="str">
            <v>EW</v>
          </cell>
          <cell r="O1999" t="str">
            <v>2320</v>
          </cell>
          <cell r="P1999">
            <v>7096</v>
          </cell>
          <cell r="Q1999">
            <v>0.01</v>
          </cell>
          <cell r="R1999" t="str">
            <v>99.7</v>
          </cell>
          <cell r="S1999" t="str">
            <v>99.7</v>
          </cell>
          <cell r="T1999">
            <v>36617</v>
          </cell>
          <cell r="V1999" t="str">
            <v>6.3</v>
          </cell>
          <cell r="X1999" t="str">
            <v>NA</v>
          </cell>
          <cell r="Z1999" t="str">
            <v>1</v>
          </cell>
          <cell r="AB1999" t="str">
            <v>NA</v>
          </cell>
          <cell r="AD1999" t="str">
            <v>99.2</v>
          </cell>
          <cell r="AE1999" t="str">
            <v>91</v>
          </cell>
          <cell r="AF1999" t="str">
            <v xml:space="preserve">   313300</v>
          </cell>
          <cell r="AG1999" t="str">
            <v>730</v>
          </cell>
        </row>
        <row r="2000">
          <cell r="H2000" t="str">
            <v>4041_B_5</v>
          </cell>
          <cell r="I2000">
            <v>26359</v>
          </cell>
          <cell r="K2000" t="str">
            <v>OP</v>
          </cell>
          <cell r="L2000" t="str">
            <v>EK</v>
          </cell>
          <cell r="O2000" t="str">
            <v>2871</v>
          </cell>
          <cell r="P2000">
            <v>7586</v>
          </cell>
          <cell r="Q2000">
            <v>0.02</v>
          </cell>
          <cell r="R2000" t="str">
            <v>99.3</v>
          </cell>
          <cell r="S2000" t="str">
            <v>99.3</v>
          </cell>
          <cell r="T2000">
            <v>38078</v>
          </cell>
          <cell r="V2000" t="str">
            <v>14.0</v>
          </cell>
          <cell r="X2000" t="str">
            <v>NA</v>
          </cell>
          <cell r="Z2000" t="str">
            <v>2.0</v>
          </cell>
          <cell r="AB2000" t="str">
            <v>NA</v>
          </cell>
          <cell r="AD2000" t="str">
            <v>99.5</v>
          </cell>
          <cell r="AE2000" t="str">
            <v>144</v>
          </cell>
          <cell r="AF2000" t="str">
            <v xml:space="preserve">  1200000</v>
          </cell>
          <cell r="AG2000" t="str">
            <v>280</v>
          </cell>
        </row>
        <row r="2001">
          <cell r="H2001" t="str">
            <v>4041_B_6</v>
          </cell>
          <cell r="I2001">
            <v>26390</v>
          </cell>
          <cell r="K2001" t="str">
            <v>OP</v>
          </cell>
          <cell r="L2001" t="str">
            <v>EK</v>
          </cell>
          <cell r="O2001" t="str">
            <v>2871</v>
          </cell>
          <cell r="P2001">
            <v>6791</v>
          </cell>
          <cell r="Q2001">
            <v>0.01</v>
          </cell>
          <cell r="R2001" t="str">
            <v>99.7</v>
          </cell>
          <cell r="S2001" t="str">
            <v>99.7</v>
          </cell>
          <cell r="T2001">
            <v>38139</v>
          </cell>
          <cell r="V2001" t="str">
            <v>14.0</v>
          </cell>
          <cell r="X2001" t="str">
            <v>NA</v>
          </cell>
          <cell r="Z2001" t="str">
            <v>2.0</v>
          </cell>
          <cell r="AB2001" t="str">
            <v>NA</v>
          </cell>
          <cell r="AD2001" t="str">
            <v>99.5</v>
          </cell>
          <cell r="AE2001" t="str">
            <v>144</v>
          </cell>
          <cell r="AF2001" t="str">
            <v xml:space="preserve">  1200000</v>
          </cell>
          <cell r="AG2001" t="str">
            <v>280</v>
          </cell>
        </row>
        <row r="2002">
          <cell r="H2002" t="str">
            <v>4041_B_7</v>
          </cell>
          <cell r="I2002">
            <v>33756</v>
          </cell>
          <cell r="K2002" t="str">
            <v>OP</v>
          </cell>
          <cell r="L2002" t="str">
            <v>EK</v>
          </cell>
          <cell r="O2002" t="str">
            <v>21101</v>
          </cell>
          <cell r="P2002">
            <v>7104</v>
          </cell>
          <cell r="Q2002">
            <v>0.02</v>
          </cell>
          <cell r="R2002" t="str">
            <v>99.9</v>
          </cell>
          <cell r="S2002" t="str">
            <v>99.9</v>
          </cell>
          <cell r="T2002">
            <v>36251</v>
          </cell>
          <cell r="V2002" t="str">
            <v>3.0</v>
          </cell>
          <cell r="W2002" t="str">
            <v>9.0</v>
          </cell>
          <cell r="X2002" t="str">
            <v>NA</v>
          </cell>
          <cell r="Z2002" t="str">
            <v>0.5</v>
          </cell>
          <cell r="AA2002" t="str">
            <v>1.8</v>
          </cell>
          <cell r="AB2002" t="str">
            <v>NA</v>
          </cell>
          <cell r="AD2002" t="str">
            <v>99.5</v>
          </cell>
          <cell r="AE2002" t="str">
            <v>98</v>
          </cell>
          <cell r="AF2002" t="str">
            <v xml:space="preserve">  1265000</v>
          </cell>
          <cell r="AG2002" t="str">
            <v>300</v>
          </cell>
        </row>
        <row r="2003">
          <cell r="H2003" t="str">
            <v>4041_B_8</v>
          </cell>
          <cell r="I2003">
            <v>33390</v>
          </cell>
          <cell r="K2003" t="str">
            <v>OP</v>
          </cell>
          <cell r="L2003" t="str">
            <v>EK</v>
          </cell>
          <cell r="O2003" t="str">
            <v>28164</v>
          </cell>
          <cell r="P2003">
            <v>6791</v>
          </cell>
          <cell r="Q2003">
            <v>0.01</v>
          </cell>
          <cell r="R2003" t="str">
            <v>99.8</v>
          </cell>
          <cell r="S2003" t="str">
            <v>99.8</v>
          </cell>
          <cell r="T2003">
            <v>37865</v>
          </cell>
          <cell r="V2003" t="str">
            <v>3.0</v>
          </cell>
          <cell r="W2003" t="str">
            <v>9.0</v>
          </cell>
          <cell r="X2003" t="str">
            <v>NA</v>
          </cell>
          <cell r="Z2003" t="str">
            <v>0.5</v>
          </cell>
          <cell r="AA2003" t="str">
            <v>1.8</v>
          </cell>
          <cell r="AB2003" t="str">
            <v>NA</v>
          </cell>
          <cell r="AD2003" t="str">
            <v>99.5</v>
          </cell>
          <cell r="AE2003" t="str">
            <v>98</v>
          </cell>
          <cell r="AF2003" t="str">
            <v xml:space="preserve">  1265000</v>
          </cell>
          <cell r="AG2003" t="str">
            <v>300</v>
          </cell>
        </row>
        <row r="2004">
          <cell r="H2004" t="str">
            <v>4042_B_1B</v>
          </cell>
          <cell r="I2004">
            <v>34516</v>
          </cell>
          <cell r="K2004" t="str">
            <v>OP</v>
          </cell>
          <cell r="L2004" t="str">
            <v>BP</v>
          </cell>
          <cell r="O2004" t="str">
            <v>4892</v>
          </cell>
          <cell r="P2004">
            <v>8489</v>
          </cell>
          <cell r="Q2004">
            <v>0.01</v>
          </cell>
          <cell r="R2004" t="str">
            <v>99.9</v>
          </cell>
          <cell r="S2004" t="str">
            <v>99.9</v>
          </cell>
          <cell r="T2004">
            <v>38565</v>
          </cell>
          <cell r="V2004" t="str">
            <v>7.8</v>
          </cell>
          <cell r="X2004" t="str">
            <v>NA</v>
          </cell>
          <cell r="Z2004" t="str">
            <v>2.5</v>
          </cell>
          <cell r="AB2004" t="str">
            <v>NA</v>
          </cell>
          <cell r="AD2004" t="str">
            <v>99.8</v>
          </cell>
          <cell r="AE2004" t="str">
            <v>12</v>
          </cell>
          <cell r="AF2004" t="str">
            <v xml:space="preserve">   400000</v>
          </cell>
          <cell r="AG2004" t="str">
            <v>310</v>
          </cell>
        </row>
        <row r="2005">
          <cell r="H2005" t="str">
            <v>4042_B_2B</v>
          </cell>
          <cell r="I2005">
            <v>34516</v>
          </cell>
          <cell r="K2005" t="str">
            <v>OP</v>
          </cell>
          <cell r="L2005" t="str">
            <v>BP</v>
          </cell>
          <cell r="O2005" t="str">
            <v>4662</v>
          </cell>
          <cell r="P2005">
            <v>8460</v>
          </cell>
          <cell r="Q2005">
            <v>0.01</v>
          </cell>
          <cell r="R2005" t="str">
            <v>99.9</v>
          </cell>
          <cell r="S2005" t="str">
            <v>99.9</v>
          </cell>
          <cell r="T2005">
            <v>38565</v>
          </cell>
          <cell r="V2005" t="str">
            <v>7.8</v>
          </cell>
          <cell r="X2005" t="str">
            <v>NA</v>
          </cell>
          <cell r="Z2005" t="str">
            <v>2.5</v>
          </cell>
          <cell r="AB2005" t="str">
            <v>NA</v>
          </cell>
          <cell r="AD2005" t="str">
            <v>99.8</v>
          </cell>
          <cell r="AE2005" t="str">
            <v>12</v>
          </cell>
          <cell r="AF2005" t="str">
            <v xml:space="preserve">   400000</v>
          </cell>
          <cell r="AG2005" t="str">
            <v>310</v>
          </cell>
        </row>
        <row r="2006">
          <cell r="H2006" t="str">
            <v>4042_B_3B</v>
          </cell>
          <cell r="I2006">
            <v>34881</v>
          </cell>
          <cell r="K2006" t="str">
            <v>OP</v>
          </cell>
          <cell r="L2006" t="str">
            <v>BP</v>
          </cell>
          <cell r="O2006" t="str">
            <v>4606</v>
          </cell>
          <cell r="P2006">
            <v>7595</v>
          </cell>
          <cell r="Q2006">
            <v>0.01</v>
          </cell>
          <cell r="R2006" t="str">
            <v>99.9</v>
          </cell>
          <cell r="S2006" t="str">
            <v>99.9</v>
          </cell>
          <cell r="T2006">
            <v>37803</v>
          </cell>
          <cell r="V2006" t="str">
            <v>7.8</v>
          </cell>
          <cell r="X2006" t="str">
            <v>NA</v>
          </cell>
          <cell r="Z2006" t="str">
            <v>2.5</v>
          </cell>
          <cell r="AB2006" t="str">
            <v>NA</v>
          </cell>
          <cell r="AD2006" t="str">
            <v>99.8</v>
          </cell>
          <cell r="AE2006" t="str">
            <v>12</v>
          </cell>
          <cell r="AF2006" t="str">
            <v xml:space="preserve">   400000</v>
          </cell>
          <cell r="AG2006" t="str">
            <v>310</v>
          </cell>
        </row>
        <row r="2007">
          <cell r="H2007" t="str">
            <v>4042_B_4B</v>
          </cell>
          <cell r="I2007">
            <v>34881</v>
          </cell>
          <cell r="K2007" t="str">
            <v>OP</v>
          </cell>
          <cell r="L2007" t="str">
            <v>BP</v>
          </cell>
          <cell r="O2007" t="str">
            <v>4621</v>
          </cell>
          <cell r="P2007">
            <v>7297</v>
          </cell>
          <cell r="Q2007">
            <v>0.01</v>
          </cell>
          <cell r="R2007" t="str">
            <v>99.9</v>
          </cell>
          <cell r="S2007" t="str">
            <v>99.9</v>
          </cell>
          <cell r="T2007">
            <v>37803</v>
          </cell>
          <cell r="V2007" t="str">
            <v>7.8</v>
          </cell>
          <cell r="X2007" t="str">
            <v>NA</v>
          </cell>
          <cell r="Z2007" t="str">
            <v>2.5</v>
          </cell>
          <cell r="AB2007" t="str">
            <v>NA</v>
          </cell>
          <cell r="AD2007" t="str">
            <v>99.8</v>
          </cell>
          <cell r="AE2007" t="str">
            <v>12</v>
          </cell>
          <cell r="AF2007" t="str">
            <v xml:space="preserve">   400000</v>
          </cell>
          <cell r="AG2007" t="str">
            <v>310</v>
          </cell>
        </row>
        <row r="2008">
          <cell r="H2008" t="str">
            <v>6170_B_1</v>
          </cell>
          <cell r="I2008">
            <v>29373</v>
          </cell>
          <cell r="K2008" t="str">
            <v>OP</v>
          </cell>
          <cell r="L2008" t="str">
            <v>EC</v>
          </cell>
          <cell r="O2008" t="str">
            <v>35745</v>
          </cell>
          <cell r="P2008">
            <v>7962</v>
          </cell>
          <cell r="Q2008">
            <v>0.01</v>
          </cell>
          <cell r="R2008" t="str">
            <v>99.9</v>
          </cell>
          <cell r="S2008" t="str">
            <v>99.9</v>
          </cell>
          <cell r="T2008">
            <v>37834</v>
          </cell>
          <cell r="V2008" t="str">
            <v>5.0</v>
          </cell>
          <cell r="X2008" t="str">
            <v>NA</v>
          </cell>
          <cell r="Z2008" t="str">
            <v>0.4</v>
          </cell>
          <cell r="AB2008" t="str">
            <v>NA</v>
          </cell>
          <cell r="AD2008" t="str">
            <v>99.7</v>
          </cell>
          <cell r="AE2008" t="str">
            <v>187</v>
          </cell>
          <cell r="AF2008" t="str">
            <v xml:space="preserve">  4000000</v>
          </cell>
          <cell r="AG2008" t="str">
            <v>280</v>
          </cell>
        </row>
        <row r="2009">
          <cell r="H2009" t="str">
            <v>6170_B_2</v>
          </cell>
          <cell r="I2009">
            <v>31229</v>
          </cell>
          <cell r="K2009" t="str">
            <v>OP</v>
          </cell>
          <cell r="L2009" t="str">
            <v>EC</v>
          </cell>
          <cell r="O2009" t="str">
            <v>35745</v>
          </cell>
          <cell r="P2009">
            <v>326</v>
          </cell>
          <cell r="Q2009">
            <v>0.01</v>
          </cell>
          <cell r="R2009" t="str">
            <v>99.8</v>
          </cell>
          <cell r="S2009" t="str">
            <v>99.8</v>
          </cell>
          <cell r="T2009">
            <v>37012</v>
          </cell>
          <cell r="V2009" t="str">
            <v>5.0</v>
          </cell>
          <cell r="X2009" t="str">
            <v>NA</v>
          </cell>
          <cell r="Z2009" t="str">
            <v>0.4</v>
          </cell>
          <cell r="AB2009" t="str">
            <v>NA</v>
          </cell>
          <cell r="AD2009" t="str">
            <v>99.7</v>
          </cell>
          <cell r="AE2009" t="str">
            <v>187</v>
          </cell>
          <cell r="AF2009" t="str">
            <v xml:space="preserve">  4000000</v>
          </cell>
          <cell r="AG2009" t="str">
            <v>280</v>
          </cell>
        </row>
        <row r="2010">
          <cell r="H2010" t="str">
            <v>7549_B_1</v>
          </cell>
          <cell r="I2010">
            <v>28642</v>
          </cell>
          <cell r="K2010" t="str">
            <v>OP</v>
          </cell>
          <cell r="L2010" t="str">
            <v>EC</v>
          </cell>
          <cell r="O2010" t="str">
            <v>EN</v>
          </cell>
          <cell r="P2010">
            <v>6949</v>
          </cell>
          <cell r="Q2010">
            <v>0.02</v>
          </cell>
          <cell r="R2010" t="str">
            <v>99.0</v>
          </cell>
          <cell r="S2010" t="str">
            <v>99.0</v>
          </cell>
          <cell r="T2010">
            <v>33543</v>
          </cell>
          <cell r="V2010" t="str">
            <v>7.5</v>
          </cell>
          <cell r="W2010" t="str">
            <v>10.0</v>
          </cell>
          <cell r="X2010" t="str">
            <v>NA</v>
          </cell>
          <cell r="Z2010" t="str">
            <v>0.5</v>
          </cell>
          <cell r="AA2010" t="str">
            <v>1.2</v>
          </cell>
          <cell r="AB2010" t="str">
            <v>NA</v>
          </cell>
          <cell r="AD2010" t="str">
            <v>99.0</v>
          </cell>
          <cell r="AE2010" t="str">
            <v>2</v>
          </cell>
          <cell r="AF2010" t="str">
            <v>52000</v>
          </cell>
          <cell r="AG2010" t="str">
            <v>325</v>
          </cell>
        </row>
        <row r="2011">
          <cell r="H2011" t="str">
            <v>7549_B_2</v>
          </cell>
          <cell r="I2011">
            <v>28642</v>
          </cell>
          <cell r="K2011" t="str">
            <v>OP</v>
          </cell>
          <cell r="L2011" t="str">
            <v>EC</v>
          </cell>
          <cell r="O2011" t="str">
            <v>EN</v>
          </cell>
          <cell r="P2011">
            <v>7330</v>
          </cell>
          <cell r="Q2011">
            <v>0.02</v>
          </cell>
          <cell r="R2011" t="str">
            <v>99.0</v>
          </cell>
          <cell r="S2011" t="str">
            <v>99.0</v>
          </cell>
          <cell r="T2011">
            <v>33543</v>
          </cell>
          <cell r="V2011" t="str">
            <v>7.5</v>
          </cell>
          <cell r="W2011" t="str">
            <v>10.0</v>
          </cell>
          <cell r="X2011" t="str">
            <v>NA</v>
          </cell>
          <cell r="Z2011" t="str">
            <v>0.5</v>
          </cell>
          <cell r="AA2011" t="str">
            <v>1.2</v>
          </cell>
          <cell r="AB2011" t="str">
            <v>NA</v>
          </cell>
          <cell r="AD2011" t="str">
            <v>99.0</v>
          </cell>
          <cell r="AE2011" t="str">
            <v>2</v>
          </cell>
          <cell r="AF2011" t="str">
            <v>52000</v>
          </cell>
          <cell r="AG2011" t="str">
            <v>325</v>
          </cell>
        </row>
        <row r="2012">
          <cell r="H2012" t="str">
            <v>7549_B_3</v>
          </cell>
          <cell r="I2012">
            <v>28642</v>
          </cell>
          <cell r="K2012" t="str">
            <v>OP</v>
          </cell>
          <cell r="L2012" t="str">
            <v>EC</v>
          </cell>
          <cell r="O2012" t="str">
            <v>EN</v>
          </cell>
          <cell r="P2012">
            <v>7330</v>
          </cell>
          <cell r="Q2012">
            <v>0.02</v>
          </cell>
          <cell r="R2012" t="str">
            <v>99.0</v>
          </cell>
          <cell r="S2012" t="str">
            <v>99.0</v>
          </cell>
          <cell r="T2012">
            <v>33543</v>
          </cell>
          <cell r="V2012" t="str">
            <v>7.5</v>
          </cell>
          <cell r="W2012" t="str">
            <v>10.0</v>
          </cell>
          <cell r="X2012" t="str">
            <v>NA</v>
          </cell>
          <cell r="Z2012" t="str">
            <v>0.5</v>
          </cell>
          <cell r="AA2012" t="str">
            <v>1.2</v>
          </cell>
          <cell r="AB2012" t="str">
            <v>NA</v>
          </cell>
          <cell r="AD2012" t="str">
            <v>99.0</v>
          </cell>
          <cell r="AE2012" t="str">
            <v>2</v>
          </cell>
          <cell r="AF2012" t="str">
            <v>52000</v>
          </cell>
          <cell r="AG2012" t="str">
            <v>325</v>
          </cell>
        </row>
        <row r="2013">
          <cell r="H2013" t="str">
            <v>56068_B_18</v>
          </cell>
          <cell r="I2013">
            <v>39965</v>
          </cell>
          <cell r="K2013" t="str">
            <v>PL</v>
          </cell>
          <cell r="L2013" t="str">
            <v>BP</v>
          </cell>
          <cell r="O2013" t="str">
            <v>75000</v>
          </cell>
          <cell r="Q2013">
            <v>0.02</v>
          </cell>
          <cell r="U2013" t="str">
            <v>NA</v>
          </cell>
          <cell r="V2013" t="str">
            <v>7.73</v>
          </cell>
          <cell r="X2013" t="str">
            <v>NA</v>
          </cell>
          <cell r="Z2013" t="str">
            <v>2.29</v>
          </cell>
          <cell r="AB2013" t="str">
            <v>NA</v>
          </cell>
          <cell r="AD2013" t="str">
            <v>99.7</v>
          </cell>
          <cell r="AF2013" t="str">
            <v>2183100</v>
          </cell>
          <cell r="AG2013" t="str">
            <v>313</v>
          </cell>
        </row>
        <row r="2014">
          <cell r="H2014" t="str">
            <v>56068_B_19</v>
          </cell>
          <cell r="I2014">
            <v>39965</v>
          </cell>
          <cell r="K2014" t="str">
            <v>PL</v>
          </cell>
          <cell r="L2014" t="str">
            <v>BP</v>
          </cell>
          <cell r="O2014" t="str">
            <v>75000</v>
          </cell>
          <cell r="Q2014">
            <v>0.02</v>
          </cell>
          <cell r="U2014" t="str">
            <v>NA</v>
          </cell>
          <cell r="V2014" t="str">
            <v>7.73</v>
          </cell>
          <cell r="X2014" t="str">
            <v>NA</v>
          </cell>
          <cell r="Z2014" t="str">
            <v>2.29</v>
          </cell>
          <cell r="AB2014" t="str">
            <v>NA</v>
          </cell>
          <cell r="AD2014" t="str">
            <v>99.7</v>
          </cell>
          <cell r="AF2014" t="str">
            <v>2183100</v>
          </cell>
          <cell r="AG2014" t="str">
            <v>313</v>
          </cell>
        </row>
        <row r="2015">
          <cell r="H2015" t="str">
            <v>4050_B_3</v>
          </cell>
          <cell r="I2015">
            <v>26420</v>
          </cell>
          <cell r="K2015" t="str">
            <v>OP</v>
          </cell>
          <cell r="L2015" t="str">
            <v>EC</v>
          </cell>
          <cell r="O2015" t="str">
            <v>1586</v>
          </cell>
          <cell r="P2015">
            <v>8106</v>
          </cell>
          <cell r="Q2015">
            <v>0.05</v>
          </cell>
          <cell r="R2015" t="str">
            <v>8,106</v>
          </cell>
          <cell r="S2015" t="str">
            <v>0.05</v>
          </cell>
          <cell r="U2015" t="str">
            <v>NA</v>
          </cell>
          <cell r="V2015" t="str">
            <v>10.0</v>
          </cell>
          <cell r="X2015" t="str">
            <v>NA</v>
          </cell>
          <cell r="Z2015" t="str">
            <v>1.0</v>
          </cell>
          <cell r="AB2015" t="str">
            <v>.5</v>
          </cell>
          <cell r="AD2015" t="str">
            <v>99.5</v>
          </cell>
          <cell r="AE2015" t="str">
            <v>39</v>
          </cell>
          <cell r="AF2015" t="str">
            <v xml:space="preserve">   300000</v>
          </cell>
          <cell r="AG2015" t="str">
            <v>330</v>
          </cell>
        </row>
        <row r="2016">
          <cell r="H2016" t="str">
            <v>4050_B_4</v>
          </cell>
          <cell r="I2016">
            <v>25324</v>
          </cell>
          <cell r="K2016" t="str">
            <v>OP</v>
          </cell>
          <cell r="L2016" t="str">
            <v>EC</v>
          </cell>
          <cell r="O2016" t="str">
            <v>610</v>
          </cell>
          <cell r="P2016">
            <v>7752</v>
          </cell>
          <cell r="Q2016">
            <v>0.04</v>
          </cell>
          <cell r="R2016" t="str">
            <v>94.9</v>
          </cell>
          <cell r="S2016" t="str">
            <v>94.9</v>
          </cell>
          <cell r="T2016">
            <v>29007</v>
          </cell>
          <cell r="V2016" t="str">
            <v>8.3</v>
          </cell>
          <cell r="X2016" t="str">
            <v>NA</v>
          </cell>
          <cell r="Z2016" t="str">
            <v>3.3</v>
          </cell>
          <cell r="AB2016" t="str">
            <v>.5</v>
          </cell>
          <cell r="AD2016" t="str">
            <v>99</v>
          </cell>
          <cell r="AE2016" t="str">
            <v>148</v>
          </cell>
          <cell r="AF2016" t="str">
            <v xml:space="preserve">   864000</v>
          </cell>
          <cell r="AG2016" t="str">
            <v>275</v>
          </cell>
        </row>
        <row r="2017">
          <cell r="H2017" t="str">
            <v>4050_B_5</v>
          </cell>
          <cell r="I2017">
            <v>31107</v>
          </cell>
          <cell r="K2017" t="str">
            <v>OP</v>
          </cell>
          <cell r="L2017" t="str">
            <v>EK</v>
          </cell>
          <cell r="O2017" t="str">
            <v>4508</v>
          </cell>
          <cell r="P2017">
            <v>7910</v>
          </cell>
          <cell r="Q2017">
            <v>0.03</v>
          </cell>
          <cell r="R2017" t="str">
            <v>99.9</v>
          </cell>
          <cell r="S2017" t="str">
            <v>99.9</v>
          </cell>
          <cell r="U2017" t="str">
            <v>NA</v>
          </cell>
          <cell r="V2017" t="str">
            <v>6.4</v>
          </cell>
          <cell r="X2017" t="str">
            <v>NA</v>
          </cell>
          <cell r="Z2017" t="str">
            <v>0.5</v>
          </cell>
          <cell r="AB2017" t="str">
            <v>0.5</v>
          </cell>
          <cell r="AD2017" t="str">
            <v>99.5</v>
          </cell>
          <cell r="AE2017" t="str">
            <v>225</v>
          </cell>
          <cell r="AF2017" t="str">
            <v xml:space="preserve">  1700000</v>
          </cell>
          <cell r="AG2017" t="str">
            <v>279</v>
          </cell>
        </row>
        <row r="2018">
          <cell r="H2018" t="str">
            <v>4054_B_1</v>
          </cell>
          <cell r="I2018">
            <v>27120</v>
          </cell>
          <cell r="K2018" t="str">
            <v>OP</v>
          </cell>
          <cell r="L2018" t="str">
            <v>EK</v>
          </cell>
          <cell r="O2018" t="str">
            <v>1983</v>
          </cell>
          <cell r="P2018">
            <v>8142</v>
          </cell>
          <cell r="Q2018">
            <v>0.1</v>
          </cell>
          <cell r="R2018" t="str">
            <v>97</v>
          </cell>
          <cell r="S2018" t="str">
            <v>97.3</v>
          </cell>
          <cell r="T2018">
            <v>38384</v>
          </cell>
          <cell r="V2018" t="str">
            <v>4.1</v>
          </cell>
          <cell r="X2018" t="str">
            <v>NA</v>
          </cell>
          <cell r="Z2018" t="str">
            <v>2</v>
          </cell>
          <cell r="AB2018" t="str">
            <v>.5</v>
          </cell>
          <cell r="AD2018" t="str">
            <v>99.5</v>
          </cell>
          <cell r="AE2018" t="str">
            <v>101</v>
          </cell>
          <cell r="AF2018" t="str">
            <v xml:space="preserve">   486000</v>
          </cell>
          <cell r="AG2018" t="str">
            <v>500</v>
          </cell>
        </row>
        <row r="2019">
          <cell r="H2019" t="str">
            <v>4054_B_2</v>
          </cell>
          <cell r="I2019">
            <v>27181</v>
          </cell>
          <cell r="K2019" t="str">
            <v>OP</v>
          </cell>
          <cell r="L2019" t="str">
            <v>EK</v>
          </cell>
          <cell r="O2019" t="str">
            <v>1881</v>
          </cell>
          <cell r="P2019">
            <v>8341</v>
          </cell>
          <cell r="Q2019">
            <v>7.0000000000000007E-2</v>
          </cell>
          <cell r="R2019" t="str">
            <v>99</v>
          </cell>
          <cell r="S2019" t="str">
            <v>97.1</v>
          </cell>
          <cell r="T2019">
            <v>38384</v>
          </cell>
          <cell r="V2019" t="str">
            <v>4.1</v>
          </cell>
          <cell r="X2019" t="str">
            <v>NA</v>
          </cell>
          <cell r="Z2019" t="str">
            <v>2</v>
          </cell>
          <cell r="AB2019" t="str">
            <v>.5</v>
          </cell>
          <cell r="AD2019" t="str">
            <v>99.5</v>
          </cell>
          <cell r="AE2019" t="str">
            <v>277</v>
          </cell>
          <cell r="AF2019" t="str">
            <v xml:space="preserve">   486600</v>
          </cell>
          <cell r="AG2019" t="str">
            <v>500</v>
          </cell>
        </row>
        <row r="2020">
          <cell r="H2020" t="str">
            <v>4057_B_1</v>
          </cell>
          <cell r="I2020">
            <v>26665</v>
          </cell>
          <cell r="K2020" t="str">
            <v>OS</v>
          </cell>
          <cell r="L2020" t="str">
            <v>EC</v>
          </cell>
          <cell r="O2020" t="str">
            <v>2681</v>
          </cell>
          <cell r="P2020">
            <v>0</v>
          </cell>
          <cell r="U2020" t="str">
            <v>NA</v>
          </cell>
          <cell r="V2020" t="str">
            <v>10.7</v>
          </cell>
          <cell r="X2020" t="str">
            <v>NA</v>
          </cell>
          <cell r="Z2020" t="str">
            <v>2.5</v>
          </cell>
          <cell r="AB2020" t="str">
            <v>.5</v>
          </cell>
          <cell r="AD2020" t="str">
            <v>95.3</v>
          </cell>
          <cell r="AE2020" t="str">
            <v>89</v>
          </cell>
          <cell r="AF2020" t="str">
            <v xml:space="preserve">   344720</v>
          </cell>
          <cell r="AG2020" t="str">
            <v>321</v>
          </cell>
        </row>
        <row r="2021">
          <cell r="H2021" t="str">
            <v>4057_B_2</v>
          </cell>
          <cell r="I2021">
            <v>26665</v>
          </cell>
          <cell r="K2021" t="str">
            <v>OS</v>
          </cell>
          <cell r="L2021" t="str">
            <v>EC</v>
          </cell>
          <cell r="O2021" t="str">
            <v>2681</v>
          </cell>
          <cell r="P2021">
            <v>0</v>
          </cell>
          <cell r="U2021" t="str">
            <v>NA</v>
          </cell>
          <cell r="V2021" t="str">
            <v>10.7</v>
          </cell>
          <cell r="X2021" t="str">
            <v>NA</v>
          </cell>
          <cell r="Z2021" t="str">
            <v>2.5</v>
          </cell>
          <cell r="AB2021" t="str">
            <v>.5</v>
          </cell>
          <cell r="AD2021" t="str">
            <v>98.6</v>
          </cell>
          <cell r="AE2021" t="str">
            <v>24</v>
          </cell>
          <cell r="AF2021" t="str">
            <v xml:space="preserve">   344720</v>
          </cell>
          <cell r="AG2021" t="str">
            <v>309</v>
          </cell>
        </row>
        <row r="2022">
          <cell r="H2022" t="str">
            <v>8023_B_1</v>
          </cell>
          <cell r="I2022">
            <v>27515</v>
          </cell>
          <cell r="K2022" t="str">
            <v>OP</v>
          </cell>
          <cell r="L2022" t="str">
            <v>EH</v>
          </cell>
          <cell r="O2022" t="str">
            <v>16133</v>
          </cell>
          <cell r="P2022">
            <v>7647</v>
          </cell>
          <cell r="Q2022">
            <v>0.04</v>
          </cell>
          <cell r="R2022" t="str">
            <v>99.1</v>
          </cell>
          <cell r="S2022" t="str">
            <v>99.1</v>
          </cell>
          <cell r="T2022">
            <v>29129</v>
          </cell>
          <cell r="V2022" t="str">
            <v>12</v>
          </cell>
          <cell r="X2022" t="str">
            <v>NA</v>
          </cell>
          <cell r="Z2022" t="str">
            <v>1.5</v>
          </cell>
          <cell r="AB2022" t="str">
            <v>.5</v>
          </cell>
          <cell r="AD2022" t="str">
            <v>99.5</v>
          </cell>
          <cell r="AE2022" t="str">
            <v>358</v>
          </cell>
          <cell r="AF2022" t="str">
            <v xml:space="preserve">  2500000</v>
          </cell>
          <cell r="AG2022" t="str">
            <v>273</v>
          </cell>
        </row>
        <row r="2023">
          <cell r="H2023" t="str">
            <v>8023_B_2</v>
          </cell>
          <cell r="I2023">
            <v>28581</v>
          </cell>
          <cell r="K2023" t="str">
            <v>OP</v>
          </cell>
          <cell r="L2023" t="str">
            <v>EC</v>
          </cell>
          <cell r="O2023" t="str">
            <v>16133</v>
          </cell>
          <cell r="P2023">
            <v>7036</v>
          </cell>
          <cell r="Q2023">
            <v>0.03</v>
          </cell>
          <cell r="R2023" t="str">
            <v>99.6</v>
          </cell>
          <cell r="S2023" t="str">
            <v>99.6</v>
          </cell>
          <cell r="T2023">
            <v>34973</v>
          </cell>
          <cell r="V2023" t="str">
            <v>12</v>
          </cell>
          <cell r="X2023" t="str">
            <v>NA</v>
          </cell>
          <cell r="Z2023" t="str">
            <v>1.5</v>
          </cell>
          <cell r="AB2023" t="str">
            <v>.5</v>
          </cell>
          <cell r="AD2023" t="str">
            <v>99.5</v>
          </cell>
          <cell r="AE2023" t="str">
            <v>168</v>
          </cell>
          <cell r="AF2023" t="str">
            <v xml:space="preserve">  2500000</v>
          </cell>
          <cell r="AG2023" t="str">
            <v>281</v>
          </cell>
        </row>
        <row r="2024">
          <cell r="H2024" t="str">
            <v>4072_B_3</v>
          </cell>
          <cell r="I2024">
            <v>21337</v>
          </cell>
          <cell r="K2024" t="str">
            <v>OP</v>
          </cell>
          <cell r="L2024" t="str">
            <v>EC</v>
          </cell>
          <cell r="O2024" t="str">
            <v>1092</v>
          </cell>
          <cell r="P2024">
            <v>7877</v>
          </cell>
          <cell r="Q2024">
            <v>0.13</v>
          </cell>
          <cell r="R2024" t="str">
            <v>99.3</v>
          </cell>
          <cell r="S2024" t="str">
            <v>99.3</v>
          </cell>
          <cell r="T2024">
            <v>32813</v>
          </cell>
          <cell r="V2024" t="str">
            <v>9.1</v>
          </cell>
          <cell r="X2024" t="str">
            <v>NA</v>
          </cell>
          <cell r="Z2024" t="str">
            <v>2.3</v>
          </cell>
          <cell r="AB2024" t="str">
            <v>NA</v>
          </cell>
          <cell r="AD2024" t="str">
            <v>97.9</v>
          </cell>
          <cell r="AE2024" t="str">
            <v>113</v>
          </cell>
          <cell r="AF2024" t="str">
            <v xml:space="preserve">   166500</v>
          </cell>
          <cell r="AG2024" t="str">
            <v>360</v>
          </cell>
        </row>
        <row r="2025">
          <cell r="H2025" t="str">
            <v>4072_B_4</v>
          </cell>
          <cell r="I2025">
            <v>20241</v>
          </cell>
          <cell r="K2025" t="str">
            <v>OP</v>
          </cell>
          <cell r="L2025" t="str">
            <v>EC</v>
          </cell>
          <cell r="O2025" t="str">
            <v>1836</v>
          </cell>
          <cell r="P2025">
            <v>8032</v>
          </cell>
          <cell r="Q2025">
            <v>0.13</v>
          </cell>
          <cell r="R2025" t="str">
            <v>99.4</v>
          </cell>
          <cell r="S2025" t="str">
            <v>99.4</v>
          </cell>
          <cell r="T2025">
            <v>32813</v>
          </cell>
          <cell r="V2025" t="str">
            <v>9.1</v>
          </cell>
          <cell r="X2025" t="str">
            <v>NA</v>
          </cell>
          <cell r="Z2025" t="str">
            <v>2.3</v>
          </cell>
          <cell r="AB2025" t="str">
            <v>NA</v>
          </cell>
          <cell r="AD2025" t="str">
            <v>98.7</v>
          </cell>
          <cell r="AE2025" t="str">
            <v>109</v>
          </cell>
          <cell r="AF2025" t="str">
            <v xml:space="preserve">   162800</v>
          </cell>
          <cell r="AG2025" t="str">
            <v>335</v>
          </cell>
        </row>
        <row r="2026">
          <cell r="H2026" t="str">
            <v>4072_B_5</v>
          </cell>
          <cell r="I2026">
            <v>19511</v>
          </cell>
          <cell r="K2026" t="str">
            <v>OP</v>
          </cell>
          <cell r="L2026" t="str">
            <v>EC</v>
          </cell>
          <cell r="O2026" t="str">
            <v>5600</v>
          </cell>
          <cell r="P2026">
            <v>8242</v>
          </cell>
          <cell r="Q2026">
            <v>7.0000000000000007E-2</v>
          </cell>
          <cell r="R2026" t="str">
            <v>98.3</v>
          </cell>
          <cell r="S2026" t="str">
            <v>98.3</v>
          </cell>
          <cell r="T2026">
            <v>33390</v>
          </cell>
          <cell r="V2026" t="str">
            <v>9.1</v>
          </cell>
          <cell r="X2026" t="str">
            <v>NA</v>
          </cell>
          <cell r="Z2026" t="str">
            <v>2.3</v>
          </cell>
          <cell r="AB2026" t="str">
            <v>NA</v>
          </cell>
          <cell r="AD2026" t="str">
            <v>99.8</v>
          </cell>
          <cell r="AE2026" t="str">
            <v>184</v>
          </cell>
          <cell r="AF2026" t="str">
            <v xml:space="preserve">   268000</v>
          </cell>
          <cell r="AG2026" t="str">
            <v>370</v>
          </cell>
        </row>
        <row r="2027">
          <cell r="H2027" t="str">
            <v>4072_B_6</v>
          </cell>
          <cell r="I2027">
            <v>18780</v>
          </cell>
          <cell r="K2027" t="str">
            <v>OP</v>
          </cell>
          <cell r="L2027" t="str">
            <v>EC</v>
          </cell>
          <cell r="O2027" t="str">
            <v>3929</v>
          </cell>
          <cell r="P2027">
            <v>6617</v>
          </cell>
          <cell r="Q2027">
            <v>7.0000000000000007E-2</v>
          </cell>
          <cell r="R2027" t="str">
            <v>99.6</v>
          </cell>
          <cell r="S2027" t="str">
            <v>99.6</v>
          </cell>
          <cell r="T2027">
            <v>32448</v>
          </cell>
          <cell r="V2027" t="str">
            <v>9.1</v>
          </cell>
          <cell r="X2027" t="str">
            <v>NA</v>
          </cell>
          <cell r="Z2027" t="str">
            <v>2.3</v>
          </cell>
          <cell r="AB2027" t="str">
            <v>NA</v>
          </cell>
          <cell r="AD2027" t="str">
            <v>99.0</v>
          </cell>
          <cell r="AE2027" t="str">
            <v>232</v>
          </cell>
          <cell r="AF2027" t="str">
            <v xml:space="preserve">   345000</v>
          </cell>
          <cell r="AG2027" t="str">
            <v>370</v>
          </cell>
        </row>
        <row r="2028">
          <cell r="H2028" t="str">
            <v>4072_B_7</v>
          </cell>
          <cell r="I2028">
            <v>21337</v>
          </cell>
          <cell r="K2028" t="str">
            <v>OP</v>
          </cell>
          <cell r="L2028" t="str">
            <v>EC</v>
          </cell>
          <cell r="O2028" t="str">
            <v>2999</v>
          </cell>
          <cell r="P2028">
            <v>8252</v>
          </cell>
          <cell r="Q2028">
            <v>0.02</v>
          </cell>
          <cell r="R2028" t="str">
            <v>99.7</v>
          </cell>
          <cell r="S2028" t="str">
            <v>99.7</v>
          </cell>
          <cell r="T2028">
            <v>32599</v>
          </cell>
          <cell r="V2028" t="str">
            <v>9.1</v>
          </cell>
          <cell r="X2028" t="str">
            <v>NA</v>
          </cell>
          <cell r="Z2028" t="str">
            <v>2.3</v>
          </cell>
          <cell r="AB2028" t="str">
            <v>NA</v>
          </cell>
          <cell r="AD2028" t="str">
            <v>99.0</v>
          </cell>
          <cell r="AE2028" t="str">
            <v>636</v>
          </cell>
          <cell r="AF2028" t="str">
            <v xml:space="preserve">   375000</v>
          </cell>
          <cell r="AG2028" t="str">
            <v>300</v>
          </cell>
        </row>
        <row r="2029">
          <cell r="H2029" t="str">
            <v>4072_B_8</v>
          </cell>
          <cell r="I2029">
            <v>23529</v>
          </cell>
          <cell r="K2029" t="str">
            <v>OP</v>
          </cell>
          <cell r="L2029" t="str">
            <v>EC</v>
          </cell>
          <cell r="O2029" t="str">
            <v>6220</v>
          </cell>
          <cell r="P2029">
            <v>8252</v>
          </cell>
          <cell r="Q2029">
            <v>7.0000000000000007E-2</v>
          </cell>
          <cell r="R2029" t="str">
            <v>99.8</v>
          </cell>
          <cell r="S2029" t="str">
            <v>99.8</v>
          </cell>
          <cell r="T2029">
            <v>33573</v>
          </cell>
          <cell r="V2029" t="str">
            <v>9.1</v>
          </cell>
          <cell r="X2029" t="str">
            <v>NA</v>
          </cell>
          <cell r="Z2029" t="str">
            <v>2.3</v>
          </cell>
          <cell r="AB2029" t="str">
            <v>NA</v>
          </cell>
          <cell r="AD2029" t="str">
            <v>99.8</v>
          </cell>
          <cell r="AE2029" t="str">
            <v>20</v>
          </cell>
          <cell r="AF2029" t="str">
            <v xml:space="preserve">   580000</v>
          </cell>
          <cell r="AG2029" t="str">
            <v>350</v>
          </cell>
        </row>
        <row r="2030">
          <cell r="H2030" t="str">
            <v>4078_B_1</v>
          </cell>
          <cell r="I2030">
            <v>26451</v>
          </cell>
          <cell r="K2030" t="str">
            <v>OP</v>
          </cell>
          <cell r="L2030" t="str">
            <v>EC</v>
          </cell>
          <cell r="O2030" t="str">
            <v>1927</v>
          </cell>
          <cell r="P2030">
            <v>8221</v>
          </cell>
          <cell r="Q2030">
            <v>0.09</v>
          </cell>
          <cell r="R2030" t="str">
            <v>99.2</v>
          </cell>
          <cell r="S2030" t="str">
            <v>99.2</v>
          </cell>
          <cell r="T2030">
            <v>30834</v>
          </cell>
          <cell r="V2030" t="str">
            <v>7.6</v>
          </cell>
          <cell r="X2030" t="str">
            <v>NA</v>
          </cell>
          <cell r="Z2030" t="str">
            <v>1.9</v>
          </cell>
          <cell r="AB2030" t="str">
            <v>NA</v>
          </cell>
          <cell r="AD2030" t="str">
            <v>99.0</v>
          </cell>
          <cell r="AE2030" t="str">
            <v>88</v>
          </cell>
          <cell r="AF2030" t="str">
            <v xml:space="preserve">   345000</v>
          </cell>
          <cell r="AG2030" t="str">
            <v>410</v>
          </cell>
        </row>
        <row r="2031">
          <cell r="H2031" t="str">
            <v>4078_B_2</v>
          </cell>
          <cell r="I2031">
            <v>26816</v>
          </cell>
          <cell r="K2031" t="str">
            <v>OP</v>
          </cell>
          <cell r="L2031" t="str">
            <v>EC</v>
          </cell>
          <cell r="O2031" t="str">
            <v>1114</v>
          </cell>
          <cell r="P2031">
            <v>8364</v>
          </cell>
          <cell r="Q2031">
            <v>0.09</v>
          </cell>
          <cell r="R2031" t="str">
            <v>99.5</v>
          </cell>
          <cell r="S2031" t="str">
            <v>99.5</v>
          </cell>
          <cell r="T2031">
            <v>30834</v>
          </cell>
          <cell r="V2031" t="str">
            <v>7.6</v>
          </cell>
          <cell r="X2031" t="str">
            <v>NA</v>
          </cell>
          <cell r="Z2031" t="str">
            <v>1.9</v>
          </cell>
          <cell r="AB2031" t="str">
            <v>NA</v>
          </cell>
          <cell r="AD2031" t="str">
            <v>99.0</v>
          </cell>
          <cell r="AE2031" t="str">
            <v>100</v>
          </cell>
          <cell r="AF2031" t="str">
            <v xml:space="preserve">   390000</v>
          </cell>
          <cell r="AG2031" t="str">
            <v>330</v>
          </cell>
        </row>
        <row r="2032">
          <cell r="H2032" t="str">
            <v>4078_B_3A</v>
          </cell>
          <cell r="I2032">
            <v>37012</v>
          </cell>
          <cell r="K2032" t="str">
            <v>OP</v>
          </cell>
          <cell r="L2032" t="str">
            <v>BP</v>
          </cell>
          <cell r="O2032" t="str">
            <v>23545</v>
          </cell>
          <cell r="P2032">
            <v>8303</v>
          </cell>
          <cell r="Q2032">
            <v>0.02</v>
          </cell>
          <cell r="R2032" t="str">
            <v>99.3</v>
          </cell>
          <cell r="S2032" t="str">
            <v>99.3</v>
          </cell>
          <cell r="T2032">
            <v>37073</v>
          </cell>
          <cell r="V2032" t="str">
            <v>4.5</v>
          </cell>
          <cell r="X2032" t="str">
            <v>NA</v>
          </cell>
          <cell r="Z2032" t="str">
            <v>0.3</v>
          </cell>
          <cell r="AB2032" t="str">
            <v>NA</v>
          </cell>
          <cell r="AD2032" t="str">
            <v>99.5</v>
          </cell>
          <cell r="AE2032" t="str">
            <v>184</v>
          </cell>
          <cell r="AF2032" t="str">
            <v>1405320</v>
          </cell>
          <cell r="AG2032" t="str">
            <v>353</v>
          </cell>
        </row>
        <row r="2033">
          <cell r="H2033" t="str">
            <v>10836_B_BH1</v>
          </cell>
          <cell r="I2033">
            <v>32752</v>
          </cell>
          <cell r="K2033" t="str">
            <v>OP</v>
          </cell>
          <cell r="L2033" t="str">
            <v>BP</v>
          </cell>
          <cell r="O2033" t="str">
            <v>588</v>
          </cell>
          <cell r="P2033">
            <v>7424</v>
          </cell>
          <cell r="Q2033">
            <v>0.02</v>
          </cell>
          <cell r="R2033" t="str">
            <v>99.9</v>
          </cell>
          <cell r="S2033" t="str">
            <v>99.9</v>
          </cell>
          <cell r="T2033">
            <v>38504</v>
          </cell>
          <cell r="V2033" t="str">
            <v>NA</v>
          </cell>
          <cell r="X2033" t="str">
            <v>NA</v>
          </cell>
          <cell r="Z2033" t="str">
            <v>NA</v>
          </cell>
          <cell r="AB2033" t="str">
            <v>NA</v>
          </cell>
          <cell r="AD2033" t="str">
            <v>99.9</v>
          </cell>
          <cell r="AE2033" t="str">
            <v>7</v>
          </cell>
          <cell r="AF2033" t="str">
            <v>110000</v>
          </cell>
          <cell r="AG2033" t="str">
            <v>330</v>
          </cell>
        </row>
        <row r="2034">
          <cell r="H2034" t="str">
            <v>54746_B_BAGH1</v>
          </cell>
          <cell r="I2034">
            <v>34455</v>
          </cell>
          <cell r="K2034" t="str">
            <v>OP</v>
          </cell>
          <cell r="L2034" t="str">
            <v>BS</v>
          </cell>
          <cell r="O2034" t="str">
            <v>13</v>
          </cell>
          <cell r="P2034">
            <v>8052</v>
          </cell>
          <cell r="Q2034">
            <v>0</v>
          </cell>
          <cell r="U2034" t="str">
            <v>EN</v>
          </cell>
          <cell r="V2034" t="str">
            <v>NA</v>
          </cell>
          <cell r="X2034" t="str">
            <v>NA</v>
          </cell>
          <cell r="Z2034" t="str">
            <v>NA</v>
          </cell>
          <cell r="AB2034" t="str">
            <v>NA</v>
          </cell>
          <cell r="AD2034" t="str">
            <v>99.6</v>
          </cell>
          <cell r="AE2034" t="str">
            <v>7</v>
          </cell>
          <cell r="AF2034" t="str">
            <v>225000</v>
          </cell>
          <cell r="AG2034" t="str">
            <v>250</v>
          </cell>
        </row>
        <row r="2035">
          <cell r="H2035" t="str">
            <v>54746_B_BAGH2</v>
          </cell>
          <cell r="I2035">
            <v>34455</v>
          </cell>
          <cell r="K2035" t="str">
            <v>OP</v>
          </cell>
          <cell r="L2035" t="str">
            <v>BS</v>
          </cell>
          <cell r="O2035" t="str">
            <v>13</v>
          </cell>
          <cell r="P2035">
            <v>8056</v>
          </cell>
          <cell r="Q2035">
            <v>0</v>
          </cell>
          <cell r="U2035" t="str">
            <v>EN</v>
          </cell>
          <cell r="V2035" t="str">
            <v>NA</v>
          </cell>
          <cell r="X2035" t="str">
            <v>NA</v>
          </cell>
          <cell r="Z2035" t="str">
            <v>NA</v>
          </cell>
          <cell r="AB2035" t="str">
            <v>NA</v>
          </cell>
          <cell r="AD2035" t="str">
            <v>99.6</v>
          </cell>
          <cell r="AE2035" t="str">
            <v>7</v>
          </cell>
          <cell r="AF2035" t="str">
            <v>225000</v>
          </cell>
          <cell r="AG2035" t="str">
            <v>250</v>
          </cell>
        </row>
        <row r="2036">
          <cell r="H2036" t="str">
            <v>50202_B_BH1</v>
          </cell>
          <cell r="I2036">
            <v>32964</v>
          </cell>
          <cell r="K2036" t="str">
            <v>OP</v>
          </cell>
          <cell r="L2036" t="str">
            <v>BP</v>
          </cell>
          <cell r="O2036" t="str">
            <v>5000</v>
          </cell>
          <cell r="P2036">
            <v>7343</v>
          </cell>
          <cell r="Q2036">
            <v>0.02</v>
          </cell>
          <cell r="R2036" t="str">
            <v>99.0</v>
          </cell>
          <cell r="S2036" t="str">
            <v>99.0</v>
          </cell>
          <cell r="T2036">
            <v>36861</v>
          </cell>
          <cell r="V2036" t="str">
            <v>10.0</v>
          </cell>
          <cell r="X2036" t="str">
            <v>NA</v>
          </cell>
          <cell r="Z2036" t="str">
            <v>2.5</v>
          </cell>
          <cell r="AB2036" t="str">
            <v>NA</v>
          </cell>
          <cell r="AD2036" t="str">
            <v>99.9</v>
          </cell>
          <cell r="AE2036" t="str">
            <v>14</v>
          </cell>
          <cell r="AF2036" t="str">
            <v>175500</v>
          </cell>
          <cell r="AG2036" t="str">
            <v>285</v>
          </cell>
        </row>
        <row r="2037">
          <cell r="H2037" t="str">
            <v>50611_B_1</v>
          </cell>
          <cell r="I2037">
            <v>32295</v>
          </cell>
          <cell r="K2037" t="str">
            <v>OP</v>
          </cell>
          <cell r="L2037" t="str">
            <v>BR</v>
          </cell>
          <cell r="O2037" t="str">
            <v>1200</v>
          </cell>
          <cell r="P2037">
            <v>7835</v>
          </cell>
          <cell r="Q2037">
            <v>0.17</v>
          </cell>
          <cell r="R2037" t="str">
            <v>99.0</v>
          </cell>
          <cell r="S2037" t="str">
            <v>NA</v>
          </cell>
          <cell r="U2037" t="str">
            <v>NA</v>
          </cell>
          <cell r="V2037" t="str">
            <v>60.9</v>
          </cell>
          <cell r="X2037" t="str">
            <v>NA</v>
          </cell>
          <cell r="Z2037" t="str">
            <v>0.5</v>
          </cell>
          <cell r="AB2037" t="str">
            <v>NA</v>
          </cell>
          <cell r="AD2037" t="str">
            <v>99.9</v>
          </cell>
          <cell r="AE2037" t="str">
            <v>240</v>
          </cell>
          <cell r="AF2037" t="str">
            <v>100050</v>
          </cell>
          <cell r="AG2037" t="str">
            <v>325</v>
          </cell>
        </row>
        <row r="2038">
          <cell r="H2038" t="str">
            <v>1866_B_BP</v>
          </cell>
          <cell r="I2038">
            <v>33025</v>
          </cell>
          <cell r="K2038" t="str">
            <v>OP</v>
          </cell>
          <cell r="L2038" t="str">
            <v>BP</v>
          </cell>
          <cell r="O2038" t="str">
            <v>2300</v>
          </cell>
          <cell r="P2038">
            <v>7646</v>
          </cell>
          <cell r="Q2038">
            <v>0.01</v>
          </cell>
          <cell r="R2038" t="str">
            <v>99.9</v>
          </cell>
          <cell r="S2038" t="str">
            <v>99.9</v>
          </cell>
          <cell r="T2038">
            <v>37987</v>
          </cell>
          <cell r="V2038" t="str">
            <v>10.1</v>
          </cell>
          <cell r="X2038" t="str">
            <v>NA</v>
          </cell>
          <cell r="Z2038" t="str">
            <v>3.0</v>
          </cell>
          <cell r="AB2038" t="str">
            <v>NA</v>
          </cell>
          <cell r="AD2038" t="str">
            <v>99.9</v>
          </cell>
          <cell r="AE2038" t="str">
            <v>4</v>
          </cell>
          <cell r="AF2038" t="str">
            <v>124100</v>
          </cell>
          <cell r="AG2038" t="str">
            <v>300</v>
          </cell>
        </row>
        <row r="2039">
          <cell r="H2039" t="str">
            <v>1866_B_EW</v>
          </cell>
          <cell r="I2039">
            <v>28642</v>
          </cell>
          <cell r="K2039" t="str">
            <v>OP</v>
          </cell>
          <cell r="L2039" t="str">
            <v>EW</v>
          </cell>
          <cell r="O2039" t="str">
            <v>4500</v>
          </cell>
          <cell r="P2039">
            <v>7689</v>
          </cell>
          <cell r="Q2039">
            <v>7.0000000000000007E-2</v>
          </cell>
          <cell r="R2039" t="str">
            <v>99.9</v>
          </cell>
          <cell r="S2039" t="str">
            <v>99.9</v>
          </cell>
          <cell r="T2039">
            <v>37987</v>
          </cell>
          <cell r="V2039" t="str">
            <v>11.0</v>
          </cell>
          <cell r="X2039" t="str">
            <v>NA</v>
          </cell>
          <cell r="Z2039" t="str">
            <v>0.7</v>
          </cell>
          <cell r="AB2039" t="str">
            <v>NA</v>
          </cell>
          <cell r="AD2039" t="str">
            <v>99.9</v>
          </cell>
          <cell r="AE2039" t="str">
            <v>44</v>
          </cell>
          <cell r="AF2039" t="str">
            <v>175000</v>
          </cell>
          <cell r="AG2039" t="str">
            <v>685</v>
          </cell>
        </row>
        <row r="2040">
          <cell r="H2040" t="str">
            <v>50215_B_BAG1</v>
          </cell>
          <cell r="I2040">
            <v>32660</v>
          </cell>
          <cell r="K2040" t="str">
            <v>OP</v>
          </cell>
          <cell r="L2040" t="str">
            <v>BP</v>
          </cell>
          <cell r="O2040" t="str">
            <v>EN</v>
          </cell>
          <cell r="P2040">
            <v>100</v>
          </cell>
          <cell r="Q2040" t="str">
            <v>NA</v>
          </cell>
          <cell r="U2040" t="str">
            <v>EN</v>
          </cell>
          <cell r="V2040" t="str">
            <v>NA</v>
          </cell>
          <cell r="W2040" t="str">
            <v>NA</v>
          </cell>
          <cell r="X2040" t="str">
            <v>NA</v>
          </cell>
          <cell r="Y2040" t="str">
            <v>NA</v>
          </cell>
          <cell r="Z2040" t="str">
            <v>NA</v>
          </cell>
          <cell r="AA2040" t="str">
            <v>NA</v>
          </cell>
          <cell r="AB2040" t="str">
            <v>0.3</v>
          </cell>
          <cell r="AC2040" t="str">
            <v>0.3</v>
          </cell>
          <cell r="AD2040" t="str">
            <v>99.8</v>
          </cell>
          <cell r="AE2040" t="str">
            <v>2.63</v>
          </cell>
          <cell r="AF2040" t="str">
            <v>100424</v>
          </cell>
          <cell r="AG2040" t="str">
            <v>310</v>
          </cell>
        </row>
        <row r="2041">
          <cell r="H2041" t="str">
            <v>50215_B_BAG2</v>
          </cell>
          <cell r="I2041">
            <v>32660</v>
          </cell>
          <cell r="K2041" t="str">
            <v>OP</v>
          </cell>
          <cell r="L2041" t="str">
            <v>BP</v>
          </cell>
          <cell r="O2041" t="str">
            <v>EN</v>
          </cell>
          <cell r="P2041">
            <v>100</v>
          </cell>
          <cell r="Q2041" t="str">
            <v>NA</v>
          </cell>
          <cell r="U2041" t="str">
            <v>EN</v>
          </cell>
          <cell r="V2041" t="str">
            <v>NA</v>
          </cell>
          <cell r="W2041" t="str">
            <v>NA</v>
          </cell>
          <cell r="X2041" t="str">
            <v>NA</v>
          </cell>
          <cell r="Y2041" t="str">
            <v>NA</v>
          </cell>
          <cell r="Z2041" t="str">
            <v>NA</v>
          </cell>
          <cell r="AA2041" t="str">
            <v>NA</v>
          </cell>
          <cell r="AB2041" t="str">
            <v>0.3</v>
          </cell>
          <cell r="AC2041" t="str">
            <v>0.3</v>
          </cell>
          <cell r="AD2041" t="str">
            <v>99.8</v>
          </cell>
          <cell r="AE2041" t="str">
            <v>2.32</v>
          </cell>
          <cell r="AF2041" t="str">
            <v>99950</v>
          </cell>
          <cell r="AG2041" t="str">
            <v>309</v>
          </cell>
        </row>
        <row r="2042">
          <cell r="H2042" t="str">
            <v>50215_B_BAG3</v>
          </cell>
          <cell r="I2042">
            <v>32660</v>
          </cell>
          <cell r="K2042" t="str">
            <v>OP</v>
          </cell>
          <cell r="L2042" t="str">
            <v>BP</v>
          </cell>
          <cell r="O2042" t="str">
            <v>EN</v>
          </cell>
          <cell r="P2042">
            <v>100</v>
          </cell>
          <cell r="Q2042" t="str">
            <v>NA</v>
          </cell>
          <cell r="U2042" t="str">
            <v>EN</v>
          </cell>
          <cell r="V2042" t="str">
            <v>NA</v>
          </cell>
          <cell r="W2042" t="str">
            <v>NA</v>
          </cell>
          <cell r="X2042" t="str">
            <v>NA</v>
          </cell>
          <cell r="Y2042" t="str">
            <v>NA</v>
          </cell>
          <cell r="Z2042" t="str">
            <v>NA</v>
          </cell>
          <cell r="AA2042" t="str">
            <v>NA</v>
          </cell>
          <cell r="AB2042" t="str">
            <v>0.3</v>
          </cell>
          <cell r="AC2042" t="str">
            <v>0.3</v>
          </cell>
          <cell r="AD2042" t="str">
            <v>99.8</v>
          </cell>
          <cell r="AE2042" t="str">
            <v>4.80</v>
          </cell>
          <cell r="AF2042" t="str">
            <v>105110</v>
          </cell>
          <cell r="AG2042" t="str">
            <v>310</v>
          </cell>
        </row>
        <row r="2043">
          <cell r="H2043" t="str">
            <v>50130_B_BLR1</v>
          </cell>
          <cell r="I2043">
            <v>21398</v>
          </cell>
          <cell r="K2043" t="str">
            <v>OP</v>
          </cell>
          <cell r="L2043" t="str">
            <v>EC</v>
          </cell>
          <cell r="O2043" t="str">
            <v>EN</v>
          </cell>
          <cell r="P2043">
            <v>7268</v>
          </cell>
          <cell r="Q2043">
            <v>0.02</v>
          </cell>
          <cell r="R2043" t="str">
            <v>99.1</v>
          </cell>
          <cell r="S2043" t="str">
            <v>99.1</v>
          </cell>
          <cell r="T2043">
            <v>35400</v>
          </cell>
          <cell r="V2043" t="str">
            <v>8.0</v>
          </cell>
          <cell r="W2043" t="str">
            <v>12.0</v>
          </cell>
          <cell r="X2043" t="str">
            <v>NA</v>
          </cell>
          <cell r="Z2043" t="str">
            <v>0.5</v>
          </cell>
          <cell r="AA2043" t="str">
            <v>0.6</v>
          </cell>
          <cell r="AB2043" t="str">
            <v>NA</v>
          </cell>
          <cell r="AD2043" t="str">
            <v>EN</v>
          </cell>
          <cell r="AE2043" t="str">
            <v>EN</v>
          </cell>
          <cell r="AF2043" t="str">
            <v>220000</v>
          </cell>
          <cell r="AG2043" t="str">
            <v>300</v>
          </cell>
        </row>
        <row r="2044">
          <cell r="H2044" t="str">
            <v>50130_B_BLR2</v>
          </cell>
          <cell r="I2044">
            <v>21306</v>
          </cell>
          <cell r="K2044" t="str">
            <v>OP</v>
          </cell>
          <cell r="L2044" t="str">
            <v>EC</v>
          </cell>
          <cell r="O2044" t="str">
            <v>EN</v>
          </cell>
          <cell r="P2044">
            <v>8113</v>
          </cell>
          <cell r="Q2044">
            <v>0.01</v>
          </cell>
          <cell r="R2044" t="str">
            <v>99.6</v>
          </cell>
          <cell r="S2044" t="str">
            <v>99.6</v>
          </cell>
          <cell r="T2044">
            <v>35400</v>
          </cell>
          <cell r="V2044" t="str">
            <v>8.0</v>
          </cell>
          <cell r="W2044" t="str">
            <v>12.0</v>
          </cell>
          <cell r="X2044" t="str">
            <v>NA</v>
          </cell>
          <cell r="Z2044" t="str">
            <v>.50</v>
          </cell>
          <cell r="AA2044" t="str">
            <v>.60</v>
          </cell>
          <cell r="AB2044" t="str">
            <v>NA</v>
          </cell>
          <cell r="AD2044" t="str">
            <v>EN</v>
          </cell>
          <cell r="AE2044" t="str">
            <v>EN</v>
          </cell>
          <cell r="AF2044" t="str">
            <v>220000</v>
          </cell>
          <cell r="AG2044" t="str">
            <v>300</v>
          </cell>
        </row>
        <row r="2045">
          <cell r="H2045" t="str">
            <v>1599_B_1</v>
          </cell>
          <cell r="I2045">
            <v>26451</v>
          </cell>
          <cell r="K2045" t="str">
            <v>OP</v>
          </cell>
          <cell r="L2045" t="str">
            <v>EK</v>
          </cell>
          <cell r="O2045" t="str">
            <v>4600</v>
          </cell>
          <cell r="P2045">
            <v>6641</v>
          </cell>
          <cell r="Q2045">
            <v>0.01</v>
          </cell>
          <cell r="R2045" t="str">
            <v>99.9</v>
          </cell>
          <cell r="S2045" t="str">
            <v>97.1</v>
          </cell>
          <cell r="T2045">
            <v>35096</v>
          </cell>
          <cell r="V2045" t="str">
            <v>NA</v>
          </cell>
          <cell r="X2045" t="str">
            <v>0.1</v>
          </cell>
          <cell r="Z2045" t="str">
            <v>NA</v>
          </cell>
          <cell r="AB2045" t="str">
            <v>0.5</v>
          </cell>
          <cell r="AC2045" t="str">
            <v>2.6</v>
          </cell>
          <cell r="AD2045" t="str">
            <v>90.5</v>
          </cell>
          <cell r="AE2045" t="str">
            <v>127</v>
          </cell>
          <cell r="AF2045" t="str">
            <v xml:space="preserve">  1680000</v>
          </cell>
          <cell r="AG2045" t="str">
            <v>350</v>
          </cell>
        </row>
        <row r="2046">
          <cell r="H2046" t="str">
            <v>1599_B_2</v>
          </cell>
          <cell r="I2046">
            <v>27791</v>
          </cell>
          <cell r="K2046" t="str">
            <v>OP</v>
          </cell>
          <cell r="L2046" t="str">
            <v>EK</v>
          </cell>
          <cell r="O2046" t="str">
            <v>7377</v>
          </cell>
          <cell r="P2046">
            <v>5910</v>
          </cell>
          <cell r="Q2046">
            <v>0.01</v>
          </cell>
          <cell r="R2046" t="str">
            <v>99.9</v>
          </cell>
          <cell r="S2046" t="str">
            <v>97.1</v>
          </cell>
          <cell r="T2046">
            <v>35370</v>
          </cell>
          <cell r="V2046" t="str">
            <v>NA</v>
          </cell>
          <cell r="X2046" t="str">
            <v>0.1</v>
          </cell>
          <cell r="Z2046" t="str">
            <v>NA</v>
          </cell>
          <cell r="AB2046" t="str">
            <v>0.5</v>
          </cell>
          <cell r="AC2046" t="str">
            <v>2.6</v>
          </cell>
          <cell r="AD2046" t="str">
            <v>95.0</v>
          </cell>
          <cell r="AE2046" t="str">
            <v>119</v>
          </cell>
          <cell r="AF2046" t="str">
            <v xml:space="preserve">  2000000</v>
          </cell>
          <cell r="AG2046" t="str">
            <v>300</v>
          </cell>
        </row>
        <row r="2047">
          <cell r="H2047" t="str">
            <v>136_B_1</v>
          </cell>
          <cell r="I2047">
            <v>30713</v>
          </cell>
          <cell r="K2047" t="str">
            <v>OP</v>
          </cell>
          <cell r="L2047" t="str">
            <v>EK</v>
          </cell>
          <cell r="O2047" t="str">
            <v>19016</v>
          </cell>
          <cell r="P2047">
            <v>7648</v>
          </cell>
          <cell r="Q2047">
            <v>2.1000000000000001E-2</v>
          </cell>
          <cell r="R2047" t="str">
            <v>99.7</v>
          </cell>
          <cell r="S2047" t="str">
            <v>99.7</v>
          </cell>
          <cell r="T2047">
            <v>38565</v>
          </cell>
          <cell r="V2047" t="str">
            <v>10.0</v>
          </cell>
          <cell r="X2047" t="str">
            <v>NA</v>
          </cell>
          <cell r="Z2047" t="str">
            <v>3.0</v>
          </cell>
          <cell r="AB2047" t="str">
            <v>NA</v>
          </cell>
          <cell r="AD2047" t="str">
            <v>99.7</v>
          </cell>
          <cell r="AE2047" t="str">
            <v>811</v>
          </cell>
          <cell r="AF2047" t="str">
            <v xml:space="preserve">  1980013</v>
          </cell>
          <cell r="AG2047" t="str">
            <v>300</v>
          </cell>
        </row>
        <row r="2048">
          <cell r="H2048" t="str">
            <v>136_B_2</v>
          </cell>
          <cell r="I2048">
            <v>30682</v>
          </cell>
          <cell r="K2048" t="str">
            <v>OP</v>
          </cell>
          <cell r="L2048" t="str">
            <v>EK</v>
          </cell>
          <cell r="O2048" t="str">
            <v>19016</v>
          </cell>
          <cell r="P2048">
            <v>8415</v>
          </cell>
          <cell r="Q2048">
            <v>1.6E-2</v>
          </cell>
          <cell r="R2048" t="str">
            <v>99.7</v>
          </cell>
          <cell r="S2048" t="str">
            <v>99.7</v>
          </cell>
          <cell r="T2048">
            <v>38565</v>
          </cell>
          <cell r="V2048" t="str">
            <v>10.0</v>
          </cell>
          <cell r="X2048" t="str">
            <v>NA</v>
          </cell>
          <cell r="Z2048" t="str">
            <v>3.0</v>
          </cell>
          <cell r="AB2048" t="str">
            <v>NA</v>
          </cell>
          <cell r="AD2048" t="str">
            <v>99.7</v>
          </cell>
          <cell r="AE2048" t="str">
            <v>811</v>
          </cell>
          <cell r="AF2048" t="str">
            <v xml:space="preserve">  1939221</v>
          </cell>
          <cell r="AG2048" t="str">
            <v>300</v>
          </cell>
        </row>
        <row r="2049">
          <cell r="H2049" t="str">
            <v>50951_B_1</v>
          </cell>
          <cell r="I2049">
            <v>34001</v>
          </cell>
          <cell r="K2049" t="str">
            <v>OP</v>
          </cell>
          <cell r="L2049" t="str">
            <v>BP</v>
          </cell>
          <cell r="O2049" t="str">
            <v>EN</v>
          </cell>
          <cell r="P2049">
            <v>8160</v>
          </cell>
          <cell r="Q2049">
            <v>1.4999999999999999E-2</v>
          </cell>
          <cell r="R2049" t="str">
            <v>99.9</v>
          </cell>
          <cell r="S2049" t="str">
            <v>100</v>
          </cell>
          <cell r="T2049">
            <v>38473</v>
          </cell>
          <cell r="V2049" t="str">
            <v>53.0</v>
          </cell>
          <cell r="X2049" t="str">
            <v>NA</v>
          </cell>
          <cell r="Z2049" t="str">
            <v>0.8</v>
          </cell>
          <cell r="AA2049" t="str">
            <v>1.3</v>
          </cell>
          <cell r="AB2049" t="str">
            <v>NA</v>
          </cell>
          <cell r="AD2049" t="str">
            <v>99.9</v>
          </cell>
          <cell r="AE2049" t="str">
            <v>17.9</v>
          </cell>
          <cell r="AF2049" t="str">
            <v>311000</v>
          </cell>
          <cell r="AG2049" t="str">
            <v>315</v>
          </cell>
        </row>
        <row r="2050">
          <cell r="H2050" t="str">
            <v>50931_B_BH1</v>
          </cell>
          <cell r="I2050">
            <v>34881</v>
          </cell>
          <cell r="K2050" t="str">
            <v>OP</v>
          </cell>
          <cell r="L2050" t="str">
            <v>BP</v>
          </cell>
          <cell r="O2050" t="str">
            <v>1200</v>
          </cell>
          <cell r="P2050">
            <v>8404</v>
          </cell>
          <cell r="Q2050">
            <v>2.3E-2</v>
          </cell>
          <cell r="R2050" t="str">
            <v>99.0</v>
          </cell>
          <cell r="S2050" t="str">
            <v>NA</v>
          </cell>
          <cell r="T2050">
            <v>38412</v>
          </cell>
          <cell r="V2050" t="str">
            <v>2.0</v>
          </cell>
          <cell r="X2050" t="str">
            <v>NA</v>
          </cell>
          <cell r="Z2050" t="str">
            <v>7.0</v>
          </cell>
          <cell r="AB2050" t="str">
            <v>0.6</v>
          </cell>
          <cell r="AD2050" t="str">
            <v>98.0</v>
          </cell>
          <cell r="AE2050" t="str">
            <v>18</v>
          </cell>
          <cell r="AF2050" t="str">
            <v>167000</v>
          </cell>
          <cell r="AG2050" t="str">
            <v>330</v>
          </cell>
        </row>
        <row r="2051">
          <cell r="H2051" t="str">
            <v>50931_B_BH2</v>
          </cell>
          <cell r="I2051">
            <v>34881</v>
          </cell>
          <cell r="K2051" t="str">
            <v>OP</v>
          </cell>
          <cell r="L2051" t="str">
            <v>BP</v>
          </cell>
          <cell r="O2051" t="str">
            <v>1200</v>
          </cell>
          <cell r="P2051">
            <v>8157</v>
          </cell>
          <cell r="Q2051">
            <v>2.3E-2</v>
          </cell>
          <cell r="R2051" t="str">
            <v>99.0</v>
          </cell>
          <cell r="S2051" t="str">
            <v>NA</v>
          </cell>
          <cell r="T2051">
            <v>38412</v>
          </cell>
          <cell r="V2051" t="str">
            <v>2.0</v>
          </cell>
          <cell r="X2051" t="str">
            <v>NA</v>
          </cell>
          <cell r="Z2051" t="str">
            <v>7.0</v>
          </cell>
          <cell r="AB2051" t="str">
            <v>0.55</v>
          </cell>
          <cell r="AD2051" t="str">
            <v>98.0</v>
          </cell>
          <cell r="AE2051" t="str">
            <v>18</v>
          </cell>
          <cell r="AF2051" t="str">
            <v>167000</v>
          </cell>
          <cell r="AG2051" t="str">
            <v>330</v>
          </cell>
        </row>
        <row r="2052">
          <cell r="H2052" t="str">
            <v>3152_B_1A</v>
          </cell>
          <cell r="I2052">
            <v>26665</v>
          </cell>
          <cell r="K2052" t="str">
            <v>OP</v>
          </cell>
          <cell r="L2052" t="str">
            <v>MC</v>
          </cell>
          <cell r="M2052" t="str">
            <v>BR</v>
          </cell>
          <cell r="O2052" t="str">
            <v>1410</v>
          </cell>
          <cell r="P2052">
            <v>6988</v>
          </cell>
          <cell r="Q2052">
            <v>0.01</v>
          </cell>
          <cell r="R2052" t="str">
            <v>99.1</v>
          </cell>
          <cell r="S2052" t="str">
            <v>99.1</v>
          </cell>
          <cell r="T2052">
            <v>27942</v>
          </cell>
          <cell r="V2052" t="str">
            <v>30.0</v>
          </cell>
          <cell r="X2052" t="str">
            <v>NA</v>
          </cell>
          <cell r="Z2052" t="str">
            <v>0.8</v>
          </cell>
          <cell r="AB2052" t="str">
            <v>NA</v>
          </cell>
          <cell r="AD2052" t="str">
            <v>99.15</v>
          </cell>
          <cell r="AE2052" t="str">
            <v>12</v>
          </cell>
          <cell r="AF2052" t="str">
            <v xml:space="preserve">   222000</v>
          </cell>
          <cell r="AG2052" t="str">
            <v>350</v>
          </cell>
        </row>
        <row r="2053">
          <cell r="H2053" t="str">
            <v>3152_B_1B</v>
          </cell>
          <cell r="I2053">
            <v>26665</v>
          </cell>
          <cell r="K2053" t="str">
            <v>OP</v>
          </cell>
          <cell r="L2053" t="str">
            <v>MC</v>
          </cell>
          <cell r="M2053" t="str">
            <v>BR</v>
          </cell>
          <cell r="O2053" t="str">
            <v>1410</v>
          </cell>
          <cell r="P2053">
            <v>7544</v>
          </cell>
          <cell r="Q2053">
            <v>0.01</v>
          </cell>
          <cell r="R2053" t="str">
            <v>99.1</v>
          </cell>
          <cell r="S2053" t="str">
            <v>99.1</v>
          </cell>
          <cell r="T2053">
            <v>27942</v>
          </cell>
          <cell r="V2053" t="str">
            <v>30.0</v>
          </cell>
          <cell r="X2053" t="str">
            <v>NA</v>
          </cell>
          <cell r="Z2053" t="str">
            <v>0.8</v>
          </cell>
          <cell r="AB2053" t="str">
            <v>NA</v>
          </cell>
          <cell r="AD2053" t="str">
            <v>99.15</v>
          </cell>
          <cell r="AE2053" t="str">
            <v>12</v>
          </cell>
          <cell r="AF2053" t="str">
            <v xml:space="preserve">   222000</v>
          </cell>
          <cell r="AG2053" t="str">
            <v>350</v>
          </cell>
        </row>
        <row r="2054">
          <cell r="H2054" t="str">
            <v>3152_B_2A</v>
          </cell>
          <cell r="I2054">
            <v>26665</v>
          </cell>
          <cell r="K2054" t="str">
            <v>OP</v>
          </cell>
          <cell r="L2054" t="str">
            <v>MC</v>
          </cell>
          <cell r="M2054" t="str">
            <v>BR</v>
          </cell>
          <cell r="O2054" t="str">
            <v>1198</v>
          </cell>
          <cell r="P2054">
            <v>7386</v>
          </cell>
          <cell r="Q2054">
            <v>0.01</v>
          </cell>
          <cell r="R2054" t="str">
            <v>99.1</v>
          </cell>
          <cell r="S2054" t="str">
            <v>99.1</v>
          </cell>
          <cell r="T2054">
            <v>27942</v>
          </cell>
          <cell r="V2054" t="str">
            <v>30.0</v>
          </cell>
          <cell r="X2054" t="str">
            <v>NA</v>
          </cell>
          <cell r="Z2054" t="str">
            <v>0.8</v>
          </cell>
          <cell r="AB2054" t="str">
            <v>NA</v>
          </cell>
          <cell r="AD2054" t="str">
            <v>99.15</v>
          </cell>
          <cell r="AE2054" t="str">
            <v>12</v>
          </cell>
          <cell r="AF2054" t="str">
            <v xml:space="preserve">   222000</v>
          </cell>
          <cell r="AG2054" t="str">
            <v>350</v>
          </cell>
        </row>
        <row r="2055">
          <cell r="H2055" t="str">
            <v>3152_B_2B</v>
          </cell>
          <cell r="I2055">
            <v>26665</v>
          </cell>
          <cell r="K2055" t="str">
            <v>OP</v>
          </cell>
          <cell r="L2055" t="str">
            <v>MC</v>
          </cell>
          <cell r="M2055" t="str">
            <v>BR</v>
          </cell>
          <cell r="O2055" t="str">
            <v>1198</v>
          </cell>
          <cell r="P2055">
            <v>7348</v>
          </cell>
          <cell r="Q2055">
            <v>0.01</v>
          </cell>
          <cell r="R2055" t="str">
            <v>99.1</v>
          </cell>
          <cell r="S2055" t="str">
            <v>99.1</v>
          </cell>
          <cell r="T2055">
            <v>27942</v>
          </cell>
          <cell r="V2055" t="str">
            <v>30.0</v>
          </cell>
          <cell r="X2055" t="str">
            <v>NA</v>
          </cell>
          <cell r="Z2055" t="str">
            <v>0.8</v>
          </cell>
          <cell r="AB2055" t="str">
            <v>NA</v>
          </cell>
          <cell r="AD2055" t="str">
            <v>99.15</v>
          </cell>
          <cell r="AE2055" t="str">
            <v>12</v>
          </cell>
          <cell r="AF2055" t="str">
            <v xml:space="preserve">   222000</v>
          </cell>
          <cell r="AG2055" t="str">
            <v>350</v>
          </cell>
        </row>
        <row r="2056">
          <cell r="H2056" t="str">
            <v>3152_B_3</v>
          </cell>
          <cell r="I2056">
            <v>28856</v>
          </cell>
          <cell r="K2056" t="str">
            <v>OP</v>
          </cell>
          <cell r="L2056" t="str">
            <v>EC</v>
          </cell>
          <cell r="M2056" t="str">
            <v>EC</v>
          </cell>
          <cell r="O2056" t="str">
            <v>6419</v>
          </cell>
          <cell r="P2056">
            <v>6030</v>
          </cell>
          <cell r="Q2056">
            <v>0.04</v>
          </cell>
          <cell r="R2056" t="str">
            <v>98.8</v>
          </cell>
          <cell r="S2056" t="str">
            <v>98.8</v>
          </cell>
          <cell r="T2056">
            <v>29129</v>
          </cell>
          <cell r="V2056" t="str">
            <v>21.8</v>
          </cell>
          <cell r="X2056" t="str">
            <v>NA</v>
          </cell>
          <cell r="Z2056" t="str">
            <v>1.8</v>
          </cell>
          <cell r="AB2056" t="str">
            <v>NA</v>
          </cell>
          <cell r="AD2056" t="str">
            <v>98.8</v>
          </cell>
          <cell r="AE2056" t="str">
            <v>73</v>
          </cell>
          <cell r="AF2056" t="str">
            <v xml:space="preserve">   415000</v>
          </cell>
          <cell r="AG2056" t="str">
            <v>330</v>
          </cell>
        </row>
        <row r="2057">
          <cell r="H2057" t="str">
            <v>3152_B_4</v>
          </cell>
          <cell r="I2057">
            <v>28856</v>
          </cell>
          <cell r="K2057" t="str">
            <v>OP</v>
          </cell>
          <cell r="L2057" t="str">
            <v>EC</v>
          </cell>
          <cell r="M2057" t="str">
            <v>EC</v>
          </cell>
          <cell r="O2057" t="str">
            <v>8269</v>
          </cell>
          <cell r="P2057">
            <v>4936</v>
          </cell>
          <cell r="Q2057">
            <v>0.06</v>
          </cell>
          <cell r="R2057" t="str">
            <v>97.0</v>
          </cell>
          <cell r="S2057" t="str">
            <v>97.0</v>
          </cell>
          <cell r="T2057">
            <v>29129</v>
          </cell>
          <cell r="V2057" t="str">
            <v>21.8</v>
          </cell>
          <cell r="X2057" t="str">
            <v>NA</v>
          </cell>
          <cell r="Z2057" t="str">
            <v>1.8</v>
          </cell>
          <cell r="AB2057" t="str">
            <v>NA</v>
          </cell>
          <cell r="AD2057" t="str">
            <v>97.0</v>
          </cell>
          <cell r="AE2057" t="str">
            <v>91</v>
          </cell>
          <cell r="AF2057" t="str">
            <v xml:space="preserve">   600000</v>
          </cell>
          <cell r="AG2057" t="str">
            <v>340</v>
          </cell>
        </row>
        <row r="2058">
          <cell r="H2058" t="str">
            <v>54469_B_ESP1</v>
          </cell>
          <cell r="I2058">
            <v>31503</v>
          </cell>
          <cell r="K2058" t="str">
            <v>OP</v>
          </cell>
          <cell r="L2058" t="str">
            <v>EK</v>
          </cell>
          <cell r="O2058" t="str">
            <v>EN</v>
          </cell>
          <cell r="P2058">
            <v>7792</v>
          </cell>
          <cell r="Q2058">
            <v>0.02</v>
          </cell>
          <cell r="R2058" t="str">
            <v>99.0</v>
          </cell>
          <cell r="S2058" t="str">
            <v>NA</v>
          </cell>
          <cell r="U2058" t="str">
            <v>NA</v>
          </cell>
          <cell r="V2058" t="str">
            <v>NA</v>
          </cell>
          <cell r="X2058" t="str">
            <v>NA</v>
          </cell>
          <cell r="Z2058" t="str">
            <v>NA</v>
          </cell>
          <cell r="AB2058" t="str">
            <v>NA</v>
          </cell>
          <cell r="AD2058" t="str">
            <v>99.0</v>
          </cell>
          <cell r="AE2058" t="str">
            <v>5.26</v>
          </cell>
          <cell r="AF2058" t="str">
            <v>55000</v>
          </cell>
          <cell r="AG2058" t="str">
            <v>365</v>
          </cell>
        </row>
        <row r="2059">
          <cell r="H2059" t="str">
            <v>54469_B_ESP2</v>
          </cell>
          <cell r="I2059">
            <v>31503</v>
          </cell>
          <cell r="K2059" t="str">
            <v>OP</v>
          </cell>
          <cell r="L2059" t="str">
            <v>EK</v>
          </cell>
          <cell r="O2059" t="str">
            <v>EN</v>
          </cell>
          <cell r="P2059">
            <v>7792</v>
          </cell>
          <cell r="Q2059">
            <v>0.02</v>
          </cell>
          <cell r="R2059" t="str">
            <v>99.0</v>
          </cell>
          <cell r="S2059" t="str">
            <v>NA</v>
          </cell>
          <cell r="U2059" t="str">
            <v>NA</v>
          </cell>
          <cell r="V2059" t="str">
            <v>NA</v>
          </cell>
          <cell r="X2059" t="str">
            <v>NA</v>
          </cell>
          <cell r="Z2059" t="str">
            <v>NA</v>
          </cell>
          <cell r="AB2059" t="str">
            <v>NA</v>
          </cell>
          <cell r="AD2059" t="str">
            <v>99.0</v>
          </cell>
          <cell r="AE2059" t="str">
            <v>5.26</v>
          </cell>
          <cell r="AF2059" t="str">
            <v>55000</v>
          </cell>
          <cell r="AG2059" t="str">
            <v>365</v>
          </cell>
        </row>
        <row r="2060">
          <cell r="H2060" t="str">
            <v>54469_B_MC1</v>
          </cell>
          <cell r="I2060">
            <v>31503</v>
          </cell>
          <cell r="K2060" t="str">
            <v>OP</v>
          </cell>
          <cell r="L2060" t="str">
            <v>MC</v>
          </cell>
          <cell r="O2060" t="str">
            <v>EN</v>
          </cell>
          <cell r="P2060">
            <v>7792</v>
          </cell>
          <cell r="Q2060" t="str">
            <v>NA</v>
          </cell>
          <cell r="R2060" t="str">
            <v>NA</v>
          </cell>
          <cell r="S2060" t="str">
            <v>NA</v>
          </cell>
          <cell r="U2060" t="str">
            <v>NA</v>
          </cell>
          <cell r="V2060" t="str">
            <v>NA</v>
          </cell>
          <cell r="X2060" t="str">
            <v>NA</v>
          </cell>
          <cell r="Z2060" t="str">
            <v>NA</v>
          </cell>
          <cell r="AB2060" t="str">
            <v>NA</v>
          </cell>
          <cell r="AD2060" t="str">
            <v>80.0</v>
          </cell>
          <cell r="AE2060" t="str">
            <v>0</v>
          </cell>
          <cell r="AF2060" t="str">
            <v>68000</v>
          </cell>
          <cell r="AG2060" t="str">
            <v>365</v>
          </cell>
        </row>
        <row r="2061">
          <cell r="H2061" t="str">
            <v>54469_B_MC2</v>
          </cell>
          <cell r="I2061">
            <v>31503</v>
          </cell>
          <cell r="K2061" t="str">
            <v>OP</v>
          </cell>
          <cell r="L2061" t="str">
            <v>MC</v>
          </cell>
          <cell r="O2061" t="str">
            <v>EN</v>
          </cell>
          <cell r="P2061">
            <v>7792</v>
          </cell>
          <cell r="Q2061" t="str">
            <v>NA</v>
          </cell>
          <cell r="R2061" t="str">
            <v>NA</v>
          </cell>
          <cell r="S2061" t="str">
            <v>NA</v>
          </cell>
          <cell r="U2061" t="str">
            <v>NA</v>
          </cell>
          <cell r="V2061" t="str">
            <v>NA</v>
          </cell>
          <cell r="X2061" t="str">
            <v>NA</v>
          </cell>
          <cell r="Z2061" t="str">
            <v>NA</v>
          </cell>
          <cell r="AB2061" t="str">
            <v>NA</v>
          </cell>
          <cell r="AD2061" t="str">
            <v>80.0</v>
          </cell>
          <cell r="AE2061" t="str">
            <v>0</v>
          </cell>
          <cell r="AF2061" t="str">
            <v>68000</v>
          </cell>
          <cell r="AG2061" t="str">
            <v>365</v>
          </cell>
        </row>
        <row r="2062">
          <cell r="H2062" t="str">
            <v>1353_B_BSU2</v>
          </cell>
          <cell r="I2062">
            <v>25477</v>
          </cell>
          <cell r="K2062" t="str">
            <v>OP</v>
          </cell>
          <cell r="L2062" t="str">
            <v>EC</v>
          </cell>
          <cell r="O2062" t="str">
            <v>1641</v>
          </cell>
          <cell r="P2062">
            <v>7683</v>
          </cell>
          <cell r="Q2062" t="str">
            <v>EN</v>
          </cell>
          <cell r="R2062" t="str">
            <v>EN</v>
          </cell>
          <cell r="S2062" t="str">
            <v>97.2</v>
          </cell>
          <cell r="T2062">
            <v>35916</v>
          </cell>
          <cell r="V2062" t="str">
            <v>NA</v>
          </cell>
          <cell r="X2062" t="str">
            <v>NA</v>
          </cell>
          <cell r="Z2062" t="str">
            <v>1.5</v>
          </cell>
          <cell r="AB2062" t="str">
            <v>NA</v>
          </cell>
          <cell r="AD2062" t="str">
            <v>98.5</v>
          </cell>
          <cell r="AE2062" t="str">
            <v>1798.0</v>
          </cell>
          <cell r="AF2062" t="str">
            <v xml:space="preserve">   228000</v>
          </cell>
          <cell r="AG2062" t="str">
            <v>285</v>
          </cell>
        </row>
        <row r="2063">
          <cell r="H2063" t="str">
            <v>1353_B_BSU1</v>
          </cell>
          <cell r="I2063">
            <v>25750</v>
          </cell>
          <cell r="K2063" t="str">
            <v>OP</v>
          </cell>
          <cell r="L2063" t="str">
            <v>EC</v>
          </cell>
          <cell r="O2063" t="str">
            <v>1453</v>
          </cell>
          <cell r="P2063">
            <v>8364</v>
          </cell>
          <cell r="Q2063" t="str">
            <v>EN</v>
          </cell>
          <cell r="R2063" t="str">
            <v>EN</v>
          </cell>
          <cell r="S2063" t="str">
            <v>NA</v>
          </cell>
          <cell r="U2063" t="str">
            <v>NA</v>
          </cell>
          <cell r="V2063" t="str">
            <v>12</v>
          </cell>
          <cell r="X2063" t="str">
            <v>NA</v>
          </cell>
          <cell r="Z2063" t="str">
            <v>.7</v>
          </cell>
          <cell r="AB2063" t="str">
            <v>NA</v>
          </cell>
          <cell r="AD2063" t="str">
            <v>98.5</v>
          </cell>
          <cell r="AE2063" t="str">
            <v>489.0</v>
          </cell>
          <cell r="AF2063" t="str">
            <v xml:space="preserve">   950000</v>
          </cell>
          <cell r="AG2063" t="str">
            <v>285</v>
          </cell>
        </row>
        <row r="2064">
          <cell r="H2064" t="str">
            <v>10426_B_ESP3</v>
          </cell>
          <cell r="I2064">
            <v>30834</v>
          </cell>
          <cell r="K2064" t="str">
            <v>OP</v>
          </cell>
          <cell r="L2064" t="str">
            <v>EW</v>
          </cell>
          <cell r="O2064" t="str">
            <v>4220</v>
          </cell>
          <cell r="P2064">
            <v>3167</v>
          </cell>
          <cell r="Q2064">
            <v>0.02</v>
          </cell>
          <cell r="R2064" t="str">
            <v>99.0</v>
          </cell>
          <cell r="S2064" t="str">
            <v>NA</v>
          </cell>
          <cell r="T2064">
            <v>37742</v>
          </cell>
          <cell r="V2064" t="str">
            <v>NA</v>
          </cell>
          <cell r="X2064" t="str">
            <v>NA</v>
          </cell>
          <cell r="Z2064" t="str">
            <v>NA</v>
          </cell>
          <cell r="AB2064" t="str">
            <v>NA</v>
          </cell>
          <cell r="AD2064" t="str">
            <v>99.9</v>
          </cell>
          <cell r="AE2064" t="str">
            <v>43.44</v>
          </cell>
          <cell r="AF2064" t="str">
            <v>170000</v>
          </cell>
          <cell r="AG2064" t="str">
            <v>342</v>
          </cell>
        </row>
        <row r="2065">
          <cell r="H2065" t="str">
            <v>10426_B_ESP5</v>
          </cell>
          <cell r="I2065">
            <v>32660</v>
          </cell>
          <cell r="K2065" t="str">
            <v>OP</v>
          </cell>
          <cell r="L2065" t="str">
            <v>EW</v>
          </cell>
          <cell r="O2065" t="str">
            <v>EN</v>
          </cell>
          <cell r="P2065">
            <v>8439</v>
          </cell>
          <cell r="Q2065">
            <v>0.03</v>
          </cell>
          <cell r="R2065" t="str">
            <v>99.0</v>
          </cell>
          <cell r="S2065" t="str">
            <v>NA</v>
          </cell>
          <cell r="T2065">
            <v>37956</v>
          </cell>
          <cell r="V2065" t="str">
            <v>NA</v>
          </cell>
          <cell r="X2065" t="str">
            <v>NA</v>
          </cell>
          <cell r="Z2065" t="str">
            <v>NA</v>
          </cell>
          <cell r="AB2065" t="str">
            <v>NA</v>
          </cell>
          <cell r="AD2065" t="str">
            <v>99.9</v>
          </cell>
          <cell r="AE2065" t="str">
            <v>51.6</v>
          </cell>
          <cell r="AF2065" t="str">
            <v>396000</v>
          </cell>
          <cell r="AG2065" t="str">
            <v>303</v>
          </cell>
        </row>
        <row r="2066">
          <cell r="H2066" t="str">
            <v>10426_B_ESP6</v>
          </cell>
          <cell r="I2066">
            <v>26451</v>
          </cell>
          <cell r="K2066" t="str">
            <v>OP</v>
          </cell>
          <cell r="L2066" t="str">
            <v>EW</v>
          </cell>
          <cell r="O2066" t="str">
            <v>1640</v>
          </cell>
          <cell r="P2066">
            <v>8245</v>
          </cell>
          <cell r="Q2066">
            <v>0.02</v>
          </cell>
          <cell r="R2066" t="str">
            <v>99.0</v>
          </cell>
          <cell r="S2066" t="str">
            <v>NA</v>
          </cell>
          <cell r="T2066">
            <v>38200</v>
          </cell>
          <cell r="V2066" t="str">
            <v>NA</v>
          </cell>
          <cell r="X2066" t="str">
            <v>NA</v>
          </cell>
          <cell r="Z2066" t="str">
            <v>NA</v>
          </cell>
          <cell r="AB2066" t="str">
            <v>NA</v>
          </cell>
          <cell r="AD2066" t="str">
            <v>99.9</v>
          </cell>
          <cell r="AE2066" t="str">
            <v>0.70</v>
          </cell>
          <cell r="AF2066" t="str">
            <v>652000</v>
          </cell>
          <cell r="AG2066" t="str">
            <v>356</v>
          </cell>
        </row>
        <row r="2067">
          <cell r="H2067" t="str">
            <v>10426_B_PB1M</v>
          </cell>
          <cell r="I2067">
            <v>19876</v>
          </cell>
          <cell r="K2067" t="str">
            <v>OP</v>
          </cell>
          <cell r="L2067" t="str">
            <v>MC</v>
          </cell>
          <cell r="O2067" t="str">
            <v>EN</v>
          </cell>
          <cell r="P2067">
            <v>8254</v>
          </cell>
          <cell r="Q2067">
            <v>0.02</v>
          </cell>
          <cell r="R2067" t="str">
            <v>99.0</v>
          </cell>
          <cell r="S2067" t="str">
            <v>NA</v>
          </cell>
          <cell r="T2067">
            <v>38139</v>
          </cell>
          <cell r="V2067" t="str">
            <v>10.9</v>
          </cell>
          <cell r="X2067" t="str">
            <v>NA</v>
          </cell>
          <cell r="Z2067" t="str">
            <v>NA</v>
          </cell>
          <cell r="AB2067" t="str">
            <v>NA</v>
          </cell>
          <cell r="AD2067" t="str">
            <v>EN</v>
          </cell>
          <cell r="AE2067" t="str">
            <v>EN</v>
          </cell>
          <cell r="AF2067" t="str">
            <v>EN</v>
          </cell>
          <cell r="AG2067" t="str">
            <v>EN</v>
          </cell>
        </row>
        <row r="2068">
          <cell r="H2068" t="str">
            <v>10426_B_PB2M</v>
          </cell>
          <cell r="I2068">
            <v>19876</v>
          </cell>
          <cell r="K2068" t="str">
            <v>OP</v>
          </cell>
          <cell r="L2068" t="str">
            <v>MC</v>
          </cell>
          <cell r="O2068" t="str">
            <v>EN</v>
          </cell>
          <cell r="P2068">
            <v>8254</v>
          </cell>
          <cell r="Q2068">
            <v>0.02</v>
          </cell>
          <cell r="R2068" t="str">
            <v>99.0</v>
          </cell>
          <cell r="S2068" t="str">
            <v>NA</v>
          </cell>
          <cell r="U2068" t="str">
            <v>NA</v>
          </cell>
          <cell r="V2068" t="str">
            <v>10.9</v>
          </cell>
          <cell r="X2068" t="str">
            <v>NA</v>
          </cell>
          <cell r="Z2068" t="str">
            <v>NA</v>
          </cell>
          <cell r="AB2068" t="str">
            <v>NA</v>
          </cell>
          <cell r="AD2068" t="str">
            <v>EN</v>
          </cell>
          <cell r="AE2068" t="str">
            <v>EN</v>
          </cell>
          <cell r="AF2068" t="str">
            <v>EN</v>
          </cell>
          <cell r="AG2068" t="str">
            <v>EN</v>
          </cell>
        </row>
        <row r="2069">
          <cell r="H2069" t="str">
            <v>10426_B_PB3M</v>
          </cell>
          <cell r="I2069">
            <v>22798</v>
          </cell>
          <cell r="K2069" t="str">
            <v>OP</v>
          </cell>
          <cell r="L2069" t="str">
            <v>MC</v>
          </cell>
          <cell r="O2069" t="str">
            <v>EN</v>
          </cell>
          <cell r="P2069">
            <v>8254</v>
          </cell>
          <cell r="Q2069">
            <v>0.02</v>
          </cell>
          <cell r="R2069" t="str">
            <v>99.0</v>
          </cell>
          <cell r="S2069" t="str">
            <v>NA</v>
          </cell>
          <cell r="U2069" t="str">
            <v>NA</v>
          </cell>
          <cell r="V2069" t="str">
            <v>10.9</v>
          </cell>
          <cell r="X2069" t="str">
            <v>NA</v>
          </cell>
          <cell r="Z2069" t="str">
            <v>NA</v>
          </cell>
          <cell r="AB2069" t="str">
            <v>NA</v>
          </cell>
          <cell r="AD2069" t="str">
            <v>EN</v>
          </cell>
          <cell r="AE2069" t="str">
            <v>EN</v>
          </cell>
          <cell r="AF2069" t="str">
            <v>EN</v>
          </cell>
          <cell r="AG2069" t="str">
            <v>EN</v>
          </cell>
        </row>
        <row r="2070">
          <cell r="H2070" t="str">
            <v>10426_B_PB4M</v>
          </cell>
          <cell r="I2070">
            <v>22798</v>
          </cell>
          <cell r="K2070" t="str">
            <v>OP</v>
          </cell>
          <cell r="L2070" t="str">
            <v>MC</v>
          </cell>
          <cell r="O2070" t="str">
            <v>EN</v>
          </cell>
          <cell r="P2070">
            <v>8254</v>
          </cell>
          <cell r="Q2070">
            <v>0.02</v>
          </cell>
          <cell r="R2070" t="str">
            <v>99.0</v>
          </cell>
          <cell r="S2070" t="str">
            <v>NA</v>
          </cell>
          <cell r="U2070" t="str">
            <v>NA</v>
          </cell>
          <cell r="V2070" t="str">
            <v>10.9</v>
          </cell>
          <cell r="X2070" t="str">
            <v>NA</v>
          </cell>
          <cell r="Z2070" t="str">
            <v>NA</v>
          </cell>
          <cell r="AB2070" t="str">
            <v>NA</v>
          </cell>
          <cell r="AD2070" t="str">
            <v>EN</v>
          </cell>
          <cell r="AE2070" t="str">
            <v>EN</v>
          </cell>
          <cell r="AF2070" t="str">
            <v>EN</v>
          </cell>
          <cell r="AG2070" t="str">
            <v>EN</v>
          </cell>
        </row>
        <row r="2071">
          <cell r="H2071" t="str">
            <v>2531_B_1</v>
          </cell>
          <cell r="I2071">
            <v>27607</v>
          </cell>
          <cell r="K2071" t="str">
            <v>SC</v>
          </cell>
          <cell r="L2071" t="str">
            <v>EK</v>
          </cell>
          <cell r="O2071" t="str">
            <v>EN</v>
          </cell>
          <cell r="P2071">
            <v>0</v>
          </cell>
          <cell r="V2071" t="str">
            <v>28.0</v>
          </cell>
          <cell r="X2071" t="str">
            <v>NA</v>
          </cell>
          <cell r="Z2071" t="str">
            <v>1.0</v>
          </cell>
          <cell r="AB2071" t="str">
            <v>NA</v>
          </cell>
          <cell r="AD2071" t="str">
            <v>99.5</v>
          </cell>
          <cell r="AE2071" t="str">
            <v>17</v>
          </cell>
          <cell r="AF2071" t="str">
            <v>133000</v>
          </cell>
          <cell r="AG2071" t="str">
            <v>350</v>
          </cell>
        </row>
        <row r="2072">
          <cell r="H2072" t="str">
            <v>2531_B_2</v>
          </cell>
          <cell r="I2072">
            <v>27607</v>
          </cell>
          <cell r="K2072" t="str">
            <v>SC</v>
          </cell>
          <cell r="L2072" t="str">
            <v>EK</v>
          </cell>
          <cell r="O2072" t="str">
            <v>EN</v>
          </cell>
          <cell r="P2072">
            <v>0</v>
          </cell>
          <cell r="V2072" t="str">
            <v>28.0</v>
          </cell>
          <cell r="X2072" t="str">
            <v>NA</v>
          </cell>
          <cell r="Z2072" t="str">
            <v>1.0</v>
          </cell>
          <cell r="AB2072" t="str">
            <v>NA</v>
          </cell>
          <cell r="AD2072" t="str">
            <v>99.5</v>
          </cell>
          <cell r="AE2072" t="str">
            <v>17</v>
          </cell>
          <cell r="AF2072" t="str">
            <v>133000</v>
          </cell>
          <cell r="AG2072" t="str">
            <v>350</v>
          </cell>
        </row>
        <row r="2073">
          <cell r="H2073" t="str">
            <v>2531_B_3</v>
          </cell>
          <cell r="I2073">
            <v>27668</v>
          </cell>
          <cell r="K2073" t="str">
            <v>SC</v>
          </cell>
          <cell r="L2073" t="str">
            <v>EK</v>
          </cell>
          <cell r="O2073" t="str">
            <v>EN</v>
          </cell>
          <cell r="P2073">
            <v>0</v>
          </cell>
          <cell r="V2073" t="str">
            <v>28.0</v>
          </cell>
          <cell r="X2073" t="str">
            <v>NA</v>
          </cell>
          <cell r="Z2073" t="str">
            <v>1.0</v>
          </cell>
          <cell r="AB2073" t="str">
            <v>NA</v>
          </cell>
          <cell r="AD2073" t="str">
            <v>99.5</v>
          </cell>
          <cell r="AE2073" t="str">
            <v>17</v>
          </cell>
          <cell r="AF2073" t="str">
            <v>133000</v>
          </cell>
          <cell r="AG2073" t="str">
            <v>350</v>
          </cell>
        </row>
        <row r="2074">
          <cell r="H2074" t="str">
            <v>2531_B_4</v>
          </cell>
          <cell r="I2074">
            <v>27668</v>
          </cell>
          <cell r="K2074" t="str">
            <v>SC</v>
          </cell>
          <cell r="L2074" t="str">
            <v>EK</v>
          </cell>
          <cell r="O2074" t="str">
            <v>EN</v>
          </cell>
          <cell r="P2074">
            <v>0</v>
          </cell>
          <cell r="V2074" t="str">
            <v>28.0</v>
          </cell>
          <cell r="X2074" t="str">
            <v>NA</v>
          </cell>
          <cell r="Z2074" t="str">
            <v>1.0</v>
          </cell>
          <cell r="AB2074" t="str">
            <v>NA</v>
          </cell>
          <cell r="AD2074" t="str">
            <v>99.5</v>
          </cell>
          <cell r="AE2074" t="str">
            <v>17</v>
          </cell>
          <cell r="AF2074" t="str">
            <v>133000</v>
          </cell>
          <cell r="AG2074" t="str">
            <v>350</v>
          </cell>
        </row>
        <row r="2075">
          <cell r="H2075" t="str">
            <v>2535_B_1</v>
          </cell>
          <cell r="I2075">
            <v>26299</v>
          </cell>
          <cell r="K2075" t="str">
            <v>OP</v>
          </cell>
          <cell r="L2075" t="str">
            <v>EK</v>
          </cell>
          <cell r="O2075" t="str">
            <v>4500</v>
          </cell>
          <cell r="P2075">
            <v>8236</v>
          </cell>
          <cell r="Q2075">
            <v>0.02</v>
          </cell>
          <cell r="R2075" t="str">
            <v>99.9</v>
          </cell>
          <cell r="S2075" t="str">
            <v>99.5</v>
          </cell>
          <cell r="T2075">
            <v>26634</v>
          </cell>
          <cell r="V2075" t="str">
            <v>25</v>
          </cell>
          <cell r="X2075" t="str">
            <v>NA</v>
          </cell>
          <cell r="Z2075" t="str">
            <v>1</v>
          </cell>
          <cell r="AB2075" t="str">
            <v>NA</v>
          </cell>
          <cell r="AD2075" t="str">
            <v>99.7</v>
          </cell>
          <cell r="AE2075" t="str">
            <v>40</v>
          </cell>
          <cell r="AF2075" t="str">
            <v xml:space="preserve">   582000</v>
          </cell>
          <cell r="AG2075" t="str">
            <v>250</v>
          </cell>
        </row>
        <row r="2076">
          <cell r="H2076" t="str">
            <v>2535_B_2</v>
          </cell>
          <cell r="I2076">
            <v>26512</v>
          </cell>
          <cell r="K2076" t="str">
            <v>OP</v>
          </cell>
          <cell r="L2076" t="str">
            <v>EK</v>
          </cell>
          <cell r="O2076" t="str">
            <v>4500</v>
          </cell>
          <cell r="P2076">
            <v>8272</v>
          </cell>
          <cell r="Q2076">
            <v>0.02</v>
          </cell>
          <cell r="R2076" t="str">
            <v>99.9</v>
          </cell>
          <cell r="S2076" t="str">
            <v>99.9</v>
          </cell>
          <cell r="T2076">
            <v>34973</v>
          </cell>
          <cell r="V2076" t="str">
            <v>25</v>
          </cell>
          <cell r="X2076" t="str">
            <v>NA</v>
          </cell>
          <cell r="Z2076" t="str">
            <v>1</v>
          </cell>
          <cell r="AB2076" t="str">
            <v>NA</v>
          </cell>
          <cell r="AD2076" t="str">
            <v>99.7</v>
          </cell>
          <cell r="AE2076" t="str">
            <v>40</v>
          </cell>
          <cell r="AF2076" t="str">
            <v xml:space="preserve">   582000</v>
          </cell>
          <cell r="AG2076" t="str">
            <v>250</v>
          </cell>
        </row>
        <row r="2077">
          <cell r="H2077" t="str">
            <v>6082_B_1</v>
          </cell>
          <cell r="I2077">
            <v>30895</v>
          </cell>
          <cell r="K2077" t="str">
            <v>OP</v>
          </cell>
          <cell r="L2077" t="str">
            <v>EK</v>
          </cell>
          <cell r="O2077" t="str">
            <v>46600</v>
          </cell>
          <cell r="P2077">
            <v>8071</v>
          </cell>
          <cell r="Q2077">
            <v>0.02</v>
          </cell>
          <cell r="R2077" t="str">
            <v>99.9</v>
          </cell>
          <cell r="S2077" t="str">
            <v>99.9</v>
          </cell>
          <cell r="U2077" t="str">
            <v>NA</v>
          </cell>
          <cell r="V2077" t="str">
            <v>22.0</v>
          </cell>
          <cell r="X2077" t="str">
            <v>NA</v>
          </cell>
          <cell r="Z2077" t="str">
            <v>1.0</v>
          </cell>
          <cell r="AB2077" t="str">
            <v>NA</v>
          </cell>
          <cell r="AD2077" t="str">
            <v>99.9</v>
          </cell>
          <cell r="AE2077" t="str">
            <v>188</v>
          </cell>
          <cell r="AF2077" t="str">
            <v xml:space="preserve">  2300000</v>
          </cell>
          <cell r="AG2077" t="str">
            <v>260</v>
          </cell>
        </row>
        <row r="2078">
          <cell r="H2078" t="str">
            <v>2526_B_11</v>
          </cell>
          <cell r="I2078">
            <v>26846</v>
          </cell>
          <cell r="K2078" t="str">
            <v>OP</v>
          </cell>
          <cell r="L2078" t="str">
            <v>EK</v>
          </cell>
          <cell r="O2078" t="str">
            <v>1500</v>
          </cell>
          <cell r="P2078">
            <v>5487</v>
          </cell>
          <cell r="Q2078">
            <v>0.05</v>
          </cell>
          <cell r="R2078" t="str">
            <v>99.2</v>
          </cell>
          <cell r="S2078" t="str">
            <v>99.2</v>
          </cell>
          <cell r="T2078">
            <v>28764</v>
          </cell>
          <cell r="V2078" t="str">
            <v>25.0</v>
          </cell>
          <cell r="X2078" t="str">
            <v>NA</v>
          </cell>
          <cell r="Z2078" t="str">
            <v>1.0</v>
          </cell>
          <cell r="AB2078" t="str">
            <v>NA</v>
          </cell>
          <cell r="AD2078" t="str">
            <v>99.8</v>
          </cell>
          <cell r="AE2078" t="str">
            <v>18</v>
          </cell>
          <cell r="AF2078" t="str">
            <v xml:space="preserve">   110000</v>
          </cell>
          <cell r="AG2078" t="str">
            <v>325</v>
          </cell>
        </row>
        <row r="2079">
          <cell r="H2079" t="str">
            <v>2526_B_12</v>
          </cell>
          <cell r="I2079">
            <v>26846</v>
          </cell>
          <cell r="K2079" t="str">
            <v>OP</v>
          </cell>
          <cell r="L2079" t="str">
            <v>EK</v>
          </cell>
          <cell r="O2079" t="str">
            <v>1500</v>
          </cell>
          <cell r="P2079">
            <v>5633</v>
          </cell>
          <cell r="Q2079">
            <v>0.05</v>
          </cell>
          <cell r="R2079" t="str">
            <v>96.8</v>
          </cell>
          <cell r="S2079" t="str">
            <v>96.8</v>
          </cell>
          <cell r="T2079">
            <v>28946</v>
          </cell>
          <cell r="V2079" t="str">
            <v>25.0</v>
          </cell>
          <cell r="X2079" t="str">
            <v>NA</v>
          </cell>
          <cell r="Z2079" t="str">
            <v>1.0</v>
          </cell>
          <cell r="AB2079" t="str">
            <v>NA</v>
          </cell>
          <cell r="AD2079" t="str">
            <v>99.8</v>
          </cell>
          <cell r="AE2079" t="str">
            <v>19</v>
          </cell>
          <cell r="AF2079" t="str">
            <v xml:space="preserve">   110000</v>
          </cell>
          <cell r="AG2079" t="str">
            <v>325</v>
          </cell>
        </row>
        <row r="2080">
          <cell r="H2080" t="str">
            <v>2526_B_13</v>
          </cell>
          <cell r="I2080">
            <v>26846</v>
          </cell>
          <cell r="K2080" t="str">
            <v>OP</v>
          </cell>
          <cell r="L2080" t="str">
            <v>EK</v>
          </cell>
          <cell r="O2080" t="str">
            <v>2560</v>
          </cell>
          <cell r="P2080">
            <v>8602</v>
          </cell>
          <cell r="Q2080">
            <v>0.05</v>
          </cell>
          <cell r="R2080" t="str">
            <v>99.6</v>
          </cell>
          <cell r="S2080" t="str">
            <v>99.6</v>
          </cell>
          <cell r="T2080">
            <v>27089</v>
          </cell>
          <cell r="V2080" t="str">
            <v>25.0</v>
          </cell>
          <cell r="X2080" t="str">
            <v>NA</v>
          </cell>
          <cell r="Z2080" t="str">
            <v>1.0</v>
          </cell>
          <cell r="AB2080" t="str">
            <v>NA</v>
          </cell>
          <cell r="AD2080" t="str">
            <v>99.8</v>
          </cell>
          <cell r="AE2080" t="str">
            <v>86</v>
          </cell>
          <cell r="AF2080" t="str">
            <v xml:space="preserve">   335000</v>
          </cell>
          <cell r="AG2080" t="str">
            <v>275</v>
          </cell>
        </row>
        <row r="2081">
          <cell r="H2081" t="str">
            <v>50392_B_1</v>
          </cell>
          <cell r="I2081">
            <v>38384</v>
          </cell>
          <cell r="K2081" t="str">
            <v>OP</v>
          </cell>
          <cell r="L2081" t="str">
            <v>BP</v>
          </cell>
          <cell r="O2081" t="str">
            <v>4000</v>
          </cell>
          <cell r="P2081">
            <v>5207</v>
          </cell>
          <cell r="Q2081">
            <v>0</v>
          </cell>
          <cell r="R2081" t="str">
            <v>40</v>
          </cell>
          <cell r="S2081" t="str">
            <v>100.0</v>
          </cell>
          <cell r="T2081">
            <v>38991</v>
          </cell>
          <cell r="V2081" t="str">
            <v>7.5</v>
          </cell>
          <cell r="W2081" t="str">
            <v>10.6</v>
          </cell>
          <cell r="X2081" t="str">
            <v>EN</v>
          </cell>
          <cell r="Z2081" t="str">
            <v>0.13</v>
          </cell>
          <cell r="AA2081" t="str">
            <v>0.19</v>
          </cell>
          <cell r="AB2081" t="str">
            <v>EN</v>
          </cell>
          <cell r="AD2081" t="str">
            <v>99.9</v>
          </cell>
          <cell r="AE2081" t="str">
            <v>.89</v>
          </cell>
          <cell r="AF2081" t="str">
            <v>91585</v>
          </cell>
          <cell r="AG2081" t="str">
            <v>433</v>
          </cell>
        </row>
        <row r="2082">
          <cell r="H2082" t="str">
            <v>50392_B_2</v>
          </cell>
          <cell r="I2082">
            <v>38047</v>
          </cell>
          <cell r="K2082" t="str">
            <v>OP</v>
          </cell>
          <cell r="L2082" t="str">
            <v>BP</v>
          </cell>
          <cell r="O2082" t="str">
            <v>4000</v>
          </cell>
          <cell r="P2082">
            <v>6770</v>
          </cell>
          <cell r="Q2082">
            <v>0</v>
          </cell>
          <cell r="R2082" t="str">
            <v>40</v>
          </cell>
          <cell r="S2082" t="str">
            <v>100.0</v>
          </cell>
          <cell r="T2082">
            <v>38991</v>
          </cell>
          <cell r="V2082" t="str">
            <v>7.5</v>
          </cell>
          <cell r="W2082" t="str">
            <v>10.6</v>
          </cell>
          <cell r="X2082" t="str">
            <v>NA</v>
          </cell>
          <cell r="Z2082" t="str">
            <v>0.13</v>
          </cell>
          <cell r="AA2082" t="str">
            <v>0.19</v>
          </cell>
          <cell r="AB2082" t="str">
            <v>NA</v>
          </cell>
          <cell r="AD2082" t="str">
            <v>99.9</v>
          </cell>
          <cell r="AE2082" t="str">
            <v>.91</v>
          </cell>
          <cell r="AF2082" t="str">
            <v>91690</v>
          </cell>
          <cell r="AG2082" t="str">
            <v>458</v>
          </cell>
        </row>
        <row r="2083">
          <cell r="H2083" t="str">
            <v>50392_B_3</v>
          </cell>
          <cell r="I2083">
            <v>38292</v>
          </cell>
          <cell r="K2083" t="str">
            <v>OP</v>
          </cell>
          <cell r="L2083" t="str">
            <v>BP</v>
          </cell>
          <cell r="O2083" t="str">
            <v>4000</v>
          </cell>
          <cell r="P2083">
            <v>6064</v>
          </cell>
          <cell r="Q2083">
            <v>0</v>
          </cell>
          <cell r="R2083" t="str">
            <v>40</v>
          </cell>
          <cell r="S2083" t="str">
            <v>100.0</v>
          </cell>
          <cell r="T2083">
            <v>38991</v>
          </cell>
          <cell r="V2083" t="str">
            <v>7.5</v>
          </cell>
          <cell r="W2083" t="str">
            <v>10.6</v>
          </cell>
          <cell r="X2083" t="str">
            <v>NA</v>
          </cell>
          <cell r="Z2083" t="str">
            <v>0.13</v>
          </cell>
          <cell r="AA2083" t="str">
            <v>0.19</v>
          </cell>
          <cell r="AB2083" t="str">
            <v>NA</v>
          </cell>
          <cell r="AD2083" t="str">
            <v>99.9</v>
          </cell>
          <cell r="AE2083" t="str">
            <v>.87</v>
          </cell>
          <cell r="AF2083" t="str">
            <v>86449</v>
          </cell>
          <cell r="AG2083" t="str">
            <v>429</v>
          </cell>
        </row>
        <row r="2084">
          <cell r="H2084" t="str">
            <v>50392_B_4</v>
          </cell>
          <cell r="I2084">
            <v>38169</v>
          </cell>
          <cell r="K2084" t="str">
            <v>OP</v>
          </cell>
          <cell r="L2084" t="str">
            <v>BP</v>
          </cell>
          <cell r="O2084" t="str">
            <v>4000</v>
          </cell>
          <cell r="P2084">
            <v>6309</v>
          </cell>
          <cell r="Q2084">
            <v>0</v>
          </cell>
          <cell r="R2084" t="str">
            <v>50</v>
          </cell>
          <cell r="S2084" t="str">
            <v>100.0</v>
          </cell>
          <cell r="T2084">
            <v>38991</v>
          </cell>
          <cell r="V2084" t="str">
            <v>7.5</v>
          </cell>
          <cell r="W2084" t="str">
            <v>10.6</v>
          </cell>
          <cell r="X2084" t="str">
            <v>NA</v>
          </cell>
          <cell r="Z2084" t="str">
            <v>0.13</v>
          </cell>
          <cell r="AA2084" t="str">
            <v>0.19</v>
          </cell>
          <cell r="AB2084" t="str">
            <v>NA</v>
          </cell>
          <cell r="AD2084" t="str">
            <v>99.9</v>
          </cell>
          <cell r="AE2084" t="str">
            <v>.80</v>
          </cell>
          <cell r="AF2084" t="str">
            <v>90184</v>
          </cell>
          <cell r="AG2084" t="str">
            <v>441</v>
          </cell>
        </row>
        <row r="2085">
          <cell r="H2085" t="str">
            <v>50392_B_5</v>
          </cell>
          <cell r="I2085">
            <v>38231</v>
          </cell>
          <cell r="K2085" t="str">
            <v>OP</v>
          </cell>
          <cell r="L2085" t="str">
            <v>BP</v>
          </cell>
          <cell r="O2085" t="str">
            <v>4000</v>
          </cell>
          <cell r="P2085">
            <v>5898</v>
          </cell>
          <cell r="Q2085">
            <v>4.0000000000000001E-3</v>
          </cell>
          <cell r="R2085" t="str">
            <v>37</v>
          </cell>
          <cell r="S2085" t="str">
            <v>100</v>
          </cell>
          <cell r="T2085">
            <v>38991</v>
          </cell>
          <cell r="V2085" t="str">
            <v>7.5</v>
          </cell>
          <cell r="W2085" t="str">
            <v>10.6</v>
          </cell>
          <cell r="X2085" t="str">
            <v>NA</v>
          </cell>
          <cell r="Z2085" t="str">
            <v>0.13</v>
          </cell>
          <cell r="AA2085" t="str">
            <v>0.19</v>
          </cell>
          <cell r="AB2085" t="str">
            <v>NA</v>
          </cell>
          <cell r="AD2085" t="str">
            <v>99.9</v>
          </cell>
          <cell r="AE2085" t="str">
            <v>.87</v>
          </cell>
          <cell r="AF2085" t="str">
            <v>84214</v>
          </cell>
          <cell r="AG2085" t="str">
            <v>413</v>
          </cell>
        </row>
        <row r="2086">
          <cell r="H2086" t="str">
            <v>50392_B_6</v>
          </cell>
          <cell r="I2086">
            <v>38565</v>
          </cell>
          <cell r="K2086" t="str">
            <v>OP</v>
          </cell>
          <cell r="L2086" t="str">
            <v>BP</v>
          </cell>
          <cell r="O2086" t="str">
            <v>4000</v>
          </cell>
          <cell r="P2086">
            <v>2492</v>
          </cell>
          <cell r="Q2086">
            <v>6.0000000000000001E-3</v>
          </cell>
          <cell r="R2086" t="str">
            <v>32</v>
          </cell>
          <cell r="S2086" t="str">
            <v>83%</v>
          </cell>
          <cell r="T2086">
            <v>38869</v>
          </cell>
          <cell r="V2086" t="str">
            <v>7.5</v>
          </cell>
          <cell r="W2086" t="str">
            <v>10.6</v>
          </cell>
          <cell r="X2086" t="str">
            <v>NA</v>
          </cell>
          <cell r="Z2086" t="str">
            <v>0.13</v>
          </cell>
          <cell r="AA2086" t="str">
            <v>0.19</v>
          </cell>
          <cell r="AB2086" t="str">
            <v>NA</v>
          </cell>
          <cell r="AD2086" t="str">
            <v>99.9</v>
          </cell>
          <cell r="AE2086" t="str">
            <v>1.03</v>
          </cell>
          <cell r="AF2086" t="str">
            <v>78203</v>
          </cell>
          <cell r="AG2086" t="str">
            <v>404</v>
          </cell>
        </row>
        <row r="2087">
          <cell r="H2087" t="str">
            <v>50308_B_BH3</v>
          </cell>
          <cell r="I2087">
            <v>38322</v>
          </cell>
          <cell r="K2087" t="str">
            <v>CO</v>
          </cell>
          <cell r="L2087" t="str">
            <v>BP</v>
          </cell>
          <cell r="O2087" t="str">
            <v>EN</v>
          </cell>
          <cell r="P2087">
            <v>4496</v>
          </cell>
          <cell r="Q2087">
            <v>0.01</v>
          </cell>
          <cell r="U2087" t="str">
            <v>NA</v>
          </cell>
          <cell r="V2087" t="str">
            <v>7.9</v>
          </cell>
          <cell r="X2087" t="str">
            <v>NA</v>
          </cell>
          <cell r="Z2087" t="str">
            <v>0.2</v>
          </cell>
          <cell r="AB2087" t="str">
            <v>NA</v>
          </cell>
          <cell r="AD2087" t="str">
            <v>99.7</v>
          </cell>
          <cell r="AE2087" t="str">
            <v>2.2</v>
          </cell>
          <cell r="AF2087" t="str">
            <v>94843</v>
          </cell>
          <cell r="AG2087" t="str">
            <v>404</v>
          </cell>
        </row>
        <row r="2088">
          <cell r="H2088" t="str">
            <v>50308_B_BH4</v>
          </cell>
          <cell r="I2088">
            <v>38322</v>
          </cell>
          <cell r="K2088" t="str">
            <v>CO</v>
          </cell>
          <cell r="L2088" t="str">
            <v>BP</v>
          </cell>
          <cell r="O2088" t="str">
            <v>EN</v>
          </cell>
          <cell r="P2088">
            <v>5257</v>
          </cell>
          <cell r="Q2088">
            <v>0.01</v>
          </cell>
          <cell r="U2088" t="str">
            <v>NA</v>
          </cell>
          <cell r="V2088" t="str">
            <v>7.9</v>
          </cell>
          <cell r="X2088" t="str">
            <v>NA</v>
          </cell>
          <cell r="Z2088" t="str">
            <v>0.2</v>
          </cell>
          <cell r="AB2088" t="str">
            <v>NA</v>
          </cell>
          <cell r="AD2088" t="str">
            <v>99.7</v>
          </cell>
          <cell r="AE2088" t="str">
            <v>2.2</v>
          </cell>
          <cell r="AF2088" t="str">
            <v>94843</v>
          </cell>
          <cell r="AG2088" t="str">
            <v>404</v>
          </cell>
        </row>
        <row r="2089">
          <cell r="H2089" t="str">
            <v>50308_B_BH5</v>
          </cell>
          <cell r="I2089">
            <v>38322</v>
          </cell>
          <cell r="K2089" t="str">
            <v>CO</v>
          </cell>
          <cell r="L2089" t="str">
            <v>BP</v>
          </cell>
          <cell r="O2089" t="str">
            <v>EN</v>
          </cell>
          <cell r="P2089">
            <v>5241</v>
          </cell>
          <cell r="Q2089">
            <v>0.01</v>
          </cell>
          <cell r="U2089" t="str">
            <v>NA</v>
          </cell>
          <cell r="V2089" t="str">
            <v>7.9</v>
          </cell>
          <cell r="X2089" t="str">
            <v>NA</v>
          </cell>
          <cell r="Z2089" t="str">
            <v>0.2</v>
          </cell>
          <cell r="AB2089" t="str">
            <v>NA</v>
          </cell>
          <cell r="AD2089" t="str">
            <v>99.7</v>
          </cell>
          <cell r="AE2089" t="str">
            <v>2.2</v>
          </cell>
          <cell r="AF2089" t="str">
            <v>94843</v>
          </cell>
          <cell r="AG2089" t="str">
            <v>404</v>
          </cell>
        </row>
        <row r="2090">
          <cell r="H2090" t="str">
            <v>50308_B_BH6</v>
          </cell>
          <cell r="I2090">
            <v>38200</v>
          </cell>
          <cell r="K2090" t="str">
            <v>CO</v>
          </cell>
          <cell r="L2090" t="str">
            <v>BP</v>
          </cell>
          <cell r="O2090" t="str">
            <v>EN</v>
          </cell>
          <cell r="P2090">
            <v>3446</v>
          </cell>
          <cell r="Q2090">
            <v>0.01</v>
          </cell>
          <cell r="U2090" t="str">
            <v>NA</v>
          </cell>
          <cell r="V2090" t="str">
            <v>7.9</v>
          </cell>
          <cell r="X2090" t="str">
            <v>NA</v>
          </cell>
          <cell r="Z2090" t="str">
            <v>0.2</v>
          </cell>
          <cell r="AB2090" t="str">
            <v>NA</v>
          </cell>
          <cell r="AD2090" t="str">
            <v>99.7</v>
          </cell>
          <cell r="AE2090" t="str">
            <v>2.2</v>
          </cell>
          <cell r="AF2090" t="str">
            <v>94843</v>
          </cell>
          <cell r="AG2090" t="str">
            <v>404</v>
          </cell>
        </row>
        <row r="2091">
          <cell r="H2091" t="str">
            <v>50308_B_BH7</v>
          </cell>
          <cell r="I2091">
            <v>38200</v>
          </cell>
          <cell r="K2091" t="str">
            <v>CO</v>
          </cell>
          <cell r="L2091" t="str">
            <v>BP</v>
          </cell>
          <cell r="O2091" t="str">
            <v>EN</v>
          </cell>
          <cell r="P2091">
            <v>5832</v>
          </cell>
          <cell r="Q2091">
            <v>0.01</v>
          </cell>
          <cell r="U2091" t="str">
            <v>NA</v>
          </cell>
          <cell r="V2091" t="str">
            <v>7.9</v>
          </cell>
          <cell r="X2091" t="str">
            <v>NA</v>
          </cell>
          <cell r="Z2091" t="str">
            <v>0.2</v>
          </cell>
          <cell r="AB2091" t="str">
            <v>NA</v>
          </cell>
          <cell r="AD2091" t="str">
            <v>99.7</v>
          </cell>
          <cell r="AE2091" t="str">
            <v>2.2</v>
          </cell>
          <cell r="AF2091" t="str">
            <v>94843</v>
          </cell>
          <cell r="AG2091" t="str">
            <v>404</v>
          </cell>
        </row>
        <row r="2092">
          <cell r="H2092" t="str">
            <v>50308_B_BH8</v>
          </cell>
          <cell r="I2092">
            <v>38078</v>
          </cell>
          <cell r="K2092" t="str">
            <v>CO</v>
          </cell>
          <cell r="L2092" t="str">
            <v>BP</v>
          </cell>
          <cell r="O2092" t="str">
            <v>EN</v>
          </cell>
          <cell r="P2092">
            <v>3248</v>
          </cell>
          <cell r="Q2092">
            <v>0.01</v>
          </cell>
          <cell r="U2092" t="str">
            <v>NA</v>
          </cell>
          <cell r="V2092" t="str">
            <v>7.9</v>
          </cell>
          <cell r="X2092" t="str">
            <v>NA</v>
          </cell>
          <cell r="Z2092" t="str">
            <v>0.2</v>
          </cell>
          <cell r="AB2092" t="str">
            <v>NA</v>
          </cell>
          <cell r="AD2092" t="str">
            <v>99.7</v>
          </cell>
          <cell r="AE2092" t="str">
            <v>2.2</v>
          </cell>
          <cell r="AF2092" t="str">
            <v>94843</v>
          </cell>
          <cell r="AG2092" t="str">
            <v>404</v>
          </cell>
        </row>
        <row r="2093">
          <cell r="H2093" t="str">
            <v>52072_B_ESP1</v>
          </cell>
          <cell r="I2093">
            <v>28642</v>
          </cell>
          <cell r="K2093" t="str">
            <v>SC</v>
          </cell>
          <cell r="L2093" t="str">
            <v>EK</v>
          </cell>
          <cell r="O2093" t="str">
            <v>250</v>
          </cell>
          <cell r="P2093">
            <v>0</v>
          </cell>
          <cell r="V2093" t="str">
            <v>EN</v>
          </cell>
          <cell r="X2093" t="str">
            <v>NA</v>
          </cell>
          <cell r="Z2093" t="str">
            <v>1.0</v>
          </cell>
          <cell r="AA2093" t="str">
            <v>1.5</v>
          </cell>
          <cell r="AB2093" t="str">
            <v>NA</v>
          </cell>
          <cell r="AD2093" t="str">
            <v>99.0</v>
          </cell>
          <cell r="AE2093" t="str">
            <v>14</v>
          </cell>
          <cell r="AF2093" t="str">
            <v>107000</v>
          </cell>
          <cell r="AG2093" t="str">
            <v>350</v>
          </cell>
        </row>
        <row r="2094">
          <cell r="H2094" t="str">
            <v>52072_B_ESP2</v>
          </cell>
          <cell r="I2094">
            <v>28642</v>
          </cell>
          <cell r="K2094" t="str">
            <v>OP</v>
          </cell>
          <cell r="L2094" t="str">
            <v>EK</v>
          </cell>
          <cell r="O2094" t="str">
            <v>250</v>
          </cell>
          <cell r="P2094">
            <v>7200</v>
          </cell>
          <cell r="Q2094">
            <v>7.0000000000000007E-2</v>
          </cell>
          <cell r="R2094" t="str">
            <v>99.0</v>
          </cell>
          <cell r="S2094" t="str">
            <v>NA</v>
          </cell>
          <cell r="U2094" t="str">
            <v>NA</v>
          </cell>
          <cell r="V2094" t="str">
            <v>EN</v>
          </cell>
          <cell r="X2094" t="str">
            <v>NA</v>
          </cell>
          <cell r="Z2094" t="str">
            <v>1.0</v>
          </cell>
          <cell r="AA2094" t="str">
            <v>1.5</v>
          </cell>
          <cell r="AB2094" t="str">
            <v>NA</v>
          </cell>
          <cell r="AD2094" t="str">
            <v>99.0</v>
          </cell>
          <cell r="AE2094" t="str">
            <v>14</v>
          </cell>
          <cell r="AF2094" t="str">
            <v>107000</v>
          </cell>
          <cell r="AG2094" t="str">
            <v>350</v>
          </cell>
        </row>
        <row r="2095">
          <cell r="H2095" t="str">
            <v>52072_B_ESP3</v>
          </cell>
          <cell r="I2095">
            <v>28642</v>
          </cell>
          <cell r="K2095" t="str">
            <v>OP</v>
          </cell>
          <cell r="L2095" t="str">
            <v>EK</v>
          </cell>
          <cell r="O2095" t="str">
            <v>250</v>
          </cell>
          <cell r="P2095">
            <v>5628</v>
          </cell>
          <cell r="Q2095">
            <v>7.0000000000000007E-2</v>
          </cell>
          <cell r="R2095" t="str">
            <v>99.0</v>
          </cell>
          <cell r="S2095" t="str">
            <v>NA</v>
          </cell>
          <cell r="U2095" t="str">
            <v>NA</v>
          </cell>
          <cell r="V2095" t="str">
            <v>EN</v>
          </cell>
          <cell r="X2095" t="str">
            <v>NA</v>
          </cell>
          <cell r="Z2095" t="str">
            <v>1.0</v>
          </cell>
          <cell r="AA2095" t="str">
            <v>1.5</v>
          </cell>
          <cell r="AB2095" t="str">
            <v>NA</v>
          </cell>
          <cell r="AD2095" t="str">
            <v>99.0</v>
          </cell>
          <cell r="AE2095" t="str">
            <v>14</v>
          </cell>
          <cell r="AF2095" t="str">
            <v>107000</v>
          </cell>
          <cell r="AG2095" t="str">
            <v>350</v>
          </cell>
        </row>
        <row r="2096">
          <cell r="H2096" t="str">
            <v>52072_B_ESP4</v>
          </cell>
          <cell r="I2096">
            <v>28642</v>
          </cell>
          <cell r="K2096" t="str">
            <v>OP</v>
          </cell>
          <cell r="L2096" t="str">
            <v>EK</v>
          </cell>
          <cell r="O2096" t="str">
            <v>250</v>
          </cell>
          <cell r="P2096">
            <v>4296</v>
          </cell>
          <cell r="Q2096">
            <v>7.0000000000000007E-2</v>
          </cell>
          <cell r="R2096" t="str">
            <v>99.0</v>
          </cell>
          <cell r="S2096" t="str">
            <v>NA</v>
          </cell>
          <cell r="U2096" t="str">
            <v>NA</v>
          </cell>
          <cell r="V2096" t="str">
            <v>EN</v>
          </cell>
          <cell r="X2096" t="str">
            <v>NA</v>
          </cell>
          <cell r="Z2096" t="str">
            <v>1.0</v>
          </cell>
          <cell r="AA2096" t="str">
            <v>1.5</v>
          </cell>
          <cell r="AB2096" t="str">
            <v>NA</v>
          </cell>
          <cell r="AD2096" t="str">
            <v>99.0</v>
          </cell>
          <cell r="AE2096" t="str">
            <v>14</v>
          </cell>
          <cell r="AF2096" t="str">
            <v>107000</v>
          </cell>
          <cell r="AG2096" t="str">
            <v>350</v>
          </cell>
        </row>
        <row r="2097">
          <cell r="H2097" t="str">
            <v>52072_B_ESP5</v>
          </cell>
          <cell r="I2097">
            <v>28642</v>
          </cell>
          <cell r="K2097" t="str">
            <v>OP</v>
          </cell>
          <cell r="L2097" t="str">
            <v>EK</v>
          </cell>
          <cell r="O2097" t="str">
            <v>250</v>
          </cell>
          <cell r="P2097">
            <v>7684</v>
          </cell>
          <cell r="Q2097">
            <v>7.0000000000000007E-2</v>
          </cell>
          <cell r="R2097" t="str">
            <v>99.0</v>
          </cell>
          <cell r="S2097" t="str">
            <v>NA</v>
          </cell>
          <cell r="U2097" t="str">
            <v>NA</v>
          </cell>
          <cell r="V2097" t="str">
            <v>EN</v>
          </cell>
          <cell r="X2097" t="str">
            <v>NA</v>
          </cell>
          <cell r="Z2097" t="str">
            <v>1.0</v>
          </cell>
          <cell r="AA2097" t="str">
            <v>1.5</v>
          </cell>
          <cell r="AB2097" t="str">
            <v>NA</v>
          </cell>
          <cell r="AD2097" t="str">
            <v>99.0</v>
          </cell>
          <cell r="AE2097" t="str">
            <v>14</v>
          </cell>
          <cell r="AF2097" t="str">
            <v>107000</v>
          </cell>
          <cell r="AG2097" t="str">
            <v>350</v>
          </cell>
        </row>
        <row r="2098">
          <cell r="H2098" t="str">
            <v>54219_B_ESP1</v>
          </cell>
          <cell r="I2098">
            <v>30895</v>
          </cell>
          <cell r="K2098" t="str">
            <v>OP</v>
          </cell>
          <cell r="L2098" t="str">
            <v>EK</v>
          </cell>
          <cell r="O2098" t="str">
            <v>EN</v>
          </cell>
          <cell r="P2098">
            <v>8196</v>
          </cell>
          <cell r="Q2098">
            <v>0.01</v>
          </cell>
          <cell r="R2098" t="str">
            <v>98.0</v>
          </cell>
          <cell r="S2098" t="str">
            <v>NA</v>
          </cell>
          <cell r="U2098" t="str">
            <v>NA</v>
          </cell>
          <cell r="V2098" t="str">
            <v>NA</v>
          </cell>
          <cell r="X2098" t="str">
            <v>NA</v>
          </cell>
          <cell r="Z2098" t="str">
            <v>NA</v>
          </cell>
          <cell r="AB2098" t="str">
            <v>NA</v>
          </cell>
          <cell r="AD2098" t="str">
            <v>98.0</v>
          </cell>
          <cell r="AE2098" t="str">
            <v>2.1</v>
          </cell>
          <cell r="AF2098" t="str">
            <v>81000</v>
          </cell>
          <cell r="AG2098" t="str">
            <v>220</v>
          </cell>
        </row>
        <row r="2099">
          <cell r="H2099" t="str">
            <v>54219_B_MC1</v>
          </cell>
          <cell r="I2099">
            <v>31229</v>
          </cell>
          <cell r="K2099" t="str">
            <v>OP</v>
          </cell>
          <cell r="L2099" t="str">
            <v>MC</v>
          </cell>
          <cell r="O2099" t="str">
            <v>EN</v>
          </cell>
          <cell r="P2099">
            <v>8196</v>
          </cell>
          <cell r="Q2099" t="str">
            <v>NA</v>
          </cell>
          <cell r="R2099" t="str">
            <v>80.0</v>
          </cell>
          <cell r="S2099" t="str">
            <v>NA</v>
          </cell>
          <cell r="U2099" t="str">
            <v>NA</v>
          </cell>
          <cell r="V2099" t="str">
            <v>NA</v>
          </cell>
          <cell r="X2099" t="str">
            <v>NA</v>
          </cell>
          <cell r="Z2099" t="str">
            <v>NA</v>
          </cell>
          <cell r="AB2099" t="str">
            <v>NA</v>
          </cell>
          <cell r="AD2099" t="str">
            <v>80.0</v>
          </cell>
          <cell r="AE2099" t="str">
            <v>251</v>
          </cell>
          <cell r="AF2099" t="str">
            <v>81000</v>
          </cell>
          <cell r="AG2099" t="str">
            <v>350</v>
          </cell>
        </row>
        <row r="2100">
          <cell r="H2100" t="str">
            <v>54468_B_ESP1</v>
          </cell>
          <cell r="I2100">
            <v>30834</v>
          </cell>
          <cell r="K2100" t="str">
            <v>OP</v>
          </cell>
          <cell r="L2100" t="str">
            <v>EK</v>
          </cell>
          <cell r="O2100" t="str">
            <v>1700</v>
          </cell>
          <cell r="P2100">
            <v>7767</v>
          </cell>
          <cell r="Q2100">
            <v>0.01</v>
          </cell>
          <cell r="R2100" t="str">
            <v>98.5</v>
          </cell>
          <cell r="S2100" t="str">
            <v>NA</v>
          </cell>
          <cell r="U2100" t="str">
            <v>NA</v>
          </cell>
          <cell r="V2100" t="str">
            <v>NA</v>
          </cell>
          <cell r="X2100" t="str">
            <v>NA</v>
          </cell>
          <cell r="Z2100" t="str">
            <v>NA</v>
          </cell>
          <cell r="AB2100" t="str">
            <v>NA</v>
          </cell>
          <cell r="AD2100" t="str">
            <v>98.5</v>
          </cell>
          <cell r="AE2100" t="str">
            <v>2</v>
          </cell>
          <cell r="AF2100" t="str">
            <v>85000</v>
          </cell>
          <cell r="AG2100" t="str">
            <v>350</v>
          </cell>
        </row>
        <row r="2101">
          <cell r="H2101" t="str">
            <v>54468_B_MC1</v>
          </cell>
          <cell r="I2101">
            <v>30834</v>
          </cell>
          <cell r="K2101" t="str">
            <v>OP</v>
          </cell>
          <cell r="L2101" t="str">
            <v>MC</v>
          </cell>
          <cell r="O2101" t="str">
            <v>EN</v>
          </cell>
          <cell r="P2101">
            <v>7767</v>
          </cell>
          <cell r="Q2101">
            <v>6.7000000000000004E-2</v>
          </cell>
          <cell r="R2101" t="str">
            <v>80.0</v>
          </cell>
          <cell r="S2101" t="str">
            <v>NA</v>
          </cell>
          <cell r="U2101" t="str">
            <v>NA</v>
          </cell>
          <cell r="V2101" t="str">
            <v>NA</v>
          </cell>
          <cell r="X2101" t="str">
            <v>NA</v>
          </cell>
          <cell r="Z2101" t="str">
            <v>NA</v>
          </cell>
          <cell r="AB2101" t="str">
            <v>NA</v>
          </cell>
          <cell r="AD2101" t="str">
            <v>80.0</v>
          </cell>
          <cell r="AE2101" t="str">
            <v>113</v>
          </cell>
          <cell r="AF2101" t="str">
            <v>85000</v>
          </cell>
          <cell r="AG2101" t="str">
            <v>350</v>
          </cell>
        </row>
        <row r="2102">
          <cell r="H2102" t="str">
            <v>10765_B_ESP101</v>
          </cell>
          <cell r="I2102">
            <v>31717</v>
          </cell>
          <cell r="K2102" t="str">
            <v>OP</v>
          </cell>
          <cell r="L2102" t="str">
            <v>EW</v>
          </cell>
          <cell r="O2102" t="str">
            <v>1000</v>
          </cell>
          <cell r="P2102">
            <v>8587</v>
          </cell>
          <cell r="Q2102">
            <v>0</v>
          </cell>
          <cell r="R2102" t="str">
            <v>96.0</v>
          </cell>
          <cell r="S2102" t="str">
            <v>96.0</v>
          </cell>
          <cell r="T2102">
            <v>38231</v>
          </cell>
          <cell r="V2102" t="str">
            <v>NA</v>
          </cell>
          <cell r="X2102" t="str">
            <v>NA</v>
          </cell>
          <cell r="Z2102" t="str">
            <v>NA</v>
          </cell>
          <cell r="AB2102" t="str">
            <v>NA</v>
          </cell>
          <cell r="AD2102" t="str">
            <v>96</v>
          </cell>
          <cell r="AE2102" t="str">
            <v>11</v>
          </cell>
          <cell r="AF2102" t="str">
            <v>163000</v>
          </cell>
          <cell r="AG2102" t="str">
            <v>275</v>
          </cell>
        </row>
        <row r="2103">
          <cell r="H2103" t="str">
            <v>10766_B_ESP101</v>
          </cell>
          <cell r="I2103">
            <v>31717</v>
          </cell>
          <cell r="K2103" t="str">
            <v>OP</v>
          </cell>
          <cell r="L2103" t="str">
            <v>EW</v>
          </cell>
          <cell r="O2103" t="str">
            <v>1000</v>
          </cell>
          <cell r="P2103">
            <v>7149</v>
          </cell>
          <cell r="Q2103">
            <v>0.01</v>
          </cell>
          <cell r="R2103" t="str">
            <v>96.0</v>
          </cell>
          <cell r="S2103" t="str">
            <v>96.0</v>
          </cell>
          <cell r="T2103">
            <v>38200</v>
          </cell>
          <cell r="V2103" t="str">
            <v>NA</v>
          </cell>
          <cell r="X2103" t="str">
            <v>NA</v>
          </cell>
          <cell r="Z2103" t="str">
            <v>NA</v>
          </cell>
          <cell r="AB2103" t="str">
            <v>NA</v>
          </cell>
          <cell r="AD2103" t="str">
            <v>96.0</v>
          </cell>
          <cell r="AE2103" t="str">
            <v>11</v>
          </cell>
          <cell r="AF2103" t="str">
            <v>163000</v>
          </cell>
          <cell r="AG2103" t="str">
            <v>275</v>
          </cell>
        </row>
        <row r="2104">
          <cell r="H2104" t="str">
            <v>544_B_7</v>
          </cell>
          <cell r="I2104">
            <v>20486</v>
          </cell>
          <cell r="K2104" t="str">
            <v>SC</v>
          </cell>
          <cell r="L2104" t="str">
            <v>EK</v>
          </cell>
          <cell r="O2104" t="str">
            <v>EN</v>
          </cell>
          <cell r="P2104">
            <v>0</v>
          </cell>
          <cell r="V2104" t="str">
            <v>NA</v>
          </cell>
          <cell r="W2104" t="str">
            <v>NA</v>
          </cell>
          <cell r="X2104" t="str">
            <v>0.1</v>
          </cell>
          <cell r="Y2104" t="str">
            <v>0.1</v>
          </cell>
          <cell r="Z2104" t="str">
            <v>NA</v>
          </cell>
          <cell r="AA2104" t="str">
            <v>NA</v>
          </cell>
          <cell r="AB2104" t="str">
            <v>1.0</v>
          </cell>
          <cell r="AC2104" t="str">
            <v>1.0</v>
          </cell>
          <cell r="AD2104" t="str">
            <v>98.0</v>
          </cell>
          <cell r="AE2104" t="str">
            <v>21</v>
          </cell>
          <cell r="AF2104" t="str">
            <v xml:space="preserve">   320000</v>
          </cell>
          <cell r="AG2104" t="str">
            <v>280</v>
          </cell>
        </row>
        <row r="2105">
          <cell r="H2105" t="str">
            <v>544_B_8</v>
          </cell>
          <cell r="I2105">
            <v>21398</v>
          </cell>
          <cell r="K2105" t="str">
            <v>SC</v>
          </cell>
          <cell r="L2105" t="str">
            <v>EK</v>
          </cell>
          <cell r="O2105" t="str">
            <v>EN</v>
          </cell>
          <cell r="P2105">
            <v>0</v>
          </cell>
          <cell r="V2105" t="str">
            <v>NA</v>
          </cell>
          <cell r="W2105" t="str">
            <v>NA</v>
          </cell>
          <cell r="X2105" t="str">
            <v>0.1</v>
          </cell>
          <cell r="Y2105" t="str">
            <v>0.1</v>
          </cell>
          <cell r="Z2105" t="str">
            <v>NA</v>
          </cell>
          <cell r="AA2105" t="str">
            <v>NA</v>
          </cell>
          <cell r="AB2105" t="str">
            <v>1.0</v>
          </cell>
          <cell r="AC2105" t="str">
            <v>1.0</v>
          </cell>
          <cell r="AD2105" t="str">
            <v>98.0</v>
          </cell>
          <cell r="AE2105" t="str">
            <v>21</v>
          </cell>
          <cell r="AF2105" t="str">
            <v xml:space="preserve">   320000</v>
          </cell>
          <cell r="AG2105" t="str">
            <v>280</v>
          </cell>
        </row>
        <row r="2106">
          <cell r="H2106" t="str">
            <v>54415_B_FGPC1</v>
          </cell>
          <cell r="I2106">
            <v>34121</v>
          </cell>
          <cell r="K2106" t="str">
            <v>OP</v>
          </cell>
          <cell r="L2106" t="str">
            <v>EW</v>
          </cell>
          <cell r="O2106" t="str">
            <v>EN</v>
          </cell>
          <cell r="P2106">
            <v>8324</v>
          </cell>
          <cell r="Q2106">
            <v>0.02</v>
          </cell>
          <cell r="R2106" t="str">
            <v>98.8</v>
          </cell>
          <cell r="S2106" t="str">
            <v>98.8</v>
          </cell>
          <cell r="U2106" t="str">
            <v>NA</v>
          </cell>
          <cell r="V2106" t="str">
            <v>NA</v>
          </cell>
          <cell r="X2106" t="str">
            <v>NA</v>
          </cell>
          <cell r="Z2106" t="str">
            <v>NA</v>
          </cell>
          <cell r="AB2106" t="str">
            <v>NA</v>
          </cell>
          <cell r="AD2106" t="str">
            <v>98.8</v>
          </cell>
          <cell r="AE2106" t="str">
            <v>EN</v>
          </cell>
          <cell r="AF2106" t="str">
            <v>296300</v>
          </cell>
          <cell r="AG2106" t="str">
            <v>360</v>
          </cell>
        </row>
        <row r="2107">
          <cell r="H2107" t="str">
            <v>562_B_1</v>
          </cell>
          <cell r="I2107">
            <v>19937</v>
          </cell>
          <cell r="K2107" t="str">
            <v>OS</v>
          </cell>
          <cell r="L2107" t="str">
            <v>EK</v>
          </cell>
          <cell r="O2107" t="str">
            <v>136</v>
          </cell>
          <cell r="P2107">
            <v>0</v>
          </cell>
          <cell r="V2107" t="str">
            <v>NA</v>
          </cell>
          <cell r="X2107" t="str">
            <v>0.1</v>
          </cell>
          <cell r="Z2107" t="str">
            <v>NA</v>
          </cell>
          <cell r="AB2107" t="str">
            <v>0.3</v>
          </cell>
          <cell r="AD2107" t="str">
            <v>97.0</v>
          </cell>
          <cell r="AE2107" t="str">
            <v>2</v>
          </cell>
          <cell r="AF2107" t="str">
            <v xml:space="preserve">   290000</v>
          </cell>
          <cell r="AG2107" t="str">
            <v>310</v>
          </cell>
        </row>
        <row r="2108">
          <cell r="H2108" t="str">
            <v>562_B_2</v>
          </cell>
          <cell r="I2108">
            <v>21186</v>
          </cell>
          <cell r="K2108" t="str">
            <v>OP</v>
          </cell>
          <cell r="L2108" t="str">
            <v>EK</v>
          </cell>
          <cell r="O2108" t="str">
            <v>268</v>
          </cell>
          <cell r="P2108">
            <v>4643</v>
          </cell>
          <cell r="Q2108">
            <v>0.01</v>
          </cell>
          <cell r="R2108" t="str">
            <v>52</v>
          </cell>
          <cell r="S2108" t="str">
            <v>98.5</v>
          </cell>
          <cell r="T2108">
            <v>21885</v>
          </cell>
          <cell r="V2108" t="str">
            <v>NA</v>
          </cell>
          <cell r="X2108" t="str">
            <v>0.1</v>
          </cell>
          <cell r="Z2108" t="str">
            <v>NA</v>
          </cell>
          <cell r="AB2108" t="str">
            <v>0.5</v>
          </cell>
          <cell r="AD2108" t="str">
            <v>98.5</v>
          </cell>
          <cell r="AE2108" t="str">
            <v>2</v>
          </cell>
          <cell r="AF2108" t="str">
            <v xml:space="preserve">   331000</v>
          </cell>
          <cell r="AG2108" t="str">
            <v>250</v>
          </cell>
        </row>
        <row r="2109">
          <cell r="H2109" t="str">
            <v>562_B_3</v>
          </cell>
          <cell r="I2109">
            <v>23377</v>
          </cell>
          <cell r="K2109" t="str">
            <v>OP</v>
          </cell>
          <cell r="L2109" t="str">
            <v>EK</v>
          </cell>
          <cell r="O2109" t="str">
            <v>230</v>
          </cell>
          <cell r="P2109">
            <v>2224</v>
          </cell>
          <cell r="Q2109">
            <v>0.01</v>
          </cell>
          <cell r="R2109" t="str">
            <v>63</v>
          </cell>
          <cell r="S2109" t="str">
            <v>98.5</v>
          </cell>
          <cell r="T2109">
            <v>23955</v>
          </cell>
          <cell r="V2109" t="str">
            <v>NA</v>
          </cell>
          <cell r="X2109" t="str">
            <v>0.1</v>
          </cell>
          <cell r="Z2109" t="str">
            <v>NA</v>
          </cell>
          <cell r="AB2109" t="str">
            <v>0.5</v>
          </cell>
          <cell r="AD2109" t="str">
            <v>98.5</v>
          </cell>
          <cell r="AE2109" t="str">
            <v>1</v>
          </cell>
          <cell r="AF2109" t="str">
            <v xml:space="preserve">   750000</v>
          </cell>
          <cell r="AG2109" t="str">
            <v>280</v>
          </cell>
        </row>
        <row r="2110">
          <cell r="H2110" t="str">
            <v>546_B_5</v>
          </cell>
          <cell r="I2110">
            <v>19876</v>
          </cell>
          <cell r="K2110" t="str">
            <v>OP</v>
          </cell>
          <cell r="L2110" t="str">
            <v>EK</v>
          </cell>
          <cell r="O2110" t="str">
            <v>260</v>
          </cell>
          <cell r="P2110">
            <v>2602</v>
          </cell>
          <cell r="Q2110">
            <v>0.03</v>
          </cell>
          <cell r="R2110" t="str">
            <v>93.0</v>
          </cell>
          <cell r="S2110" t="str">
            <v>97.0</v>
          </cell>
          <cell r="T2110">
            <v>29373</v>
          </cell>
          <cell r="V2110" t="str">
            <v>10.0</v>
          </cell>
          <cell r="X2110" t="str">
            <v>0.1</v>
          </cell>
          <cell r="Z2110" t="str">
            <v>1.0</v>
          </cell>
          <cell r="AB2110" t="str">
            <v>1.0</v>
          </cell>
          <cell r="AD2110" t="str">
            <v>97.0</v>
          </cell>
          <cell r="AE2110" t="str">
            <v>18</v>
          </cell>
          <cell r="AF2110" t="str">
            <v xml:space="preserve">   360000</v>
          </cell>
          <cell r="AG2110" t="str">
            <v>290</v>
          </cell>
        </row>
        <row r="2111">
          <cell r="H2111" t="str">
            <v>1250_B_3</v>
          </cell>
          <cell r="I2111">
            <v>28277</v>
          </cell>
          <cell r="K2111" t="str">
            <v>OP</v>
          </cell>
          <cell r="L2111" t="str">
            <v>EK</v>
          </cell>
          <cell r="O2111" t="str">
            <v>4227</v>
          </cell>
          <cell r="P2111">
            <v>7851</v>
          </cell>
          <cell r="Q2111">
            <v>0.03</v>
          </cell>
          <cell r="R2111" t="str">
            <v>99</v>
          </cell>
          <cell r="S2111" t="str">
            <v>99.6</v>
          </cell>
          <cell r="T2111">
            <v>28430</v>
          </cell>
          <cell r="V2111" t="str">
            <v>11.7</v>
          </cell>
          <cell r="X2111" t="str">
            <v>NA</v>
          </cell>
          <cell r="Z2111" t="str">
            <v>.7</v>
          </cell>
          <cell r="AB2111" t="str">
            <v>2</v>
          </cell>
          <cell r="AD2111" t="str">
            <v>99.1</v>
          </cell>
          <cell r="AE2111" t="str">
            <v>59</v>
          </cell>
          <cell r="AF2111" t="str">
            <v xml:space="preserve">   186820</v>
          </cell>
          <cell r="AG2111" t="str">
            <v>270</v>
          </cell>
        </row>
        <row r="2112">
          <cell r="H2112" t="str">
            <v>1250_B_4N</v>
          </cell>
          <cell r="I2112">
            <v>25355</v>
          </cell>
          <cell r="K2112" t="str">
            <v>OP</v>
          </cell>
          <cell r="L2112" t="str">
            <v>WS</v>
          </cell>
          <cell r="O2112" t="str">
            <v>EN</v>
          </cell>
          <cell r="P2112">
            <v>8146</v>
          </cell>
          <cell r="Q2112">
            <v>0.06</v>
          </cell>
          <cell r="R2112" t="str">
            <v>99</v>
          </cell>
          <cell r="S2112" t="str">
            <v>99</v>
          </cell>
          <cell r="T2112">
            <v>28430</v>
          </cell>
          <cell r="V2112" t="str">
            <v>9.8</v>
          </cell>
          <cell r="X2112" t="str">
            <v>NA</v>
          </cell>
          <cell r="Z2112" t="str">
            <v>.9</v>
          </cell>
          <cell r="AB2112" t="str">
            <v>2</v>
          </cell>
          <cell r="AD2112" t="str">
            <v>99</v>
          </cell>
          <cell r="AE2112" t="str">
            <v>58</v>
          </cell>
          <cell r="AF2112" t="str">
            <v xml:space="preserve">   186000</v>
          </cell>
          <cell r="AG2112" t="str">
            <v>170</v>
          </cell>
        </row>
        <row r="2113">
          <cell r="H2113" t="str">
            <v>1250_B_4S</v>
          </cell>
          <cell r="I2113">
            <v>25355</v>
          </cell>
          <cell r="K2113" t="str">
            <v>OP</v>
          </cell>
          <cell r="L2113" t="str">
            <v>WS</v>
          </cell>
          <cell r="O2113" t="str">
            <v>EN</v>
          </cell>
          <cell r="P2113">
            <v>8146</v>
          </cell>
          <cell r="Q2113">
            <v>0.06</v>
          </cell>
          <cell r="R2113" t="str">
            <v>99</v>
          </cell>
          <cell r="S2113" t="str">
            <v>99</v>
          </cell>
          <cell r="T2113">
            <v>28430</v>
          </cell>
          <cell r="V2113" t="str">
            <v>9.8</v>
          </cell>
          <cell r="X2113" t="str">
            <v>NA</v>
          </cell>
          <cell r="Z2113" t="str">
            <v>.9</v>
          </cell>
          <cell r="AB2113" t="str">
            <v>2</v>
          </cell>
          <cell r="AD2113" t="str">
            <v>99</v>
          </cell>
          <cell r="AE2113" t="str">
            <v>58</v>
          </cell>
          <cell r="AF2113" t="str">
            <v xml:space="preserve">   186000</v>
          </cell>
          <cell r="AG2113" t="str">
            <v>170</v>
          </cell>
        </row>
        <row r="2114">
          <cell r="H2114" t="str">
            <v>1250_B_5</v>
          </cell>
          <cell r="I2114">
            <v>26054</v>
          </cell>
          <cell r="K2114" t="str">
            <v>OP</v>
          </cell>
          <cell r="L2114" t="str">
            <v>WS</v>
          </cell>
          <cell r="O2114" t="str">
            <v>EN</v>
          </cell>
          <cell r="P2114">
            <v>7481</v>
          </cell>
          <cell r="Q2114">
            <v>0.08</v>
          </cell>
          <cell r="R2114" t="str">
            <v>99</v>
          </cell>
          <cell r="S2114" t="str">
            <v>99</v>
          </cell>
          <cell r="T2114">
            <v>28642</v>
          </cell>
          <cell r="V2114" t="str">
            <v>9.8</v>
          </cell>
          <cell r="X2114" t="str">
            <v>NA</v>
          </cell>
          <cell r="Z2114" t="str">
            <v>.9</v>
          </cell>
          <cell r="AB2114" t="str">
            <v>2</v>
          </cell>
          <cell r="AD2114" t="str">
            <v>99</v>
          </cell>
          <cell r="AE2114" t="str">
            <v>142</v>
          </cell>
          <cell r="AF2114" t="str">
            <v xml:space="preserve">   584000</v>
          </cell>
          <cell r="AG2114" t="str">
            <v>170</v>
          </cell>
        </row>
        <row r="2115">
          <cell r="H2115" t="str">
            <v>1252_B_10</v>
          </cell>
          <cell r="I2115">
            <v>28277</v>
          </cell>
          <cell r="K2115" t="str">
            <v>OP</v>
          </cell>
          <cell r="L2115" t="str">
            <v>EK</v>
          </cell>
          <cell r="O2115" t="str">
            <v>5172</v>
          </cell>
          <cell r="P2115">
            <v>8299</v>
          </cell>
          <cell r="Q2115">
            <v>0.05</v>
          </cell>
          <cell r="R2115" t="str">
            <v>99.0</v>
          </cell>
          <cell r="S2115" t="str">
            <v>99.0</v>
          </cell>
          <cell r="T2115">
            <v>28277</v>
          </cell>
          <cell r="V2115" t="str">
            <v>11</v>
          </cell>
          <cell r="X2115" t="str">
            <v>NA</v>
          </cell>
          <cell r="Z2115" t="str">
            <v>.6</v>
          </cell>
          <cell r="AB2115" t="str">
            <v>2</v>
          </cell>
          <cell r="AD2115" t="str">
            <v>99.1</v>
          </cell>
          <cell r="AE2115" t="str">
            <v>125</v>
          </cell>
          <cell r="AF2115" t="str">
            <v xml:space="preserve">   521344</v>
          </cell>
          <cell r="AG2115" t="str">
            <v>278</v>
          </cell>
        </row>
        <row r="2116">
          <cell r="H2116" t="str">
            <v>1252_B_9</v>
          </cell>
          <cell r="I2116">
            <v>28277</v>
          </cell>
          <cell r="K2116" t="str">
            <v>OP</v>
          </cell>
          <cell r="L2116" t="str">
            <v>EK</v>
          </cell>
          <cell r="O2116" t="str">
            <v>4711</v>
          </cell>
          <cell r="P2116">
            <v>8468</v>
          </cell>
          <cell r="Q2116">
            <v>0.09</v>
          </cell>
          <cell r="R2116" t="str">
            <v>99</v>
          </cell>
          <cell r="S2116" t="str">
            <v>99</v>
          </cell>
          <cell r="T2116">
            <v>28277</v>
          </cell>
          <cell r="V2116" t="str">
            <v>11</v>
          </cell>
          <cell r="X2116" t="str">
            <v>NA</v>
          </cell>
          <cell r="Z2116" t="str">
            <v>.6</v>
          </cell>
          <cell r="AB2116" t="str">
            <v>2</v>
          </cell>
          <cell r="AD2116" t="str">
            <v>99.1</v>
          </cell>
          <cell r="AE2116" t="str">
            <v>84</v>
          </cell>
          <cell r="AF2116" t="str">
            <v xml:space="preserve">   288058</v>
          </cell>
          <cell r="AG2116" t="str">
            <v>271</v>
          </cell>
        </row>
        <row r="2117">
          <cell r="H2117" t="str">
            <v>6068_B_1</v>
          </cell>
          <cell r="I2117">
            <v>28672</v>
          </cell>
          <cell r="K2117" t="str">
            <v>OP</v>
          </cell>
          <cell r="L2117" t="str">
            <v>EK</v>
          </cell>
          <cell r="O2117" t="str">
            <v>27263</v>
          </cell>
          <cell r="P2117">
            <v>7907</v>
          </cell>
          <cell r="Q2117">
            <v>0.06</v>
          </cell>
          <cell r="R2117" t="str">
            <v>99</v>
          </cell>
          <cell r="S2117" t="str">
            <v>99.6</v>
          </cell>
          <cell r="T2117">
            <v>29007</v>
          </cell>
          <cell r="V2117" t="str">
            <v>5.8</v>
          </cell>
          <cell r="X2117" t="str">
            <v>NA</v>
          </cell>
          <cell r="Z2117" t="str">
            <v>.6</v>
          </cell>
          <cell r="AB2117" t="str">
            <v>2</v>
          </cell>
          <cell r="AD2117" t="str">
            <v>98.6</v>
          </cell>
          <cell r="AE2117" t="str">
            <v>611.0</v>
          </cell>
          <cell r="AF2117" t="str">
            <v xml:space="preserve">  2800000</v>
          </cell>
          <cell r="AG2117" t="str">
            <v>300</v>
          </cell>
        </row>
        <row r="2118">
          <cell r="H2118" t="str">
            <v>6068_B_2</v>
          </cell>
          <cell r="I2118">
            <v>29342</v>
          </cell>
          <cell r="K2118" t="str">
            <v>OP</v>
          </cell>
          <cell r="L2118" t="str">
            <v>EK</v>
          </cell>
          <cell r="O2118" t="str">
            <v>27263</v>
          </cell>
          <cell r="P2118">
            <v>8565</v>
          </cell>
          <cell r="Q2118">
            <v>0.03</v>
          </cell>
          <cell r="R2118" t="str">
            <v>99</v>
          </cell>
          <cell r="S2118" t="str">
            <v>99.6</v>
          </cell>
          <cell r="T2118">
            <v>29618</v>
          </cell>
          <cell r="V2118" t="str">
            <v>5.8</v>
          </cell>
          <cell r="X2118" t="str">
            <v>NA</v>
          </cell>
          <cell r="Z2118" t="str">
            <v>.6</v>
          </cell>
          <cell r="AB2118" t="str">
            <v>2</v>
          </cell>
          <cell r="AD2118" t="str">
            <v>98.6</v>
          </cell>
          <cell r="AE2118" t="str">
            <v>611.0</v>
          </cell>
          <cell r="AF2118" t="str">
            <v xml:space="preserve">  2800000</v>
          </cell>
          <cell r="AG2118" t="str">
            <v>300</v>
          </cell>
        </row>
        <row r="2119">
          <cell r="H2119" t="str">
            <v>6068_B_3</v>
          </cell>
          <cell r="I2119">
            <v>30437</v>
          </cell>
          <cell r="K2119" t="str">
            <v>OP</v>
          </cell>
          <cell r="L2119" t="str">
            <v>EK</v>
          </cell>
          <cell r="O2119" t="str">
            <v>45613</v>
          </cell>
          <cell r="P2119">
            <v>7297</v>
          </cell>
          <cell r="Q2119">
            <v>0.02</v>
          </cell>
          <cell r="R2119" t="str">
            <v>99</v>
          </cell>
          <cell r="S2119" t="str">
            <v>99.6</v>
          </cell>
          <cell r="T2119">
            <v>30468</v>
          </cell>
          <cell r="V2119" t="str">
            <v>5.8</v>
          </cell>
          <cell r="X2119" t="str">
            <v>NA</v>
          </cell>
          <cell r="Z2119" t="str">
            <v>.6</v>
          </cell>
          <cell r="AB2119" t="str">
            <v>2</v>
          </cell>
          <cell r="AD2119" t="str">
            <v>99</v>
          </cell>
          <cell r="AE2119" t="str">
            <v>611.0</v>
          </cell>
          <cell r="AF2119" t="str">
            <v xml:space="preserve">  2800000</v>
          </cell>
          <cell r="AG2119" t="str">
            <v>300</v>
          </cell>
        </row>
        <row r="2120">
          <cell r="H2120" t="str">
            <v>50888_B_BH1</v>
          </cell>
          <cell r="I2120">
            <v>34912</v>
          </cell>
          <cell r="K2120" t="str">
            <v>OP</v>
          </cell>
          <cell r="L2120" t="str">
            <v>BP</v>
          </cell>
          <cell r="O2120" t="str">
            <v>EN</v>
          </cell>
          <cell r="P2120">
            <v>7695</v>
          </cell>
          <cell r="Q2120">
            <v>0.01</v>
          </cell>
          <cell r="R2120" t="str">
            <v>99.9</v>
          </cell>
          <cell r="S2120" t="str">
            <v>99.9</v>
          </cell>
          <cell r="T2120">
            <v>36892</v>
          </cell>
          <cell r="V2120" t="str">
            <v>54</v>
          </cell>
          <cell r="X2120" t="str">
            <v>1.2</v>
          </cell>
          <cell r="Z2120" t="str">
            <v>.40</v>
          </cell>
          <cell r="AB2120" t="str">
            <v>5.5</v>
          </cell>
          <cell r="AD2120" t="str">
            <v>99.1</v>
          </cell>
          <cell r="AE2120" t="str">
            <v>5</v>
          </cell>
          <cell r="AF2120" t="str">
            <v>370000</v>
          </cell>
          <cell r="AG2120" t="str">
            <v>320</v>
          </cell>
        </row>
        <row r="2121">
          <cell r="H2121" t="str">
            <v>50231_B_ESP</v>
          </cell>
          <cell r="I2121">
            <v>35855</v>
          </cell>
          <cell r="K2121" t="str">
            <v>OP</v>
          </cell>
          <cell r="L2121" t="str">
            <v>EW</v>
          </cell>
          <cell r="O2121" t="str">
            <v>3000</v>
          </cell>
          <cell r="P2121">
            <v>8500</v>
          </cell>
          <cell r="Q2121">
            <v>7.0000000000000007E-2</v>
          </cell>
          <cell r="R2121" t="str">
            <v>90.7</v>
          </cell>
          <cell r="S2121" t="str">
            <v>90.7</v>
          </cell>
          <cell r="T2121">
            <v>37803</v>
          </cell>
          <cell r="V2121" t="str">
            <v>NA</v>
          </cell>
          <cell r="X2121" t="str">
            <v>NA</v>
          </cell>
          <cell r="Z2121" t="str">
            <v>NA</v>
          </cell>
          <cell r="AB2121" t="str">
            <v>NA</v>
          </cell>
          <cell r="AD2121" t="str">
            <v>90.7</v>
          </cell>
          <cell r="AE2121" t="str">
            <v>6.6</v>
          </cell>
          <cell r="AF2121" t="str">
            <v>85907</v>
          </cell>
          <cell r="AG2121" t="str">
            <v>450</v>
          </cell>
        </row>
        <row r="2122">
          <cell r="H2122" t="str">
            <v>50388_B_K1</v>
          </cell>
          <cell r="I2122">
            <v>30651</v>
          </cell>
          <cell r="K2122" t="str">
            <v>OP</v>
          </cell>
          <cell r="L2122" t="str">
            <v>BP</v>
          </cell>
          <cell r="O2122" t="str">
            <v>1513</v>
          </cell>
          <cell r="P2122">
            <v>7800</v>
          </cell>
          <cell r="Q2122">
            <v>0.01</v>
          </cell>
          <cell r="R2122" t="str">
            <v>98.0</v>
          </cell>
          <cell r="S2122" t="str">
            <v>98.0</v>
          </cell>
          <cell r="T2122">
            <v>36251</v>
          </cell>
          <cell r="V2122" t="str">
            <v>NA</v>
          </cell>
          <cell r="X2122" t="str">
            <v>NA</v>
          </cell>
          <cell r="Z2122" t="str">
            <v>NA</v>
          </cell>
          <cell r="AB2122" t="str">
            <v>NA</v>
          </cell>
          <cell r="AD2122" t="str">
            <v>EN</v>
          </cell>
          <cell r="AE2122" t="str">
            <v>EN</v>
          </cell>
          <cell r="AF2122" t="str">
            <v>138262</v>
          </cell>
          <cell r="AG2122" t="str">
            <v>400</v>
          </cell>
        </row>
        <row r="2123">
          <cell r="H2123" t="str">
            <v>50388_B_K2</v>
          </cell>
          <cell r="I2123">
            <v>30651</v>
          </cell>
          <cell r="K2123" t="str">
            <v>OP</v>
          </cell>
          <cell r="L2123" t="str">
            <v>BP</v>
          </cell>
          <cell r="O2123" t="str">
            <v>1513</v>
          </cell>
          <cell r="P2123">
            <v>8640</v>
          </cell>
          <cell r="Q2123">
            <v>0.05</v>
          </cell>
          <cell r="R2123" t="str">
            <v>98.0</v>
          </cell>
          <cell r="S2123" t="str">
            <v>98.0</v>
          </cell>
          <cell r="T2123">
            <v>36251</v>
          </cell>
          <cell r="V2123" t="str">
            <v>NA</v>
          </cell>
          <cell r="X2123" t="str">
            <v>NA</v>
          </cell>
          <cell r="Z2123" t="str">
            <v>NA</v>
          </cell>
          <cell r="AB2123" t="str">
            <v>NA</v>
          </cell>
          <cell r="AD2123" t="str">
            <v>EN</v>
          </cell>
          <cell r="AE2123" t="str">
            <v>EN</v>
          </cell>
          <cell r="AF2123" t="str">
            <v>138262</v>
          </cell>
          <cell r="AG2123" t="str">
            <v>400</v>
          </cell>
        </row>
        <row r="2124">
          <cell r="H2124" t="str">
            <v>10684_B_25ESP</v>
          </cell>
          <cell r="I2124">
            <v>28642</v>
          </cell>
          <cell r="K2124" t="str">
            <v>OP</v>
          </cell>
          <cell r="L2124" t="str">
            <v>EC</v>
          </cell>
          <cell r="O2124" t="str">
            <v>4000</v>
          </cell>
          <cell r="P2124">
            <v>8466</v>
          </cell>
          <cell r="Q2124">
            <v>0.01</v>
          </cell>
          <cell r="R2124" t="str">
            <v>99.8</v>
          </cell>
          <cell r="S2124" t="str">
            <v>NA</v>
          </cell>
          <cell r="U2124" t="str">
            <v>NA</v>
          </cell>
          <cell r="V2124" t="str">
            <v>6.0</v>
          </cell>
          <cell r="W2124" t="str">
            <v>11.2</v>
          </cell>
          <cell r="X2124" t="str">
            <v>NA</v>
          </cell>
          <cell r="Z2124" t="str">
            <v>0.5</v>
          </cell>
          <cell r="AA2124" t="str">
            <v>1.2</v>
          </cell>
          <cell r="AB2124" t="str">
            <v>NA</v>
          </cell>
          <cell r="AD2124" t="str">
            <v>99.8</v>
          </cell>
          <cell r="AE2124" t="str">
            <v>8</v>
          </cell>
          <cell r="AF2124" t="str">
            <v>363000</v>
          </cell>
          <cell r="AG2124" t="str">
            <v>363</v>
          </cell>
        </row>
        <row r="2125">
          <cell r="H2125" t="str">
            <v>10684_B_26ESP</v>
          </cell>
          <cell r="I2125">
            <v>28642</v>
          </cell>
          <cell r="K2125" t="str">
            <v>OP</v>
          </cell>
          <cell r="L2125" t="str">
            <v>EC</v>
          </cell>
          <cell r="O2125" t="str">
            <v>4000</v>
          </cell>
          <cell r="P2125">
            <v>8515</v>
          </cell>
          <cell r="Q2125">
            <v>0.01</v>
          </cell>
          <cell r="R2125" t="str">
            <v>99.8</v>
          </cell>
          <cell r="S2125" t="str">
            <v>NA</v>
          </cell>
          <cell r="U2125" t="str">
            <v>NA</v>
          </cell>
          <cell r="V2125" t="str">
            <v>6.0</v>
          </cell>
          <cell r="W2125" t="str">
            <v>11.2</v>
          </cell>
          <cell r="X2125" t="str">
            <v>NA</v>
          </cell>
          <cell r="Z2125" t="str">
            <v>0.5</v>
          </cell>
          <cell r="AA2125" t="str">
            <v>1.2</v>
          </cell>
          <cell r="AB2125" t="str">
            <v>NA</v>
          </cell>
          <cell r="AD2125" t="str">
            <v>99.8</v>
          </cell>
          <cell r="AE2125" t="str">
            <v>8</v>
          </cell>
          <cell r="AF2125" t="str">
            <v>363000</v>
          </cell>
          <cell r="AG2125" t="str">
            <v>363</v>
          </cell>
        </row>
        <row r="2126">
          <cell r="H2126" t="str">
            <v>1619_B_1</v>
          </cell>
          <cell r="I2126">
            <v>29646</v>
          </cell>
          <cell r="K2126" t="str">
            <v>OP</v>
          </cell>
          <cell r="L2126" t="str">
            <v>EC</v>
          </cell>
          <cell r="O2126" t="str">
            <v>8908</v>
          </cell>
          <cell r="P2126">
            <v>8146</v>
          </cell>
          <cell r="Q2126">
            <v>0.02</v>
          </cell>
          <cell r="R2126" t="str">
            <v>99.3</v>
          </cell>
          <cell r="S2126" t="str">
            <v>99.3</v>
          </cell>
          <cell r="T2126">
            <v>30987</v>
          </cell>
          <cell r="V2126" t="str">
            <v>10</v>
          </cell>
          <cell r="X2126" t="str">
            <v>.1</v>
          </cell>
          <cell r="Z2126" t="str">
            <v>1.2</v>
          </cell>
          <cell r="AB2126" t="str">
            <v>2.2</v>
          </cell>
          <cell r="AD2126" t="str">
            <v>99.3</v>
          </cell>
          <cell r="AE2126" t="str">
            <v>135</v>
          </cell>
          <cell r="AF2126" t="str">
            <v xml:space="preserve">   856000</v>
          </cell>
          <cell r="AG2126" t="str">
            <v>350</v>
          </cell>
        </row>
        <row r="2127">
          <cell r="H2127" t="str">
            <v>1619_B_2</v>
          </cell>
          <cell r="I2127">
            <v>29799</v>
          </cell>
          <cell r="K2127" t="str">
            <v>OP</v>
          </cell>
          <cell r="L2127" t="str">
            <v>EC</v>
          </cell>
          <cell r="O2127" t="str">
            <v>5570</v>
          </cell>
          <cell r="P2127">
            <v>8406</v>
          </cell>
          <cell r="Q2127">
            <v>0.02</v>
          </cell>
          <cell r="R2127" t="str">
            <v>99.3</v>
          </cell>
          <cell r="S2127" t="str">
            <v>99.3</v>
          </cell>
          <cell r="T2127">
            <v>31107</v>
          </cell>
          <cell r="V2127" t="str">
            <v>10</v>
          </cell>
          <cell r="X2127" t="str">
            <v>.1</v>
          </cell>
          <cell r="Z2127" t="str">
            <v>1.2</v>
          </cell>
          <cell r="AB2127" t="str">
            <v>2.2</v>
          </cell>
          <cell r="AD2127" t="str">
            <v>99.3</v>
          </cell>
          <cell r="AE2127" t="str">
            <v>135</v>
          </cell>
          <cell r="AF2127" t="str">
            <v xml:space="preserve">   856000</v>
          </cell>
          <cell r="AG2127" t="str">
            <v>350</v>
          </cell>
        </row>
        <row r="2128">
          <cell r="H2128" t="str">
            <v>1619_B_3</v>
          </cell>
          <cell r="I2128">
            <v>29587</v>
          </cell>
          <cell r="K2128" t="str">
            <v>OP</v>
          </cell>
          <cell r="L2128" t="str">
            <v>EK</v>
          </cell>
          <cell r="O2128" t="str">
            <v>25717</v>
          </cell>
          <cell r="P2128">
            <v>7393</v>
          </cell>
          <cell r="Q2128">
            <v>0.01</v>
          </cell>
          <cell r="R2128" t="str">
            <v>99.9</v>
          </cell>
          <cell r="S2128" t="str">
            <v>99.9</v>
          </cell>
          <cell r="T2128">
            <v>31107</v>
          </cell>
          <cell r="V2128" t="str">
            <v>10</v>
          </cell>
          <cell r="X2128" t="str">
            <v>.1</v>
          </cell>
          <cell r="Z2128" t="str">
            <v>1.2</v>
          </cell>
          <cell r="AB2128" t="str">
            <v>2.2</v>
          </cell>
          <cell r="AD2128" t="str">
            <v>99.2</v>
          </cell>
          <cell r="AE2128" t="str">
            <v>345</v>
          </cell>
          <cell r="AF2128" t="str">
            <v xml:space="preserve">  2210000</v>
          </cell>
          <cell r="AG2128" t="str">
            <v>350</v>
          </cell>
        </row>
        <row r="2129">
          <cell r="H2129" t="str">
            <v>1619_B_4</v>
          </cell>
          <cell r="I2129">
            <v>27030</v>
          </cell>
          <cell r="K2129" t="str">
            <v>OP</v>
          </cell>
          <cell r="L2129" t="str">
            <v>EK</v>
          </cell>
          <cell r="O2129" t="str">
            <v>7515</v>
          </cell>
          <cell r="P2129">
            <v>1958</v>
          </cell>
          <cell r="Q2129">
            <v>0.03</v>
          </cell>
          <cell r="R2129" t="str">
            <v>90.7</v>
          </cell>
          <cell r="S2129" t="str">
            <v>90.7</v>
          </cell>
          <cell r="T2129">
            <v>34394</v>
          </cell>
          <cell r="V2129" t="str">
            <v>NA</v>
          </cell>
          <cell r="X2129" t="str">
            <v>.1</v>
          </cell>
          <cell r="Z2129" t="str">
            <v>NA</v>
          </cell>
          <cell r="AB2129" t="str">
            <v>2.2</v>
          </cell>
          <cell r="AD2129" t="str">
            <v>90</v>
          </cell>
          <cell r="AE2129" t="str">
            <v>95</v>
          </cell>
          <cell r="AF2129" t="str">
            <v xml:space="preserve">   731000</v>
          </cell>
          <cell r="AG2129" t="str">
            <v>330</v>
          </cell>
        </row>
        <row r="2130">
          <cell r="H2130" t="str">
            <v>1626_B_1</v>
          </cell>
          <cell r="I2130">
            <v>30834</v>
          </cell>
          <cell r="K2130" t="str">
            <v>OP</v>
          </cell>
          <cell r="L2130" t="str">
            <v>EK</v>
          </cell>
          <cell r="O2130" t="str">
            <v>6308</v>
          </cell>
          <cell r="P2130">
            <v>8143</v>
          </cell>
          <cell r="Q2130">
            <v>0.01</v>
          </cell>
          <cell r="R2130" t="str">
            <v>99.4</v>
          </cell>
          <cell r="S2130" t="str">
            <v>99.4</v>
          </cell>
          <cell r="T2130">
            <v>38626</v>
          </cell>
          <cell r="V2130" t="str">
            <v>12.0</v>
          </cell>
          <cell r="X2130" t="str">
            <v>0.1</v>
          </cell>
          <cell r="Z2130" t="str">
            <v>0.8</v>
          </cell>
          <cell r="AB2130" t="str">
            <v>2.2</v>
          </cell>
          <cell r="AD2130" t="str">
            <v>99.4</v>
          </cell>
          <cell r="AE2130" t="str">
            <v>50</v>
          </cell>
          <cell r="AF2130" t="str">
            <v xml:space="preserve">   385411</v>
          </cell>
          <cell r="AG2130" t="str">
            <v>300</v>
          </cell>
        </row>
        <row r="2131">
          <cell r="H2131" t="str">
            <v>1626_B_2</v>
          </cell>
          <cell r="I2131">
            <v>30926</v>
          </cell>
          <cell r="K2131" t="str">
            <v>OP</v>
          </cell>
          <cell r="L2131" t="str">
            <v>EK</v>
          </cell>
          <cell r="O2131" t="str">
            <v>5830</v>
          </cell>
          <cell r="P2131">
            <v>8135</v>
          </cell>
          <cell r="Q2131">
            <v>2E-3</v>
          </cell>
          <cell r="R2131" t="str">
            <v>99.4</v>
          </cell>
          <cell r="S2131" t="str">
            <v>99.4</v>
          </cell>
          <cell r="T2131">
            <v>38626</v>
          </cell>
          <cell r="V2131" t="str">
            <v>12.0</v>
          </cell>
          <cell r="X2131" t="str">
            <v>0.1</v>
          </cell>
          <cell r="Z2131" t="str">
            <v>0.8</v>
          </cell>
          <cell r="AB2131" t="str">
            <v>2.2</v>
          </cell>
          <cell r="AD2131" t="str">
            <v>99.4</v>
          </cell>
          <cell r="AE2131" t="str">
            <v>52</v>
          </cell>
          <cell r="AF2131" t="str">
            <v xml:space="preserve">   390259</v>
          </cell>
          <cell r="AG2131" t="str">
            <v>300</v>
          </cell>
        </row>
        <row r="2132">
          <cell r="H2132" t="str">
            <v>1626_B_3</v>
          </cell>
          <cell r="I2132">
            <v>31017</v>
          </cell>
          <cell r="K2132" t="str">
            <v>OP</v>
          </cell>
          <cell r="L2132" t="str">
            <v>EK</v>
          </cell>
          <cell r="O2132" t="str">
            <v>9196</v>
          </cell>
          <cell r="P2132">
            <v>7919</v>
          </cell>
          <cell r="Q2132">
            <v>0.03</v>
          </cell>
          <cell r="R2132" t="str">
            <v>99.4</v>
          </cell>
          <cell r="S2132" t="str">
            <v>99.4</v>
          </cell>
          <cell r="T2132">
            <v>38626</v>
          </cell>
          <cell r="V2132" t="str">
            <v>12.0</v>
          </cell>
          <cell r="X2132" t="str">
            <v>0.1</v>
          </cell>
          <cell r="Z2132" t="str">
            <v>0.8</v>
          </cell>
          <cell r="AB2132" t="str">
            <v>2.2</v>
          </cell>
          <cell r="AD2132" t="str">
            <v>99.4</v>
          </cell>
          <cell r="AE2132" t="str">
            <v>70</v>
          </cell>
          <cell r="AF2132" t="str">
            <v xml:space="preserve">   685176</v>
          </cell>
          <cell r="AG2132" t="str">
            <v>300</v>
          </cell>
        </row>
        <row r="2133">
          <cell r="H2133" t="str">
            <v>1626_B_4</v>
          </cell>
          <cell r="I2133">
            <v>26481</v>
          </cell>
          <cell r="K2133" t="str">
            <v>OP</v>
          </cell>
          <cell r="L2133" t="str">
            <v>EK</v>
          </cell>
          <cell r="O2133" t="str">
            <v>6230</v>
          </cell>
          <cell r="P2133">
            <v>2639</v>
          </cell>
          <cell r="Q2133">
            <v>0</v>
          </cell>
          <cell r="R2133" t="str">
            <v>90.0</v>
          </cell>
          <cell r="S2133" t="str">
            <v>90.0</v>
          </cell>
          <cell r="T2133">
            <v>38657</v>
          </cell>
          <cell r="V2133" t="str">
            <v>NA</v>
          </cell>
          <cell r="X2133" t="str">
            <v>0.1</v>
          </cell>
          <cell r="Z2133" t="str">
            <v>NA</v>
          </cell>
          <cell r="AB2133" t="str">
            <v>2.2</v>
          </cell>
          <cell r="AD2133" t="str">
            <v>NA</v>
          </cell>
          <cell r="AE2133" t="str">
            <v>192</v>
          </cell>
          <cell r="AF2133" t="str">
            <v xml:space="preserve">  1550000</v>
          </cell>
          <cell r="AG2133" t="str">
            <v>343</v>
          </cell>
        </row>
        <row r="2134">
          <cell r="H2134" t="str">
            <v>1570_B_11</v>
          </cell>
          <cell r="I2134">
            <v>26451</v>
          </cell>
          <cell r="K2134" t="str">
            <v>OP</v>
          </cell>
          <cell r="L2134" t="str">
            <v>EK</v>
          </cell>
          <cell r="O2134" t="str">
            <v>7500</v>
          </cell>
          <cell r="P2134">
            <v>4874</v>
          </cell>
          <cell r="Q2134">
            <v>0.05</v>
          </cell>
          <cell r="R2134" t="str">
            <v>98.6</v>
          </cell>
          <cell r="S2134" t="str">
            <v>98.6</v>
          </cell>
          <cell r="T2134">
            <v>36495</v>
          </cell>
          <cell r="V2134" t="str">
            <v>20.0</v>
          </cell>
          <cell r="X2134" t="str">
            <v>NA</v>
          </cell>
          <cell r="Z2134" t="str">
            <v>1.0</v>
          </cell>
          <cell r="AB2134" t="str">
            <v>NA</v>
          </cell>
          <cell r="AD2134" t="str">
            <v>99.5</v>
          </cell>
          <cell r="AE2134" t="str">
            <v>78</v>
          </cell>
          <cell r="AF2134" t="str">
            <v xml:space="preserve">   270000</v>
          </cell>
          <cell r="AG2134" t="str">
            <v>305</v>
          </cell>
        </row>
        <row r="2135">
          <cell r="H2135" t="str">
            <v>1570_B_9</v>
          </cell>
          <cell r="I2135">
            <v>17319</v>
          </cell>
          <cell r="K2135" t="str">
            <v>OP</v>
          </cell>
          <cell r="L2135" t="str">
            <v>EK</v>
          </cell>
          <cell r="O2135" t="str">
            <v>900</v>
          </cell>
          <cell r="P2135">
            <v>1605</v>
          </cell>
          <cell r="Q2135">
            <v>0.17</v>
          </cell>
          <cell r="R2135" t="str">
            <v>98.7</v>
          </cell>
          <cell r="S2135" t="str">
            <v>98.7</v>
          </cell>
          <cell r="T2135">
            <v>35462</v>
          </cell>
          <cell r="V2135" t="str">
            <v>20.0</v>
          </cell>
          <cell r="X2135" t="str">
            <v>NA</v>
          </cell>
          <cell r="Z2135" t="str">
            <v>1.0</v>
          </cell>
          <cell r="AB2135" t="str">
            <v>NA</v>
          </cell>
          <cell r="AD2135" t="str">
            <v>94</v>
          </cell>
          <cell r="AE2135" t="str">
            <v>900</v>
          </cell>
          <cell r="AF2135" t="str">
            <v xml:space="preserve">   146000</v>
          </cell>
          <cell r="AG2135" t="str">
            <v>350</v>
          </cell>
        </row>
        <row r="2136">
          <cell r="H2136" t="str">
            <v>3178_B_1</v>
          </cell>
          <cell r="I2136">
            <v>27546</v>
          </cell>
          <cell r="K2136" t="str">
            <v>OP</v>
          </cell>
          <cell r="L2136" t="str">
            <v>EK</v>
          </cell>
          <cell r="O2136" t="str">
            <v>7291</v>
          </cell>
          <cell r="P2136">
            <v>7806</v>
          </cell>
          <cell r="Q2136">
            <v>0.04</v>
          </cell>
          <cell r="R2136" t="str">
            <v>99.5</v>
          </cell>
          <cell r="S2136" t="str">
            <v>99.5</v>
          </cell>
          <cell r="T2136">
            <v>36342</v>
          </cell>
          <cell r="V2136" t="str">
            <v>7.0</v>
          </cell>
          <cell r="W2136" t="str">
            <v>15.0</v>
          </cell>
          <cell r="X2136" t="str">
            <v>NA</v>
          </cell>
          <cell r="Z2136" t="str">
            <v>2.0</v>
          </cell>
          <cell r="AA2136" t="str">
            <v>2.4</v>
          </cell>
          <cell r="AB2136" t="str">
            <v>NA</v>
          </cell>
          <cell r="AD2136" t="str">
            <v>99.5</v>
          </cell>
          <cell r="AE2136" t="str">
            <v>150</v>
          </cell>
          <cell r="AF2136" t="str">
            <v>800000</v>
          </cell>
          <cell r="AG2136" t="str">
            <v>305</v>
          </cell>
        </row>
        <row r="2137">
          <cell r="H2137" t="str">
            <v>3178_B_2</v>
          </cell>
          <cell r="I2137">
            <v>27546</v>
          </cell>
          <cell r="K2137" t="str">
            <v>OP</v>
          </cell>
          <cell r="L2137" t="str">
            <v>EK</v>
          </cell>
          <cell r="O2137" t="str">
            <v>5217</v>
          </cell>
          <cell r="P2137">
            <v>7833</v>
          </cell>
          <cell r="Q2137">
            <v>0.01</v>
          </cell>
          <cell r="R2137" t="str">
            <v>99.9</v>
          </cell>
          <cell r="S2137" t="str">
            <v>99.8</v>
          </cell>
          <cell r="T2137">
            <v>34851</v>
          </cell>
          <cell r="V2137" t="str">
            <v>7.0</v>
          </cell>
          <cell r="W2137" t="str">
            <v>15.0</v>
          </cell>
          <cell r="X2137" t="str">
            <v>NA</v>
          </cell>
          <cell r="Z2137" t="str">
            <v>2.0</v>
          </cell>
          <cell r="AA2137" t="str">
            <v>2.4</v>
          </cell>
          <cell r="AB2137" t="str">
            <v>NA</v>
          </cell>
          <cell r="AD2137" t="str">
            <v>99.5</v>
          </cell>
          <cell r="AE2137" t="str">
            <v>150</v>
          </cell>
          <cell r="AF2137" t="str">
            <v xml:space="preserve">   800000</v>
          </cell>
          <cell r="AG2137" t="str">
            <v>305</v>
          </cell>
        </row>
        <row r="2138">
          <cell r="H2138" t="str">
            <v>3179_B_1</v>
          </cell>
          <cell r="I2138">
            <v>25204</v>
          </cell>
          <cell r="K2138" t="str">
            <v>OP</v>
          </cell>
          <cell r="L2138" t="str">
            <v>EK</v>
          </cell>
          <cell r="O2138" t="str">
            <v>6747</v>
          </cell>
          <cell r="P2138">
            <v>4915</v>
          </cell>
          <cell r="Q2138">
            <v>0.02</v>
          </cell>
          <cell r="R2138" t="str">
            <v>99.0</v>
          </cell>
          <cell r="S2138" t="str">
            <v>99.0</v>
          </cell>
          <cell r="T2138">
            <v>38565</v>
          </cell>
          <cell r="V2138" t="str">
            <v>10.0</v>
          </cell>
          <cell r="W2138" t="str">
            <v>20</v>
          </cell>
          <cell r="X2138" t="str">
            <v>NA</v>
          </cell>
          <cell r="Z2138" t="str">
            <v>2.0</v>
          </cell>
          <cell r="AA2138" t="str">
            <v>3.9</v>
          </cell>
          <cell r="AB2138" t="str">
            <v>NA</v>
          </cell>
          <cell r="AD2138" t="str">
            <v>99</v>
          </cell>
          <cell r="AE2138" t="str">
            <v>446</v>
          </cell>
          <cell r="AF2138" t="str">
            <v xml:space="preserve">  1733000</v>
          </cell>
          <cell r="AG2138" t="str">
            <v>300</v>
          </cell>
        </row>
        <row r="2139">
          <cell r="H2139" t="str">
            <v>3179_B_2</v>
          </cell>
          <cell r="I2139">
            <v>25569</v>
          </cell>
          <cell r="K2139" t="str">
            <v>OP</v>
          </cell>
          <cell r="L2139" t="str">
            <v>EK</v>
          </cell>
          <cell r="O2139" t="str">
            <v>6804</v>
          </cell>
          <cell r="P2139">
            <v>7558</v>
          </cell>
          <cell r="Q2139">
            <v>0.02</v>
          </cell>
          <cell r="R2139" t="str">
            <v>99.0</v>
          </cell>
          <cell r="S2139" t="str">
            <v>99.0</v>
          </cell>
          <cell r="T2139">
            <v>27820</v>
          </cell>
          <cell r="V2139" t="str">
            <v>10.0</v>
          </cell>
          <cell r="W2139" t="str">
            <v>20</v>
          </cell>
          <cell r="X2139" t="str">
            <v>NA</v>
          </cell>
          <cell r="Z2139" t="str">
            <v>2.0</v>
          </cell>
          <cell r="AA2139" t="str">
            <v>3.9</v>
          </cell>
          <cell r="AB2139" t="str">
            <v>NA</v>
          </cell>
          <cell r="AD2139" t="str">
            <v>99</v>
          </cell>
          <cell r="AE2139" t="str">
            <v>446</v>
          </cell>
          <cell r="AF2139" t="str">
            <v xml:space="preserve">  1733000</v>
          </cell>
          <cell r="AG2139" t="str">
            <v>300</v>
          </cell>
        </row>
        <row r="2140">
          <cell r="H2140" t="str">
            <v>3179_B_3</v>
          </cell>
          <cell r="I2140">
            <v>25934</v>
          </cell>
          <cell r="K2140" t="str">
            <v>OP</v>
          </cell>
          <cell r="L2140" t="str">
            <v>EK</v>
          </cell>
          <cell r="O2140" t="str">
            <v>6694</v>
          </cell>
          <cell r="P2140">
            <v>7364</v>
          </cell>
          <cell r="Q2140">
            <v>0.02</v>
          </cell>
          <cell r="R2140" t="str">
            <v>99.0</v>
          </cell>
          <cell r="S2140" t="str">
            <v>99.0</v>
          </cell>
          <cell r="T2140">
            <v>27820</v>
          </cell>
          <cell r="V2140" t="str">
            <v>10.0</v>
          </cell>
          <cell r="W2140" t="str">
            <v>20</v>
          </cell>
          <cell r="X2140" t="str">
            <v>NA</v>
          </cell>
          <cell r="Z2140" t="str">
            <v>2.0</v>
          </cell>
          <cell r="AA2140" t="str">
            <v>3.9</v>
          </cell>
          <cell r="AB2140" t="str">
            <v>NA</v>
          </cell>
          <cell r="AD2140" t="str">
            <v>99</v>
          </cell>
          <cell r="AE2140" t="str">
            <v>446</v>
          </cell>
          <cell r="AF2140" t="str">
            <v xml:space="preserve">  1733000</v>
          </cell>
          <cell r="AG2140" t="str">
            <v>300</v>
          </cell>
        </row>
        <row r="2141">
          <cell r="H2141" t="str">
            <v>3181_B_33</v>
          </cell>
          <cell r="I2141">
            <v>26816</v>
          </cell>
          <cell r="K2141" t="str">
            <v>OP</v>
          </cell>
          <cell r="L2141" t="str">
            <v>EK</v>
          </cell>
          <cell r="O2141" t="str">
            <v>3542</v>
          </cell>
          <cell r="P2141">
            <v>7576</v>
          </cell>
          <cell r="Q2141">
            <v>0.18</v>
          </cell>
          <cell r="R2141" t="str">
            <v>94.0</v>
          </cell>
          <cell r="S2141" t="str">
            <v>94.0</v>
          </cell>
          <cell r="T2141">
            <v>37561</v>
          </cell>
          <cell r="V2141" t="str">
            <v>11.0</v>
          </cell>
          <cell r="W2141" t="str">
            <v>14</v>
          </cell>
          <cell r="X2141" t="str">
            <v>NA</v>
          </cell>
          <cell r="Z2141" t="str">
            <v>2.5</v>
          </cell>
          <cell r="AA2141" t="str">
            <v>3.8</v>
          </cell>
          <cell r="AB2141" t="str">
            <v>NA</v>
          </cell>
          <cell r="AD2141" t="str">
            <v>99.5</v>
          </cell>
          <cell r="AE2141" t="str">
            <v>53</v>
          </cell>
          <cell r="AF2141" t="str">
            <v xml:space="preserve">  1100000</v>
          </cell>
          <cell r="AG2141" t="str">
            <v>300</v>
          </cell>
        </row>
        <row r="2142">
          <cell r="H2142" t="str">
            <v>3182_B_77</v>
          </cell>
          <cell r="J2142" t="str">
            <v>NA</v>
          </cell>
          <cell r="K2142" t="str">
            <v>RE</v>
          </cell>
          <cell r="L2142" t="str">
            <v>NA</v>
          </cell>
          <cell r="O2142" t="str">
            <v>288</v>
          </cell>
          <cell r="V2142" t="str">
            <v>NA</v>
          </cell>
          <cell r="X2142" t="str">
            <v>NA</v>
          </cell>
          <cell r="Z2142" t="str">
            <v>NA</v>
          </cell>
          <cell r="AB2142" t="str">
            <v>1</v>
          </cell>
          <cell r="AD2142" t="str">
            <v>0</v>
          </cell>
          <cell r="AE2142" t="str">
            <v>0</v>
          </cell>
          <cell r="AF2142" t="str">
            <v xml:space="preserve">        0</v>
          </cell>
          <cell r="AG2142" t="str">
            <v>0</v>
          </cell>
        </row>
        <row r="2143">
          <cell r="H2143" t="str">
            <v>10250_B_BP1</v>
          </cell>
          <cell r="I2143">
            <v>38473</v>
          </cell>
          <cell r="K2143" t="str">
            <v>OP</v>
          </cell>
          <cell r="L2143" t="str">
            <v>BP</v>
          </cell>
          <cell r="O2143" t="str">
            <v>10000</v>
          </cell>
          <cell r="P2143">
            <v>4610</v>
          </cell>
          <cell r="Q2143">
            <v>3.17</v>
          </cell>
          <cell r="R2143" t="str">
            <v>NA</v>
          </cell>
          <cell r="S2143" t="str">
            <v>NA</v>
          </cell>
          <cell r="U2143" t="str">
            <v>NA</v>
          </cell>
          <cell r="V2143" t="str">
            <v>NA</v>
          </cell>
          <cell r="X2143" t="str">
            <v>NA</v>
          </cell>
          <cell r="Z2143" t="str">
            <v>NA</v>
          </cell>
          <cell r="AB2143" t="str">
            <v>NA</v>
          </cell>
          <cell r="AD2143" t="str">
            <v>99.9</v>
          </cell>
          <cell r="AE2143" t="str">
            <v>0.15</v>
          </cell>
          <cell r="AF2143" t="str">
            <v>65216</v>
          </cell>
          <cell r="AG2143" t="str">
            <v>350</v>
          </cell>
        </row>
        <row r="2144">
          <cell r="H2144" t="str">
            <v>10250_B_BP2</v>
          </cell>
          <cell r="I2144">
            <v>38504</v>
          </cell>
          <cell r="K2144" t="str">
            <v>OP</v>
          </cell>
          <cell r="L2144" t="str">
            <v>BP</v>
          </cell>
          <cell r="O2144" t="str">
            <v>10000</v>
          </cell>
          <cell r="P2144">
            <v>3837</v>
          </cell>
          <cell r="Q2144">
            <v>3.17</v>
          </cell>
          <cell r="R2144" t="str">
            <v>NA</v>
          </cell>
          <cell r="S2144" t="str">
            <v>NA</v>
          </cell>
          <cell r="U2144" t="str">
            <v>NA</v>
          </cell>
          <cell r="V2144" t="str">
            <v>NA</v>
          </cell>
          <cell r="X2144" t="str">
            <v>NA</v>
          </cell>
          <cell r="Z2144" t="str">
            <v>NA</v>
          </cell>
          <cell r="AB2144" t="str">
            <v>NA</v>
          </cell>
          <cell r="AD2144" t="str">
            <v>99.9</v>
          </cell>
          <cell r="AE2144" t="str">
            <v>0.15</v>
          </cell>
          <cell r="AF2144" t="str">
            <v>65776</v>
          </cell>
          <cell r="AG2144" t="str">
            <v>350</v>
          </cell>
        </row>
        <row r="2145">
          <cell r="H2145" t="str">
            <v>10250_B_ESP1</v>
          </cell>
          <cell r="I2145">
            <v>31778</v>
          </cell>
          <cell r="K2145" t="str">
            <v>RE</v>
          </cell>
          <cell r="L2145" t="str">
            <v>EW</v>
          </cell>
          <cell r="O2145" t="str">
            <v>1500</v>
          </cell>
          <cell r="P2145">
            <v>2647</v>
          </cell>
          <cell r="Q2145">
            <v>68.36</v>
          </cell>
          <cell r="R2145" t="str">
            <v>NA</v>
          </cell>
          <cell r="S2145" t="str">
            <v>NA</v>
          </cell>
          <cell r="U2145" t="str">
            <v>NA</v>
          </cell>
          <cell r="V2145" t="str">
            <v>NA</v>
          </cell>
          <cell r="X2145" t="str">
            <v>NA</v>
          </cell>
          <cell r="Z2145" t="str">
            <v>NA</v>
          </cell>
          <cell r="AB2145" t="str">
            <v>NA</v>
          </cell>
          <cell r="AD2145" t="str">
            <v>99.9</v>
          </cell>
          <cell r="AE2145" t="str">
            <v>2</v>
          </cell>
          <cell r="AF2145" t="str">
            <v>56000</v>
          </cell>
          <cell r="AG2145" t="str">
            <v>400</v>
          </cell>
        </row>
        <row r="2146">
          <cell r="H2146" t="str">
            <v>10250_B_ESP2</v>
          </cell>
          <cell r="I2146">
            <v>31778</v>
          </cell>
          <cell r="K2146" t="str">
            <v>RE</v>
          </cell>
          <cell r="L2146" t="str">
            <v>EW</v>
          </cell>
          <cell r="O2146" t="str">
            <v>1500</v>
          </cell>
          <cell r="P2146">
            <v>3262</v>
          </cell>
          <cell r="Q2146">
            <v>81.900000000000006</v>
          </cell>
          <cell r="R2146" t="str">
            <v>NA</v>
          </cell>
          <cell r="S2146" t="str">
            <v>NA</v>
          </cell>
          <cell r="U2146" t="str">
            <v>NA</v>
          </cell>
          <cell r="V2146" t="str">
            <v>NA</v>
          </cell>
          <cell r="X2146" t="str">
            <v>NA</v>
          </cell>
          <cell r="Z2146" t="str">
            <v>NA</v>
          </cell>
          <cell r="AB2146" t="str">
            <v>NA</v>
          </cell>
          <cell r="AD2146" t="str">
            <v>99.9</v>
          </cell>
          <cell r="AE2146" t="str">
            <v>2</v>
          </cell>
          <cell r="AF2146" t="str">
            <v>56000</v>
          </cell>
          <cell r="AG2146" t="str">
            <v>400</v>
          </cell>
        </row>
        <row r="2147">
          <cell r="H2147" t="str">
            <v>50244_B_4PB</v>
          </cell>
          <cell r="I2147">
            <v>31564</v>
          </cell>
          <cell r="K2147" t="str">
            <v>OP</v>
          </cell>
          <cell r="L2147" t="str">
            <v>EW</v>
          </cell>
          <cell r="O2147" t="str">
            <v>EN</v>
          </cell>
          <cell r="P2147">
            <v>8553</v>
          </cell>
          <cell r="Q2147">
            <v>6.0000000000000001E-3</v>
          </cell>
          <cell r="R2147" t="str">
            <v>99.5</v>
          </cell>
          <cell r="S2147" t="str">
            <v>99.5</v>
          </cell>
          <cell r="T2147">
            <v>37895</v>
          </cell>
          <cell r="V2147" t="str">
            <v>12.0</v>
          </cell>
          <cell r="X2147" t="str">
            <v>NA</v>
          </cell>
          <cell r="Z2147" t="str">
            <v>0.6</v>
          </cell>
          <cell r="AB2147" t="str">
            <v>NA</v>
          </cell>
          <cell r="AD2147" t="str">
            <v>99.7</v>
          </cell>
          <cell r="AE2147" t="str">
            <v>35</v>
          </cell>
          <cell r="AF2147" t="str">
            <v>202000</v>
          </cell>
          <cell r="AG2147" t="str">
            <v>350</v>
          </cell>
        </row>
        <row r="2148">
          <cell r="H2148" t="str">
            <v>50244_B_BBB</v>
          </cell>
          <cell r="I2148">
            <v>26451</v>
          </cell>
          <cell r="K2148" t="str">
            <v>OP</v>
          </cell>
          <cell r="L2148" t="str">
            <v>EW</v>
          </cell>
          <cell r="O2148" t="str">
            <v>EN</v>
          </cell>
          <cell r="P2148">
            <v>7336</v>
          </cell>
          <cell r="Q2148">
            <v>0.03</v>
          </cell>
          <cell r="R2148" t="str">
            <v>99.5</v>
          </cell>
          <cell r="S2148" t="str">
            <v>99.5</v>
          </cell>
          <cell r="T2148">
            <v>37895</v>
          </cell>
          <cell r="V2148" t="str">
            <v>8.0</v>
          </cell>
          <cell r="X2148" t="str">
            <v>NA</v>
          </cell>
          <cell r="Z2148" t="str">
            <v>0.7</v>
          </cell>
          <cell r="AB2148" t="str">
            <v>NA</v>
          </cell>
          <cell r="AD2148" t="str">
            <v>99.3</v>
          </cell>
          <cell r="AE2148" t="str">
            <v>32</v>
          </cell>
          <cell r="AF2148" t="str">
            <v>187000</v>
          </cell>
          <cell r="AG2148" t="str">
            <v>425</v>
          </cell>
        </row>
        <row r="2149">
          <cell r="H2149" t="str">
            <v>50244_B_PGB</v>
          </cell>
          <cell r="I2149">
            <v>26451</v>
          </cell>
          <cell r="K2149" t="str">
            <v>OP</v>
          </cell>
          <cell r="L2149" t="str">
            <v>EW</v>
          </cell>
          <cell r="O2149" t="str">
            <v>EN</v>
          </cell>
          <cell r="P2149">
            <v>8286</v>
          </cell>
          <cell r="Q2149">
            <v>0.02</v>
          </cell>
          <cell r="R2149" t="str">
            <v>99.5</v>
          </cell>
          <cell r="S2149" t="str">
            <v>99.5</v>
          </cell>
          <cell r="T2149">
            <v>37956</v>
          </cell>
          <cell r="V2149" t="str">
            <v>8.0</v>
          </cell>
          <cell r="X2149" t="str">
            <v>NA</v>
          </cell>
          <cell r="Z2149" t="str">
            <v>0.7</v>
          </cell>
          <cell r="AB2149" t="str">
            <v>NA</v>
          </cell>
          <cell r="AD2149" t="str">
            <v>99.3</v>
          </cell>
          <cell r="AE2149" t="str">
            <v>32</v>
          </cell>
          <cell r="AF2149" t="str">
            <v>187000</v>
          </cell>
          <cell r="AG2149" t="str">
            <v>425</v>
          </cell>
        </row>
        <row r="2150">
          <cell r="H2150" t="str">
            <v>50244_B_RBB</v>
          </cell>
          <cell r="I2150">
            <v>26451</v>
          </cell>
          <cell r="K2150" t="str">
            <v>OP</v>
          </cell>
          <cell r="L2150" t="str">
            <v>WS</v>
          </cell>
          <cell r="O2150" t="str">
            <v>EN</v>
          </cell>
          <cell r="P2150">
            <v>7553</v>
          </cell>
          <cell r="Q2150">
            <v>0.12</v>
          </cell>
          <cell r="R2150" t="str">
            <v>99</v>
          </cell>
          <cell r="S2150" t="str">
            <v>99</v>
          </cell>
          <cell r="T2150">
            <v>38139</v>
          </cell>
          <cell r="V2150" t="str">
            <v>8.0</v>
          </cell>
          <cell r="X2150" t="str">
            <v>NA</v>
          </cell>
          <cell r="Z2150" t="str">
            <v>NA</v>
          </cell>
          <cell r="AB2150" t="str">
            <v>NA</v>
          </cell>
          <cell r="AD2150" t="str">
            <v>EN</v>
          </cell>
          <cell r="AE2150" t="str">
            <v>70</v>
          </cell>
          <cell r="AF2150" t="str">
            <v>140000</v>
          </cell>
          <cell r="AG2150" t="str">
            <v>140</v>
          </cell>
        </row>
        <row r="2151">
          <cell r="H2151" t="str">
            <v>50244_B_RCB</v>
          </cell>
          <cell r="I2151">
            <v>26451</v>
          </cell>
          <cell r="K2151" t="str">
            <v>OP</v>
          </cell>
          <cell r="L2151" t="str">
            <v>EW</v>
          </cell>
          <cell r="O2151" t="str">
            <v>EN</v>
          </cell>
          <cell r="P2151">
            <v>7889</v>
          </cell>
          <cell r="Q2151">
            <v>0.04</v>
          </cell>
          <cell r="R2151" t="str">
            <v>99.5</v>
          </cell>
          <cell r="S2151" t="str">
            <v>99.5</v>
          </cell>
          <cell r="T2151">
            <v>37956</v>
          </cell>
          <cell r="V2151" t="str">
            <v>8.0</v>
          </cell>
          <cell r="X2151" t="str">
            <v>NA</v>
          </cell>
          <cell r="Z2151" t="str">
            <v>0.7</v>
          </cell>
          <cell r="AB2151" t="str">
            <v>NA</v>
          </cell>
          <cell r="AD2151" t="str">
            <v>99.3</v>
          </cell>
          <cell r="AE2151" t="str">
            <v>40</v>
          </cell>
          <cell r="AF2151" t="str">
            <v>236000</v>
          </cell>
          <cell r="AG2151" t="str">
            <v>425</v>
          </cell>
        </row>
        <row r="2152">
          <cell r="H2152" t="str">
            <v>50956_B_BFB</v>
          </cell>
          <cell r="I2152">
            <v>36312</v>
          </cell>
          <cell r="K2152" t="str">
            <v>OP</v>
          </cell>
          <cell r="L2152" t="str">
            <v>EK</v>
          </cell>
          <cell r="O2152" t="str">
            <v>6700</v>
          </cell>
          <cell r="P2152">
            <v>8391</v>
          </cell>
          <cell r="Q2152">
            <v>0.01</v>
          </cell>
          <cell r="R2152" t="str">
            <v>99.2</v>
          </cell>
          <cell r="S2152" t="str">
            <v>NA</v>
          </cell>
          <cell r="U2152" t="str">
            <v>NA</v>
          </cell>
          <cell r="V2152" t="str">
            <v>NA</v>
          </cell>
          <cell r="W2152" t="str">
            <v>NA</v>
          </cell>
          <cell r="X2152" t="str">
            <v>NA</v>
          </cell>
          <cell r="Y2152" t="str">
            <v>NA</v>
          </cell>
          <cell r="Z2152" t="str">
            <v>NA</v>
          </cell>
          <cell r="AA2152" t="str">
            <v>NA</v>
          </cell>
          <cell r="AB2152" t="str">
            <v>NA</v>
          </cell>
          <cell r="AC2152" t="str">
            <v>NA</v>
          </cell>
          <cell r="AD2152" t="str">
            <v>99.2</v>
          </cell>
          <cell r="AE2152" t="str">
            <v>88</v>
          </cell>
          <cell r="AF2152" t="str">
            <v>230000</v>
          </cell>
          <cell r="AG2152" t="str">
            <v>330</v>
          </cell>
        </row>
        <row r="2153">
          <cell r="H2153" t="str">
            <v>50956_B_PB1</v>
          </cell>
          <cell r="I2153">
            <v>30103</v>
          </cell>
          <cell r="K2153" t="str">
            <v>OP</v>
          </cell>
          <cell r="L2153" t="str">
            <v>EK</v>
          </cell>
          <cell r="O2153" t="str">
            <v>11306</v>
          </cell>
          <cell r="P2153">
            <v>7324</v>
          </cell>
          <cell r="Q2153">
            <v>0.01</v>
          </cell>
          <cell r="R2153" t="str">
            <v>99.9</v>
          </cell>
          <cell r="S2153" t="str">
            <v>99.9</v>
          </cell>
          <cell r="T2153">
            <v>30956</v>
          </cell>
          <cell r="V2153" t="str">
            <v>14</v>
          </cell>
          <cell r="W2153" t="str">
            <v>14</v>
          </cell>
          <cell r="X2153" t="str">
            <v>NA</v>
          </cell>
          <cell r="Y2153" t="str">
            <v>NA</v>
          </cell>
          <cell r="Z2153" t="str">
            <v>2.8</v>
          </cell>
          <cell r="AA2153" t="str">
            <v>2.8</v>
          </cell>
          <cell r="AB2153" t="str">
            <v>NA</v>
          </cell>
          <cell r="AC2153" t="str">
            <v>NA</v>
          </cell>
          <cell r="AD2153" t="str">
            <v>99.9</v>
          </cell>
          <cell r="AE2153" t="str">
            <v>203</v>
          </cell>
          <cell r="AF2153" t="str">
            <v>396800</v>
          </cell>
          <cell r="AG2153" t="str">
            <v>333</v>
          </cell>
        </row>
        <row r="2154">
          <cell r="H2154" t="str">
            <v>50956_B_PB2</v>
          </cell>
          <cell r="I2154">
            <v>30103</v>
          </cell>
          <cell r="K2154" t="str">
            <v>OP</v>
          </cell>
          <cell r="L2154" t="str">
            <v>EK</v>
          </cell>
          <cell r="O2154" t="str">
            <v>11306</v>
          </cell>
          <cell r="P2154">
            <v>7377</v>
          </cell>
          <cell r="Q2154">
            <v>0.01</v>
          </cell>
          <cell r="R2154" t="str">
            <v>99.9</v>
          </cell>
          <cell r="S2154" t="str">
            <v>99.9</v>
          </cell>
          <cell r="T2154">
            <v>30956</v>
          </cell>
          <cell r="V2154" t="str">
            <v>14</v>
          </cell>
          <cell r="W2154" t="str">
            <v>14</v>
          </cell>
          <cell r="X2154" t="str">
            <v>NA</v>
          </cell>
          <cell r="Y2154" t="str">
            <v>NA</v>
          </cell>
          <cell r="Z2154" t="str">
            <v>2.8</v>
          </cell>
          <cell r="AA2154" t="str">
            <v>2.8</v>
          </cell>
          <cell r="AB2154" t="str">
            <v>NA</v>
          </cell>
          <cell r="AC2154" t="str">
            <v>NA</v>
          </cell>
          <cell r="AD2154" t="str">
            <v>99.9</v>
          </cell>
          <cell r="AE2154" t="str">
            <v>203</v>
          </cell>
          <cell r="AF2154" t="str">
            <v>396800</v>
          </cell>
          <cell r="AG2154" t="str">
            <v>333</v>
          </cell>
        </row>
        <row r="2155">
          <cell r="H2155" t="str">
            <v>50956_B_PB3</v>
          </cell>
          <cell r="I2155">
            <v>30103</v>
          </cell>
          <cell r="K2155" t="str">
            <v>OP</v>
          </cell>
          <cell r="L2155" t="str">
            <v>EK</v>
          </cell>
          <cell r="O2155" t="str">
            <v>11306</v>
          </cell>
          <cell r="P2155">
            <v>5619</v>
          </cell>
          <cell r="Q2155">
            <v>0.01</v>
          </cell>
          <cell r="R2155" t="str">
            <v>99.9</v>
          </cell>
          <cell r="S2155" t="str">
            <v>99.9</v>
          </cell>
          <cell r="T2155">
            <v>30956</v>
          </cell>
          <cell r="V2155" t="str">
            <v>14</v>
          </cell>
          <cell r="W2155" t="str">
            <v>14</v>
          </cell>
          <cell r="X2155" t="str">
            <v>NA</v>
          </cell>
          <cell r="Y2155" t="str">
            <v>NA</v>
          </cell>
          <cell r="Z2155" t="str">
            <v>2.8</v>
          </cell>
          <cell r="AA2155" t="str">
            <v>2.8</v>
          </cell>
          <cell r="AB2155" t="str">
            <v>NA</v>
          </cell>
          <cell r="AC2155" t="str">
            <v>NA</v>
          </cell>
          <cell r="AD2155" t="str">
            <v>99.9</v>
          </cell>
          <cell r="AE2155" t="str">
            <v>203</v>
          </cell>
          <cell r="AF2155" t="str">
            <v>396800</v>
          </cell>
          <cell r="AG2155" t="str">
            <v>333</v>
          </cell>
        </row>
        <row r="2156">
          <cell r="H2156" t="str">
            <v>50956_B_RB3</v>
          </cell>
          <cell r="I2156">
            <v>34486</v>
          </cell>
          <cell r="K2156" t="str">
            <v>OP</v>
          </cell>
          <cell r="L2156" t="str">
            <v>EK</v>
          </cell>
          <cell r="O2156" t="str">
            <v>8000</v>
          </cell>
          <cell r="P2156">
            <v>8472</v>
          </cell>
          <cell r="Q2156">
            <v>7.0000000000000007E-2</v>
          </cell>
          <cell r="R2156" t="str">
            <v>99.8</v>
          </cell>
          <cell r="S2156" t="str">
            <v>NA</v>
          </cell>
          <cell r="U2156" t="str">
            <v>NA</v>
          </cell>
          <cell r="V2156" t="str">
            <v>NA</v>
          </cell>
          <cell r="W2156" t="str">
            <v>NA</v>
          </cell>
          <cell r="X2156" t="str">
            <v>NA</v>
          </cell>
          <cell r="Y2156" t="str">
            <v>NA</v>
          </cell>
          <cell r="Z2156" t="str">
            <v>NA</v>
          </cell>
          <cell r="AA2156" t="str">
            <v>NA</v>
          </cell>
          <cell r="AB2156" t="str">
            <v>NA</v>
          </cell>
          <cell r="AC2156" t="str">
            <v>NA</v>
          </cell>
          <cell r="AD2156" t="str">
            <v>99.8</v>
          </cell>
          <cell r="AE2156" t="str">
            <v>84</v>
          </cell>
          <cell r="AF2156" t="str">
            <v>420000</v>
          </cell>
          <cell r="AG2156" t="str">
            <v>390</v>
          </cell>
        </row>
        <row r="2157">
          <cell r="H2157" t="str">
            <v>126_B_4</v>
          </cell>
          <cell r="I2157">
            <v>32112</v>
          </cell>
          <cell r="K2157" t="str">
            <v>OP</v>
          </cell>
          <cell r="L2157" t="str">
            <v>BP</v>
          </cell>
          <cell r="O2157" t="str">
            <v>EN</v>
          </cell>
          <cell r="P2157">
            <v>8308</v>
          </cell>
          <cell r="Q2157">
            <v>0.01</v>
          </cell>
          <cell r="R2157" t="str">
            <v>99.8</v>
          </cell>
          <cell r="S2157" t="str">
            <v>99.8</v>
          </cell>
          <cell r="T2157">
            <v>38504</v>
          </cell>
          <cell r="V2157" t="str">
            <v>12.5</v>
          </cell>
          <cell r="X2157" t="str">
            <v>NA</v>
          </cell>
          <cell r="Z2157" t="str">
            <v>.6</v>
          </cell>
          <cell r="AB2157" t="str">
            <v>NA</v>
          </cell>
          <cell r="AD2157" t="str">
            <v>99.8</v>
          </cell>
          <cell r="AE2157" t="str">
            <v>0</v>
          </cell>
          <cell r="AF2157" t="str">
            <v xml:space="preserve">   395000</v>
          </cell>
          <cell r="AG2157" t="str">
            <v>287</v>
          </cell>
        </row>
        <row r="2158">
          <cell r="H2158" t="str">
            <v>8223_B_1</v>
          </cell>
          <cell r="I2158">
            <v>31199</v>
          </cell>
          <cell r="K2158" t="str">
            <v>OP</v>
          </cell>
          <cell r="L2158" t="str">
            <v>BR</v>
          </cell>
          <cell r="O2158" t="str">
            <v>19445</v>
          </cell>
          <cell r="P2158">
            <v>8351</v>
          </cell>
          <cell r="Q2158">
            <v>0.01</v>
          </cell>
          <cell r="R2158" t="str">
            <v>99.9</v>
          </cell>
          <cell r="S2158" t="str">
            <v>99.9</v>
          </cell>
          <cell r="T2158">
            <v>38473</v>
          </cell>
          <cell r="V2158" t="str">
            <v>20.0</v>
          </cell>
          <cell r="X2158" t="str">
            <v>NA</v>
          </cell>
          <cell r="Z2158" t="str">
            <v>0.7</v>
          </cell>
          <cell r="AB2158" t="str">
            <v>1.0</v>
          </cell>
          <cell r="AD2158" t="str">
            <v>99.9</v>
          </cell>
          <cell r="AE2158" t="str">
            <v>113</v>
          </cell>
          <cell r="AF2158" t="str">
            <v xml:space="preserve">  1523740</v>
          </cell>
          <cell r="AG2158" t="str">
            <v>150</v>
          </cell>
        </row>
        <row r="2159">
          <cell r="H2159" t="str">
            <v>8223_B_2</v>
          </cell>
          <cell r="I2159">
            <v>33025</v>
          </cell>
          <cell r="K2159" t="str">
            <v>OP</v>
          </cell>
          <cell r="L2159" t="str">
            <v>BR</v>
          </cell>
          <cell r="O2159" t="str">
            <v>24712</v>
          </cell>
          <cell r="P2159">
            <v>7176</v>
          </cell>
          <cell r="Q2159">
            <v>0.01</v>
          </cell>
          <cell r="R2159" t="str">
            <v>99.9</v>
          </cell>
          <cell r="S2159" t="str">
            <v>99.9</v>
          </cell>
          <cell r="T2159">
            <v>38504</v>
          </cell>
          <cell r="V2159" t="str">
            <v>20.0</v>
          </cell>
          <cell r="X2159" t="str">
            <v>EN</v>
          </cell>
          <cell r="Z2159" t="str">
            <v>0.7</v>
          </cell>
          <cell r="AB2159" t="str">
            <v>1.0</v>
          </cell>
          <cell r="AD2159" t="str">
            <v>99.9</v>
          </cell>
          <cell r="AE2159" t="str">
            <v>113</v>
          </cell>
          <cell r="AF2159" t="str">
            <v xml:space="preserve">  1523740</v>
          </cell>
          <cell r="AG2159" t="str">
            <v>150</v>
          </cell>
        </row>
        <row r="2160">
          <cell r="H2160" t="str">
            <v>50243_B_8</v>
          </cell>
          <cell r="I2160">
            <v>31656</v>
          </cell>
          <cell r="K2160" t="str">
            <v>OP</v>
          </cell>
          <cell r="L2160" t="str">
            <v>MC</v>
          </cell>
          <cell r="M2160" t="str">
            <v>EH</v>
          </cell>
          <cell r="O2160" t="str">
            <v>5183</v>
          </cell>
          <cell r="P2160">
            <v>8179</v>
          </cell>
          <cell r="Q2160">
            <v>0</v>
          </cell>
          <cell r="R2160" t="str">
            <v>99.8</v>
          </cell>
          <cell r="S2160" t="str">
            <v>NA</v>
          </cell>
          <cell r="U2160" t="str">
            <v>NA</v>
          </cell>
          <cell r="V2160" t="str">
            <v>8.8</v>
          </cell>
          <cell r="X2160" t="str">
            <v>0.1</v>
          </cell>
          <cell r="Z2160" t="str">
            <v>0.7</v>
          </cell>
          <cell r="AB2160" t="str">
            <v>0.7</v>
          </cell>
          <cell r="AD2160" t="str">
            <v>99.5</v>
          </cell>
          <cell r="AE2160" t="str">
            <v>13</v>
          </cell>
          <cell r="AF2160" t="str">
            <v>320000</v>
          </cell>
          <cell r="AG2160" t="str">
            <v>360</v>
          </cell>
        </row>
        <row r="2161">
          <cell r="H2161" t="str">
            <v>50250_B_1RB</v>
          </cell>
          <cell r="I2161">
            <v>27546</v>
          </cell>
          <cell r="K2161" t="str">
            <v>OP</v>
          </cell>
          <cell r="L2161" t="str">
            <v>EK</v>
          </cell>
          <cell r="O2161" t="str">
            <v>860</v>
          </cell>
          <cell r="P2161">
            <v>8555</v>
          </cell>
          <cell r="Q2161">
            <v>0.03</v>
          </cell>
          <cell r="R2161" t="str">
            <v>NA</v>
          </cell>
          <cell r="S2161" t="str">
            <v>NA</v>
          </cell>
          <cell r="U2161" t="str">
            <v>NA</v>
          </cell>
          <cell r="V2161" t="str">
            <v>NA</v>
          </cell>
          <cell r="X2161" t="str">
            <v>NA</v>
          </cell>
          <cell r="Z2161" t="str">
            <v>NA</v>
          </cell>
          <cell r="AB2161" t="str">
            <v>NA</v>
          </cell>
          <cell r="AD2161" t="str">
            <v>99.8</v>
          </cell>
          <cell r="AE2161" t="str">
            <v>37.4</v>
          </cell>
          <cell r="AF2161" t="str">
            <v>355000</v>
          </cell>
          <cell r="AG2161" t="str">
            <v>370</v>
          </cell>
        </row>
        <row r="2162">
          <cell r="H2162" t="str">
            <v>50250_B_2RB</v>
          </cell>
          <cell r="I2162">
            <v>31199</v>
          </cell>
          <cell r="K2162" t="str">
            <v>OP</v>
          </cell>
          <cell r="L2162" t="str">
            <v>EK</v>
          </cell>
          <cell r="O2162" t="str">
            <v>1034</v>
          </cell>
          <cell r="P2162">
            <v>8405</v>
          </cell>
          <cell r="Q2162">
            <v>0.02</v>
          </cell>
          <cell r="R2162" t="str">
            <v>NA</v>
          </cell>
          <cell r="S2162" t="str">
            <v>NA</v>
          </cell>
          <cell r="U2162" t="str">
            <v>NA</v>
          </cell>
          <cell r="V2162" t="str">
            <v>NA</v>
          </cell>
          <cell r="X2162" t="str">
            <v>NA</v>
          </cell>
          <cell r="Z2162" t="str">
            <v>NA</v>
          </cell>
          <cell r="AB2162" t="str">
            <v>NA</v>
          </cell>
          <cell r="AD2162" t="str">
            <v>99.8</v>
          </cell>
          <cell r="AE2162" t="str">
            <v>37.4</v>
          </cell>
          <cell r="AF2162" t="str">
            <v>355000</v>
          </cell>
          <cell r="AG2162" t="str">
            <v>370</v>
          </cell>
        </row>
        <row r="2163">
          <cell r="H2163" t="str">
            <v>50250_B_3PB</v>
          </cell>
          <cell r="I2163">
            <v>29738</v>
          </cell>
          <cell r="K2163" t="str">
            <v>OP</v>
          </cell>
          <cell r="L2163" t="str">
            <v>MC</v>
          </cell>
          <cell r="M2163" t="str">
            <v>WS</v>
          </cell>
          <cell r="O2163" t="str">
            <v>EN</v>
          </cell>
          <cell r="P2163">
            <v>8576</v>
          </cell>
          <cell r="Q2163">
            <v>0.05</v>
          </cell>
          <cell r="R2163" t="str">
            <v>NA</v>
          </cell>
          <cell r="S2163" t="str">
            <v>NA</v>
          </cell>
          <cell r="U2163" t="str">
            <v>NA</v>
          </cell>
          <cell r="V2163" t="str">
            <v>10.0</v>
          </cell>
          <cell r="X2163" t="str">
            <v>NA</v>
          </cell>
          <cell r="Z2163" t="str">
            <v>4.0</v>
          </cell>
          <cell r="AB2163" t="str">
            <v>NA</v>
          </cell>
          <cell r="AD2163" t="str">
            <v>99.3</v>
          </cell>
          <cell r="AE2163" t="str">
            <v>11.3</v>
          </cell>
          <cell r="AF2163" t="str">
            <v>65100</v>
          </cell>
          <cell r="AG2163" t="str">
            <v>168</v>
          </cell>
        </row>
        <row r="2164">
          <cell r="H2164" t="str">
            <v>50250_B_4PB</v>
          </cell>
          <cell r="I2164">
            <v>29738</v>
          </cell>
          <cell r="K2164" t="str">
            <v>OP</v>
          </cell>
          <cell r="L2164" t="str">
            <v>MC</v>
          </cell>
          <cell r="M2164" t="str">
            <v>WS</v>
          </cell>
          <cell r="O2164" t="str">
            <v>405</v>
          </cell>
          <cell r="P2164">
            <v>8330</v>
          </cell>
          <cell r="Q2164">
            <v>0.1</v>
          </cell>
          <cell r="R2164" t="str">
            <v>NA</v>
          </cell>
          <cell r="S2164" t="str">
            <v>NA</v>
          </cell>
          <cell r="U2164" t="str">
            <v>NA</v>
          </cell>
          <cell r="V2164" t="str">
            <v>10.0</v>
          </cell>
          <cell r="X2164" t="str">
            <v>NA</v>
          </cell>
          <cell r="Z2164" t="str">
            <v>4.0</v>
          </cell>
          <cell r="AB2164" t="str">
            <v>NA</v>
          </cell>
          <cell r="AD2164" t="str">
            <v>98.5</v>
          </cell>
          <cell r="AE2164" t="str">
            <v>48.7</v>
          </cell>
          <cell r="AF2164" t="str">
            <v>253875</v>
          </cell>
          <cell r="AG2164" t="str">
            <v>157</v>
          </cell>
        </row>
        <row r="2165">
          <cell r="H2165" t="str">
            <v>50254_B_WS</v>
          </cell>
          <cell r="I2165">
            <v>23529</v>
          </cell>
          <cell r="K2165" t="str">
            <v>OP</v>
          </cell>
          <cell r="L2165" t="str">
            <v>WS</v>
          </cell>
          <cell r="O2165" t="str">
            <v>1800</v>
          </cell>
          <cell r="P2165">
            <v>8489</v>
          </cell>
          <cell r="Q2165">
            <v>0.03</v>
          </cell>
          <cell r="R2165" t="str">
            <v>99.7</v>
          </cell>
          <cell r="S2165" t="str">
            <v>99.7</v>
          </cell>
          <cell r="T2165">
            <v>35704</v>
          </cell>
          <cell r="V2165" t="str">
            <v>6.0</v>
          </cell>
          <cell r="X2165" t="str">
            <v>0.1</v>
          </cell>
          <cell r="Z2165" t="str">
            <v>1.5</v>
          </cell>
          <cell r="AB2165" t="str">
            <v>2.1</v>
          </cell>
          <cell r="AD2165" t="str">
            <v>99.5</v>
          </cell>
          <cell r="AE2165" t="str">
            <v>16</v>
          </cell>
          <cell r="AF2165" t="str">
            <v>265000</v>
          </cell>
          <cell r="AG2165" t="str">
            <v>420</v>
          </cell>
        </row>
        <row r="2166">
          <cell r="H2166" t="str">
            <v>2516_B_1</v>
          </cell>
          <cell r="I2166">
            <v>27942</v>
          </cell>
          <cell r="K2166" t="str">
            <v>OP</v>
          </cell>
          <cell r="L2166" t="str">
            <v>EK</v>
          </cell>
          <cell r="O2166" t="str">
            <v>7797</v>
          </cell>
          <cell r="P2166">
            <v>5550</v>
          </cell>
          <cell r="Q2166">
            <v>0.01</v>
          </cell>
          <cell r="R2166" t="str">
            <v>84.4</v>
          </cell>
          <cell r="S2166" t="str">
            <v>50.0</v>
          </cell>
          <cell r="T2166">
            <v>38322</v>
          </cell>
          <cell r="V2166" t="str">
            <v>NA</v>
          </cell>
          <cell r="X2166" t="str">
            <v>.2</v>
          </cell>
          <cell r="Z2166" t="str">
            <v>NA</v>
          </cell>
          <cell r="AB2166" t="str">
            <v>1</v>
          </cell>
          <cell r="AD2166" t="str">
            <v>98</v>
          </cell>
          <cell r="AE2166" t="str">
            <v>44</v>
          </cell>
          <cell r="AF2166" t="str">
            <v xml:space="preserve">  1020000</v>
          </cell>
          <cell r="AG2166" t="str">
            <v>285</v>
          </cell>
        </row>
        <row r="2167">
          <cell r="H2167" t="str">
            <v>2516_B_2</v>
          </cell>
          <cell r="I2167">
            <v>28672</v>
          </cell>
          <cell r="K2167" t="str">
            <v>OP</v>
          </cell>
          <cell r="L2167" t="str">
            <v>EK</v>
          </cell>
          <cell r="O2167" t="str">
            <v>10235</v>
          </cell>
          <cell r="P2167">
            <v>7974</v>
          </cell>
          <cell r="Q2167">
            <v>0.01</v>
          </cell>
          <cell r="R2167" t="str">
            <v>89.4</v>
          </cell>
          <cell r="S2167" t="str">
            <v>50.0</v>
          </cell>
          <cell r="T2167">
            <v>38534</v>
          </cell>
          <cell r="V2167" t="str">
            <v>NA</v>
          </cell>
          <cell r="X2167" t="str">
            <v>.2</v>
          </cell>
          <cell r="Z2167" t="str">
            <v>NA</v>
          </cell>
          <cell r="AB2167" t="str">
            <v>1</v>
          </cell>
          <cell r="AD2167" t="str">
            <v>98</v>
          </cell>
          <cell r="AE2167" t="str">
            <v>44</v>
          </cell>
          <cell r="AF2167" t="str">
            <v xml:space="preserve">  1020000</v>
          </cell>
          <cell r="AG2167" t="str">
            <v>285</v>
          </cell>
        </row>
        <row r="2168">
          <cell r="H2168" t="str">
            <v>2516_B_3</v>
          </cell>
          <cell r="I2168">
            <v>26481</v>
          </cell>
          <cell r="K2168" t="str">
            <v>OP</v>
          </cell>
          <cell r="L2168" t="str">
            <v>EK</v>
          </cell>
          <cell r="O2168" t="str">
            <v>4336</v>
          </cell>
          <cell r="P2168">
            <v>6702</v>
          </cell>
          <cell r="Q2168">
            <v>0.01</v>
          </cell>
          <cell r="R2168" t="str">
            <v>87.4</v>
          </cell>
          <cell r="S2168" t="str">
            <v>50.0</v>
          </cell>
          <cell r="T2168">
            <v>38596</v>
          </cell>
          <cell r="V2168" t="str">
            <v>NA</v>
          </cell>
          <cell r="X2168" t="str">
            <v>.2</v>
          </cell>
          <cell r="Z2168" t="str">
            <v>NA</v>
          </cell>
          <cell r="AB2168" t="str">
            <v>1</v>
          </cell>
          <cell r="AD2168" t="str">
            <v>98</v>
          </cell>
          <cell r="AE2168" t="str">
            <v>44</v>
          </cell>
          <cell r="AF2168" t="str">
            <v xml:space="preserve">  1020000</v>
          </cell>
          <cell r="AG2168" t="str">
            <v>285</v>
          </cell>
        </row>
        <row r="2169">
          <cell r="H2169" t="str">
            <v>2516_B_4</v>
          </cell>
          <cell r="I2169">
            <v>28460</v>
          </cell>
          <cell r="K2169" t="str">
            <v>OP</v>
          </cell>
          <cell r="L2169" t="str">
            <v>EK</v>
          </cell>
          <cell r="O2169" t="str">
            <v>8621</v>
          </cell>
          <cell r="P2169">
            <v>7864</v>
          </cell>
          <cell r="Q2169">
            <v>0.01</v>
          </cell>
          <cell r="R2169" t="str">
            <v>89.6</v>
          </cell>
          <cell r="S2169" t="str">
            <v>50.0</v>
          </cell>
          <cell r="T2169">
            <v>38322</v>
          </cell>
          <cell r="V2169" t="str">
            <v>NA</v>
          </cell>
          <cell r="X2169" t="str">
            <v>.2</v>
          </cell>
          <cell r="Z2169" t="str">
            <v>NA</v>
          </cell>
          <cell r="AB2169" t="str">
            <v>.7</v>
          </cell>
          <cell r="AD2169" t="str">
            <v>98</v>
          </cell>
          <cell r="AE2169" t="str">
            <v>44</v>
          </cell>
          <cell r="AF2169" t="str">
            <v xml:space="preserve">  1020000</v>
          </cell>
          <cell r="AG2169" t="str">
            <v>285</v>
          </cell>
        </row>
        <row r="2170">
          <cell r="H2170" t="str">
            <v>2517_B_3</v>
          </cell>
          <cell r="I2170">
            <v>21490</v>
          </cell>
          <cell r="K2170" t="str">
            <v>OP</v>
          </cell>
          <cell r="L2170" t="str">
            <v>EK</v>
          </cell>
          <cell r="O2170" t="str">
            <v>1077</v>
          </cell>
          <cell r="P2170">
            <v>6598</v>
          </cell>
          <cell r="Q2170">
            <v>0.01</v>
          </cell>
          <cell r="R2170" t="str">
            <v>85.4</v>
          </cell>
          <cell r="S2170" t="str">
            <v>50.0</v>
          </cell>
          <cell r="T2170">
            <v>38534</v>
          </cell>
          <cell r="V2170" t="str">
            <v>NA</v>
          </cell>
          <cell r="X2170" t="str">
            <v>.2</v>
          </cell>
          <cell r="Z2170" t="str">
            <v>NA</v>
          </cell>
          <cell r="AB2170" t="str">
            <v>1</v>
          </cell>
          <cell r="AD2170" t="str">
            <v>95</v>
          </cell>
          <cell r="AE2170" t="str">
            <v>480</v>
          </cell>
          <cell r="AF2170" t="str">
            <v xml:space="preserve">   518000</v>
          </cell>
          <cell r="AG2170" t="str">
            <v>281</v>
          </cell>
        </row>
        <row r="2171">
          <cell r="H2171" t="str">
            <v>2517_B_4</v>
          </cell>
          <cell r="I2171">
            <v>22221</v>
          </cell>
          <cell r="K2171" t="str">
            <v>OP</v>
          </cell>
          <cell r="L2171" t="str">
            <v>EK</v>
          </cell>
          <cell r="O2171" t="str">
            <v>1103</v>
          </cell>
          <cell r="P2171">
            <v>7437</v>
          </cell>
          <cell r="Q2171">
            <v>0.01</v>
          </cell>
          <cell r="R2171" t="str">
            <v>83.1</v>
          </cell>
          <cell r="S2171" t="str">
            <v>50.0</v>
          </cell>
          <cell r="T2171">
            <v>38565</v>
          </cell>
          <cell r="V2171" t="str">
            <v>NA</v>
          </cell>
          <cell r="X2171" t="str">
            <v>.2</v>
          </cell>
          <cell r="Z2171" t="str">
            <v>NA</v>
          </cell>
          <cell r="AB2171" t="str">
            <v>1</v>
          </cell>
          <cell r="AD2171" t="str">
            <v>95</v>
          </cell>
          <cell r="AE2171" t="str">
            <v>480</v>
          </cell>
          <cell r="AF2171" t="str">
            <v xml:space="preserve">   518000</v>
          </cell>
          <cell r="AG2171" t="str">
            <v>281</v>
          </cell>
        </row>
        <row r="2172">
          <cell r="H2172" t="str">
            <v>50544_B_10</v>
          </cell>
          <cell r="I2172">
            <v>32143</v>
          </cell>
          <cell r="K2172" t="str">
            <v>OP</v>
          </cell>
          <cell r="L2172" t="str">
            <v>WS</v>
          </cell>
          <cell r="O2172" t="str">
            <v>5000</v>
          </cell>
          <cell r="P2172">
            <v>8421</v>
          </cell>
          <cell r="Q2172">
            <v>0.08</v>
          </cell>
          <cell r="R2172" t="str">
            <v>95.0</v>
          </cell>
          <cell r="S2172" t="str">
            <v>NA</v>
          </cell>
          <cell r="U2172" t="str">
            <v>NA</v>
          </cell>
          <cell r="V2172" t="str">
            <v>NA</v>
          </cell>
          <cell r="X2172" t="str">
            <v>0.5</v>
          </cell>
          <cell r="Z2172" t="str">
            <v>NA</v>
          </cell>
          <cell r="AB2172" t="str">
            <v>.76</v>
          </cell>
          <cell r="AD2172" t="str">
            <v>95.0</v>
          </cell>
          <cell r="AE2172" t="str">
            <v>34</v>
          </cell>
          <cell r="AF2172" t="str">
            <v>100000</v>
          </cell>
          <cell r="AG2172" t="str">
            <v>145</v>
          </cell>
        </row>
        <row r="2173">
          <cell r="H2173" t="str">
            <v>50544_B_ESP</v>
          </cell>
          <cell r="I2173">
            <v>31778</v>
          </cell>
          <cell r="K2173" t="str">
            <v>OP</v>
          </cell>
          <cell r="L2173" t="str">
            <v>EK</v>
          </cell>
          <cell r="O2173" t="str">
            <v>8100</v>
          </cell>
          <cell r="P2173">
            <v>8451</v>
          </cell>
          <cell r="Q2173">
            <v>0.02</v>
          </cell>
          <cell r="R2173" t="str">
            <v>99.4</v>
          </cell>
          <cell r="S2173" t="str">
            <v>NA</v>
          </cell>
          <cell r="U2173" t="str">
            <v>NA</v>
          </cell>
          <cell r="V2173" t="str">
            <v>NA</v>
          </cell>
          <cell r="X2173" t="str">
            <v>0.5</v>
          </cell>
          <cell r="Z2173" t="str">
            <v>NA</v>
          </cell>
          <cell r="AB2173" t="str">
            <v>0.76</v>
          </cell>
          <cell r="AD2173" t="str">
            <v>99.5</v>
          </cell>
          <cell r="AE2173" t="str">
            <v>11</v>
          </cell>
          <cell r="AF2173" t="str">
            <v>180000</v>
          </cell>
          <cell r="AG2173" t="str">
            <v>390</v>
          </cell>
        </row>
        <row r="2174">
          <cell r="H2174" t="str">
            <v>50146_B_BAGJ01</v>
          </cell>
          <cell r="I2174">
            <v>31107</v>
          </cell>
          <cell r="K2174" t="str">
            <v>OP</v>
          </cell>
          <cell r="L2174" t="str">
            <v>BR</v>
          </cell>
          <cell r="O2174" t="str">
            <v>EN</v>
          </cell>
          <cell r="P2174">
            <v>6912</v>
          </cell>
          <cell r="Q2174">
            <v>0.02</v>
          </cell>
          <cell r="R2174" t="str">
            <v>99.9</v>
          </cell>
          <cell r="S2174" t="str">
            <v>NA</v>
          </cell>
          <cell r="U2174" t="str">
            <v>NA</v>
          </cell>
          <cell r="V2174" t="str">
            <v>13.0</v>
          </cell>
          <cell r="X2174" t="str">
            <v>NA</v>
          </cell>
          <cell r="Z2174" t="str">
            <v>0.8</v>
          </cell>
          <cell r="AB2174" t="str">
            <v>NA</v>
          </cell>
          <cell r="AD2174" t="str">
            <v>99.9</v>
          </cell>
          <cell r="AE2174" t="str">
            <v>EN</v>
          </cell>
          <cell r="AF2174" t="str">
            <v>133942</v>
          </cell>
          <cell r="AG2174" t="str">
            <v>325</v>
          </cell>
        </row>
        <row r="2175">
          <cell r="H2175" t="str">
            <v>50812_B_ESP</v>
          </cell>
          <cell r="I2175">
            <v>30407</v>
          </cell>
          <cell r="K2175" t="str">
            <v>OP</v>
          </cell>
          <cell r="L2175" t="str">
            <v>EW</v>
          </cell>
          <cell r="M2175" t="str">
            <v>BP</v>
          </cell>
          <cell r="N2175" t="str">
            <v>MC</v>
          </cell>
          <cell r="O2175" t="str">
            <v>3200</v>
          </cell>
          <cell r="P2175">
            <v>8500</v>
          </cell>
          <cell r="Q2175">
            <v>0.02</v>
          </cell>
          <cell r="R2175" t="str">
            <v>94.0</v>
          </cell>
          <cell r="S2175" t="str">
            <v>98.0</v>
          </cell>
          <cell r="T2175">
            <v>35156</v>
          </cell>
          <cell r="V2175" t="str">
            <v>8.0</v>
          </cell>
          <cell r="X2175" t="str">
            <v>NA</v>
          </cell>
          <cell r="Z2175" t="str">
            <v>1.5</v>
          </cell>
          <cell r="AB2175" t="str">
            <v>1.5</v>
          </cell>
          <cell r="AD2175" t="str">
            <v>99.1</v>
          </cell>
          <cell r="AE2175" t="str">
            <v>27</v>
          </cell>
          <cell r="AF2175" t="str">
            <v>160000</v>
          </cell>
          <cell r="AG2175" t="str">
            <v>275</v>
          </cell>
        </row>
        <row r="2176">
          <cell r="H2176" t="str">
            <v>54751_B_ESP1</v>
          </cell>
          <cell r="I2176">
            <v>34973</v>
          </cell>
          <cell r="K2176" t="str">
            <v>OP</v>
          </cell>
          <cell r="L2176" t="str">
            <v>EK</v>
          </cell>
          <cell r="O2176" t="str">
            <v>3667</v>
          </cell>
          <cell r="P2176">
            <v>7601</v>
          </cell>
          <cell r="Q2176">
            <v>0.02</v>
          </cell>
          <cell r="R2176" t="str">
            <v>99.1</v>
          </cell>
          <cell r="S2176" t="str">
            <v>99.1</v>
          </cell>
          <cell r="T2176">
            <v>36770</v>
          </cell>
          <cell r="V2176" t="str">
            <v>4.88</v>
          </cell>
          <cell r="W2176" t="str">
            <v>0.27</v>
          </cell>
          <cell r="X2176" t="str">
            <v>NA</v>
          </cell>
          <cell r="Z2176" t="str">
            <v>0.01</v>
          </cell>
          <cell r="AA2176" t="str">
            <v>0.4</v>
          </cell>
          <cell r="AB2176" t="str">
            <v>NA</v>
          </cell>
          <cell r="AD2176" t="str">
            <v>99.1</v>
          </cell>
          <cell r="AE2176" t="str">
            <v>0.05</v>
          </cell>
          <cell r="AF2176" t="str">
            <v>245302</v>
          </cell>
          <cell r="AG2176" t="str">
            <v>335</v>
          </cell>
        </row>
        <row r="2177">
          <cell r="H2177" t="str">
            <v>54751_B_MDC1</v>
          </cell>
          <cell r="I2177">
            <v>34973</v>
          </cell>
          <cell r="K2177" t="str">
            <v>OP</v>
          </cell>
          <cell r="L2177" t="str">
            <v>EK</v>
          </cell>
          <cell r="O2177" t="str">
            <v>3667</v>
          </cell>
          <cell r="P2177">
            <v>7599</v>
          </cell>
          <cell r="Q2177">
            <v>0.05</v>
          </cell>
          <cell r="R2177" t="str">
            <v>99.1</v>
          </cell>
          <cell r="S2177" t="str">
            <v>99.1</v>
          </cell>
          <cell r="T2177">
            <v>38504</v>
          </cell>
          <cell r="U2177" t="str">
            <v>EN</v>
          </cell>
          <cell r="V2177" t="str">
            <v>4.88</v>
          </cell>
          <cell r="W2177" t="str">
            <v>0.27</v>
          </cell>
          <cell r="X2177" t="str">
            <v>NA</v>
          </cell>
          <cell r="Z2177" t="str">
            <v>0.01</v>
          </cell>
          <cell r="AA2177" t="str">
            <v>0.19</v>
          </cell>
          <cell r="AB2177" t="str">
            <v>NA</v>
          </cell>
          <cell r="AD2177" t="str">
            <v>85.0</v>
          </cell>
          <cell r="AE2177" t="str">
            <v>EN</v>
          </cell>
          <cell r="AF2177" t="str">
            <v>EN</v>
          </cell>
          <cell r="AG2177" t="str">
            <v>590</v>
          </cell>
        </row>
        <row r="2178">
          <cell r="H2178" t="str">
            <v>1606_B_1</v>
          </cell>
          <cell r="I2178">
            <v>30590</v>
          </cell>
          <cell r="K2178" t="str">
            <v>OP</v>
          </cell>
          <cell r="L2178" t="str">
            <v>EK</v>
          </cell>
          <cell r="O2178" t="str">
            <v>10843</v>
          </cell>
          <cell r="P2178">
            <v>7980</v>
          </cell>
          <cell r="Q2178">
            <v>0.08</v>
          </cell>
          <cell r="R2178" t="str">
            <v>99.2</v>
          </cell>
          <cell r="S2178" t="str">
            <v>99.2</v>
          </cell>
          <cell r="T2178">
            <v>38292</v>
          </cell>
          <cell r="V2178" t="str">
            <v>NA</v>
          </cell>
          <cell r="W2178" t="str">
            <v>9.0</v>
          </cell>
          <cell r="X2178" t="str">
            <v>NA</v>
          </cell>
          <cell r="Z2178" t="str">
            <v>NA</v>
          </cell>
          <cell r="AA2178" t="str">
            <v>1.5</v>
          </cell>
          <cell r="AB2178" t="str">
            <v>NA</v>
          </cell>
          <cell r="AC2178" t="str">
            <v>0.3</v>
          </cell>
          <cell r="AD2178" t="str">
            <v>99.5</v>
          </cell>
          <cell r="AE2178" t="str">
            <v>110</v>
          </cell>
          <cell r="AF2178" t="str">
            <v xml:space="preserve">   600000</v>
          </cell>
          <cell r="AG2178" t="str">
            <v>300</v>
          </cell>
        </row>
        <row r="2179">
          <cell r="H2179" t="str">
            <v>1613_B_5</v>
          </cell>
          <cell r="I2179">
            <v>30803</v>
          </cell>
          <cell r="K2179" t="str">
            <v>SC</v>
          </cell>
          <cell r="L2179" t="str">
            <v>EK</v>
          </cell>
          <cell r="O2179" t="str">
            <v>5670</v>
          </cell>
          <cell r="P2179">
            <v>0</v>
          </cell>
          <cell r="Q2179" t="str">
            <v>NA</v>
          </cell>
          <cell r="R2179" t="str">
            <v>NA</v>
          </cell>
          <cell r="S2179" t="str">
            <v>NA</v>
          </cell>
          <cell r="U2179" t="str">
            <v>NA</v>
          </cell>
          <cell r="V2179" t="str">
            <v>9</v>
          </cell>
          <cell r="X2179" t="str">
            <v>NA</v>
          </cell>
          <cell r="Z2179" t="str">
            <v>.8</v>
          </cell>
          <cell r="AA2179" t="str">
            <v>1.3</v>
          </cell>
          <cell r="AB2179" t="str">
            <v>NA</v>
          </cell>
          <cell r="AD2179" t="str">
            <v>99</v>
          </cell>
          <cell r="AE2179" t="str">
            <v>76</v>
          </cell>
          <cell r="AF2179" t="str">
            <v xml:space="preserve">   300000</v>
          </cell>
          <cell r="AG2179" t="str">
            <v>345</v>
          </cell>
        </row>
        <row r="2180">
          <cell r="H2180" t="str">
            <v>1613_B_6</v>
          </cell>
          <cell r="I2180">
            <v>30834</v>
          </cell>
          <cell r="K2180" t="str">
            <v>OP</v>
          </cell>
          <cell r="L2180" t="str">
            <v>EK</v>
          </cell>
          <cell r="O2180" t="str">
            <v>9330</v>
          </cell>
          <cell r="P2180">
            <v>7805</v>
          </cell>
          <cell r="Q2180">
            <v>0.02</v>
          </cell>
          <cell r="R2180" t="str">
            <v>99.0</v>
          </cell>
          <cell r="S2180" t="str">
            <v>99.7</v>
          </cell>
          <cell r="U2180" t="str">
            <v>NA</v>
          </cell>
          <cell r="V2180" t="str">
            <v>9</v>
          </cell>
          <cell r="X2180" t="str">
            <v>NA</v>
          </cell>
          <cell r="Z2180" t="str">
            <v>.8</v>
          </cell>
          <cell r="AA2180" t="str">
            <v>1.3</v>
          </cell>
          <cell r="AB2180" t="str">
            <v>NA</v>
          </cell>
          <cell r="AD2180" t="str">
            <v>99</v>
          </cell>
          <cell r="AE2180" t="str">
            <v>111</v>
          </cell>
          <cell r="AF2180" t="str">
            <v xml:space="preserve">   465000</v>
          </cell>
          <cell r="AG2180" t="str">
            <v>310</v>
          </cell>
        </row>
        <row r="2181">
          <cell r="H2181" t="str">
            <v>50398_B_13</v>
          </cell>
          <cell r="I2181">
            <v>29860</v>
          </cell>
          <cell r="K2181" t="str">
            <v>OP</v>
          </cell>
          <cell r="L2181" t="str">
            <v>EW</v>
          </cell>
          <cell r="O2181" t="str">
            <v>6822</v>
          </cell>
          <cell r="P2181">
            <v>8590</v>
          </cell>
          <cell r="Q2181">
            <v>0.02</v>
          </cell>
          <cell r="R2181" t="str">
            <v>99.8</v>
          </cell>
          <cell r="S2181" t="str">
            <v>NA</v>
          </cell>
          <cell r="U2181" t="str">
            <v>NA</v>
          </cell>
          <cell r="V2181" t="str">
            <v>10.0</v>
          </cell>
          <cell r="X2181" t="str">
            <v>NA</v>
          </cell>
          <cell r="Z2181" t="str">
            <v>1.8</v>
          </cell>
          <cell r="AB2181" t="str">
            <v>3.0</v>
          </cell>
          <cell r="AD2181" t="str">
            <v>99.8</v>
          </cell>
          <cell r="AE2181" t="str">
            <v>17.0</v>
          </cell>
          <cell r="AF2181" t="str">
            <v>232000</v>
          </cell>
          <cell r="AG2181" t="str">
            <v>360</v>
          </cell>
        </row>
        <row r="2182">
          <cell r="H2182" t="str">
            <v>50398_B_15</v>
          </cell>
          <cell r="I2182">
            <v>34731</v>
          </cell>
          <cell r="K2182" t="str">
            <v>OP</v>
          </cell>
          <cell r="L2182" t="str">
            <v>EW</v>
          </cell>
          <cell r="O2182" t="str">
            <v>12726</v>
          </cell>
          <cell r="P2182">
            <v>8590</v>
          </cell>
          <cell r="Q2182">
            <v>0.01</v>
          </cell>
          <cell r="R2182" t="str">
            <v>99.8</v>
          </cell>
          <cell r="S2182" t="str">
            <v>NA</v>
          </cell>
          <cell r="U2182" t="str">
            <v>NA</v>
          </cell>
          <cell r="V2182" t="str">
            <v>NA</v>
          </cell>
          <cell r="X2182" t="str">
            <v>NA</v>
          </cell>
          <cell r="Z2182" t="str">
            <v>NA</v>
          </cell>
          <cell r="AB2182" t="str">
            <v>NA</v>
          </cell>
          <cell r="AD2182" t="str">
            <v>99.8</v>
          </cell>
          <cell r="AE2182" t="str">
            <v>40.0</v>
          </cell>
          <cell r="AF2182" t="str">
            <v>499000</v>
          </cell>
          <cell r="AG2182" t="str">
            <v>334</v>
          </cell>
        </row>
        <row r="2183">
          <cell r="H2183" t="str">
            <v>87_B_1</v>
          </cell>
          <cell r="I2183">
            <v>31017</v>
          </cell>
          <cell r="K2183" t="str">
            <v>OP</v>
          </cell>
          <cell r="L2183" t="str">
            <v>BR</v>
          </cell>
          <cell r="O2183" t="str">
            <v>14117</v>
          </cell>
          <cell r="P2183">
            <v>8645</v>
          </cell>
          <cell r="Q2183">
            <v>0.01</v>
          </cell>
          <cell r="R2183" t="str">
            <v>99.9</v>
          </cell>
          <cell r="S2183" t="str">
            <v>99.9</v>
          </cell>
          <cell r="T2183">
            <v>38504</v>
          </cell>
          <cell r="V2183" t="str">
            <v>28.7</v>
          </cell>
          <cell r="X2183" t="str">
            <v>NA</v>
          </cell>
          <cell r="Z2183" t="str">
            <v>1</v>
          </cell>
          <cell r="AB2183" t="str">
            <v>NA</v>
          </cell>
          <cell r="AD2183" t="str">
            <v>99.9</v>
          </cell>
          <cell r="AE2183" t="str">
            <v>49</v>
          </cell>
          <cell r="AF2183" t="str">
            <v xml:space="preserve">  1362000</v>
          </cell>
          <cell r="AG2183" t="str">
            <v>280</v>
          </cell>
        </row>
        <row r="2184">
          <cell r="H2184" t="str">
            <v>527_B_N4A</v>
          </cell>
          <cell r="I2184">
            <v>33239</v>
          </cell>
          <cell r="K2184" t="str">
            <v>OP</v>
          </cell>
          <cell r="L2184" t="str">
            <v>BS</v>
          </cell>
          <cell r="O2184" t="str">
            <v>2552</v>
          </cell>
          <cell r="P2184">
            <v>8041</v>
          </cell>
          <cell r="Q2184">
            <v>0.01</v>
          </cell>
          <cell r="R2184" t="str">
            <v>99.9</v>
          </cell>
          <cell r="S2184" t="str">
            <v>99.9</v>
          </cell>
          <cell r="T2184">
            <v>36465</v>
          </cell>
          <cell r="V2184" t="str">
            <v>26.1</v>
          </cell>
          <cell r="X2184" t="str">
            <v>NA</v>
          </cell>
          <cell r="Z2184" t="str">
            <v>2.0</v>
          </cell>
          <cell r="AB2184" t="str">
            <v>NA</v>
          </cell>
          <cell r="AD2184" t="str">
            <v>99.9</v>
          </cell>
          <cell r="AE2184" t="str">
            <v>34</v>
          </cell>
          <cell r="AF2184" t="str">
            <v xml:space="preserve">   520000</v>
          </cell>
          <cell r="AG2184" t="str">
            <v>275</v>
          </cell>
        </row>
        <row r="2185">
          <cell r="H2185" t="str">
            <v>527_B_N4B</v>
          </cell>
          <cell r="I2185">
            <v>31898</v>
          </cell>
          <cell r="K2185" t="str">
            <v>OP</v>
          </cell>
          <cell r="L2185" t="str">
            <v>BS</v>
          </cell>
          <cell r="O2185" t="str">
            <v>632</v>
          </cell>
          <cell r="P2185">
            <v>8041</v>
          </cell>
          <cell r="Q2185">
            <v>0.01</v>
          </cell>
          <cell r="R2185" t="str">
            <v>99.9</v>
          </cell>
          <cell r="S2185" t="str">
            <v>99.9</v>
          </cell>
          <cell r="T2185">
            <v>36465</v>
          </cell>
          <cell r="V2185" t="str">
            <v>26.1</v>
          </cell>
          <cell r="X2185" t="str">
            <v>NA</v>
          </cell>
          <cell r="Z2185" t="str">
            <v>2.0</v>
          </cell>
          <cell r="AB2185" t="str">
            <v>NA</v>
          </cell>
          <cell r="AD2185" t="str">
            <v>99.9</v>
          </cell>
          <cell r="AE2185" t="str">
            <v>34</v>
          </cell>
          <cell r="AF2185" t="str">
            <v xml:space="preserve">   520000</v>
          </cell>
          <cell r="AG2185" t="str">
            <v>275</v>
          </cell>
        </row>
        <row r="2186">
          <cell r="H2186" t="str">
            <v>6021_B_C1</v>
          </cell>
          <cell r="I2186">
            <v>37926</v>
          </cell>
          <cell r="K2186" t="str">
            <v>OP</v>
          </cell>
          <cell r="L2186" t="str">
            <v>BP</v>
          </cell>
          <cell r="O2186" t="str">
            <v>58195</v>
          </cell>
          <cell r="P2186">
            <v>8641</v>
          </cell>
          <cell r="Q2186">
            <v>0.01</v>
          </cell>
          <cell r="R2186" t="str">
            <v>99.9</v>
          </cell>
          <cell r="S2186" t="str">
            <v>99.9</v>
          </cell>
          <cell r="T2186">
            <v>37987</v>
          </cell>
          <cell r="V2186" t="str">
            <v>22.6</v>
          </cell>
          <cell r="X2186" t="str">
            <v>NA</v>
          </cell>
          <cell r="Z2186" t="str">
            <v>0.7</v>
          </cell>
          <cell r="AB2186" t="str">
            <v>NA</v>
          </cell>
          <cell r="AD2186" t="str">
            <v>99.9</v>
          </cell>
          <cell r="AE2186" t="str">
            <v>13</v>
          </cell>
          <cell r="AF2186" t="str">
            <v>2148177</v>
          </cell>
          <cell r="AG2186" t="str">
            <v>270</v>
          </cell>
        </row>
        <row r="2187">
          <cell r="H2187" t="str">
            <v>6021_B_C2</v>
          </cell>
          <cell r="I2187">
            <v>38108</v>
          </cell>
          <cell r="K2187" t="str">
            <v>OP</v>
          </cell>
          <cell r="L2187" t="str">
            <v>BP</v>
          </cell>
          <cell r="O2187" t="str">
            <v>52839</v>
          </cell>
          <cell r="P2187">
            <v>8319</v>
          </cell>
          <cell r="Q2187">
            <v>0.01</v>
          </cell>
          <cell r="R2187" t="str">
            <v>99.9</v>
          </cell>
          <cell r="S2187" t="str">
            <v>99.9</v>
          </cell>
          <cell r="T2187">
            <v>38169</v>
          </cell>
          <cell r="V2187" t="str">
            <v>22.6</v>
          </cell>
          <cell r="X2187" t="str">
            <v>NA</v>
          </cell>
          <cell r="Z2187" t="str">
            <v>0.6</v>
          </cell>
          <cell r="AB2187" t="str">
            <v>NA</v>
          </cell>
          <cell r="AD2187" t="str">
            <v>99.9</v>
          </cell>
          <cell r="AE2187" t="str">
            <v>13</v>
          </cell>
          <cell r="AF2187" t="str">
            <v>2148177</v>
          </cell>
          <cell r="AG2187" t="str">
            <v>270</v>
          </cell>
        </row>
        <row r="2188">
          <cell r="H2188" t="str">
            <v>6021_B_C3</v>
          </cell>
          <cell r="I2188">
            <v>30956</v>
          </cell>
          <cell r="K2188" t="str">
            <v>OP</v>
          </cell>
          <cell r="L2188" t="str">
            <v>BR</v>
          </cell>
          <cell r="O2188" t="str">
            <v>47996</v>
          </cell>
          <cell r="P2188">
            <v>7539</v>
          </cell>
          <cell r="Q2188">
            <v>0.01</v>
          </cell>
          <cell r="R2188" t="str">
            <v>99.9</v>
          </cell>
          <cell r="S2188" t="str">
            <v>99.9</v>
          </cell>
          <cell r="T2188">
            <v>36465</v>
          </cell>
          <cell r="V2188" t="str">
            <v>14</v>
          </cell>
          <cell r="X2188" t="str">
            <v>NA</v>
          </cell>
          <cell r="Z2188" t="str">
            <v>0.7</v>
          </cell>
          <cell r="AB2188" t="str">
            <v>NA</v>
          </cell>
          <cell r="AD2188" t="str">
            <v>99.9</v>
          </cell>
          <cell r="AE2188" t="str">
            <v>20</v>
          </cell>
          <cell r="AF2188" t="str">
            <v xml:space="preserve">  2140000</v>
          </cell>
          <cell r="AG2188" t="str">
            <v>190</v>
          </cell>
        </row>
        <row r="2189">
          <cell r="H2189" t="str">
            <v>10202_B_4RPPT</v>
          </cell>
          <cell r="I2189">
            <v>25355</v>
          </cell>
          <cell r="K2189" t="str">
            <v>OP</v>
          </cell>
          <cell r="L2189" t="str">
            <v>EW</v>
          </cell>
          <cell r="O2189" t="str">
            <v>EN</v>
          </cell>
          <cell r="P2189">
            <v>8448</v>
          </cell>
          <cell r="Q2189">
            <v>0.03</v>
          </cell>
          <cell r="R2189" t="str">
            <v>100.0</v>
          </cell>
          <cell r="S2189" t="str">
            <v>NA</v>
          </cell>
          <cell r="U2189" t="str">
            <v>NA</v>
          </cell>
          <cell r="V2189" t="str">
            <v>NA</v>
          </cell>
          <cell r="X2189" t="str">
            <v>NA</v>
          </cell>
          <cell r="Z2189" t="str">
            <v>NA</v>
          </cell>
          <cell r="AB2189" t="str">
            <v>NA</v>
          </cell>
          <cell r="AD2189" t="str">
            <v>99.0</v>
          </cell>
          <cell r="AE2189" t="str">
            <v>137</v>
          </cell>
          <cell r="AF2189" t="str">
            <v>420000</v>
          </cell>
          <cell r="AG2189" t="str">
            <v>430</v>
          </cell>
        </row>
        <row r="2190">
          <cell r="H2190" t="str">
            <v>10202_B_5PMDC</v>
          </cell>
          <cell r="I2190">
            <v>31564</v>
          </cell>
          <cell r="K2190" t="str">
            <v>OP</v>
          </cell>
          <cell r="L2190" t="str">
            <v>MC</v>
          </cell>
          <cell r="M2190" t="str">
            <v>EW</v>
          </cell>
          <cell r="O2190" t="str">
            <v>EN</v>
          </cell>
          <cell r="P2190">
            <v>8467</v>
          </cell>
          <cell r="Q2190">
            <v>0.01</v>
          </cell>
          <cell r="R2190" t="str">
            <v>99.0</v>
          </cell>
          <cell r="S2190" t="str">
            <v>NA</v>
          </cell>
          <cell r="U2190" t="str">
            <v>NA</v>
          </cell>
          <cell r="V2190" t="str">
            <v>NA</v>
          </cell>
          <cell r="X2190" t="str">
            <v>NA</v>
          </cell>
          <cell r="Z2190" t="str">
            <v>NA</v>
          </cell>
          <cell r="AB2190" t="str">
            <v>NA</v>
          </cell>
          <cell r="AD2190" t="str">
            <v>99.0</v>
          </cell>
          <cell r="AE2190" t="str">
            <v>22</v>
          </cell>
          <cell r="AF2190" t="str">
            <v>340000</v>
          </cell>
          <cell r="AG2190" t="str">
            <v>443</v>
          </cell>
        </row>
        <row r="2191">
          <cell r="H2191" t="str">
            <v>10202_B_5PPPT</v>
          </cell>
          <cell r="I2191">
            <v>31564</v>
          </cell>
          <cell r="K2191" t="str">
            <v>OP</v>
          </cell>
          <cell r="L2191" t="str">
            <v>MC</v>
          </cell>
          <cell r="M2191" t="str">
            <v>EW</v>
          </cell>
          <cell r="O2191" t="str">
            <v>EN</v>
          </cell>
          <cell r="P2191">
            <v>8467</v>
          </cell>
          <cell r="Q2191">
            <v>0.01</v>
          </cell>
          <cell r="R2191" t="str">
            <v>99.0</v>
          </cell>
          <cell r="S2191" t="str">
            <v>NA</v>
          </cell>
          <cell r="U2191" t="str">
            <v>NA</v>
          </cell>
          <cell r="V2191" t="str">
            <v>NA</v>
          </cell>
          <cell r="X2191" t="str">
            <v>NA</v>
          </cell>
          <cell r="Z2191" t="str">
            <v>NA</v>
          </cell>
          <cell r="AB2191" t="str">
            <v>NA</v>
          </cell>
          <cell r="AD2191" t="str">
            <v>99.0</v>
          </cell>
          <cell r="AE2191" t="str">
            <v>22</v>
          </cell>
          <cell r="AF2191" t="str">
            <v>340000</v>
          </cell>
          <cell r="AG2191" t="str">
            <v>443</v>
          </cell>
        </row>
        <row r="2192">
          <cell r="H2192" t="str">
            <v>10202_B_5RPPT</v>
          </cell>
          <cell r="I2192">
            <v>28277</v>
          </cell>
          <cell r="K2192" t="str">
            <v>OP</v>
          </cell>
          <cell r="L2192" t="str">
            <v>EW</v>
          </cell>
          <cell r="O2192" t="str">
            <v>EN</v>
          </cell>
          <cell r="P2192">
            <v>8317</v>
          </cell>
          <cell r="Q2192">
            <v>0.02</v>
          </cell>
          <cell r="R2192" t="str">
            <v>99.0</v>
          </cell>
          <cell r="S2192" t="str">
            <v>NA</v>
          </cell>
          <cell r="U2192" t="str">
            <v>NA</v>
          </cell>
          <cell r="V2192" t="str">
            <v>NA</v>
          </cell>
          <cell r="X2192" t="str">
            <v>NA</v>
          </cell>
          <cell r="Z2192" t="str">
            <v>NA</v>
          </cell>
          <cell r="AB2192" t="str">
            <v>NA</v>
          </cell>
          <cell r="AD2192" t="str">
            <v>99.0</v>
          </cell>
          <cell r="AE2192" t="str">
            <v>12</v>
          </cell>
          <cell r="AF2192" t="str">
            <v>475000</v>
          </cell>
          <cell r="AG2192" t="str">
            <v>415</v>
          </cell>
        </row>
        <row r="2193">
          <cell r="H2193" t="str">
            <v>10202_B_7PPPT</v>
          </cell>
          <cell r="I2193">
            <v>30103</v>
          </cell>
          <cell r="K2193" t="str">
            <v>OP</v>
          </cell>
          <cell r="L2193" t="str">
            <v>EW</v>
          </cell>
          <cell r="O2193" t="str">
            <v>EN</v>
          </cell>
          <cell r="P2193">
            <v>8513</v>
          </cell>
          <cell r="Q2193">
            <v>0.03</v>
          </cell>
          <cell r="R2193" t="str">
            <v>99.0</v>
          </cell>
          <cell r="S2193" t="str">
            <v>NA</v>
          </cell>
          <cell r="U2193" t="str">
            <v>NA</v>
          </cell>
          <cell r="V2193" t="str">
            <v>10.0</v>
          </cell>
          <cell r="X2193" t="str">
            <v>NA</v>
          </cell>
          <cell r="Z2193" t="str">
            <v>0.75</v>
          </cell>
          <cell r="AB2193" t="str">
            <v>NA</v>
          </cell>
          <cell r="AD2193" t="str">
            <v>99.0</v>
          </cell>
          <cell r="AE2193" t="str">
            <v>65</v>
          </cell>
          <cell r="AF2193" t="str">
            <v>460000</v>
          </cell>
          <cell r="AG2193" t="str">
            <v>373</v>
          </cell>
        </row>
        <row r="2194">
          <cell r="H2194" t="str">
            <v>54789_B_1RBPPT</v>
          </cell>
          <cell r="I2194">
            <v>20972</v>
          </cell>
          <cell r="K2194" t="str">
            <v>OP</v>
          </cell>
          <cell r="L2194" t="str">
            <v>EW</v>
          </cell>
          <cell r="O2194" t="str">
            <v>700</v>
          </cell>
          <cell r="P2194">
            <v>7707</v>
          </cell>
          <cell r="Q2194">
            <v>0.05</v>
          </cell>
          <cell r="R2194" t="str">
            <v>99.9</v>
          </cell>
          <cell r="S2194" t="str">
            <v>99.8</v>
          </cell>
          <cell r="T2194">
            <v>38443</v>
          </cell>
          <cell r="V2194" t="str">
            <v>NA</v>
          </cell>
          <cell r="X2194" t="str">
            <v>NA</v>
          </cell>
          <cell r="Z2194" t="str">
            <v>NA</v>
          </cell>
          <cell r="AB2194" t="str">
            <v>NA</v>
          </cell>
          <cell r="AD2194" t="str">
            <v>99.6</v>
          </cell>
          <cell r="AE2194" t="str">
            <v>1</v>
          </cell>
          <cell r="AF2194" t="str">
            <v>230000</v>
          </cell>
          <cell r="AG2194" t="str">
            <v>400</v>
          </cell>
        </row>
        <row r="2195">
          <cell r="H2195" t="str">
            <v>54789_B_2PB</v>
          </cell>
          <cell r="I2195">
            <v>28642</v>
          </cell>
          <cell r="K2195" t="str">
            <v>OP</v>
          </cell>
          <cell r="L2195" t="str">
            <v>MC</v>
          </cell>
          <cell r="M2195" t="str">
            <v>WS</v>
          </cell>
          <cell r="O2195" t="str">
            <v>159</v>
          </cell>
          <cell r="P2195">
            <v>8244</v>
          </cell>
          <cell r="Q2195">
            <v>7.0000000000000007E-2</v>
          </cell>
          <cell r="R2195" t="str">
            <v>97.6</v>
          </cell>
          <cell r="S2195" t="str">
            <v>95.0</v>
          </cell>
          <cell r="T2195">
            <v>38412</v>
          </cell>
          <cell r="V2195" t="str">
            <v>NA</v>
          </cell>
          <cell r="X2195" t="str">
            <v>NA</v>
          </cell>
          <cell r="Z2195" t="str">
            <v>NA</v>
          </cell>
          <cell r="AB2195" t="str">
            <v>0.7</v>
          </cell>
          <cell r="AD2195" t="str">
            <v>99.0</v>
          </cell>
          <cell r="AE2195" t="str">
            <v>38</v>
          </cell>
          <cell r="AF2195" t="str">
            <v>84</v>
          </cell>
          <cell r="AG2195" t="str">
            <v>400</v>
          </cell>
        </row>
        <row r="2196">
          <cell r="H2196" t="str">
            <v>54789_B_2RBPPT</v>
          </cell>
          <cell r="I2196">
            <v>23529</v>
          </cell>
          <cell r="K2196" t="str">
            <v>OP</v>
          </cell>
          <cell r="L2196" t="str">
            <v>EW</v>
          </cell>
          <cell r="O2196" t="str">
            <v>800</v>
          </cell>
          <cell r="P2196">
            <v>7708</v>
          </cell>
          <cell r="Q2196">
            <v>0.09</v>
          </cell>
          <cell r="R2196" t="str">
            <v>99.9</v>
          </cell>
          <cell r="S2196" t="str">
            <v>99.8</v>
          </cell>
          <cell r="T2196">
            <v>38443</v>
          </cell>
          <cell r="V2196" t="str">
            <v>NA</v>
          </cell>
          <cell r="X2196" t="str">
            <v>NA</v>
          </cell>
          <cell r="Z2196" t="str">
            <v>NA</v>
          </cell>
          <cell r="AB2196" t="str">
            <v>NA</v>
          </cell>
          <cell r="AD2196" t="str">
            <v>99.4</v>
          </cell>
          <cell r="AE2196" t="str">
            <v>1</v>
          </cell>
          <cell r="AF2196" t="str">
            <v>190000</v>
          </cell>
          <cell r="AG2196" t="str">
            <v>400</v>
          </cell>
        </row>
        <row r="2197">
          <cell r="H2197" t="str">
            <v>54789_B_3PB</v>
          </cell>
          <cell r="I2197">
            <v>29738</v>
          </cell>
          <cell r="K2197" t="str">
            <v>OP</v>
          </cell>
          <cell r="L2197" t="str">
            <v>EW</v>
          </cell>
          <cell r="O2197" t="str">
            <v>3000</v>
          </cell>
          <cell r="P2197">
            <v>8377</v>
          </cell>
          <cell r="Q2197">
            <v>0.04</v>
          </cell>
          <cell r="R2197" t="str">
            <v>99.8</v>
          </cell>
          <cell r="S2197" t="str">
            <v>99.5</v>
          </cell>
          <cell r="T2197">
            <v>38412</v>
          </cell>
          <cell r="V2197" t="str">
            <v>12.5</v>
          </cell>
          <cell r="X2197" t="str">
            <v>NA</v>
          </cell>
          <cell r="Z2197" t="str">
            <v>.9</v>
          </cell>
          <cell r="AB2197" t="str">
            <v>0.5</v>
          </cell>
          <cell r="AD2197" t="str">
            <v>99.9</v>
          </cell>
          <cell r="AE2197" t="str">
            <v>61</v>
          </cell>
          <cell r="AF2197" t="str">
            <v>244000</v>
          </cell>
          <cell r="AG2197" t="str">
            <v>450</v>
          </cell>
        </row>
        <row r="2198">
          <cell r="H2198" t="str">
            <v>54789_B_3RBPPT</v>
          </cell>
          <cell r="I2198">
            <v>26085</v>
          </cell>
          <cell r="K2198" t="str">
            <v>OP</v>
          </cell>
          <cell r="L2198" t="str">
            <v>EW</v>
          </cell>
          <cell r="O2198" t="str">
            <v>1500</v>
          </cell>
          <cell r="P2198">
            <v>8083</v>
          </cell>
          <cell r="Q2198">
            <v>0.01</v>
          </cell>
          <cell r="R2198" t="str">
            <v>99.9</v>
          </cell>
          <cell r="S2198" t="str">
            <v>99.8</v>
          </cell>
          <cell r="T2198">
            <v>38443</v>
          </cell>
          <cell r="V2198" t="str">
            <v>NA</v>
          </cell>
          <cell r="X2198" t="str">
            <v>NA</v>
          </cell>
          <cell r="Z2198" t="str">
            <v>NA</v>
          </cell>
          <cell r="AB2198" t="str">
            <v>NA</v>
          </cell>
          <cell r="AD2198" t="str">
            <v>99.5</v>
          </cell>
          <cell r="AE2198" t="str">
            <v>1</v>
          </cell>
          <cell r="AF2198" t="str">
            <v>225000</v>
          </cell>
          <cell r="AG2198" t="str">
            <v>425</v>
          </cell>
        </row>
        <row r="2199">
          <cell r="H2199" t="str">
            <v>1507_B_1</v>
          </cell>
          <cell r="I2199">
            <v>20821</v>
          </cell>
          <cell r="K2199" t="str">
            <v>OP</v>
          </cell>
          <cell r="L2199" t="str">
            <v>MC</v>
          </cell>
          <cell r="O2199" t="str">
            <v>49</v>
          </cell>
          <cell r="P2199">
            <v>1099</v>
          </cell>
          <cell r="Q2199">
            <v>0.2</v>
          </cell>
          <cell r="R2199" t="str">
            <v>85.0</v>
          </cell>
          <cell r="S2199" t="str">
            <v>85.0</v>
          </cell>
          <cell r="T2199">
            <v>35431</v>
          </cell>
          <cell r="V2199" t="str">
            <v>NA</v>
          </cell>
          <cell r="X2199" t="str">
            <v>EN</v>
          </cell>
          <cell r="Z2199" t="str">
            <v>NA</v>
          </cell>
          <cell r="AB2199" t="str">
            <v>EN</v>
          </cell>
          <cell r="AD2199" t="str">
            <v>85.0</v>
          </cell>
          <cell r="AE2199" t="str">
            <v>54</v>
          </cell>
          <cell r="AF2199" t="str">
            <v xml:space="preserve">   218000</v>
          </cell>
          <cell r="AG2199" t="str">
            <v>340</v>
          </cell>
        </row>
        <row r="2200">
          <cell r="H2200" t="str">
            <v>1507_B_2</v>
          </cell>
          <cell r="I2200">
            <v>21245</v>
          </cell>
          <cell r="K2200" t="str">
            <v>OP</v>
          </cell>
          <cell r="L2200" t="str">
            <v>MC</v>
          </cell>
          <cell r="O2200" t="str">
            <v>49</v>
          </cell>
          <cell r="P2200">
            <v>1233</v>
          </cell>
          <cell r="Q2200">
            <v>0.2</v>
          </cell>
          <cell r="R2200" t="str">
            <v>85.0</v>
          </cell>
          <cell r="S2200" t="str">
            <v>85.0</v>
          </cell>
          <cell r="T2200">
            <v>35462</v>
          </cell>
          <cell r="V2200" t="str">
            <v>NA</v>
          </cell>
          <cell r="X2200" t="str">
            <v>EN</v>
          </cell>
          <cell r="Z2200" t="str">
            <v>NA</v>
          </cell>
          <cell r="AB2200" t="str">
            <v>EN</v>
          </cell>
          <cell r="AD2200" t="str">
            <v>85.0</v>
          </cell>
          <cell r="AE2200" t="str">
            <v>54</v>
          </cell>
          <cell r="AF2200" t="str">
            <v xml:space="preserve">   218000</v>
          </cell>
          <cell r="AG2200" t="str">
            <v>340</v>
          </cell>
        </row>
        <row r="2201">
          <cell r="H2201" t="str">
            <v>1507_B_3A</v>
          </cell>
          <cell r="I2201">
            <v>23924</v>
          </cell>
          <cell r="K2201" t="str">
            <v>OP</v>
          </cell>
          <cell r="L2201" t="str">
            <v>MC</v>
          </cell>
          <cell r="O2201" t="str">
            <v>41</v>
          </cell>
          <cell r="P2201">
            <v>2790</v>
          </cell>
          <cell r="Q2201">
            <v>0.2</v>
          </cell>
          <cell r="R2201" t="str">
            <v>85.0</v>
          </cell>
          <cell r="S2201" t="str">
            <v>85.0</v>
          </cell>
          <cell r="T2201">
            <v>35462</v>
          </cell>
          <cell r="V2201" t="str">
            <v>NA</v>
          </cell>
          <cell r="X2201" t="str">
            <v>EN</v>
          </cell>
          <cell r="Z2201" t="str">
            <v>NA</v>
          </cell>
          <cell r="AB2201" t="str">
            <v>EN</v>
          </cell>
          <cell r="AD2201" t="str">
            <v>85.0</v>
          </cell>
          <cell r="AE2201" t="str">
            <v>117</v>
          </cell>
          <cell r="AF2201" t="str">
            <v xml:space="preserve">   220000</v>
          </cell>
          <cell r="AG2201" t="str">
            <v>318</v>
          </cell>
        </row>
        <row r="2202">
          <cell r="H2202" t="str">
            <v>1507_B_3B</v>
          </cell>
          <cell r="I2202">
            <v>23924</v>
          </cell>
          <cell r="K2202" t="str">
            <v>OP</v>
          </cell>
          <cell r="L2202" t="str">
            <v>MC</v>
          </cell>
          <cell r="O2202" t="str">
            <v>41</v>
          </cell>
          <cell r="P2202">
            <v>2790</v>
          </cell>
          <cell r="Q2202">
            <v>0.2</v>
          </cell>
          <cell r="R2202" t="str">
            <v>85.0</v>
          </cell>
          <cell r="S2202" t="str">
            <v>85.0</v>
          </cell>
          <cell r="T2202">
            <v>35462</v>
          </cell>
          <cell r="V2202" t="str">
            <v>NA</v>
          </cell>
          <cell r="X2202" t="str">
            <v>EN</v>
          </cell>
          <cell r="Z2202" t="str">
            <v>NA</v>
          </cell>
          <cell r="AB2202" t="str">
            <v>EN</v>
          </cell>
          <cell r="AD2202" t="str">
            <v>85.0</v>
          </cell>
          <cell r="AE2202" t="str">
            <v>117</v>
          </cell>
          <cell r="AF2202" t="str">
            <v xml:space="preserve">   163000</v>
          </cell>
          <cell r="AG2202" t="str">
            <v>318</v>
          </cell>
        </row>
        <row r="2203">
          <cell r="H2203" t="str">
            <v>1507_B_4A</v>
          </cell>
          <cell r="I2203">
            <v>28491</v>
          </cell>
          <cell r="K2203" t="str">
            <v>OP</v>
          </cell>
          <cell r="L2203" t="str">
            <v>EK</v>
          </cell>
          <cell r="O2203" t="str">
            <v>4896</v>
          </cell>
          <cell r="P2203">
            <v>2176</v>
          </cell>
          <cell r="Q2203">
            <v>0.1</v>
          </cell>
          <cell r="V2203" t="str">
            <v>NA</v>
          </cell>
          <cell r="X2203" t="str">
            <v>EN</v>
          </cell>
          <cell r="Z2203" t="str">
            <v>NA</v>
          </cell>
          <cell r="AB2203" t="str">
            <v>EN</v>
          </cell>
          <cell r="AD2203" t="str">
            <v>95.0</v>
          </cell>
          <cell r="AE2203" t="str">
            <v>62</v>
          </cell>
          <cell r="AF2203" t="str">
            <v xml:space="preserve">  1112000</v>
          </cell>
          <cell r="AG2203" t="str">
            <v>285</v>
          </cell>
        </row>
        <row r="2204">
          <cell r="H2204" t="str">
            <v>1507_B_4B</v>
          </cell>
          <cell r="I2204">
            <v>28491</v>
          </cell>
          <cell r="K2204" t="str">
            <v>OP</v>
          </cell>
          <cell r="L2204" t="str">
            <v>EK</v>
          </cell>
          <cell r="O2204" t="str">
            <v>4896</v>
          </cell>
          <cell r="P2204">
            <v>2176</v>
          </cell>
          <cell r="Q2204">
            <v>0.1</v>
          </cell>
          <cell r="V2204" t="str">
            <v>NA</v>
          </cell>
          <cell r="X2204" t="str">
            <v>EN</v>
          </cell>
          <cell r="Z2204" t="str">
            <v>NA</v>
          </cell>
          <cell r="AB2204" t="str">
            <v>EN</v>
          </cell>
          <cell r="AD2204" t="str">
            <v>95.0</v>
          </cell>
          <cell r="AE2204" t="str">
            <v>57</v>
          </cell>
          <cell r="AF2204" t="str">
            <v xml:space="preserve">  1112000</v>
          </cell>
          <cell r="AG2204" t="str">
            <v>285</v>
          </cell>
        </row>
        <row r="2205">
          <cell r="H2205" t="str">
            <v>50969_B_B11BH</v>
          </cell>
          <cell r="I2205">
            <v>32082</v>
          </cell>
          <cell r="K2205" t="str">
            <v>OP</v>
          </cell>
          <cell r="L2205" t="str">
            <v>BP</v>
          </cell>
          <cell r="O2205" t="str">
            <v>EN</v>
          </cell>
          <cell r="P2205">
            <v>2225</v>
          </cell>
          <cell r="Q2205">
            <v>0.03</v>
          </cell>
          <cell r="R2205" t="str">
            <v>99.9</v>
          </cell>
          <cell r="S2205" t="str">
            <v>99.9</v>
          </cell>
          <cell r="U2205" t="str">
            <v>NA</v>
          </cell>
          <cell r="V2205" t="str">
            <v>8.5</v>
          </cell>
          <cell r="X2205" t="str">
            <v>NA</v>
          </cell>
          <cell r="Z2205" t="str">
            <v>4.0</v>
          </cell>
          <cell r="AB2205" t="str">
            <v>NA</v>
          </cell>
          <cell r="AD2205" t="str">
            <v>99.9</v>
          </cell>
          <cell r="AE2205" t="str">
            <v>12</v>
          </cell>
          <cell r="AF2205" t="str">
            <v>113600</v>
          </cell>
          <cell r="AG2205" t="str">
            <v>300</v>
          </cell>
        </row>
        <row r="2206">
          <cell r="H2206" t="str">
            <v>50969_B_NBH</v>
          </cell>
          <cell r="I2206">
            <v>29587</v>
          </cell>
          <cell r="K2206" t="str">
            <v>OP</v>
          </cell>
          <cell r="L2206" t="str">
            <v>BR</v>
          </cell>
          <cell r="O2206" t="str">
            <v>EN</v>
          </cell>
          <cell r="P2206">
            <v>5645</v>
          </cell>
          <cell r="Q2206">
            <v>0.03</v>
          </cell>
          <cell r="R2206" t="str">
            <v>99.9</v>
          </cell>
          <cell r="S2206" t="str">
            <v>99.9</v>
          </cell>
          <cell r="U2206" t="str">
            <v>NA</v>
          </cell>
          <cell r="V2206" t="str">
            <v>8.5</v>
          </cell>
          <cell r="X2206" t="str">
            <v>NA</v>
          </cell>
          <cell r="Z2206" t="str">
            <v>4.0</v>
          </cell>
          <cell r="AB2206" t="str">
            <v>NA</v>
          </cell>
          <cell r="AD2206" t="str">
            <v>99.9</v>
          </cell>
          <cell r="AE2206" t="str">
            <v>13</v>
          </cell>
          <cell r="AF2206" t="str">
            <v>170000</v>
          </cell>
          <cell r="AG2206" t="str">
            <v>425</v>
          </cell>
        </row>
        <row r="2207">
          <cell r="H2207" t="str">
            <v>50969_B_SBH</v>
          </cell>
          <cell r="I2207">
            <v>29587</v>
          </cell>
          <cell r="K2207" t="str">
            <v>OP</v>
          </cell>
          <cell r="L2207" t="str">
            <v>BR</v>
          </cell>
          <cell r="O2207" t="str">
            <v>EN</v>
          </cell>
          <cell r="P2207">
            <v>7760</v>
          </cell>
          <cell r="Q2207">
            <v>0.03</v>
          </cell>
          <cell r="R2207" t="str">
            <v>99.9</v>
          </cell>
          <cell r="S2207" t="str">
            <v>99.9</v>
          </cell>
          <cell r="U2207" t="str">
            <v>NA</v>
          </cell>
          <cell r="V2207" t="str">
            <v>8.5</v>
          </cell>
          <cell r="X2207" t="str">
            <v>NA</v>
          </cell>
          <cell r="Z2207" t="str">
            <v>4.0</v>
          </cell>
          <cell r="AB2207" t="str">
            <v>NA</v>
          </cell>
          <cell r="AD2207" t="str">
            <v>99.9</v>
          </cell>
          <cell r="AE2207" t="str">
            <v>13</v>
          </cell>
          <cell r="AF2207" t="str">
            <v>136000</v>
          </cell>
          <cell r="AG2207" t="str">
            <v>425</v>
          </cell>
        </row>
        <row r="2208">
          <cell r="H2208" t="str">
            <v>1642_B_3</v>
          </cell>
          <cell r="I2208">
            <v>21002</v>
          </cell>
          <cell r="K2208" t="str">
            <v>OP</v>
          </cell>
          <cell r="L2208" t="str">
            <v>EK</v>
          </cell>
          <cell r="O2208" t="str">
            <v>310</v>
          </cell>
          <cell r="P2208">
            <v>2438</v>
          </cell>
          <cell r="Q2208">
            <v>0.06</v>
          </cell>
          <cell r="R2208" t="str">
            <v>50.0</v>
          </cell>
          <cell r="S2208" t="str">
            <v>85</v>
          </cell>
          <cell r="U2208" t="str">
            <v>NA</v>
          </cell>
          <cell r="V2208" t="str">
            <v>NA</v>
          </cell>
          <cell r="X2208" t="str">
            <v>0.1</v>
          </cell>
          <cell r="Z2208" t="str">
            <v>NA</v>
          </cell>
          <cell r="AB2208" t="str">
            <v>1.0</v>
          </cell>
          <cell r="AD2208" t="str">
            <v>97.5</v>
          </cell>
          <cell r="AE2208" t="str">
            <v>19</v>
          </cell>
          <cell r="AF2208" t="str">
            <v xml:space="preserve">   360000</v>
          </cell>
          <cell r="AG2208" t="str">
            <v>290</v>
          </cell>
        </row>
        <row r="2209">
          <cell r="H2209" t="str">
            <v>599_B_1</v>
          </cell>
          <cell r="I2209">
            <v>22341</v>
          </cell>
          <cell r="K2209" t="str">
            <v>OP</v>
          </cell>
          <cell r="L2209" t="str">
            <v>MC</v>
          </cell>
          <cell r="O2209" t="str">
            <v>40</v>
          </cell>
          <cell r="P2209">
            <v>694</v>
          </cell>
          <cell r="Q2209">
            <v>0.02</v>
          </cell>
          <cell r="R2209" t="str">
            <v>99.9</v>
          </cell>
          <cell r="S2209" t="str">
            <v>NA</v>
          </cell>
          <cell r="U2209" t="str">
            <v>NA</v>
          </cell>
          <cell r="V2209" t="str">
            <v>NA</v>
          </cell>
          <cell r="X2209" t="str">
            <v>1.0</v>
          </cell>
          <cell r="Z2209" t="str">
            <v>NA</v>
          </cell>
          <cell r="AB2209" t="str">
            <v>3.0</v>
          </cell>
          <cell r="AD2209" t="str">
            <v>94.9</v>
          </cell>
          <cell r="AE2209" t="str">
            <v>98.0</v>
          </cell>
          <cell r="AF2209" t="str">
            <v xml:space="preserve">    71520</v>
          </cell>
          <cell r="AG2209" t="str">
            <v>310</v>
          </cell>
        </row>
        <row r="2210">
          <cell r="H2210" t="str">
            <v>599_B_2</v>
          </cell>
          <cell r="I2210">
            <v>22341</v>
          </cell>
          <cell r="K2210" t="str">
            <v>OP</v>
          </cell>
          <cell r="L2210" t="str">
            <v>MC</v>
          </cell>
          <cell r="O2210" t="str">
            <v>40</v>
          </cell>
          <cell r="P2210">
            <v>681</v>
          </cell>
          <cell r="Q2210">
            <v>0.02</v>
          </cell>
          <cell r="R2210" t="str">
            <v>99.9</v>
          </cell>
          <cell r="S2210" t="str">
            <v>NA</v>
          </cell>
          <cell r="U2210" t="str">
            <v>NA</v>
          </cell>
          <cell r="V2210" t="str">
            <v>NA</v>
          </cell>
          <cell r="X2210" t="str">
            <v>1.0</v>
          </cell>
          <cell r="Z2210" t="str">
            <v>NA</v>
          </cell>
          <cell r="AB2210" t="str">
            <v>3.0</v>
          </cell>
          <cell r="AD2210" t="str">
            <v>94.9</v>
          </cell>
          <cell r="AE2210" t="str">
            <v>98.0</v>
          </cell>
          <cell r="AF2210" t="str">
            <v xml:space="preserve">    71520</v>
          </cell>
          <cell r="AG2210" t="str">
            <v>310</v>
          </cell>
        </row>
        <row r="2211">
          <cell r="H2211" t="str">
            <v>599_B_3</v>
          </cell>
          <cell r="I2211">
            <v>27638</v>
          </cell>
          <cell r="K2211" t="str">
            <v>OP</v>
          </cell>
          <cell r="L2211" t="str">
            <v>MC</v>
          </cell>
          <cell r="O2211" t="str">
            <v>60</v>
          </cell>
          <cell r="P2211">
            <v>1288</v>
          </cell>
          <cell r="Q2211">
            <v>0.02</v>
          </cell>
          <cell r="R2211" t="str">
            <v>99.9</v>
          </cell>
          <cell r="S2211" t="str">
            <v>NA</v>
          </cell>
          <cell r="U2211" t="str">
            <v>NA</v>
          </cell>
          <cell r="V2211" t="str">
            <v>NA</v>
          </cell>
          <cell r="X2211" t="str">
            <v>1.0</v>
          </cell>
          <cell r="Z2211" t="str">
            <v>NA</v>
          </cell>
          <cell r="AB2211" t="str">
            <v>2.0</v>
          </cell>
          <cell r="AC2211" t="str">
            <v>3.0</v>
          </cell>
          <cell r="AD2211" t="str">
            <v>80.0</v>
          </cell>
          <cell r="AE2211" t="str">
            <v>150.0</v>
          </cell>
          <cell r="AF2211" t="str">
            <v xml:space="preserve">   348050</v>
          </cell>
          <cell r="AG2211" t="str">
            <v>310</v>
          </cell>
        </row>
        <row r="2212">
          <cell r="H2212" t="str">
            <v>7790_B_1-1</v>
          </cell>
          <cell r="I2212">
            <v>31533</v>
          </cell>
          <cell r="K2212" t="str">
            <v>OP</v>
          </cell>
          <cell r="L2212" t="str">
            <v>BR</v>
          </cell>
          <cell r="O2212" t="str">
            <v>20363</v>
          </cell>
          <cell r="P2212">
            <v>8233</v>
          </cell>
          <cell r="Q2212">
            <v>0.03</v>
          </cell>
          <cell r="R2212" t="str">
            <v>99.9</v>
          </cell>
          <cell r="S2212" t="str">
            <v>99.9</v>
          </cell>
          <cell r="T2212">
            <v>38687</v>
          </cell>
          <cell r="V2212" t="str">
            <v>9.6</v>
          </cell>
          <cell r="X2212" t="str">
            <v>NA</v>
          </cell>
          <cell r="Z2212" t="str">
            <v>0.5</v>
          </cell>
          <cell r="AB2212" t="str">
            <v>NA</v>
          </cell>
          <cell r="AD2212" t="str">
            <v>99.8</v>
          </cell>
          <cell r="AE2212" t="str">
            <v>120</v>
          </cell>
          <cell r="AF2212" t="str">
            <v xml:space="preserve">  1850000</v>
          </cell>
          <cell r="AG2212" t="str">
            <v>280</v>
          </cell>
        </row>
        <row r="2213">
          <cell r="H2213" t="str">
            <v>6238_B_1A</v>
          </cell>
          <cell r="I2213">
            <v>27668</v>
          </cell>
          <cell r="K2213" t="str">
            <v>OP</v>
          </cell>
          <cell r="L2213" t="str">
            <v>WS</v>
          </cell>
          <cell r="O2213" t="str">
            <v>462</v>
          </cell>
          <cell r="P2213">
            <v>8433</v>
          </cell>
          <cell r="Q2213">
            <v>0.09</v>
          </cell>
          <cell r="R2213" t="str">
            <v>98.5</v>
          </cell>
          <cell r="S2213" t="str">
            <v>98.5</v>
          </cell>
          <cell r="T2213">
            <v>27973</v>
          </cell>
          <cell r="V2213" t="str">
            <v>8.0</v>
          </cell>
          <cell r="X2213" t="str">
            <v>NA</v>
          </cell>
          <cell r="Z2213" t="str">
            <v>0.94</v>
          </cell>
          <cell r="AB2213" t="str">
            <v>.28</v>
          </cell>
          <cell r="AD2213" t="str">
            <v>99.5</v>
          </cell>
          <cell r="AE2213" t="str">
            <v>2.36</v>
          </cell>
          <cell r="AF2213" t="str">
            <v>125000</v>
          </cell>
          <cell r="AG2213" t="str">
            <v>120</v>
          </cell>
        </row>
        <row r="2214">
          <cell r="H2214" t="str">
            <v>50629_B_1</v>
          </cell>
          <cell r="I2214">
            <v>33117</v>
          </cell>
          <cell r="K2214" t="str">
            <v>OP</v>
          </cell>
          <cell r="L2214" t="str">
            <v>BP</v>
          </cell>
          <cell r="O2214" t="str">
            <v>6000</v>
          </cell>
          <cell r="P2214">
            <v>7845</v>
          </cell>
          <cell r="Q2214">
            <v>0</v>
          </cell>
          <cell r="R2214" t="str">
            <v>1999.0</v>
          </cell>
          <cell r="S2214" t="str">
            <v>1999.0</v>
          </cell>
          <cell r="T2214">
            <v>38353</v>
          </cell>
          <cell r="V2214" t="str">
            <v>NA</v>
          </cell>
          <cell r="X2214" t="str">
            <v>NA</v>
          </cell>
          <cell r="Z2214" t="str">
            <v>NA</v>
          </cell>
          <cell r="AB2214" t="str">
            <v>NA</v>
          </cell>
          <cell r="AD2214" t="str">
            <v>99.0</v>
          </cell>
          <cell r="AE2214" t="str">
            <v>0</v>
          </cell>
          <cell r="AF2214" t="str">
            <v>70836</v>
          </cell>
          <cell r="AG2214" t="str">
            <v>279</v>
          </cell>
        </row>
        <row r="2215">
          <cell r="H2215" t="str">
            <v>50629_B_2</v>
          </cell>
          <cell r="I2215">
            <v>33117</v>
          </cell>
          <cell r="K2215" t="str">
            <v>OP</v>
          </cell>
          <cell r="L2215" t="str">
            <v>BP</v>
          </cell>
          <cell r="O2215" t="str">
            <v>6000</v>
          </cell>
          <cell r="P2215">
            <v>7955</v>
          </cell>
          <cell r="Q2215">
            <v>0</v>
          </cell>
          <cell r="R2215" t="str">
            <v>1999.0</v>
          </cell>
          <cell r="S2215" t="str">
            <v>1999.0</v>
          </cell>
          <cell r="T2215">
            <v>38353</v>
          </cell>
          <cell r="V2215" t="str">
            <v>NA</v>
          </cell>
          <cell r="X2215" t="str">
            <v>NA</v>
          </cell>
          <cell r="Z2215" t="str">
            <v>NA</v>
          </cell>
          <cell r="AB2215" t="str">
            <v>NA</v>
          </cell>
          <cell r="AD2215" t="str">
            <v>99.0</v>
          </cell>
          <cell r="AE2215" t="str">
            <v>0</v>
          </cell>
          <cell r="AF2215" t="str">
            <v>73529</v>
          </cell>
          <cell r="AG2215" t="str">
            <v>286</v>
          </cell>
        </row>
        <row r="2216">
          <cell r="H2216" t="str">
            <v>50305_B_K19</v>
          </cell>
          <cell r="I2216">
            <v>22798</v>
          </cell>
          <cell r="K2216" t="str">
            <v>OP</v>
          </cell>
          <cell r="L2216" t="str">
            <v>BR</v>
          </cell>
          <cell r="O2216" t="str">
            <v>EN</v>
          </cell>
          <cell r="P2216">
            <v>8505</v>
          </cell>
          <cell r="Q2216">
            <v>0</v>
          </cell>
          <cell r="R2216" t="str">
            <v>99.9</v>
          </cell>
          <cell r="S2216" t="str">
            <v>NA</v>
          </cell>
          <cell r="U2216" t="str">
            <v>NA</v>
          </cell>
          <cell r="V2216" t="str">
            <v>8.9</v>
          </cell>
          <cell r="X2216" t="str">
            <v>NA</v>
          </cell>
          <cell r="Z2216" t="str">
            <v>3.6</v>
          </cell>
          <cell r="AB2216" t="str">
            <v>NA</v>
          </cell>
          <cell r="AD2216" t="str">
            <v>99.9</v>
          </cell>
          <cell r="AE2216" t="str">
            <v>6</v>
          </cell>
          <cell r="AF2216" t="str">
            <v>93130</v>
          </cell>
          <cell r="AG2216" t="str">
            <v>331</v>
          </cell>
        </row>
        <row r="2217">
          <cell r="H2217" t="str">
            <v>50305_B_K20</v>
          </cell>
          <cell r="I2217">
            <v>23894</v>
          </cell>
          <cell r="K2217" t="str">
            <v>OP</v>
          </cell>
          <cell r="L2217" t="str">
            <v>BR</v>
          </cell>
          <cell r="O2217" t="str">
            <v>EN</v>
          </cell>
          <cell r="P2217">
            <v>8349</v>
          </cell>
          <cell r="Q2217">
            <v>2.9000000000000001E-2</v>
          </cell>
          <cell r="R2217" t="str">
            <v>99.9</v>
          </cell>
          <cell r="S2217" t="str">
            <v>NA</v>
          </cell>
          <cell r="U2217" t="str">
            <v>NA</v>
          </cell>
          <cell r="V2217" t="str">
            <v>8.9</v>
          </cell>
          <cell r="X2217" t="str">
            <v>NA</v>
          </cell>
          <cell r="Z2217" t="str">
            <v>3.6</v>
          </cell>
          <cell r="AB2217" t="str">
            <v>NA</v>
          </cell>
          <cell r="AD2217" t="str">
            <v>99.9</v>
          </cell>
          <cell r="AE2217" t="str">
            <v>6</v>
          </cell>
          <cell r="AF2217" t="str">
            <v>93420</v>
          </cell>
          <cell r="AG2217" t="str">
            <v>331</v>
          </cell>
        </row>
        <row r="2218">
          <cell r="H2218" t="str">
            <v>50305_B_K21</v>
          </cell>
          <cell r="I2218">
            <v>23894</v>
          </cell>
          <cell r="K2218" t="str">
            <v>OP</v>
          </cell>
          <cell r="L2218" t="str">
            <v>BR</v>
          </cell>
          <cell r="O2218" t="str">
            <v>EN</v>
          </cell>
          <cell r="P2218">
            <v>8343</v>
          </cell>
          <cell r="Q2218">
            <v>6.0000000000000001E-3</v>
          </cell>
          <cell r="R2218" t="str">
            <v>99.9</v>
          </cell>
          <cell r="S2218" t="str">
            <v>NA</v>
          </cell>
          <cell r="U2218" t="str">
            <v>NA</v>
          </cell>
          <cell r="V2218" t="str">
            <v>8.9</v>
          </cell>
          <cell r="X2218" t="str">
            <v>NA</v>
          </cell>
          <cell r="Z2218" t="str">
            <v>3.6</v>
          </cell>
          <cell r="AB2218" t="str">
            <v>NA</v>
          </cell>
          <cell r="AD2218" t="str">
            <v>99.9</v>
          </cell>
          <cell r="AE2218" t="str">
            <v>6</v>
          </cell>
          <cell r="AF2218" t="str">
            <v>99170</v>
          </cell>
          <cell r="AG2218" t="str">
            <v>331</v>
          </cell>
        </row>
        <row r="2219">
          <cell r="H2219" t="str">
            <v>50305_B_K22</v>
          </cell>
          <cell r="I2219">
            <v>27546</v>
          </cell>
          <cell r="K2219" t="str">
            <v>OP</v>
          </cell>
          <cell r="L2219" t="str">
            <v>BR</v>
          </cell>
          <cell r="O2219" t="str">
            <v>EN</v>
          </cell>
          <cell r="P2219">
            <v>7928</v>
          </cell>
          <cell r="Q2219">
            <v>0.01</v>
          </cell>
          <cell r="R2219" t="str">
            <v>99.9</v>
          </cell>
          <cell r="S2219" t="str">
            <v>NA</v>
          </cell>
          <cell r="U2219" t="str">
            <v>NA</v>
          </cell>
          <cell r="V2219" t="str">
            <v>8.9</v>
          </cell>
          <cell r="X2219" t="str">
            <v>NA</v>
          </cell>
          <cell r="Z2219" t="str">
            <v>3.6</v>
          </cell>
          <cell r="AB2219" t="str">
            <v>NA</v>
          </cell>
          <cell r="AD2219" t="str">
            <v>99.9</v>
          </cell>
          <cell r="AE2219" t="str">
            <v>16</v>
          </cell>
          <cell r="AF2219" t="str">
            <v>186280</v>
          </cell>
          <cell r="AG2219" t="str">
            <v>380</v>
          </cell>
        </row>
        <row r="2220">
          <cell r="H2220" t="str">
            <v>50305_B_K23</v>
          </cell>
          <cell r="I2220">
            <v>27546</v>
          </cell>
          <cell r="K2220" t="str">
            <v>OP</v>
          </cell>
          <cell r="L2220" t="str">
            <v>BR</v>
          </cell>
          <cell r="O2220" t="str">
            <v>EN</v>
          </cell>
          <cell r="P2220">
            <v>7576</v>
          </cell>
          <cell r="Q2220">
            <v>7.0000000000000007E-2</v>
          </cell>
          <cell r="R2220" t="str">
            <v>99.9</v>
          </cell>
          <cell r="S2220" t="str">
            <v>NA</v>
          </cell>
          <cell r="U2220" t="str">
            <v>NA</v>
          </cell>
          <cell r="V2220" t="str">
            <v>8.9</v>
          </cell>
          <cell r="X2220" t="str">
            <v>NA</v>
          </cell>
          <cell r="Z2220" t="str">
            <v>3.6</v>
          </cell>
          <cell r="AB2220" t="str">
            <v>NA</v>
          </cell>
          <cell r="AD2220" t="str">
            <v>99.9</v>
          </cell>
          <cell r="AE2220" t="str">
            <v>10</v>
          </cell>
          <cell r="AF2220" t="str">
            <v>201850</v>
          </cell>
          <cell r="AG2220" t="str">
            <v>386</v>
          </cell>
        </row>
        <row r="2221">
          <cell r="H2221" t="str">
            <v>7286_B_1</v>
          </cell>
          <cell r="I2221">
            <v>26724</v>
          </cell>
          <cell r="K2221" t="str">
            <v>OP</v>
          </cell>
          <cell r="L2221" t="str">
            <v>EK</v>
          </cell>
          <cell r="O2221" t="str">
            <v>1359</v>
          </cell>
          <cell r="P2221">
            <v>7312</v>
          </cell>
          <cell r="Q2221">
            <v>0.03</v>
          </cell>
          <cell r="R2221" t="str">
            <v>99.7</v>
          </cell>
          <cell r="S2221" t="str">
            <v>NA</v>
          </cell>
          <cell r="U2221" t="str">
            <v>NA</v>
          </cell>
          <cell r="V2221" t="str">
            <v>6.0</v>
          </cell>
          <cell r="W2221" t="str">
            <v>20.0</v>
          </cell>
          <cell r="X2221" t="str">
            <v>NA</v>
          </cell>
          <cell r="Z2221" t="str">
            <v>3.0</v>
          </cell>
          <cell r="AA2221" t="str">
            <v>6.0</v>
          </cell>
          <cell r="AB2221" t="str">
            <v>NA</v>
          </cell>
          <cell r="AD2221" t="str">
            <v>98.5</v>
          </cell>
          <cell r="AE2221" t="str">
            <v>43</v>
          </cell>
          <cell r="AF2221" t="str">
            <v xml:space="preserve">   300000</v>
          </cell>
          <cell r="AG2221" t="str">
            <v>300</v>
          </cell>
        </row>
        <row r="2222">
          <cell r="H2222" t="str">
            <v>7286_B_2</v>
          </cell>
          <cell r="I2222">
            <v>26724</v>
          </cell>
          <cell r="K2222" t="str">
            <v>OP</v>
          </cell>
          <cell r="L2222" t="str">
            <v>EK</v>
          </cell>
          <cell r="O2222" t="str">
            <v>1359</v>
          </cell>
          <cell r="P2222">
            <v>8043</v>
          </cell>
          <cell r="Q2222">
            <v>0.03</v>
          </cell>
          <cell r="R2222" t="str">
            <v>99.4</v>
          </cell>
          <cell r="S2222" t="str">
            <v>NA</v>
          </cell>
          <cell r="U2222" t="str">
            <v>NA</v>
          </cell>
          <cell r="V2222" t="str">
            <v>6.0</v>
          </cell>
          <cell r="W2222" t="str">
            <v>20.0</v>
          </cell>
          <cell r="X2222" t="str">
            <v>NA</v>
          </cell>
          <cell r="Z2222" t="str">
            <v>3.0</v>
          </cell>
          <cell r="AA2222" t="str">
            <v>6.0</v>
          </cell>
          <cell r="AB2222" t="str">
            <v>NA</v>
          </cell>
          <cell r="AD2222" t="str">
            <v>98.5</v>
          </cell>
          <cell r="AE2222" t="str">
            <v>43</v>
          </cell>
          <cell r="AF2222" t="str">
            <v xml:space="preserve">   300000</v>
          </cell>
          <cell r="AG2222" t="str">
            <v>300</v>
          </cell>
        </row>
        <row r="2223">
          <cell r="H2223" t="str">
            <v>7286_B_3</v>
          </cell>
          <cell r="I2223">
            <v>26724</v>
          </cell>
          <cell r="K2223" t="str">
            <v>OP</v>
          </cell>
          <cell r="L2223" t="str">
            <v>EK</v>
          </cell>
          <cell r="O2223" t="str">
            <v>1359</v>
          </cell>
          <cell r="P2223">
            <v>6707</v>
          </cell>
          <cell r="Q2223">
            <v>0.02</v>
          </cell>
          <cell r="R2223" t="str">
            <v>99.4</v>
          </cell>
          <cell r="S2223" t="str">
            <v>NA</v>
          </cell>
          <cell r="U2223" t="str">
            <v>NA</v>
          </cell>
          <cell r="V2223" t="str">
            <v>6.0</v>
          </cell>
          <cell r="W2223" t="str">
            <v>20.0</v>
          </cell>
          <cell r="X2223" t="str">
            <v>NA</v>
          </cell>
          <cell r="Z2223" t="str">
            <v>3.0</v>
          </cell>
          <cell r="AA2223" t="str">
            <v>6.0</v>
          </cell>
          <cell r="AB2223" t="str">
            <v>NA</v>
          </cell>
          <cell r="AD2223" t="str">
            <v>98.5</v>
          </cell>
          <cell r="AE2223" t="str">
            <v>43</v>
          </cell>
          <cell r="AF2223" t="str">
            <v xml:space="preserve">   300000</v>
          </cell>
          <cell r="AG2223" t="str">
            <v>300</v>
          </cell>
        </row>
        <row r="2224">
          <cell r="H2224" t="str">
            <v>7286_B_4</v>
          </cell>
          <cell r="I2224">
            <v>26724</v>
          </cell>
          <cell r="K2224" t="str">
            <v>OP</v>
          </cell>
          <cell r="L2224" t="str">
            <v>EK</v>
          </cell>
          <cell r="O2224" t="str">
            <v>1359</v>
          </cell>
          <cell r="P2224">
            <v>6879</v>
          </cell>
          <cell r="Q2224">
            <v>0.04</v>
          </cell>
          <cell r="R2224" t="str">
            <v>99.3</v>
          </cell>
          <cell r="S2224" t="str">
            <v>NA</v>
          </cell>
          <cell r="U2224" t="str">
            <v>NA</v>
          </cell>
          <cell r="V2224" t="str">
            <v>6.0</v>
          </cell>
          <cell r="W2224" t="str">
            <v>20.0</v>
          </cell>
          <cell r="X2224" t="str">
            <v>NA</v>
          </cell>
          <cell r="Z2224" t="str">
            <v>3.0</v>
          </cell>
          <cell r="AA2224" t="str">
            <v>6.0</v>
          </cell>
          <cell r="AB2224" t="str">
            <v>NA</v>
          </cell>
          <cell r="AD2224" t="str">
            <v>98.5</v>
          </cell>
          <cell r="AE2224" t="str">
            <v>43</v>
          </cell>
          <cell r="AF2224" t="str">
            <v xml:space="preserve">   300000</v>
          </cell>
          <cell r="AG2224" t="str">
            <v>300</v>
          </cell>
        </row>
        <row r="2225">
          <cell r="H2225" t="str">
            <v>59_B_1</v>
          </cell>
          <cell r="I2225">
            <v>30286</v>
          </cell>
          <cell r="K2225" t="str">
            <v>OP</v>
          </cell>
          <cell r="L2225" t="str">
            <v>EW</v>
          </cell>
          <cell r="O2225" t="str">
            <v>5385</v>
          </cell>
          <cell r="P2225">
            <v>8458</v>
          </cell>
          <cell r="Q2225">
            <v>2.8000000000000001E-2</v>
          </cell>
          <cell r="R2225" t="str">
            <v>99.8</v>
          </cell>
          <cell r="S2225" t="str">
            <v>99.8</v>
          </cell>
          <cell r="T2225">
            <v>38657</v>
          </cell>
          <cell r="V2225" t="str">
            <v>3.0</v>
          </cell>
          <cell r="W2225" t="str">
            <v>6.0</v>
          </cell>
          <cell r="X2225" t="str">
            <v>NA</v>
          </cell>
          <cell r="Z2225" t="str">
            <v>0.2</v>
          </cell>
          <cell r="AA2225" t="str">
            <v>0.5</v>
          </cell>
          <cell r="AB2225" t="str">
            <v>NA</v>
          </cell>
          <cell r="AD2225" t="str">
            <v>99.6</v>
          </cell>
          <cell r="AE2225" t="str">
            <v>192</v>
          </cell>
          <cell r="AF2225" t="str">
            <v xml:space="preserve">   740000</v>
          </cell>
          <cell r="AG2225" t="str">
            <v>725</v>
          </cell>
        </row>
        <row r="2226">
          <cell r="H2226" t="str">
            <v>50012_B_BLR4</v>
          </cell>
          <cell r="I2226">
            <v>25903</v>
          </cell>
          <cell r="K2226" t="str">
            <v>OP</v>
          </cell>
          <cell r="L2226" t="str">
            <v>EC</v>
          </cell>
          <cell r="O2226" t="str">
            <v>EN</v>
          </cell>
          <cell r="P2226">
            <v>5600</v>
          </cell>
          <cell r="Q2226">
            <v>0.04</v>
          </cell>
          <cell r="R2226" t="str">
            <v>100.0</v>
          </cell>
          <cell r="S2226" t="str">
            <v>NA</v>
          </cell>
          <cell r="T2226">
            <v>38078</v>
          </cell>
          <cell r="V2226" t="str">
            <v>17.1</v>
          </cell>
          <cell r="X2226" t="str">
            <v>NA</v>
          </cell>
          <cell r="Z2226" t="str">
            <v>1.0</v>
          </cell>
          <cell r="AB2226" t="str">
            <v>NA</v>
          </cell>
          <cell r="AD2226" t="str">
            <v>99.3</v>
          </cell>
          <cell r="AE2226" t="str">
            <v>27.1</v>
          </cell>
          <cell r="AF2226" t="str">
            <v>240000</v>
          </cell>
          <cell r="AG2226" t="str">
            <v>330</v>
          </cell>
        </row>
        <row r="2227">
          <cell r="H2227" t="str">
            <v>54998_B_1</v>
          </cell>
          <cell r="I2227">
            <v>35125</v>
          </cell>
          <cell r="K2227" t="str">
            <v>OP</v>
          </cell>
          <cell r="L2227" t="str">
            <v>BP</v>
          </cell>
          <cell r="O2227" t="str">
            <v>EN</v>
          </cell>
          <cell r="P2227">
            <v>7104</v>
          </cell>
          <cell r="Q2227">
            <v>0.01</v>
          </cell>
          <cell r="R2227" t="str">
            <v>95.0</v>
          </cell>
          <cell r="S2227" t="str">
            <v>NA</v>
          </cell>
          <cell r="U2227" t="str">
            <v>NA</v>
          </cell>
          <cell r="V2227" t="str">
            <v>18</v>
          </cell>
          <cell r="X2227" t="str">
            <v>NA</v>
          </cell>
          <cell r="Z2227" t="str">
            <v>0.8</v>
          </cell>
          <cell r="AB2227" t="str">
            <v>0.05</v>
          </cell>
          <cell r="AD2227" t="str">
            <v>95.0</v>
          </cell>
          <cell r="AE2227" t="str">
            <v>1.4</v>
          </cell>
          <cell r="AF2227" t="str">
            <v>155000</v>
          </cell>
          <cell r="AG2227" t="str">
            <v>290</v>
          </cell>
        </row>
        <row r="2228">
          <cell r="H2228" t="str">
            <v>54998_B_2</v>
          </cell>
          <cell r="I2228">
            <v>35034</v>
          </cell>
          <cell r="K2228" t="str">
            <v>OP</v>
          </cell>
          <cell r="L2228" t="str">
            <v>BP</v>
          </cell>
          <cell r="O2228" t="str">
            <v>EN</v>
          </cell>
          <cell r="P2228">
            <v>6537</v>
          </cell>
          <cell r="Q2228">
            <v>0.01</v>
          </cell>
          <cell r="R2228" t="str">
            <v>95.0</v>
          </cell>
          <cell r="S2228" t="str">
            <v>NA</v>
          </cell>
          <cell r="U2228" t="str">
            <v>NA</v>
          </cell>
          <cell r="V2228" t="str">
            <v>18</v>
          </cell>
          <cell r="X2228" t="str">
            <v>NA</v>
          </cell>
          <cell r="Z2228" t="str">
            <v>0.8</v>
          </cell>
          <cell r="AB2228" t="str">
            <v>0.05</v>
          </cell>
          <cell r="AD2228" t="str">
            <v>95.0</v>
          </cell>
          <cell r="AE2228" t="str">
            <v>1.4</v>
          </cell>
          <cell r="AF2228" t="str">
            <v>155000</v>
          </cell>
          <cell r="AG2228" t="str">
            <v>290</v>
          </cell>
        </row>
        <row r="2229">
          <cell r="H2229" t="str">
            <v>54998_B_3</v>
          </cell>
          <cell r="I2229">
            <v>34912</v>
          </cell>
          <cell r="K2229" t="str">
            <v>OP</v>
          </cell>
          <cell r="L2229" t="str">
            <v>BP</v>
          </cell>
          <cell r="O2229" t="str">
            <v>EN</v>
          </cell>
          <cell r="P2229">
            <v>6402</v>
          </cell>
          <cell r="Q2229">
            <v>0.01</v>
          </cell>
          <cell r="R2229" t="str">
            <v>95.0</v>
          </cell>
          <cell r="S2229" t="str">
            <v>NA</v>
          </cell>
          <cell r="U2229" t="str">
            <v>NA</v>
          </cell>
          <cell r="V2229" t="str">
            <v>18</v>
          </cell>
          <cell r="X2229" t="str">
            <v>NA</v>
          </cell>
          <cell r="Z2229" t="str">
            <v>0.8</v>
          </cell>
          <cell r="AB2229" t="str">
            <v>0.1</v>
          </cell>
          <cell r="AD2229" t="str">
            <v>95.0</v>
          </cell>
          <cell r="AE2229" t="str">
            <v>1.4</v>
          </cell>
          <cell r="AF2229" t="str">
            <v>155000</v>
          </cell>
          <cell r="AG2229" t="str">
            <v>290</v>
          </cell>
        </row>
        <row r="2230">
          <cell r="H2230" t="str">
            <v>54998_B_4</v>
          </cell>
          <cell r="I2230">
            <v>34759</v>
          </cell>
          <cell r="K2230" t="str">
            <v>OP</v>
          </cell>
          <cell r="L2230" t="str">
            <v>BP</v>
          </cell>
          <cell r="O2230" t="str">
            <v>EN</v>
          </cell>
          <cell r="P2230">
            <v>5973</v>
          </cell>
          <cell r="Q2230">
            <v>0.01</v>
          </cell>
          <cell r="R2230" t="str">
            <v>95.0</v>
          </cell>
          <cell r="S2230" t="str">
            <v>NA</v>
          </cell>
          <cell r="U2230" t="str">
            <v>NA</v>
          </cell>
          <cell r="V2230" t="str">
            <v>18</v>
          </cell>
          <cell r="X2230" t="str">
            <v>NA</v>
          </cell>
          <cell r="Z2230" t="str">
            <v>0.8</v>
          </cell>
          <cell r="AB2230" t="str">
            <v>0.1</v>
          </cell>
          <cell r="AD2230" t="str">
            <v>95.0</v>
          </cell>
          <cell r="AE2230" t="str">
            <v>1.4</v>
          </cell>
          <cell r="AF2230" t="str">
            <v>155000</v>
          </cell>
          <cell r="AG2230" t="str">
            <v>290</v>
          </cell>
        </row>
        <row r="2231">
          <cell r="H2231" t="str">
            <v>50662_B_BGHS1</v>
          </cell>
          <cell r="I2231">
            <v>34731</v>
          </cell>
          <cell r="K2231" t="str">
            <v>OP</v>
          </cell>
          <cell r="L2231" t="str">
            <v>BP</v>
          </cell>
          <cell r="O2231" t="str">
            <v>EN</v>
          </cell>
          <cell r="P2231">
            <v>7418</v>
          </cell>
          <cell r="Q2231">
            <v>0</v>
          </cell>
          <cell r="R2231" t="str">
            <v>99.6</v>
          </cell>
          <cell r="S2231" t="str">
            <v>99.6</v>
          </cell>
          <cell r="U2231" t="str">
            <v>NA</v>
          </cell>
          <cell r="V2231" t="str">
            <v>NA</v>
          </cell>
          <cell r="X2231" t="str">
            <v>NA</v>
          </cell>
          <cell r="Z2231" t="str">
            <v>NA</v>
          </cell>
          <cell r="AB2231" t="str">
            <v>NA</v>
          </cell>
          <cell r="AD2231" t="str">
            <v>99.6</v>
          </cell>
          <cell r="AE2231" t="str">
            <v>0</v>
          </cell>
          <cell r="AF2231" t="str">
            <v>93327</v>
          </cell>
          <cell r="AG2231" t="str">
            <v>285</v>
          </cell>
        </row>
        <row r="2232">
          <cell r="H2232" t="str">
            <v>50662_B_BGHS2</v>
          </cell>
          <cell r="I2232">
            <v>34731</v>
          </cell>
          <cell r="K2232" t="str">
            <v>OP</v>
          </cell>
          <cell r="L2232" t="str">
            <v>BP</v>
          </cell>
          <cell r="O2232" t="str">
            <v>NA</v>
          </cell>
          <cell r="P2232">
            <v>7880</v>
          </cell>
          <cell r="Q2232">
            <v>0</v>
          </cell>
          <cell r="R2232" t="str">
            <v>99.6</v>
          </cell>
          <cell r="S2232" t="str">
            <v>99.6</v>
          </cell>
          <cell r="U2232" t="str">
            <v>NA</v>
          </cell>
          <cell r="V2232" t="str">
            <v>NA</v>
          </cell>
          <cell r="X2232" t="str">
            <v>NA</v>
          </cell>
          <cell r="Z2232" t="str">
            <v>NA</v>
          </cell>
          <cell r="AB2232" t="str">
            <v>NA</v>
          </cell>
          <cell r="AD2232" t="str">
            <v>99.6</v>
          </cell>
          <cell r="AE2232" t="str">
            <v>0</v>
          </cell>
          <cell r="AF2232" t="str">
            <v>93327</v>
          </cell>
          <cell r="AG2232" t="str">
            <v>285</v>
          </cell>
        </row>
        <row r="2233">
          <cell r="H2233" t="str">
            <v>50662_B_BGHS3</v>
          </cell>
          <cell r="I2233">
            <v>34731</v>
          </cell>
          <cell r="K2233" t="str">
            <v>OP</v>
          </cell>
          <cell r="L2233" t="str">
            <v>BP</v>
          </cell>
          <cell r="O2233" t="str">
            <v>NA</v>
          </cell>
          <cell r="P2233">
            <v>7790</v>
          </cell>
          <cell r="Q2233">
            <v>0</v>
          </cell>
          <cell r="R2233" t="str">
            <v>99.6</v>
          </cell>
          <cell r="S2233" t="str">
            <v>99.6</v>
          </cell>
          <cell r="U2233" t="str">
            <v>NA</v>
          </cell>
          <cell r="V2233" t="str">
            <v>NA</v>
          </cell>
          <cell r="X2233" t="str">
            <v>NA</v>
          </cell>
          <cell r="Z2233" t="str">
            <v>NA</v>
          </cell>
          <cell r="AB2233" t="str">
            <v>NA</v>
          </cell>
          <cell r="AD2233" t="str">
            <v>99.6</v>
          </cell>
          <cell r="AE2233" t="str">
            <v>0</v>
          </cell>
          <cell r="AF2233" t="str">
            <v>93327</v>
          </cell>
          <cell r="AG2233" t="str">
            <v>285</v>
          </cell>
        </row>
        <row r="2234">
          <cell r="H2234" t="str">
            <v>50886_B_1</v>
          </cell>
          <cell r="I2234">
            <v>33482</v>
          </cell>
          <cell r="K2234" t="str">
            <v>OP</v>
          </cell>
          <cell r="L2234" t="str">
            <v>BP</v>
          </cell>
          <cell r="O2234" t="str">
            <v>325</v>
          </cell>
          <cell r="P2234">
            <v>8326</v>
          </cell>
          <cell r="Q2234">
            <v>0</v>
          </cell>
          <cell r="R2234" t="str">
            <v>EN</v>
          </cell>
          <cell r="S2234" t="str">
            <v>EN</v>
          </cell>
          <cell r="U2234" t="str">
            <v>NA</v>
          </cell>
          <cell r="V2234" t="str">
            <v>NA</v>
          </cell>
          <cell r="X2234" t="str">
            <v>NA</v>
          </cell>
          <cell r="Z2234" t="str">
            <v>NA</v>
          </cell>
          <cell r="AB2234" t="str">
            <v>NA</v>
          </cell>
          <cell r="AD2234" t="str">
            <v>98.8</v>
          </cell>
          <cell r="AE2234" t="str">
            <v>9</v>
          </cell>
          <cell r="AF2234" t="str">
            <v>124000</v>
          </cell>
          <cell r="AG2234" t="str">
            <v>255</v>
          </cell>
        </row>
        <row r="2235">
          <cell r="H2235" t="str">
            <v>50886_B_2</v>
          </cell>
          <cell r="I2235">
            <v>33482</v>
          </cell>
          <cell r="K2235" t="str">
            <v>OP</v>
          </cell>
          <cell r="L2235" t="str">
            <v>BP</v>
          </cell>
          <cell r="O2235" t="str">
            <v>325</v>
          </cell>
          <cell r="P2235">
            <v>8070</v>
          </cell>
          <cell r="Q2235">
            <v>0</v>
          </cell>
          <cell r="R2235" t="str">
            <v>EN</v>
          </cell>
          <cell r="S2235" t="str">
            <v>EN</v>
          </cell>
          <cell r="U2235" t="str">
            <v>NA</v>
          </cell>
          <cell r="V2235" t="str">
            <v>NA</v>
          </cell>
          <cell r="X2235" t="str">
            <v>NA</v>
          </cell>
          <cell r="Z2235" t="str">
            <v>NA</v>
          </cell>
          <cell r="AB2235" t="str">
            <v>NA</v>
          </cell>
          <cell r="AD2235" t="str">
            <v>98.8</v>
          </cell>
          <cell r="AE2235" t="str">
            <v>9</v>
          </cell>
          <cell r="AF2235" t="str">
            <v>123690</v>
          </cell>
          <cell r="AG2235" t="str">
            <v>265</v>
          </cell>
        </row>
        <row r="2236">
          <cell r="H2236" t="str">
            <v>3497_B_1</v>
          </cell>
          <cell r="I2236">
            <v>26268</v>
          </cell>
          <cell r="K2236" t="str">
            <v>OP</v>
          </cell>
          <cell r="L2236" t="str">
            <v>EC</v>
          </cell>
          <cell r="M2236" t="str">
            <v>BP</v>
          </cell>
          <cell r="O2236" t="str">
            <v>53704</v>
          </cell>
          <cell r="P2236">
            <v>8483</v>
          </cell>
          <cell r="Q2236">
            <v>0.03</v>
          </cell>
          <cell r="R2236" t="str">
            <v>99.7</v>
          </cell>
          <cell r="S2236" t="str">
            <v>99.7</v>
          </cell>
          <cell r="T2236">
            <v>35096</v>
          </cell>
          <cell r="V2236" t="str">
            <v>10.4</v>
          </cell>
          <cell r="X2236" t="str">
            <v>NA</v>
          </cell>
          <cell r="Z2236" t="str">
            <v>.6</v>
          </cell>
          <cell r="AB2236" t="str">
            <v>NA</v>
          </cell>
          <cell r="AD2236" t="str">
            <v>98.2</v>
          </cell>
          <cell r="AE2236" t="str">
            <v>1707</v>
          </cell>
          <cell r="AF2236" t="str">
            <v xml:space="preserve">  2074000</v>
          </cell>
          <cell r="AG2236" t="str">
            <v>335</v>
          </cell>
        </row>
        <row r="2237">
          <cell r="H2237" t="str">
            <v>3497_B_2</v>
          </cell>
          <cell r="I2237">
            <v>26634</v>
          </cell>
          <cell r="K2237" t="str">
            <v>OP</v>
          </cell>
          <cell r="L2237" t="str">
            <v>EC</v>
          </cell>
          <cell r="M2237" t="str">
            <v>BP</v>
          </cell>
          <cell r="O2237" t="str">
            <v>47269</v>
          </cell>
          <cell r="P2237">
            <v>7581</v>
          </cell>
          <cell r="Q2237">
            <v>0.03</v>
          </cell>
          <cell r="R2237" t="str">
            <v>99.7</v>
          </cell>
          <cell r="S2237" t="str">
            <v>99.7</v>
          </cell>
          <cell r="T2237">
            <v>35096</v>
          </cell>
          <cell r="V2237" t="str">
            <v>10.4</v>
          </cell>
          <cell r="X2237" t="str">
            <v>NA</v>
          </cell>
          <cell r="Z2237" t="str">
            <v>.6</v>
          </cell>
          <cell r="AB2237" t="str">
            <v>NA</v>
          </cell>
          <cell r="AD2237" t="str">
            <v>98.2</v>
          </cell>
          <cell r="AE2237" t="str">
            <v>1707</v>
          </cell>
          <cell r="AF2237" t="str">
            <v xml:space="preserve">  2074000</v>
          </cell>
          <cell r="AG2237" t="str">
            <v>335</v>
          </cell>
        </row>
        <row r="2238">
          <cell r="H2238" t="str">
            <v>6146_B_1</v>
          </cell>
          <cell r="I2238">
            <v>28246</v>
          </cell>
          <cell r="K2238" t="str">
            <v>OP</v>
          </cell>
          <cell r="L2238" t="str">
            <v>EC</v>
          </cell>
          <cell r="O2238" t="str">
            <v>19687</v>
          </cell>
          <cell r="P2238">
            <v>8112</v>
          </cell>
          <cell r="Q2238">
            <v>0.01</v>
          </cell>
          <cell r="R2238" t="str">
            <v>99.9</v>
          </cell>
          <cell r="S2238" t="str">
            <v>99.9</v>
          </cell>
          <cell r="T2238">
            <v>33756</v>
          </cell>
          <cell r="V2238" t="str">
            <v>8</v>
          </cell>
          <cell r="X2238" t="str">
            <v>NA</v>
          </cell>
          <cell r="Z2238" t="str">
            <v>.9</v>
          </cell>
          <cell r="AB2238" t="str">
            <v>NA</v>
          </cell>
          <cell r="AD2238" t="str">
            <v>99.4</v>
          </cell>
          <cell r="AE2238" t="str">
            <v>750</v>
          </cell>
          <cell r="AF2238" t="str">
            <v xml:space="preserve">  3470000</v>
          </cell>
          <cell r="AG2238" t="str">
            <v>355</v>
          </cell>
        </row>
        <row r="2239">
          <cell r="H2239" t="str">
            <v>6146_B_2</v>
          </cell>
          <cell r="I2239">
            <v>28611</v>
          </cell>
          <cell r="K2239" t="str">
            <v>OP</v>
          </cell>
          <cell r="L2239" t="str">
            <v>EC</v>
          </cell>
          <cell r="O2239" t="str">
            <v>19460</v>
          </cell>
          <cell r="P2239">
            <v>8181</v>
          </cell>
          <cell r="Q2239">
            <v>0.01</v>
          </cell>
          <cell r="R2239" t="str">
            <v>99.9</v>
          </cell>
          <cell r="S2239" t="str">
            <v>99.9</v>
          </cell>
          <cell r="T2239">
            <v>33756</v>
          </cell>
          <cell r="V2239" t="str">
            <v>8</v>
          </cell>
          <cell r="X2239" t="str">
            <v>NA</v>
          </cell>
          <cell r="Z2239" t="str">
            <v>.9</v>
          </cell>
          <cell r="AB2239" t="str">
            <v>NA</v>
          </cell>
          <cell r="AD2239" t="str">
            <v>99.4</v>
          </cell>
          <cell r="AE2239" t="str">
            <v>750</v>
          </cell>
          <cell r="AF2239" t="str">
            <v xml:space="preserve">  3740000</v>
          </cell>
          <cell r="AG2239" t="str">
            <v>355</v>
          </cell>
        </row>
        <row r="2240">
          <cell r="H2240" t="str">
            <v>6146_B_3</v>
          </cell>
          <cell r="I2240">
            <v>28946</v>
          </cell>
          <cell r="K2240" t="str">
            <v>OP</v>
          </cell>
          <cell r="L2240" t="str">
            <v>EC</v>
          </cell>
          <cell r="O2240" t="str">
            <v>20862</v>
          </cell>
          <cell r="P2240">
            <v>7557</v>
          </cell>
          <cell r="Q2240">
            <v>0.01</v>
          </cell>
          <cell r="R2240" t="str">
            <v>99.9</v>
          </cell>
          <cell r="S2240" t="str">
            <v>99.9</v>
          </cell>
          <cell r="T2240">
            <v>33756</v>
          </cell>
          <cell r="V2240" t="str">
            <v>8</v>
          </cell>
          <cell r="X2240" t="str">
            <v>NA</v>
          </cell>
          <cell r="Z2240" t="str">
            <v>.9</v>
          </cell>
          <cell r="AB2240" t="str">
            <v>NA</v>
          </cell>
          <cell r="AD2240" t="str">
            <v>99.4</v>
          </cell>
          <cell r="AE2240" t="str">
            <v>750</v>
          </cell>
          <cell r="AF2240" t="str">
            <v xml:space="preserve">  3470000</v>
          </cell>
          <cell r="AG2240" t="str">
            <v>355</v>
          </cell>
        </row>
        <row r="2241">
          <cell r="H2241" t="str">
            <v>6147_B_1</v>
          </cell>
          <cell r="I2241">
            <v>27364</v>
          </cell>
          <cell r="K2241" t="str">
            <v>OP</v>
          </cell>
          <cell r="L2241" t="str">
            <v>EC</v>
          </cell>
          <cell r="M2241" t="str">
            <v>BS</v>
          </cell>
          <cell r="O2241" t="str">
            <v>8995</v>
          </cell>
          <cell r="P2241">
            <v>7875</v>
          </cell>
          <cell r="Q2241">
            <v>7.0000000000000007E-2</v>
          </cell>
          <cell r="R2241" t="str">
            <v>99.3</v>
          </cell>
          <cell r="S2241" t="str">
            <v>99.3</v>
          </cell>
          <cell r="T2241">
            <v>37135</v>
          </cell>
          <cell r="V2241" t="str">
            <v>14.0</v>
          </cell>
          <cell r="X2241" t="str">
            <v>NA</v>
          </cell>
          <cell r="Z2241" t="str">
            <v>0.6</v>
          </cell>
          <cell r="AB2241" t="str">
            <v>NA</v>
          </cell>
          <cell r="AD2241" t="str">
            <v>99</v>
          </cell>
          <cell r="AE2241" t="str">
            <v>1700</v>
          </cell>
          <cell r="AF2241" t="str">
            <v xml:space="preserve">  2300000</v>
          </cell>
          <cell r="AG2241" t="str">
            <v>335</v>
          </cell>
        </row>
        <row r="2242">
          <cell r="H2242" t="str">
            <v>6147_B_2</v>
          </cell>
          <cell r="I2242">
            <v>27729</v>
          </cell>
          <cell r="K2242" t="str">
            <v>OP</v>
          </cell>
          <cell r="L2242" t="str">
            <v>EC</v>
          </cell>
          <cell r="M2242" t="str">
            <v>BS</v>
          </cell>
          <cell r="O2242" t="str">
            <v>8427</v>
          </cell>
          <cell r="P2242">
            <v>8496</v>
          </cell>
          <cell r="Q2242">
            <v>7.0000000000000007E-2</v>
          </cell>
          <cell r="R2242" t="str">
            <v>99.6</v>
          </cell>
          <cell r="S2242" t="str">
            <v>99.6</v>
          </cell>
          <cell r="T2242">
            <v>37135</v>
          </cell>
          <cell r="V2242" t="str">
            <v>14.0</v>
          </cell>
          <cell r="X2242" t="str">
            <v>NA</v>
          </cell>
          <cell r="Z2242" t="str">
            <v>0.6</v>
          </cell>
          <cell r="AB2242" t="str">
            <v>NA</v>
          </cell>
          <cell r="AD2242" t="str">
            <v>99</v>
          </cell>
          <cell r="AE2242" t="str">
            <v>1700</v>
          </cell>
          <cell r="AF2242" t="str">
            <v xml:space="preserve">  2300000</v>
          </cell>
          <cell r="AG2242" t="str">
            <v>335</v>
          </cell>
        </row>
        <row r="2243">
          <cell r="H2243" t="str">
            <v>6147_B_3</v>
          </cell>
          <cell r="I2243">
            <v>28703</v>
          </cell>
          <cell r="K2243" t="str">
            <v>OP</v>
          </cell>
          <cell r="L2243" t="str">
            <v>EC</v>
          </cell>
          <cell r="O2243" t="str">
            <v>46815</v>
          </cell>
          <cell r="P2243">
            <v>8229</v>
          </cell>
          <cell r="Q2243">
            <v>0.04</v>
          </cell>
          <cell r="R2243" t="str">
            <v>99.2</v>
          </cell>
          <cell r="S2243" t="str">
            <v>99.2</v>
          </cell>
          <cell r="T2243">
            <v>36130</v>
          </cell>
          <cell r="V2243" t="str">
            <v>14.0</v>
          </cell>
          <cell r="X2243" t="str">
            <v>NA</v>
          </cell>
          <cell r="Z2243" t="str">
            <v>1.5</v>
          </cell>
          <cell r="AB2243" t="str">
            <v>NA</v>
          </cell>
          <cell r="AD2243" t="str">
            <v>99.5</v>
          </cell>
          <cell r="AE2243" t="str">
            <v>789</v>
          </cell>
          <cell r="AF2243" t="str">
            <v xml:space="preserve">  3400000</v>
          </cell>
          <cell r="AG2243" t="str">
            <v>341</v>
          </cell>
        </row>
        <row r="2244">
          <cell r="H2244" t="str">
            <v>6648_B_4</v>
          </cell>
          <cell r="I2244">
            <v>29707</v>
          </cell>
          <cell r="K2244" t="str">
            <v>OP</v>
          </cell>
          <cell r="L2244" t="str">
            <v>EK</v>
          </cell>
          <cell r="O2244" t="str">
            <v>17373</v>
          </cell>
          <cell r="P2244">
            <v>7927</v>
          </cell>
          <cell r="Q2244">
            <v>0.04</v>
          </cell>
          <cell r="R2244" t="str">
            <v>99.5</v>
          </cell>
          <cell r="S2244" t="str">
            <v>99.5</v>
          </cell>
          <cell r="T2244">
            <v>34090</v>
          </cell>
          <cell r="V2244" t="str">
            <v>14.0</v>
          </cell>
          <cell r="X2244" t="str">
            <v>NA</v>
          </cell>
          <cell r="Z2244" t="str">
            <v>0.6</v>
          </cell>
          <cell r="AB2244" t="str">
            <v>NA</v>
          </cell>
          <cell r="AD2244" t="str">
            <v>99.8</v>
          </cell>
          <cell r="AE2244" t="str">
            <v>578</v>
          </cell>
          <cell r="AF2244" t="str">
            <v xml:space="preserve">  2310000</v>
          </cell>
          <cell r="AG2244" t="str">
            <v>335</v>
          </cell>
        </row>
        <row r="2245">
          <cell r="H2245" t="str">
            <v>856_B_1</v>
          </cell>
          <cell r="I2245">
            <v>22068</v>
          </cell>
          <cell r="K2245" t="str">
            <v>OP</v>
          </cell>
          <cell r="L2245" t="str">
            <v>EC</v>
          </cell>
          <cell r="O2245" t="str">
            <v>208</v>
          </cell>
          <cell r="P2245">
            <v>8187</v>
          </cell>
          <cell r="Q2245">
            <v>0.13</v>
          </cell>
          <cell r="R2245" t="str">
            <v>96.3</v>
          </cell>
          <cell r="S2245" t="str">
            <v>96.3</v>
          </cell>
          <cell r="T2245">
            <v>31503</v>
          </cell>
          <cell r="V2245" t="str">
            <v>NA</v>
          </cell>
          <cell r="X2245" t="str">
            <v>NA</v>
          </cell>
          <cell r="Z2245" t="str">
            <v>NA</v>
          </cell>
          <cell r="AB2245" t="str">
            <v>NA</v>
          </cell>
          <cell r="AD2245" t="str">
            <v>97</v>
          </cell>
          <cell r="AE2245" t="str">
            <v>233</v>
          </cell>
          <cell r="AF2245" t="str">
            <v xml:space="preserve">   462000</v>
          </cell>
          <cell r="AG2245" t="str">
            <v>300</v>
          </cell>
        </row>
        <row r="2246">
          <cell r="H2246" t="str">
            <v>856_B_2</v>
          </cell>
          <cell r="I2246">
            <v>24990</v>
          </cell>
          <cell r="K2246" t="str">
            <v>OP</v>
          </cell>
          <cell r="L2246" t="str">
            <v>EC</v>
          </cell>
          <cell r="O2246" t="str">
            <v>546</v>
          </cell>
          <cell r="P2246">
            <v>217</v>
          </cell>
          <cell r="Q2246">
            <v>7.0000000000000007E-2</v>
          </cell>
          <cell r="R2246" t="str">
            <v>98.6</v>
          </cell>
          <cell r="S2246" t="str">
            <v>98.6</v>
          </cell>
          <cell r="T2246">
            <v>31321</v>
          </cell>
          <cell r="V2246" t="str">
            <v>NA</v>
          </cell>
          <cell r="X2246" t="str">
            <v>NA</v>
          </cell>
          <cell r="Z2246" t="str">
            <v>NA</v>
          </cell>
          <cell r="AB2246" t="str">
            <v>NA</v>
          </cell>
          <cell r="AD2246" t="str">
            <v>99</v>
          </cell>
          <cell r="AE2246" t="str">
            <v>155</v>
          </cell>
          <cell r="AF2246" t="str">
            <v xml:space="preserve">   815000</v>
          </cell>
          <cell r="AG2246" t="str">
            <v>300</v>
          </cell>
        </row>
        <row r="2247">
          <cell r="H2247" t="str">
            <v>856_B_3</v>
          </cell>
          <cell r="I2247">
            <v>26451</v>
          </cell>
          <cell r="K2247" t="str">
            <v>OP</v>
          </cell>
          <cell r="L2247" t="str">
            <v>EC</v>
          </cell>
          <cell r="O2247" t="str">
            <v>1024</v>
          </cell>
          <cell r="P2247">
            <v>7465</v>
          </cell>
          <cell r="Q2247">
            <v>0.04</v>
          </cell>
          <cell r="R2247" t="str">
            <v>98.9</v>
          </cell>
          <cell r="S2247" t="str">
            <v>98.9</v>
          </cell>
          <cell r="T2247">
            <v>31321</v>
          </cell>
          <cell r="V2247" t="str">
            <v>NA</v>
          </cell>
          <cell r="X2247" t="str">
            <v>NA</v>
          </cell>
          <cell r="Z2247" t="str">
            <v>NA</v>
          </cell>
          <cell r="AB2247" t="str">
            <v>NA</v>
          </cell>
          <cell r="AD2247" t="str">
            <v>99</v>
          </cell>
          <cell r="AE2247" t="str">
            <v>219</v>
          </cell>
          <cell r="AF2247" t="str">
            <v xml:space="preserve">  1210000</v>
          </cell>
          <cell r="AG2247" t="str">
            <v>300</v>
          </cell>
        </row>
        <row r="2248">
          <cell r="H2248" t="str">
            <v>6016_B_1</v>
          </cell>
          <cell r="I2248">
            <v>27912</v>
          </cell>
          <cell r="K2248" t="str">
            <v>OP</v>
          </cell>
          <cell r="L2248" t="str">
            <v>EK</v>
          </cell>
          <cell r="O2248" t="str">
            <v>6996</v>
          </cell>
          <cell r="P2248">
            <v>6134</v>
          </cell>
          <cell r="Q2248">
            <v>0.03</v>
          </cell>
          <cell r="R2248" t="str">
            <v>99.8</v>
          </cell>
          <cell r="S2248" t="str">
            <v>99.8</v>
          </cell>
          <cell r="T2248">
            <v>29007</v>
          </cell>
          <cell r="V2248" t="str">
            <v>9.1</v>
          </cell>
          <cell r="X2248" t="str">
            <v>NA</v>
          </cell>
          <cell r="Z2248" t="str">
            <v>3.4</v>
          </cell>
          <cell r="AB2248" t="str">
            <v>.2</v>
          </cell>
          <cell r="AD2248" t="str">
            <v>99.8</v>
          </cell>
          <cell r="AE2248" t="str">
            <v>375</v>
          </cell>
          <cell r="AF2248" t="str">
            <v xml:space="preserve">  1215033</v>
          </cell>
          <cell r="AG2248" t="str">
            <v>282</v>
          </cell>
        </row>
        <row r="2249">
          <cell r="H2249" t="str">
            <v>56124_B_ESP</v>
          </cell>
          <cell r="I2249">
            <v>33359</v>
          </cell>
          <cell r="K2249" t="str">
            <v>OP</v>
          </cell>
          <cell r="L2249" t="str">
            <v>EW</v>
          </cell>
          <cell r="O2249" t="str">
            <v>4686</v>
          </cell>
          <cell r="P2249">
            <v>8068</v>
          </cell>
          <cell r="Q2249">
            <v>0.04</v>
          </cell>
          <cell r="R2249" t="str">
            <v>90.0</v>
          </cell>
          <cell r="S2249" t="str">
            <v>90.0</v>
          </cell>
          <cell r="T2249">
            <v>38231</v>
          </cell>
          <cell r="U2249" t="str">
            <v>EN</v>
          </cell>
          <cell r="V2249" t="str">
            <v>NA</v>
          </cell>
          <cell r="X2249" t="str">
            <v>NA</v>
          </cell>
          <cell r="Z2249" t="str">
            <v>NA</v>
          </cell>
          <cell r="AB2249" t="str">
            <v>0.05</v>
          </cell>
          <cell r="AD2249" t="str">
            <v>90.0</v>
          </cell>
          <cell r="AE2249" t="str">
            <v>NA</v>
          </cell>
          <cell r="AF2249" t="str">
            <v>NA</v>
          </cell>
          <cell r="AG2249" t="str">
            <v>310</v>
          </cell>
        </row>
        <row r="2250">
          <cell r="H2250" t="str">
            <v>54464_B_B01S</v>
          </cell>
          <cell r="I2250">
            <v>33025</v>
          </cell>
          <cell r="K2250" t="str">
            <v>OP</v>
          </cell>
          <cell r="L2250" t="str">
            <v>WS</v>
          </cell>
          <cell r="O2250" t="str">
            <v>EN</v>
          </cell>
          <cell r="P2250">
            <v>4016</v>
          </cell>
          <cell r="Q2250">
            <v>0.1</v>
          </cell>
          <cell r="R2250" t="str">
            <v>85.0</v>
          </cell>
          <cell r="S2250" t="str">
            <v>NA</v>
          </cell>
          <cell r="U2250" t="str">
            <v>NA</v>
          </cell>
          <cell r="V2250" t="str">
            <v>7.0</v>
          </cell>
          <cell r="X2250" t="str">
            <v>1.0</v>
          </cell>
          <cell r="Z2250" t="str">
            <v>3.0</v>
          </cell>
          <cell r="AB2250" t="str">
            <v>3.0</v>
          </cell>
          <cell r="AD2250" t="str">
            <v>85.0</v>
          </cell>
          <cell r="AE2250" t="str">
            <v>25.0</v>
          </cell>
          <cell r="AF2250" t="str">
            <v>100000</v>
          </cell>
          <cell r="AG2250" t="str">
            <v>118</v>
          </cell>
        </row>
        <row r="2251">
          <cell r="H2251" t="str">
            <v>54464_B_B02S</v>
          </cell>
          <cell r="I2251">
            <v>33025</v>
          </cell>
          <cell r="K2251" t="str">
            <v>OP</v>
          </cell>
          <cell r="L2251" t="str">
            <v>WS</v>
          </cell>
          <cell r="O2251" t="str">
            <v>EN</v>
          </cell>
          <cell r="P2251">
            <v>7958</v>
          </cell>
          <cell r="Q2251">
            <v>0.1</v>
          </cell>
          <cell r="R2251" t="str">
            <v>85.0</v>
          </cell>
          <cell r="S2251" t="str">
            <v>NA</v>
          </cell>
          <cell r="U2251" t="str">
            <v>NA</v>
          </cell>
          <cell r="V2251" t="str">
            <v>7.0</v>
          </cell>
          <cell r="X2251" t="str">
            <v>1.0</v>
          </cell>
          <cell r="Z2251" t="str">
            <v>3.0</v>
          </cell>
          <cell r="AB2251" t="str">
            <v>3.0</v>
          </cell>
          <cell r="AD2251" t="str">
            <v>85.0</v>
          </cell>
          <cell r="AE2251" t="str">
            <v>25</v>
          </cell>
          <cell r="AF2251" t="str">
            <v>100000</v>
          </cell>
          <cell r="AG2251" t="str">
            <v>118</v>
          </cell>
        </row>
        <row r="2252">
          <cell r="H2252" t="str">
            <v>54464_B_B03S</v>
          </cell>
          <cell r="I2252">
            <v>29373</v>
          </cell>
          <cell r="K2252" t="str">
            <v>OP</v>
          </cell>
          <cell r="L2252" t="str">
            <v>WS</v>
          </cell>
          <cell r="O2252" t="str">
            <v>EN</v>
          </cell>
          <cell r="P2252">
            <v>7575</v>
          </cell>
          <cell r="Q2252">
            <v>7.0000000000000007E-2</v>
          </cell>
          <cell r="R2252" t="str">
            <v>90.0</v>
          </cell>
          <cell r="S2252" t="str">
            <v>NA</v>
          </cell>
          <cell r="U2252" t="str">
            <v>NA</v>
          </cell>
          <cell r="V2252" t="str">
            <v>7.0</v>
          </cell>
          <cell r="X2252" t="str">
            <v>NA</v>
          </cell>
          <cell r="Z2252" t="str">
            <v>3.0</v>
          </cell>
          <cell r="AB2252" t="str">
            <v>NA</v>
          </cell>
          <cell r="AD2252" t="str">
            <v>90.0</v>
          </cell>
          <cell r="AE2252" t="str">
            <v>50</v>
          </cell>
          <cell r="AF2252" t="str">
            <v>140000</v>
          </cell>
          <cell r="AG2252" t="str">
            <v>130</v>
          </cell>
        </row>
        <row r="2253">
          <cell r="H2253" t="str">
            <v>54464_B_D01E</v>
          </cell>
          <cell r="I2253">
            <v>34486</v>
          </cell>
          <cell r="K2253" t="str">
            <v>OP</v>
          </cell>
          <cell r="L2253" t="str">
            <v>EW</v>
          </cell>
          <cell r="O2253" t="str">
            <v>EN</v>
          </cell>
          <cell r="P2253">
            <v>8573</v>
          </cell>
          <cell r="Q2253">
            <v>0.01</v>
          </cell>
          <cell r="R2253" t="str">
            <v>99.0</v>
          </cell>
          <cell r="S2253" t="str">
            <v>NA</v>
          </cell>
          <cell r="U2253" t="str">
            <v>NA</v>
          </cell>
          <cell r="V2253" t="str">
            <v>NA</v>
          </cell>
          <cell r="X2253" t="str">
            <v>NA</v>
          </cell>
          <cell r="Z2253" t="str">
            <v>NA</v>
          </cell>
          <cell r="AB2253" t="str">
            <v>NA</v>
          </cell>
          <cell r="AD2253" t="str">
            <v>99.0</v>
          </cell>
          <cell r="AE2253" t="str">
            <v>15</v>
          </cell>
          <cell r="AF2253" t="str">
            <v>335000</v>
          </cell>
          <cell r="AG2253" t="str">
            <v>388</v>
          </cell>
        </row>
        <row r="2254">
          <cell r="H2254" t="str">
            <v>56163_B_1</v>
          </cell>
          <cell r="I2254">
            <v>28277</v>
          </cell>
          <cell r="K2254" t="str">
            <v>OP</v>
          </cell>
          <cell r="L2254" t="str">
            <v>EW</v>
          </cell>
          <cell r="O2254" t="str">
            <v>EN</v>
          </cell>
          <cell r="P2254">
            <v>5731</v>
          </cell>
          <cell r="Q2254">
            <v>0</v>
          </cell>
          <cell r="R2254" t="str">
            <v>NA</v>
          </cell>
          <cell r="S2254" t="str">
            <v>NA</v>
          </cell>
          <cell r="U2254" t="str">
            <v>NA</v>
          </cell>
          <cell r="V2254" t="str">
            <v>8.5</v>
          </cell>
          <cell r="X2254" t="str">
            <v>NA</v>
          </cell>
          <cell r="Z2254" t="str">
            <v>0.4</v>
          </cell>
          <cell r="AB2254" t="str">
            <v>NA</v>
          </cell>
          <cell r="AD2254" t="str">
            <v>99.0</v>
          </cell>
          <cell r="AE2254" t="str">
            <v>17.3</v>
          </cell>
          <cell r="AF2254" t="str">
            <v>443433</v>
          </cell>
          <cell r="AG2254" t="str">
            <v>350</v>
          </cell>
        </row>
        <row r="2255">
          <cell r="H2255" t="str">
            <v>56163_B_2</v>
          </cell>
          <cell r="I2255">
            <v>28277</v>
          </cell>
          <cell r="K2255" t="str">
            <v>OP</v>
          </cell>
          <cell r="L2255" t="str">
            <v>EW</v>
          </cell>
          <cell r="O2255" t="str">
            <v>EN</v>
          </cell>
          <cell r="P2255">
            <v>5738</v>
          </cell>
          <cell r="Q2255">
            <v>0</v>
          </cell>
          <cell r="R2255" t="str">
            <v>NA</v>
          </cell>
          <cell r="S2255" t="str">
            <v>NA</v>
          </cell>
          <cell r="U2255" t="str">
            <v>NA</v>
          </cell>
          <cell r="V2255" t="str">
            <v>8.5</v>
          </cell>
          <cell r="X2255" t="str">
            <v>NA</v>
          </cell>
          <cell r="Z2255" t="str">
            <v>0.4</v>
          </cell>
          <cell r="AB2255" t="str">
            <v>NA</v>
          </cell>
          <cell r="AD2255" t="str">
            <v>99.0</v>
          </cell>
          <cell r="AE2255" t="str">
            <v>17.3</v>
          </cell>
          <cell r="AF2255" t="str">
            <v>514383</v>
          </cell>
          <cell r="AG2255" t="str">
            <v>330</v>
          </cell>
        </row>
        <row r="2256">
          <cell r="H2256" t="str">
            <v>56163_B_3</v>
          </cell>
          <cell r="I2256">
            <v>28277</v>
          </cell>
          <cell r="K2256" t="str">
            <v>OP</v>
          </cell>
          <cell r="L2256" t="str">
            <v>EW</v>
          </cell>
          <cell r="O2256" t="str">
            <v>EN</v>
          </cell>
          <cell r="P2256">
            <v>5690</v>
          </cell>
          <cell r="Q2256">
            <v>0</v>
          </cell>
          <cell r="R2256" t="str">
            <v>NA</v>
          </cell>
          <cell r="S2256" t="str">
            <v>NA</v>
          </cell>
          <cell r="U2256" t="str">
            <v>NA</v>
          </cell>
          <cell r="V2256" t="str">
            <v>8.5</v>
          </cell>
          <cell r="X2256" t="str">
            <v>NA</v>
          </cell>
          <cell r="Z2256" t="str">
            <v>0.4</v>
          </cell>
          <cell r="AB2256" t="str">
            <v>NA</v>
          </cell>
          <cell r="AD2256" t="str">
            <v>99.0</v>
          </cell>
          <cell r="AE2256" t="str">
            <v>17.3</v>
          </cell>
          <cell r="AF2256" t="str">
            <v>443433</v>
          </cell>
          <cell r="AG2256" t="str">
            <v>330</v>
          </cell>
        </row>
        <row r="2257">
          <cell r="H2257" t="str">
            <v>56163_B_4</v>
          </cell>
          <cell r="I2257">
            <v>28277</v>
          </cell>
          <cell r="K2257" t="str">
            <v>OP</v>
          </cell>
          <cell r="L2257" t="str">
            <v>EW</v>
          </cell>
          <cell r="O2257" t="str">
            <v>EN</v>
          </cell>
          <cell r="P2257">
            <v>3899</v>
          </cell>
          <cell r="Q2257">
            <v>0</v>
          </cell>
          <cell r="R2257" t="str">
            <v>NA</v>
          </cell>
          <cell r="S2257" t="str">
            <v>NA</v>
          </cell>
          <cell r="U2257" t="str">
            <v>NA</v>
          </cell>
          <cell r="V2257" t="str">
            <v>8.5</v>
          </cell>
          <cell r="X2257" t="str">
            <v>NA</v>
          </cell>
          <cell r="Z2257" t="str">
            <v>0.4</v>
          </cell>
          <cell r="AB2257" t="str">
            <v>NA</v>
          </cell>
          <cell r="AD2257" t="str">
            <v>99.0</v>
          </cell>
          <cell r="AE2257" t="str">
            <v>33.5</v>
          </cell>
          <cell r="AF2257" t="str">
            <v>656282</v>
          </cell>
          <cell r="AG2257" t="str">
            <v>330</v>
          </cell>
        </row>
        <row r="2258">
          <cell r="H2258" t="str">
            <v>54526_B_00001</v>
          </cell>
          <cell r="I2258">
            <v>33817</v>
          </cell>
          <cell r="K2258" t="str">
            <v>OP</v>
          </cell>
          <cell r="L2258" t="str">
            <v>EW</v>
          </cell>
          <cell r="O2258" t="str">
            <v>EN</v>
          </cell>
          <cell r="P2258">
            <v>7134</v>
          </cell>
          <cell r="Q2258">
            <v>0.05</v>
          </cell>
          <cell r="R2258" t="str">
            <v>96.8</v>
          </cell>
          <cell r="S2258" t="str">
            <v>96.8</v>
          </cell>
          <cell r="T2258">
            <v>38504</v>
          </cell>
          <cell r="V2258" t="str">
            <v>NA</v>
          </cell>
          <cell r="X2258" t="str">
            <v>NA</v>
          </cell>
          <cell r="Z2258" t="str">
            <v>NA</v>
          </cell>
          <cell r="AB2258" t="str">
            <v>NA</v>
          </cell>
          <cell r="AD2258" t="str">
            <v>100.0</v>
          </cell>
          <cell r="AE2258" t="str">
            <v>1</v>
          </cell>
          <cell r="AF2258" t="str">
            <v>59806</v>
          </cell>
          <cell r="AG2258" t="str">
            <v>350</v>
          </cell>
        </row>
        <row r="2259">
          <cell r="H2259" t="str">
            <v>10074_B_PRECIP</v>
          </cell>
          <cell r="I2259">
            <v>33025</v>
          </cell>
          <cell r="K2259" t="str">
            <v>OP</v>
          </cell>
          <cell r="L2259" t="str">
            <v>EH</v>
          </cell>
          <cell r="O2259" t="str">
            <v>EN</v>
          </cell>
          <cell r="P2259">
            <v>7512</v>
          </cell>
          <cell r="Q2259">
            <v>0.02</v>
          </cell>
          <cell r="R2259" t="str">
            <v>99.8</v>
          </cell>
          <cell r="S2259" t="str">
            <v>na</v>
          </cell>
          <cell r="U2259" t="str">
            <v>NA</v>
          </cell>
          <cell r="V2259" t="str">
            <v>NA</v>
          </cell>
          <cell r="X2259" t="str">
            <v>NA</v>
          </cell>
          <cell r="Z2259" t="str">
            <v>NA</v>
          </cell>
          <cell r="AB2259" t="str">
            <v>NA</v>
          </cell>
          <cell r="AD2259" t="str">
            <v>99.8</v>
          </cell>
          <cell r="AE2259" t="str">
            <v>25</v>
          </cell>
          <cell r="AF2259" t="str">
            <v>366340</v>
          </cell>
          <cell r="AG2259" t="str">
            <v>310</v>
          </cell>
        </row>
        <row r="2260">
          <cell r="H2260" t="str">
            <v>56192_B_FBBBH</v>
          </cell>
          <cell r="I2260">
            <v>35096</v>
          </cell>
          <cell r="K2260" t="str">
            <v>OP</v>
          </cell>
          <cell r="L2260" t="str">
            <v>BP</v>
          </cell>
          <cell r="O2260" t="str">
            <v>3</v>
          </cell>
          <cell r="P2260">
            <v>8588</v>
          </cell>
          <cell r="Q2260">
            <v>0</v>
          </cell>
          <cell r="R2260" t="str">
            <v>NA</v>
          </cell>
          <cell r="S2260" t="str">
            <v>NA</v>
          </cell>
          <cell r="U2260" t="str">
            <v>NA</v>
          </cell>
          <cell r="V2260" t="str">
            <v>NA</v>
          </cell>
          <cell r="X2260" t="str">
            <v>NA</v>
          </cell>
          <cell r="Z2260" t="str">
            <v>NA</v>
          </cell>
          <cell r="AB2260" t="str">
            <v>NA</v>
          </cell>
          <cell r="AD2260" t="str">
            <v>99.9</v>
          </cell>
          <cell r="AE2260" t="str">
            <v>0.62</v>
          </cell>
          <cell r="AF2260" t="str">
            <v>103000</v>
          </cell>
          <cell r="AG2260" t="str">
            <v>350</v>
          </cell>
        </row>
        <row r="2261">
          <cell r="H2261" t="str">
            <v>10334_B_ESP1</v>
          </cell>
          <cell r="I2261">
            <v>32994</v>
          </cell>
          <cell r="K2261" t="str">
            <v>OP</v>
          </cell>
          <cell r="L2261" t="str">
            <v>EC</v>
          </cell>
          <cell r="O2261" t="str">
            <v>20000</v>
          </cell>
          <cell r="P2261">
            <v>6673</v>
          </cell>
          <cell r="Q2261">
            <v>0.43</v>
          </cell>
          <cell r="R2261" t="str">
            <v>97.0</v>
          </cell>
          <cell r="S2261" t="str">
            <v>NA</v>
          </cell>
          <cell r="U2261" t="str">
            <v>NA</v>
          </cell>
          <cell r="V2261" t="str">
            <v>NA</v>
          </cell>
          <cell r="X2261" t="str">
            <v>NA</v>
          </cell>
          <cell r="Z2261" t="str">
            <v>NA</v>
          </cell>
          <cell r="AB2261" t="str">
            <v>NA</v>
          </cell>
          <cell r="AD2261" t="str">
            <v>99.7</v>
          </cell>
          <cell r="AE2261" t="str">
            <v>3</v>
          </cell>
          <cell r="AF2261" t="str">
            <v>204</v>
          </cell>
          <cell r="AG2261" t="str">
            <v>280</v>
          </cell>
        </row>
        <row r="2262">
          <cell r="H2262" t="str">
            <v>10334_B_ESP2</v>
          </cell>
          <cell r="I2262">
            <v>32994</v>
          </cell>
          <cell r="K2262" t="str">
            <v>OP</v>
          </cell>
          <cell r="L2262" t="str">
            <v>EC</v>
          </cell>
          <cell r="O2262" t="str">
            <v>20000</v>
          </cell>
          <cell r="P2262">
            <v>7037</v>
          </cell>
          <cell r="Q2262">
            <v>0.43</v>
          </cell>
          <cell r="R2262" t="str">
            <v>97.0</v>
          </cell>
          <cell r="S2262" t="str">
            <v>NA</v>
          </cell>
          <cell r="U2262" t="str">
            <v>NA</v>
          </cell>
          <cell r="V2262" t="str">
            <v>NA</v>
          </cell>
          <cell r="X2262" t="str">
            <v>NA</v>
          </cell>
          <cell r="Z2262" t="str">
            <v>NA</v>
          </cell>
          <cell r="AB2262" t="str">
            <v>NA</v>
          </cell>
          <cell r="AD2262" t="str">
            <v>99.0</v>
          </cell>
          <cell r="AE2262" t="str">
            <v>3</v>
          </cell>
          <cell r="AF2262" t="str">
            <v>199</v>
          </cell>
          <cell r="AG2262" t="str">
            <v>280</v>
          </cell>
        </row>
        <row r="2263">
          <cell r="H2263" t="str">
            <v>52089_B_NO1ESP</v>
          </cell>
          <cell r="I2263">
            <v>27181</v>
          </cell>
          <cell r="K2263" t="str">
            <v>OP</v>
          </cell>
          <cell r="L2263" t="str">
            <v>EK</v>
          </cell>
          <cell r="O2263" t="str">
            <v>EN</v>
          </cell>
          <cell r="P2263">
            <v>8128</v>
          </cell>
          <cell r="Q2263">
            <v>3.5000000000000003E-2</v>
          </cell>
          <cell r="R2263" t="str">
            <v>90.0</v>
          </cell>
          <cell r="S2263" t="str">
            <v>99.8</v>
          </cell>
          <cell r="U2263" t="str">
            <v>NA</v>
          </cell>
          <cell r="V2263" t="str">
            <v>10.0</v>
          </cell>
          <cell r="X2263" t="str">
            <v>NA</v>
          </cell>
          <cell r="Z2263" t="str">
            <v>1.0</v>
          </cell>
          <cell r="AB2263" t="str">
            <v>NA</v>
          </cell>
          <cell r="AD2263" t="str">
            <v>99.8</v>
          </cell>
          <cell r="AE2263" t="str">
            <v>3</v>
          </cell>
          <cell r="AF2263" t="str">
            <v>55554</v>
          </cell>
          <cell r="AG2263" t="str">
            <v>361</v>
          </cell>
        </row>
        <row r="2264">
          <cell r="H2264" t="str">
            <v>52089_B_NO2ESP</v>
          </cell>
          <cell r="I2264">
            <v>27181</v>
          </cell>
          <cell r="K2264" t="str">
            <v>OP</v>
          </cell>
          <cell r="L2264" t="str">
            <v>EK</v>
          </cell>
          <cell r="O2264" t="str">
            <v>EN</v>
          </cell>
          <cell r="P2264">
            <v>8277</v>
          </cell>
          <cell r="Q2264">
            <v>8.9999999999999993E-3</v>
          </cell>
          <cell r="R2264" t="str">
            <v>89.0</v>
          </cell>
          <cell r="S2264" t="str">
            <v>99.8</v>
          </cell>
          <cell r="U2264" t="str">
            <v>NA</v>
          </cell>
          <cell r="V2264" t="str">
            <v>10.0</v>
          </cell>
          <cell r="X2264" t="str">
            <v>NA</v>
          </cell>
          <cell r="Z2264" t="str">
            <v>1.0</v>
          </cell>
          <cell r="AB2264" t="str">
            <v>NA</v>
          </cell>
          <cell r="AD2264" t="str">
            <v>99.8</v>
          </cell>
          <cell r="AE2264" t="str">
            <v>3</v>
          </cell>
          <cell r="AF2264" t="str">
            <v>53660</v>
          </cell>
          <cell r="AG2264" t="str">
            <v>354</v>
          </cell>
        </row>
        <row r="2265">
          <cell r="H2265" t="str">
            <v>52089_B_NO3ESP</v>
          </cell>
          <cell r="I2265">
            <v>27181</v>
          </cell>
          <cell r="K2265" t="str">
            <v>OP</v>
          </cell>
          <cell r="L2265" t="str">
            <v>EK</v>
          </cell>
          <cell r="O2265" t="str">
            <v>EN</v>
          </cell>
          <cell r="P2265">
            <v>8393</v>
          </cell>
          <cell r="Q2265">
            <v>1.9E-2</v>
          </cell>
          <cell r="R2265" t="str">
            <v>85.0</v>
          </cell>
          <cell r="S2265" t="str">
            <v>99.8</v>
          </cell>
          <cell r="U2265" t="str">
            <v>NA</v>
          </cell>
          <cell r="V2265" t="str">
            <v>10.0</v>
          </cell>
          <cell r="X2265" t="str">
            <v>NA</v>
          </cell>
          <cell r="Z2265" t="str">
            <v>1.0</v>
          </cell>
          <cell r="AB2265" t="str">
            <v>NA</v>
          </cell>
          <cell r="AD2265" t="str">
            <v>99.8</v>
          </cell>
          <cell r="AE2265" t="str">
            <v>6</v>
          </cell>
          <cell r="AF2265" t="str">
            <v>82127</v>
          </cell>
          <cell r="AG2265" t="str">
            <v>367</v>
          </cell>
        </row>
        <row r="2266">
          <cell r="H2266" t="str">
            <v>52089_B_NO4ESP</v>
          </cell>
          <cell r="I2266">
            <v>27181</v>
          </cell>
          <cell r="K2266" t="str">
            <v>OP</v>
          </cell>
          <cell r="L2266" t="str">
            <v>EK</v>
          </cell>
          <cell r="O2266" t="str">
            <v>EN</v>
          </cell>
          <cell r="P2266">
            <v>8344</v>
          </cell>
          <cell r="Q2266">
            <v>7.0000000000000001E-3</v>
          </cell>
          <cell r="R2266" t="str">
            <v>90.0</v>
          </cell>
          <cell r="S2266" t="str">
            <v>99.8</v>
          </cell>
          <cell r="U2266" t="str">
            <v>NA</v>
          </cell>
          <cell r="V2266" t="str">
            <v>10.0</v>
          </cell>
          <cell r="X2266" t="str">
            <v>NA</v>
          </cell>
          <cell r="Z2266" t="str">
            <v>1.0</v>
          </cell>
          <cell r="AB2266" t="str">
            <v>NA</v>
          </cell>
          <cell r="AD2266" t="str">
            <v>99.8</v>
          </cell>
          <cell r="AE2266" t="str">
            <v>6</v>
          </cell>
          <cell r="AF2266" t="str">
            <v>89200</v>
          </cell>
          <cell r="AG2266" t="str">
            <v>372</v>
          </cell>
        </row>
        <row r="2267">
          <cell r="H2267" t="str">
            <v>52089_B_NO5ESP</v>
          </cell>
          <cell r="I2267">
            <v>27181</v>
          </cell>
          <cell r="K2267" t="str">
            <v>OP</v>
          </cell>
          <cell r="L2267" t="str">
            <v>EK</v>
          </cell>
          <cell r="O2267" t="str">
            <v>EN</v>
          </cell>
          <cell r="P2267">
            <v>5407</v>
          </cell>
          <cell r="Q2267">
            <v>4.9000000000000002E-2</v>
          </cell>
          <cell r="R2267" t="str">
            <v>89.0</v>
          </cell>
          <cell r="S2267" t="str">
            <v>99.8</v>
          </cell>
          <cell r="U2267" t="str">
            <v>NA</v>
          </cell>
          <cell r="V2267" t="str">
            <v>10.0</v>
          </cell>
          <cell r="X2267" t="str">
            <v>NA</v>
          </cell>
          <cell r="Z2267" t="str">
            <v>1.0</v>
          </cell>
          <cell r="AB2267" t="str">
            <v>NA</v>
          </cell>
          <cell r="AD2267" t="str">
            <v>99.8</v>
          </cell>
          <cell r="AE2267" t="str">
            <v>8</v>
          </cell>
          <cell r="AF2267" t="str">
            <v>117700</v>
          </cell>
          <cell r="AG2267" t="str">
            <v>380</v>
          </cell>
        </row>
        <row r="2268">
          <cell r="H2268" t="str">
            <v>52089_B_NO6ESP</v>
          </cell>
          <cell r="I2268">
            <v>27181</v>
          </cell>
          <cell r="K2268" t="str">
            <v>OP</v>
          </cell>
          <cell r="L2268" t="str">
            <v>EK</v>
          </cell>
          <cell r="O2268" t="str">
            <v>EN</v>
          </cell>
          <cell r="P2268">
            <v>8395</v>
          </cell>
          <cell r="Q2268">
            <v>8.9999999999999993E-3</v>
          </cell>
          <cell r="R2268" t="str">
            <v>88.0</v>
          </cell>
          <cell r="S2268" t="str">
            <v>99.8</v>
          </cell>
          <cell r="U2268" t="str">
            <v>NA</v>
          </cell>
          <cell r="V2268" t="str">
            <v>10.0</v>
          </cell>
          <cell r="X2268" t="str">
            <v>NA</v>
          </cell>
          <cell r="Z2268" t="str">
            <v>1.0</v>
          </cell>
          <cell r="AB2268" t="str">
            <v>NA</v>
          </cell>
          <cell r="AD2268" t="str">
            <v>99.8</v>
          </cell>
          <cell r="AE2268" t="str">
            <v>8</v>
          </cell>
          <cell r="AF2268" t="str">
            <v>138000</v>
          </cell>
          <cell r="AG2268" t="str">
            <v>415</v>
          </cell>
        </row>
        <row r="2269">
          <cell r="H2269" t="str">
            <v>52089_B_NO7ESP</v>
          </cell>
          <cell r="I2269">
            <v>27181</v>
          </cell>
          <cell r="K2269" t="str">
            <v>OP</v>
          </cell>
          <cell r="L2269" t="str">
            <v>EK</v>
          </cell>
          <cell r="O2269" t="str">
            <v>EN</v>
          </cell>
          <cell r="P2269">
            <v>8152</v>
          </cell>
          <cell r="Q2269">
            <v>3.5999999999999997E-2</v>
          </cell>
          <cell r="R2269" t="str">
            <v>91.6</v>
          </cell>
          <cell r="S2269" t="str">
            <v>99.8</v>
          </cell>
          <cell r="U2269" t="str">
            <v>NA</v>
          </cell>
          <cell r="V2269" t="str">
            <v>10.0</v>
          </cell>
          <cell r="X2269" t="str">
            <v>NA</v>
          </cell>
          <cell r="Z2269" t="str">
            <v>1.0</v>
          </cell>
          <cell r="AB2269" t="str">
            <v>NA</v>
          </cell>
          <cell r="AD2269" t="str">
            <v>99.8</v>
          </cell>
          <cell r="AE2269" t="str">
            <v>10</v>
          </cell>
          <cell r="AF2269" t="str">
            <v>107200</v>
          </cell>
          <cell r="AG2269" t="str">
            <v>293</v>
          </cell>
        </row>
        <row r="2270">
          <cell r="H2270" t="str">
            <v>50660_B_1</v>
          </cell>
          <cell r="I2270">
            <v>37165</v>
          </cell>
          <cell r="K2270" t="str">
            <v>OP</v>
          </cell>
          <cell r="L2270" t="str">
            <v>BP</v>
          </cell>
          <cell r="O2270" t="str">
            <v>22000</v>
          </cell>
          <cell r="P2270">
            <v>7496</v>
          </cell>
          <cell r="Q2270">
            <v>0</v>
          </cell>
          <cell r="R2270" t="str">
            <v>80.2</v>
          </cell>
          <cell r="S2270" t="str">
            <v>99.0</v>
          </cell>
          <cell r="T2270">
            <v>38504</v>
          </cell>
          <cell r="U2270" t="str">
            <v>NA</v>
          </cell>
          <cell r="V2270" t="str">
            <v>NA</v>
          </cell>
          <cell r="W2270" t="str">
            <v>NA</v>
          </cell>
          <cell r="X2270" t="str">
            <v>NA</v>
          </cell>
          <cell r="Y2270" t="str">
            <v>NA</v>
          </cell>
          <cell r="Z2270" t="str">
            <v>NA</v>
          </cell>
          <cell r="AA2270" t="str">
            <v>NA</v>
          </cell>
          <cell r="AB2270" t="str">
            <v>NA</v>
          </cell>
          <cell r="AC2270" t="str">
            <v>NA</v>
          </cell>
          <cell r="AD2270" t="str">
            <v>99.9</v>
          </cell>
          <cell r="AE2270" t="str">
            <v>4</v>
          </cell>
          <cell r="AF2270" t="str">
            <v>95455</v>
          </cell>
          <cell r="AG2270" t="str">
            <v>330</v>
          </cell>
        </row>
        <row r="2271">
          <cell r="H2271" t="str">
            <v>50660_B_2</v>
          </cell>
          <cell r="I2271">
            <v>37165</v>
          </cell>
          <cell r="K2271" t="str">
            <v>OP</v>
          </cell>
          <cell r="L2271" t="str">
            <v>BP</v>
          </cell>
          <cell r="O2271" t="str">
            <v>22000</v>
          </cell>
          <cell r="P2271">
            <v>7620</v>
          </cell>
          <cell r="Q2271">
            <v>0</v>
          </cell>
          <cell r="R2271" t="str">
            <v>80.2</v>
          </cell>
          <cell r="S2271" t="str">
            <v>99.0</v>
          </cell>
          <cell r="T2271">
            <v>38504</v>
          </cell>
          <cell r="U2271" t="str">
            <v>NA</v>
          </cell>
          <cell r="V2271" t="str">
            <v>NA</v>
          </cell>
          <cell r="W2271" t="str">
            <v>NA</v>
          </cell>
          <cell r="X2271" t="str">
            <v>NA</v>
          </cell>
          <cell r="Y2271" t="str">
            <v>NA</v>
          </cell>
          <cell r="Z2271" t="str">
            <v>NA</v>
          </cell>
          <cell r="AA2271" t="str">
            <v>NA</v>
          </cell>
          <cell r="AB2271" t="str">
            <v>NA</v>
          </cell>
          <cell r="AC2271" t="str">
            <v>NA</v>
          </cell>
          <cell r="AD2271" t="str">
            <v>99.9</v>
          </cell>
          <cell r="AE2271" t="str">
            <v>4</v>
          </cell>
          <cell r="AF2271" t="str">
            <v>95455</v>
          </cell>
          <cell r="AG2271" t="str">
            <v>330</v>
          </cell>
        </row>
        <row r="2272">
          <cell r="H2272" t="str">
            <v>50660_B_3</v>
          </cell>
          <cell r="I2272">
            <v>37165</v>
          </cell>
          <cell r="K2272" t="str">
            <v>OP</v>
          </cell>
          <cell r="L2272" t="str">
            <v>BP</v>
          </cell>
          <cell r="O2272" t="str">
            <v>22000</v>
          </cell>
          <cell r="P2272">
            <v>7525</v>
          </cell>
          <cell r="Q2272">
            <v>0</v>
          </cell>
          <cell r="R2272" t="str">
            <v>80.19</v>
          </cell>
          <cell r="S2272" t="str">
            <v>99.0</v>
          </cell>
          <cell r="T2272">
            <v>38504</v>
          </cell>
          <cell r="U2272" t="str">
            <v>NA</v>
          </cell>
          <cell r="V2272" t="str">
            <v>NA</v>
          </cell>
          <cell r="W2272" t="str">
            <v>NA</v>
          </cell>
          <cell r="X2272" t="str">
            <v>NA</v>
          </cell>
          <cell r="Y2272" t="str">
            <v>NA</v>
          </cell>
          <cell r="Z2272" t="str">
            <v>NA</v>
          </cell>
          <cell r="AA2272" t="str">
            <v>NA</v>
          </cell>
          <cell r="AB2272" t="str">
            <v>NA</v>
          </cell>
          <cell r="AC2272" t="str">
            <v>NA</v>
          </cell>
          <cell r="AD2272" t="str">
            <v>99.9</v>
          </cell>
          <cell r="AE2272" t="str">
            <v>4</v>
          </cell>
          <cell r="AF2272" t="str">
            <v>95455</v>
          </cell>
          <cell r="AG2272" t="str">
            <v>330</v>
          </cell>
        </row>
        <row r="2273">
          <cell r="H2273" t="str">
            <v>56221_B_C031D</v>
          </cell>
          <cell r="I2273">
            <v>39722</v>
          </cell>
          <cell r="J2273" t="str">
            <v>NA</v>
          </cell>
          <cell r="K2273" t="str">
            <v>PL</v>
          </cell>
        </row>
        <row r="2274">
          <cell r="H2274" t="str">
            <v>56220_B_F01</v>
          </cell>
          <cell r="I2274">
            <v>40634</v>
          </cell>
          <cell r="K2274" t="str">
            <v>PL</v>
          </cell>
          <cell r="L2274" t="str">
            <v>BP</v>
          </cell>
        </row>
        <row r="2275">
          <cell r="H2275" t="str">
            <v>56220_B_F02</v>
          </cell>
          <cell r="I2275">
            <v>40634</v>
          </cell>
          <cell r="K2275" t="str">
            <v>PL</v>
          </cell>
          <cell r="L2275" t="str">
            <v>BP</v>
          </cell>
        </row>
        <row r="2276">
          <cell r="H2276" t="str">
            <v>56222_B_BH1</v>
          </cell>
          <cell r="J2276" t="str">
            <v>NA</v>
          </cell>
          <cell r="K2276" t="str">
            <v>PL</v>
          </cell>
          <cell r="L2276" t="str">
            <v>BP</v>
          </cell>
        </row>
        <row r="2277">
          <cell r="H2277" t="str">
            <v>10343_B_F101</v>
          </cell>
          <cell r="I2277">
            <v>33117</v>
          </cell>
          <cell r="K2277" t="str">
            <v>OP</v>
          </cell>
          <cell r="L2277" t="str">
            <v>BP</v>
          </cell>
          <cell r="O2277" t="str">
            <v>3500</v>
          </cell>
          <cell r="P2277">
            <v>8055</v>
          </cell>
          <cell r="Q2277">
            <v>0.01</v>
          </cell>
          <cell r="R2277" t="str">
            <v>80.0</v>
          </cell>
          <cell r="S2277" t="str">
            <v>80.0</v>
          </cell>
          <cell r="T2277">
            <v>38504</v>
          </cell>
          <cell r="V2277" t="str">
            <v>67.0</v>
          </cell>
          <cell r="X2277" t="str">
            <v>NA</v>
          </cell>
          <cell r="Z2277" t="str">
            <v>0.1</v>
          </cell>
          <cell r="AB2277" t="str">
            <v>NA</v>
          </cell>
          <cell r="AD2277" t="str">
            <v>EN</v>
          </cell>
          <cell r="AE2277" t="str">
            <v>EN</v>
          </cell>
          <cell r="AF2277" t="str">
            <v>255880</v>
          </cell>
          <cell r="AG2277" t="str">
            <v>350</v>
          </cell>
        </row>
        <row r="2278">
          <cell r="H2278" t="str">
            <v>56224_B_DCO650</v>
          </cell>
          <cell r="I2278">
            <v>39600</v>
          </cell>
          <cell r="K2278" t="str">
            <v>PL</v>
          </cell>
          <cell r="L2278" t="str">
            <v>BP</v>
          </cell>
          <cell r="O2278" t="str">
            <v>EN</v>
          </cell>
          <cell r="P2278">
            <v>0</v>
          </cell>
          <cell r="V2278" t="str">
            <v>3.75</v>
          </cell>
          <cell r="W2278" t="str">
            <v>8.0</v>
          </cell>
          <cell r="X2278" t="str">
            <v>NA</v>
          </cell>
          <cell r="Z2278" t="str">
            <v>0.25</v>
          </cell>
          <cell r="AA2278" t="str">
            <v>0.83</v>
          </cell>
          <cell r="AB2278" t="str">
            <v>NA</v>
          </cell>
          <cell r="AD2278" t="str">
            <v>99.8</v>
          </cell>
          <cell r="AE2278" t="str">
            <v>77.1</v>
          </cell>
          <cell r="AF2278" t="str">
            <v>691889</v>
          </cell>
          <cell r="AG2278" t="str">
            <v>155</v>
          </cell>
        </row>
        <row r="2279">
          <cell r="H2279" t="str">
            <v>50284_B_1</v>
          </cell>
          <cell r="I2279">
            <v>29099</v>
          </cell>
          <cell r="K2279" t="str">
            <v>OP</v>
          </cell>
          <cell r="L2279" t="str">
            <v>BR</v>
          </cell>
          <cell r="O2279" t="str">
            <v>EN</v>
          </cell>
          <cell r="P2279">
            <v>8760</v>
          </cell>
          <cell r="Q2279">
            <v>0.05</v>
          </cell>
          <cell r="R2279" t="str">
            <v>EN</v>
          </cell>
          <cell r="S2279" t="str">
            <v>EN</v>
          </cell>
          <cell r="U2279" t="str">
            <v>NA</v>
          </cell>
          <cell r="V2279" t="str">
            <v>12.0</v>
          </cell>
          <cell r="Z2279" t="str">
            <v>12.0</v>
          </cell>
          <cell r="AD2279" t="str">
            <v>EN</v>
          </cell>
          <cell r="AE2279" t="str">
            <v>8.4</v>
          </cell>
          <cell r="AF2279" t="str">
            <v>40200</v>
          </cell>
          <cell r="AG2279" t="str">
            <v>300</v>
          </cell>
        </row>
        <row r="2280">
          <cell r="H2280" t="str">
            <v>52007_B_BH1</v>
          </cell>
          <cell r="I2280">
            <v>33909</v>
          </cell>
          <cell r="K2280" t="str">
            <v>OP</v>
          </cell>
          <cell r="L2280" t="str">
            <v>BP</v>
          </cell>
          <cell r="O2280" t="str">
            <v>EN</v>
          </cell>
          <cell r="P2280">
            <v>7901</v>
          </cell>
          <cell r="Q2280">
            <v>0.01</v>
          </cell>
          <cell r="R2280" t="str">
            <v>99.9</v>
          </cell>
          <cell r="S2280" t="str">
            <v>99.9</v>
          </cell>
          <cell r="T2280">
            <v>33878</v>
          </cell>
          <cell r="V2280" t="str">
            <v>10.0</v>
          </cell>
          <cell r="X2280" t="str">
            <v>NA</v>
          </cell>
          <cell r="Z2280" t="str">
            <v>1.0</v>
          </cell>
          <cell r="AB2280" t="str">
            <v>0.2</v>
          </cell>
          <cell r="AD2280" t="str">
            <v>99.9</v>
          </cell>
          <cell r="AE2280" t="str">
            <v>10</v>
          </cell>
          <cell r="AF2280" t="str">
            <v>220000</v>
          </cell>
          <cell r="AG2280" t="str">
            <v>160</v>
          </cell>
        </row>
        <row r="2281">
          <cell r="H2281" t="str">
            <v>52007_B_BH2</v>
          </cell>
          <cell r="I2281">
            <v>33909</v>
          </cell>
          <cell r="K2281" t="str">
            <v>OP</v>
          </cell>
          <cell r="L2281" t="str">
            <v>BP</v>
          </cell>
          <cell r="O2281" t="str">
            <v>EN</v>
          </cell>
          <cell r="P2281">
            <v>7322</v>
          </cell>
          <cell r="Q2281">
            <v>0.01</v>
          </cell>
          <cell r="R2281" t="str">
            <v>99.9</v>
          </cell>
          <cell r="S2281" t="str">
            <v>99.9</v>
          </cell>
          <cell r="T2281">
            <v>33878</v>
          </cell>
          <cell r="V2281" t="str">
            <v>10.0</v>
          </cell>
          <cell r="X2281" t="str">
            <v>NA</v>
          </cell>
          <cell r="Z2281" t="str">
            <v>1.0</v>
          </cell>
          <cell r="AB2281" t="str">
            <v>0.2</v>
          </cell>
          <cell r="AD2281" t="str">
            <v>99.9</v>
          </cell>
          <cell r="AE2281" t="str">
            <v>10</v>
          </cell>
          <cell r="AF2281" t="str">
            <v>220000</v>
          </cell>
          <cell r="AG2281" t="str">
            <v>160</v>
          </cell>
        </row>
        <row r="2282">
          <cell r="H2282" t="str">
            <v>54587_B_ESP1</v>
          </cell>
          <cell r="I2282">
            <v>26299</v>
          </cell>
          <cell r="K2282" t="str">
            <v>OP</v>
          </cell>
          <cell r="L2282" t="str">
            <v>EW</v>
          </cell>
          <cell r="O2282" t="str">
            <v>4,000</v>
          </cell>
          <cell r="P2282">
            <v>8424</v>
          </cell>
          <cell r="Q2282">
            <v>3.5999999999999997E-2</v>
          </cell>
          <cell r="R2282" t="str">
            <v>99.9</v>
          </cell>
          <cell r="S2282" t="str">
            <v>99.9</v>
          </cell>
          <cell r="T2282">
            <v>38596</v>
          </cell>
          <cell r="V2282" t="str">
            <v>NA</v>
          </cell>
          <cell r="X2282" t="str">
            <v>NA</v>
          </cell>
          <cell r="Z2282" t="str">
            <v>NA</v>
          </cell>
          <cell r="AB2282" t="str">
            <v>NA</v>
          </cell>
          <cell r="AD2282" t="str">
            <v>99.9</v>
          </cell>
          <cell r="AE2282" t="str">
            <v>38.8</v>
          </cell>
          <cell r="AF2282" t="str">
            <v>39</v>
          </cell>
          <cell r="AG2282" t="str">
            <v>442</v>
          </cell>
        </row>
        <row r="2283">
          <cell r="H2283" t="str">
            <v>54587_B_ESP2</v>
          </cell>
          <cell r="I2283">
            <v>33239</v>
          </cell>
          <cell r="K2283" t="str">
            <v>OP</v>
          </cell>
          <cell r="L2283" t="str">
            <v>EW</v>
          </cell>
          <cell r="O2283" t="str">
            <v>3,500</v>
          </cell>
          <cell r="P2283">
            <v>8424</v>
          </cell>
          <cell r="Q2283">
            <v>0.02</v>
          </cell>
          <cell r="R2283" t="str">
            <v>99.9</v>
          </cell>
          <cell r="S2283" t="str">
            <v>99.9</v>
          </cell>
          <cell r="T2283">
            <v>38534</v>
          </cell>
          <cell r="V2283" t="str">
            <v>NA</v>
          </cell>
          <cell r="X2283" t="str">
            <v>NA</v>
          </cell>
          <cell r="Z2283" t="str">
            <v>NA</v>
          </cell>
          <cell r="AB2283" t="str">
            <v>NA</v>
          </cell>
          <cell r="AD2283" t="str">
            <v>99.9</v>
          </cell>
          <cell r="AE2283" t="str">
            <v>10.7</v>
          </cell>
          <cell r="AF2283" t="str">
            <v>11</v>
          </cell>
          <cell r="AG2283" t="str">
            <v>377</v>
          </cell>
        </row>
        <row r="2284">
          <cell r="H2284" t="str">
            <v>10793_B_ESP1</v>
          </cell>
          <cell r="I2284">
            <v>29221</v>
          </cell>
          <cell r="K2284" t="str">
            <v>OP</v>
          </cell>
          <cell r="L2284" t="str">
            <v>EK</v>
          </cell>
          <cell r="O2284" t="str">
            <v>3700</v>
          </cell>
          <cell r="P2284">
            <v>7176</v>
          </cell>
          <cell r="Q2284">
            <v>7.0000000000000007E-2</v>
          </cell>
          <cell r="R2284" t="str">
            <v>70.3</v>
          </cell>
          <cell r="S2284" t="str">
            <v>99.8</v>
          </cell>
          <cell r="T2284">
            <v>29342</v>
          </cell>
          <cell r="V2284" t="str">
            <v>12.0</v>
          </cell>
          <cell r="X2284" t="str">
            <v>NA</v>
          </cell>
          <cell r="Z2284" t="str">
            <v>2.5</v>
          </cell>
          <cell r="AB2284" t="str">
            <v>NA</v>
          </cell>
          <cell r="AD2284" t="str">
            <v>99.0</v>
          </cell>
          <cell r="AE2284" t="str">
            <v>16.6</v>
          </cell>
          <cell r="AF2284" t="str">
            <v>96900</v>
          </cell>
          <cell r="AG2284" t="str">
            <v>400</v>
          </cell>
        </row>
        <row r="2285">
          <cell r="H2285" t="str">
            <v>10793_B_ESP2</v>
          </cell>
          <cell r="I2285">
            <v>29221</v>
          </cell>
          <cell r="K2285" t="str">
            <v>OP</v>
          </cell>
          <cell r="L2285" t="str">
            <v>EK</v>
          </cell>
          <cell r="O2285" t="str">
            <v>3700</v>
          </cell>
          <cell r="P2285">
            <v>7248</v>
          </cell>
          <cell r="Q2285">
            <v>7.0000000000000007E-2</v>
          </cell>
          <cell r="R2285" t="str">
            <v>66.6</v>
          </cell>
          <cell r="S2285" t="str">
            <v>99.8</v>
          </cell>
          <cell r="T2285">
            <v>29434</v>
          </cell>
          <cell r="V2285" t="str">
            <v>12.0</v>
          </cell>
          <cell r="X2285" t="str">
            <v>NA</v>
          </cell>
          <cell r="Z2285" t="str">
            <v>2.5</v>
          </cell>
          <cell r="AB2285" t="str">
            <v>NA</v>
          </cell>
          <cell r="AD2285" t="str">
            <v>99.0</v>
          </cell>
          <cell r="AE2285" t="str">
            <v>16.6</v>
          </cell>
          <cell r="AF2285" t="str">
            <v>96900</v>
          </cell>
          <cell r="AG2285" t="str">
            <v>400</v>
          </cell>
        </row>
        <row r="2286">
          <cell r="H2286" t="str">
            <v>10793_B_ESP3</v>
          </cell>
          <cell r="I2286">
            <v>29221</v>
          </cell>
          <cell r="K2286" t="str">
            <v>OP</v>
          </cell>
          <cell r="L2286" t="str">
            <v>EK</v>
          </cell>
          <cell r="O2286" t="str">
            <v>3700</v>
          </cell>
          <cell r="P2286">
            <v>6264</v>
          </cell>
          <cell r="Q2286">
            <v>7.0000000000000007E-2</v>
          </cell>
          <cell r="R2286" t="str">
            <v>63.9</v>
          </cell>
          <cell r="S2286" t="str">
            <v>99.8</v>
          </cell>
          <cell r="T2286">
            <v>29434</v>
          </cell>
          <cell r="V2286" t="str">
            <v>12.0</v>
          </cell>
          <cell r="X2286" t="str">
            <v>NA</v>
          </cell>
          <cell r="Z2286" t="str">
            <v>2.5</v>
          </cell>
          <cell r="AB2286" t="str">
            <v>NA</v>
          </cell>
          <cell r="AD2286" t="str">
            <v>99.0</v>
          </cell>
          <cell r="AE2286" t="str">
            <v>16.6</v>
          </cell>
          <cell r="AF2286" t="str">
            <v>96900</v>
          </cell>
          <cell r="AG2286" t="str">
            <v>400</v>
          </cell>
        </row>
        <row r="2287">
          <cell r="H2287" t="str">
            <v>10795_B_BHA</v>
          </cell>
          <cell r="I2287">
            <v>35339</v>
          </cell>
          <cell r="K2287" t="str">
            <v>OP</v>
          </cell>
          <cell r="L2287" t="str">
            <v>BP</v>
          </cell>
          <cell r="O2287" t="str">
            <v>5000</v>
          </cell>
          <cell r="P2287">
            <v>6911</v>
          </cell>
          <cell r="Q2287">
            <v>0.03</v>
          </cell>
          <cell r="R2287" t="str">
            <v>94.0</v>
          </cell>
          <cell r="S2287" t="str">
            <v>94.0</v>
          </cell>
          <cell r="U2287" t="str">
            <v>NA</v>
          </cell>
          <cell r="V2287" t="str">
            <v>8.1</v>
          </cell>
          <cell r="X2287" t="str">
            <v>NA</v>
          </cell>
          <cell r="Z2287" t="str">
            <v>1.1</v>
          </cell>
          <cell r="AB2287" t="str">
            <v>NA</v>
          </cell>
          <cell r="AD2287" t="str">
            <v>94.1</v>
          </cell>
          <cell r="AE2287" t="str">
            <v>15</v>
          </cell>
          <cell r="AF2287" t="str">
            <v>189000</v>
          </cell>
          <cell r="AG2287" t="str">
            <v>365</v>
          </cell>
        </row>
        <row r="2288">
          <cell r="H2288" t="str">
            <v>10795_B_BHB</v>
          </cell>
          <cell r="I2288">
            <v>35339</v>
          </cell>
          <cell r="K2288" t="str">
            <v>OP</v>
          </cell>
          <cell r="L2288" t="str">
            <v>BP</v>
          </cell>
          <cell r="O2288" t="str">
            <v>5000</v>
          </cell>
          <cell r="P2288">
            <v>8760</v>
          </cell>
          <cell r="Q2288">
            <v>0.03</v>
          </cell>
          <cell r="R2288" t="str">
            <v>94.0</v>
          </cell>
          <cell r="S2288" t="str">
            <v>94.0</v>
          </cell>
          <cell r="U2288" t="str">
            <v>NA</v>
          </cell>
          <cell r="V2288" t="str">
            <v>8.0</v>
          </cell>
          <cell r="X2288" t="str">
            <v>NA</v>
          </cell>
          <cell r="Z2288" t="str">
            <v>1.1</v>
          </cell>
          <cell r="AB2288" t="str">
            <v>NA</v>
          </cell>
          <cell r="AD2288" t="str">
            <v>94.0</v>
          </cell>
          <cell r="AE2288" t="str">
            <v>19</v>
          </cell>
          <cell r="AF2288" t="str">
            <v>240000</v>
          </cell>
          <cell r="AG2288" t="str">
            <v>365</v>
          </cell>
        </row>
        <row r="2289">
          <cell r="H2289" t="str">
            <v>10795_B_DC1</v>
          </cell>
          <cell r="I2289">
            <v>27395</v>
          </cell>
          <cell r="K2289" t="str">
            <v>OP</v>
          </cell>
          <cell r="L2289" t="str">
            <v>MC</v>
          </cell>
          <cell r="O2289" t="str">
            <v>500</v>
          </cell>
          <cell r="P2289">
            <v>6783</v>
          </cell>
          <cell r="Q2289">
            <v>0.5</v>
          </cell>
          <cell r="R2289" t="str">
            <v>90.0</v>
          </cell>
          <cell r="S2289" t="str">
            <v>90.0</v>
          </cell>
          <cell r="U2289" t="str">
            <v>NA</v>
          </cell>
          <cell r="V2289" t="str">
            <v>8.0</v>
          </cell>
          <cell r="X2289" t="str">
            <v>NA</v>
          </cell>
          <cell r="Z2289" t="str">
            <v>1.1</v>
          </cell>
          <cell r="AB2289" t="str">
            <v>NA</v>
          </cell>
          <cell r="AD2289" t="str">
            <v>92.0</v>
          </cell>
          <cell r="AE2289" t="str">
            <v>100</v>
          </cell>
          <cell r="AF2289" t="str">
            <v>97000</v>
          </cell>
          <cell r="AG2289" t="str">
            <v>390</v>
          </cell>
        </row>
        <row r="2290">
          <cell r="H2290" t="str">
            <v>10795_B_DC2</v>
          </cell>
          <cell r="I2290">
            <v>27395</v>
          </cell>
          <cell r="K2290" t="str">
            <v>OP</v>
          </cell>
          <cell r="L2290" t="str">
            <v>MC</v>
          </cell>
          <cell r="O2290" t="str">
            <v>500</v>
          </cell>
          <cell r="P2290">
            <v>729</v>
          </cell>
          <cell r="Q2290">
            <v>0.5</v>
          </cell>
          <cell r="R2290" t="str">
            <v>90.0</v>
          </cell>
          <cell r="S2290" t="str">
            <v>90.0</v>
          </cell>
          <cell r="U2290" t="str">
            <v>NA</v>
          </cell>
          <cell r="V2290" t="str">
            <v>8.0</v>
          </cell>
          <cell r="X2290" t="str">
            <v>NA</v>
          </cell>
          <cell r="Z2290" t="str">
            <v>1.1</v>
          </cell>
          <cell r="AB2290" t="str">
            <v>NA</v>
          </cell>
          <cell r="AD2290" t="str">
            <v>92.0</v>
          </cell>
          <cell r="AE2290" t="str">
            <v>100</v>
          </cell>
          <cell r="AF2290" t="str">
            <v>97000</v>
          </cell>
          <cell r="AG2290" t="str">
            <v>390</v>
          </cell>
        </row>
        <row r="2291">
          <cell r="H2291" t="str">
            <v>10795_B_DC3</v>
          </cell>
          <cell r="I2291">
            <v>24108</v>
          </cell>
          <cell r="K2291" t="str">
            <v>OP</v>
          </cell>
          <cell r="L2291" t="str">
            <v>MC</v>
          </cell>
          <cell r="O2291" t="str">
            <v>250</v>
          </cell>
          <cell r="P2291">
            <v>4116</v>
          </cell>
          <cell r="Q2291">
            <v>0.5</v>
          </cell>
          <cell r="R2291" t="str">
            <v>90.0</v>
          </cell>
          <cell r="S2291" t="str">
            <v>90.0</v>
          </cell>
          <cell r="U2291" t="str">
            <v>NA</v>
          </cell>
          <cell r="V2291" t="str">
            <v>8.0</v>
          </cell>
          <cell r="X2291" t="str">
            <v>NA</v>
          </cell>
          <cell r="Z2291" t="str">
            <v>1.1</v>
          </cell>
          <cell r="AB2291" t="str">
            <v>NA</v>
          </cell>
          <cell r="AD2291" t="str">
            <v>93.0</v>
          </cell>
          <cell r="AE2291" t="str">
            <v>150</v>
          </cell>
          <cell r="AF2291" t="str">
            <v>143000</v>
          </cell>
          <cell r="AG2291" t="str">
            <v>390</v>
          </cell>
        </row>
        <row r="2292">
          <cell r="H2292" t="str">
            <v>10795_B_DC4</v>
          </cell>
          <cell r="I2292">
            <v>25204</v>
          </cell>
          <cell r="K2292" t="str">
            <v>OP</v>
          </cell>
          <cell r="L2292" t="str">
            <v>MC</v>
          </cell>
          <cell r="O2292" t="str">
            <v>250</v>
          </cell>
          <cell r="P2292">
            <v>6631</v>
          </cell>
          <cell r="Q2292">
            <v>0.5</v>
          </cell>
          <cell r="R2292" t="str">
            <v>90.0</v>
          </cell>
          <cell r="S2292" t="str">
            <v>90.0</v>
          </cell>
          <cell r="U2292" t="str">
            <v>NA</v>
          </cell>
          <cell r="V2292" t="str">
            <v>8.0</v>
          </cell>
          <cell r="X2292" t="str">
            <v>NA</v>
          </cell>
          <cell r="Z2292" t="str">
            <v>1.1</v>
          </cell>
          <cell r="AB2292" t="str">
            <v>NA</v>
          </cell>
          <cell r="AD2292" t="str">
            <v>92.0</v>
          </cell>
          <cell r="AE2292" t="str">
            <v>150</v>
          </cell>
          <cell r="AF2292" t="str">
            <v>126000</v>
          </cell>
          <cell r="AG2292" t="str">
            <v>390</v>
          </cell>
        </row>
        <row r="2293">
          <cell r="H2293" t="str">
            <v>55113_B_CD45</v>
          </cell>
          <cell r="I2293">
            <v>37530</v>
          </cell>
          <cell r="K2293" t="str">
            <v>OP</v>
          </cell>
          <cell r="L2293" t="str">
            <v>EC</v>
          </cell>
          <cell r="O2293" t="str">
            <v>930</v>
          </cell>
          <cell r="P2293">
            <v>8634</v>
          </cell>
          <cell r="Q2293">
            <v>0</v>
          </cell>
          <cell r="R2293" t="str">
            <v>86.0</v>
          </cell>
          <cell r="S2293" t="str">
            <v>86.0</v>
          </cell>
          <cell r="T2293">
            <v>37530</v>
          </cell>
          <cell r="V2293" t="str">
            <v>NA</v>
          </cell>
          <cell r="X2293" t="str">
            <v>NA</v>
          </cell>
          <cell r="Z2293" t="str">
            <v>NA</v>
          </cell>
          <cell r="AB2293" t="str">
            <v>0.0</v>
          </cell>
          <cell r="AD2293" t="str">
            <v>85.0</v>
          </cell>
          <cell r="AE2293" t="str">
            <v>0.87</v>
          </cell>
          <cell r="AF2293" t="str">
            <v>80000</v>
          </cell>
          <cell r="AG2293" t="str">
            <v>143</v>
          </cell>
        </row>
        <row r="2294">
          <cell r="H2294" t="str">
            <v>55113_B_CD46</v>
          </cell>
          <cell r="I2294">
            <v>37530</v>
          </cell>
          <cell r="K2294" t="str">
            <v>OP</v>
          </cell>
          <cell r="L2294" t="str">
            <v>EC</v>
          </cell>
          <cell r="O2294" t="str">
            <v>930</v>
          </cell>
          <cell r="P2294">
            <v>8466</v>
          </cell>
          <cell r="Q2294">
            <v>0</v>
          </cell>
          <cell r="R2294" t="str">
            <v>86.0</v>
          </cell>
          <cell r="S2294" t="str">
            <v>86.0</v>
          </cell>
          <cell r="T2294">
            <v>37530</v>
          </cell>
          <cell r="V2294" t="str">
            <v>NA</v>
          </cell>
          <cell r="X2294" t="str">
            <v>NA</v>
          </cell>
          <cell r="Z2294" t="str">
            <v>NA</v>
          </cell>
          <cell r="AB2294" t="str">
            <v>0.03</v>
          </cell>
          <cell r="AD2294" t="str">
            <v>85.0</v>
          </cell>
          <cell r="AE2294" t="str">
            <v>0.87</v>
          </cell>
          <cell r="AF2294" t="str">
            <v>80000</v>
          </cell>
          <cell r="AG2294" t="str">
            <v>143</v>
          </cell>
        </row>
        <row r="2295">
          <cell r="H2295" t="str">
            <v>55113_B_CD47</v>
          </cell>
          <cell r="I2295">
            <v>37530</v>
          </cell>
          <cell r="K2295" t="str">
            <v>OP</v>
          </cell>
          <cell r="L2295" t="str">
            <v>EC</v>
          </cell>
          <cell r="O2295" t="str">
            <v>930</v>
          </cell>
          <cell r="P2295">
            <v>8556</v>
          </cell>
          <cell r="Q2295">
            <v>0</v>
          </cell>
          <cell r="R2295" t="str">
            <v>86.0</v>
          </cell>
          <cell r="S2295" t="str">
            <v>86.0</v>
          </cell>
          <cell r="T2295">
            <v>37530</v>
          </cell>
          <cell r="V2295" t="str">
            <v>NA</v>
          </cell>
          <cell r="X2295" t="str">
            <v>NA</v>
          </cell>
          <cell r="Z2295" t="str">
            <v>NA</v>
          </cell>
          <cell r="AB2295" t="str">
            <v>0.03</v>
          </cell>
          <cell r="AD2295" t="str">
            <v>85.0</v>
          </cell>
          <cell r="AE2295" t="str">
            <v>0.87</v>
          </cell>
          <cell r="AF2295" t="str">
            <v>80000</v>
          </cell>
          <cell r="AG2295" t="str">
            <v>143</v>
          </cell>
        </row>
        <row r="2296">
          <cell r="H2296" t="str">
            <v>55113_B_CD48</v>
          </cell>
          <cell r="I2296">
            <v>37530</v>
          </cell>
          <cell r="K2296" t="str">
            <v>OP</v>
          </cell>
          <cell r="L2296" t="str">
            <v>EC</v>
          </cell>
          <cell r="O2296" t="str">
            <v>930</v>
          </cell>
          <cell r="P2296">
            <v>8576</v>
          </cell>
          <cell r="Q2296">
            <v>0</v>
          </cell>
          <cell r="R2296" t="str">
            <v>86.0</v>
          </cell>
          <cell r="S2296" t="str">
            <v>86.0</v>
          </cell>
          <cell r="T2296">
            <v>37530</v>
          </cell>
          <cell r="V2296" t="str">
            <v>NA</v>
          </cell>
          <cell r="X2296" t="str">
            <v>NA</v>
          </cell>
          <cell r="Z2296" t="str">
            <v>NA</v>
          </cell>
          <cell r="AB2296" t="str">
            <v>0.03</v>
          </cell>
          <cell r="AD2296" t="str">
            <v>85.0</v>
          </cell>
          <cell r="AE2296" t="str">
            <v>0.87</v>
          </cell>
          <cell r="AF2296" t="str">
            <v>80000</v>
          </cell>
          <cell r="AG2296" t="str">
            <v>143</v>
          </cell>
        </row>
        <row r="2297">
          <cell r="H2297" t="str">
            <v>10378_B_1A</v>
          </cell>
          <cell r="I2297">
            <v>32021</v>
          </cell>
          <cell r="K2297" t="str">
            <v>OP</v>
          </cell>
          <cell r="L2297" t="str">
            <v>BP</v>
          </cell>
          <cell r="O2297" t="str">
            <v>670</v>
          </cell>
          <cell r="P2297">
            <v>6006</v>
          </cell>
          <cell r="Q2297">
            <v>0.01</v>
          </cell>
          <cell r="R2297" t="str">
            <v>99.8</v>
          </cell>
          <cell r="S2297" t="str">
            <v>NA</v>
          </cell>
          <cell r="U2297" t="str">
            <v>NA</v>
          </cell>
          <cell r="V2297" t="str">
            <v>11.0</v>
          </cell>
          <cell r="X2297" t="str">
            <v>NA</v>
          </cell>
          <cell r="Z2297" t="str">
            <v>1.0</v>
          </cell>
          <cell r="AB2297" t="str">
            <v>NA</v>
          </cell>
          <cell r="AD2297" t="str">
            <v>99.8</v>
          </cell>
          <cell r="AE2297" t="str">
            <v>3</v>
          </cell>
          <cell r="AF2297" t="str">
            <v>80000</v>
          </cell>
          <cell r="AG2297" t="str">
            <v>310</v>
          </cell>
        </row>
        <row r="2298">
          <cell r="H2298" t="str">
            <v>10378_B_1B</v>
          </cell>
          <cell r="I2298">
            <v>32021</v>
          </cell>
          <cell r="K2298" t="str">
            <v>OP</v>
          </cell>
          <cell r="L2298" t="str">
            <v>BP</v>
          </cell>
          <cell r="O2298" t="str">
            <v>670</v>
          </cell>
          <cell r="P2298">
            <v>5759</v>
          </cell>
          <cell r="Q2298">
            <v>0.01</v>
          </cell>
          <cell r="R2298" t="str">
            <v>99.8</v>
          </cell>
          <cell r="S2298" t="str">
            <v>NA</v>
          </cell>
          <cell r="U2298" t="str">
            <v>NA</v>
          </cell>
          <cell r="V2298" t="str">
            <v>11.0</v>
          </cell>
          <cell r="X2298" t="str">
            <v>NA</v>
          </cell>
          <cell r="Z2298" t="str">
            <v>1.0</v>
          </cell>
          <cell r="AB2298" t="str">
            <v>NA</v>
          </cell>
          <cell r="AD2298" t="str">
            <v>99.8</v>
          </cell>
          <cell r="AE2298" t="str">
            <v>3</v>
          </cell>
          <cell r="AF2298" t="str">
            <v>80000</v>
          </cell>
          <cell r="AG2298" t="str">
            <v>310</v>
          </cell>
        </row>
        <row r="2299">
          <cell r="H2299" t="str">
            <v>10378_B_1C</v>
          </cell>
          <cell r="I2299">
            <v>32021</v>
          </cell>
          <cell r="K2299" t="str">
            <v>OP</v>
          </cell>
          <cell r="L2299" t="str">
            <v>BP</v>
          </cell>
          <cell r="O2299" t="str">
            <v>670</v>
          </cell>
          <cell r="P2299">
            <v>5176</v>
          </cell>
          <cell r="Q2299">
            <v>0.01</v>
          </cell>
          <cell r="R2299" t="str">
            <v>99.8</v>
          </cell>
          <cell r="S2299" t="str">
            <v>NA</v>
          </cell>
          <cell r="U2299" t="str">
            <v>NA</v>
          </cell>
          <cell r="V2299" t="str">
            <v>11.0</v>
          </cell>
          <cell r="X2299" t="str">
            <v>NA</v>
          </cell>
          <cell r="Z2299" t="str">
            <v>1.0</v>
          </cell>
          <cell r="AB2299" t="str">
            <v>NA</v>
          </cell>
          <cell r="AD2299" t="str">
            <v>99.8</v>
          </cell>
          <cell r="AE2299" t="str">
            <v>3</v>
          </cell>
          <cell r="AF2299" t="str">
            <v>80000</v>
          </cell>
          <cell r="AG2299" t="str">
            <v>310</v>
          </cell>
        </row>
        <row r="2300">
          <cell r="H2300" t="str">
            <v>10378_B_2A</v>
          </cell>
          <cell r="I2300">
            <v>32021</v>
          </cell>
          <cell r="K2300" t="str">
            <v>OP</v>
          </cell>
          <cell r="L2300" t="str">
            <v>BP</v>
          </cell>
          <cell r="O2300" t="str">
            <v>670</v>
          </cell>
          <cell r="P2300">
            <v>5589</v>
          </cell>
          <cell r="Q2300">
            <v>0.01</v>
          </cell>
          <cell r="R2300" t="str">
            <v>99.8</v>
          </cell>
          <cell r="S2300" t="str">
            <v>NA</v>
          </cell>
          <cell r="U2300" t="str">
            <v>NA</v>
          </cell>
          <cell r="V2300" t="str">
            <v>11.0</v>
          </cell>
          <cell r="X2300" t="str">
            <v>NA</v>
          </cell>
          <cell r="Z2300" t="str">
            <v>1.0</v>
          </cell>
          <cell r="AB2300" t="str">
            <v>NA</v>
          </cell>
          <cell r="AD2300" t="str">
            <v>99.8</v>
          </cell>
          <cell r="AE2300" t="str">
            <v>4</v>
          </cell>
          <cell r="AF2300" t="str">
            <v>85000</v>
          </cell>
          <cell r="AG2300" t="str">
            <v>310</v>
          </cell>
        </row>
        <row r="2301">
          <cell r="H2301" t="str">
            <v>10378_B_2B</v>
          </cell>
          <cell r="I2301">
            <v>32021</v>
          </cell>
          <cell r="K2301" t="str">
            <v>OP</v>
          </cell>
          <cell r="L2301" t="str">
            <v>BP</v>
          </cell>
          <cell r="O2301" t="str">
            <v>670</v>
          </cell>
          <cell r="P2301">
            <v>5575</v>
          </cell>
          <cell r="Q2301">
            <v>0.01</v>
          </cell>
          <cell r="R2301" t="str">
            <v>99.8</v>
          </cell>
          <cell r="S2301" t="str">
            <v>NA</v>
          </cell>
          <cell r="U2301" t="str">
            <v>NA</v>
          </cell>
          <cell r="V2301" t="str">
            <v>11.0</v>
          </cell>
          <cell r="X2301" t="str">
            <v>NA</v>
          </cell>
          <cell r="Z2301" t="str">
            <v>1.0</v>
          </cell>
          <cell r="AB2301" t="str">
            <v>NA</v>
          </cell>
          <cell r="AD2301" t="str">
            <v>99.8</v>
          </cell>
          <cell r="AE2301" t="str">
            <v>4</v>
          </cell>
          <cell r="AF2301" t="str">
            <v>85000</v>
          </cell>
          <cell r="AG2301" t="str">
            <v>310</v>
          </cell>
        </row>
        <row r="2302">
          <cell r="H2302" t="str">
            <v>10378_B_2C</v>
          </cell>
          <cell r="I2302">
            <v>32021</v>
          </cell>
          <cell r="K2302" t="str">
            <v>OP</v>
          </cell>
          <cell r="L2302" t="str">
            <v>BP</v>
          </cell>
          <cell r="O2302" t="str">
            <v>670</v>
          </cell>
          <cell r="P2302">
            <v>5342</v>
          </cell>
          <cell r="Q2302">
            <v>0.01</v>
          </cell>
          <cell r="R2302" t="str">
            <v>99.8</v>
          </cell>
          <cell r="S2302" t="str">
            <v>NA</v>
          </cell>
          <cell r="U2302" t="str">
            <v>NA</v>
          </cell>
          <cell r="V2302" t="str">
            <v>11.0</v>
          </cell>
          <cell r="X2302" t="str">
            <v>NA</v>
          </cell>
          <cell r="Z2302" t="str">
            <v>1.0</v>
          </cell>
          <cell r="AB2302" t="str">
            <v>NA</v>
          </cell>
          <cell r="AD2302" t="str">
            <v>99.8</v>
          </cell>
          <cell r="AE2302" t="str">
            <v>4</v>
          </cell>
          <cell r="AF2302" t="str">
            <v>85000</v>
          </cell>
          <cell r="AG2302" t="str">
            <v>310</v>
          </cell>
        </row>
        <row r="2303">
          <cell r="H2303" t="str">
            <v>10379_B_1A</v>
          </cell>
          <cell r="I2303">
            <v>31990</v>
          </cell>
          <cell r="K2303" t="str">
            <v>OP</v>
          </cell>
          <cell r="L2303" t="str">
            <v>BP</v>
          </cell>
          <cell r="O2303" t="str">
            <v>670</v>
          </cell>
          <cell r="P2303">
            <v>5613</v>
          </cell>
          <cell r="Q2303">
            <v>0.01</v>
          </cell>
          <cell r="R2303" t="str">
            <v>99.8</v>
          </cell>
          <cell r="S2303" t="str">
            <v>99.8</v>
          </cell>
          <cell r="U2303" t="str">
            <v>NA</v>
          </cell>
          <cell r="V2303" t="str">
            <v>11.0</v>
          </cell>
          <cell r="W2303" t="str">
            <v>11</v>
          </cell>
          <cell r="X2303" t="str">
            <v>NA</v>
          </cell>
          <cell r="Y2303" t="str">
            <v>NA</v>
          </cell>
          <cell r="Z2303" t="str">
            <v>1.0</v>
          </cell>
          <cell r="AA2303" t="str">
            <v>1</v>
          </cell>
          <cell r="AB2303" t="str">
            <v>NA</v>
          </cell>
          <cell r="AC2303" t="str">
            <v>NA</v>
          </cell>
          <cell r="AD2303" t="str">
            <v>99.8</v>
          </cell>
          <cell r="AE2303" t="str">
            <v>3</v>
          </cell>
          <cell r="AF2303" t="str">
            <v>74000</v>
          </cell>
          <cell r="AG2303" t="str">
            <v>320</v>
          </cell>
        </row>
        <row r="2304">
          <cell r="H2304" t="str">
            <v>10379_B_1B</v>
          </cell>
          <cell r="I2304">
            <v>31990</v>
          </cell>
          <cell r="K2304" t="str">
            <v>OP</v>
          </cell>
          <cell r="L2304" t="str">
            <v>BP</v>
          </cell>
          <cell r="O2304" t="str">
            <v>670</v>
          </cell>
          <cell r="P2304">
            <v>5209</v>
          </cell>
          <cell r="Q2304">
            <v>0.01</v>
          </cell>
          <cell r="R2304" t="str">
            <v>99.8</v>
          </cell>
          <cell r="S2304" t="str">
            <v>99.8</v>
          </cell>
          <cell r="U2304" t="str">
            <v>NA</v>
          </cell>
          <cell r="V2304" t="str">
            <v>11.0</v>
          </cell>
          <cell r="W2304" t="str">
            <v>11</v>
          </cell>
          <cell r="X2304" t="str">
            <v>NA</v>
          </cell>
          <cell r="Y2304" t="str">
            <v>NA</v>
          </cell>
          <cell r="Z2304" t="str">
            <v>1.0</v>
          </cell>
          <cell r="AA2304" t="str">
            <v>1</v>
          </cell>
          <cell r="AB2304" t="str">
            <v>NA</v>
          </cell>
          <cell r="AC2304" t="str">
            <v>NA</v>
          </cell>
          <cell r="AD2304" t="str">
            <v>99.8</v>
          </cell>
          <cell r="AE2304" t="str">
            <v>3</v>
          </cell>
          <cell r="AF2304" t="str">
            <v>79000</v>
          </cell>
          <cell r="AG2304" t="str">
            <v>320</v>
          </cell>
        </row>
        <row r="2305">
          <cell r="H2305" t="str">
            <v>10379_B_1C</v>
          </cell>
          <cell r="I2305">
            <v>31990</v>
          </cell>
          <cell r="K2305" t="str">
            <v>OP</v>
          </cell>
          <cell r="L2305" t="str">
            <v>BP</v>
          </cell>
          <cell r="O2305" t="str">
            <v>670</v>
          </cell>
          <cell r="P2305">
            <v>4831</v>
          </cell>
          <cell r="Q2305">
            <v>0.01</v>
          </cell>
          <cell r="R2305" t="str">
            <v>99.8</v>
          </cell>
          <cell r="S2305" t="str">
            <v>99.8</v>
          </cell>
          <cell r="U2305" t="str">
            <v>NA</v>
          </cell>
          <cell r="V2305" t="str">
            <v>11.0</v>
          </cell>
          <cell r="W2305" t="str">
            <v>11</v>
          </cell>
          <cell r="X2305" t="str">
            <v>NA</v>
          </cell>
          <cell r="Y2305" t="str">
            <v>NA</v>
          </cell>
          <cell r="Z2305" t="str">
            <v>1.0</v>
          </cell>
          <cell r="AA2305" t="str">
            <v>1</v>
          </cell>
          <cell r="AB2305" t="str">
            <v>NA</v>
          </cell>
          <cell r="AC2305" t="str">
            <v>NA</v>
          </cell>
          <cell r="AD2305" t="str">
            <v>99.8</v>
          </cell>
          <cell r="AE2305" t="str">
            <v>3</v>
          </cell>
          <cell r="AF2305" t="str">
            <v>79000</v>
          </cell>
          <cell r="AG2305" t="str">
            <v>320</v>
          </cell>
        </row>
      </sheetData>
      <sheetData sheetId="2" refreshError="1"/>
      <sheetData sheetId="3"/>
      <sheetData sheetId="4"/>
      <sheetData sheetId="5" refreshError="1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ernal Spreadsheet"/>
      <sheetName val="External Spreadsheet"/>
      <sheetName val="Valid Load Zones"/>
      <sheetName val="Sheet1"/>
    </sheetNames>
    <sheetDataSet>
      <sheetData sheetId="0"/>
      <sheetData sheetId="1">
        <row r="1">
          <cell r="A1" t="str">
            <v>ME</v>
          </cell>
        </row>
      </sheetData>
      <sheetData sheetId="2">
        <row r="1">
          <cell r="A1" t="str">
            <v>ME</v>
          </cell>
        </row>
        <row r="2">
          <cell r="A2" t="str">
            <v>NH</v>
          </cell>
        </row>
        <row r="3">
          <cell r="A3" t="str">
            <v>VT</v>
          </cell>
        </row>
        <row r="4">
          <cell r="A4" t="str">
            <v>CT</v>
          </cell>
        </row>
        <row r="5">
          <cell r="A5" t="str">
            <v>RI</v>
          </cell>
        </row>
        <row r="6">
          <cell r="A6" t="str">
            <v>SEMA</v>
          </cell>
        </row>
        <row r="7">
          <cell r="A7" t="str">
            <v>WMA/CMA</v>
          </cell>
        </row>
        <row r="8">
          <cell r="A8" t="str">
            <v>NEMA/BOSTON</v>
          </cell>
        </row>
      </sheetData>
      <sheetData sheetId="3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ble of Contents"/>
      <sheetName val="Gas Price Basis Delivered RunYr"/>
      <sheetName val="Henry Hub RunYr"/>
      <sheetName val="IPM Run Year Mapping"/>
      <sheetName val="Seasonal Differential"/>
      <sheetName val="Gas Price Basis Delivered"/>
      <sheetName val="Henry Hub"/>
      <sheetName val="Gas Price Delivered"/>
      <sheetName val="Gas Prices Basis (Pure)"/>
      <sheetName val="GMM + Offline"/>
      <sheetName val="Offline (NEPOOL+)"/>
      <sheetName val="Mapping"/>
      <sheetName val="Mapping - Ventyx"/>
      <sheetName val="LDC"/>
      <sheetName val="Tax"/>
      <sheetName val="Ventyx 2006$"/>
      <sheetName val="Ventyx Nom$"/>
      <sheetName val="Bloomberg 2006$"/>
      <sheetName val="Bloomberg Nom$"/>
      <sheetName val="SeasonalDiff 2006$"/>
      <sheetName val="GMM SeasonalDiff 2006$"/>
      <sheetName val="GMM Seasonal 2006$"/>
      <sheetName val="GMM Basis 2006$"/>
      <sheetName val="GMM 2006$"/>
      <sheetName val="GMM Raw Seasonal Data"/>
      <sheetName val="GMM Raw Annual Data"/>
      <sheetName val="Inflation"/>
      <sheetName val="Table of Contents NEPOOL"/>
      <sheetName val="Methodology"/>
      <sheetName val="Hist. NEPOOL Pipeline Prices"/>
      <sheetName val="GMM Basis Differentials"/>
      <sheetName val="NEPOOL Basis and Delivered"/>
      <sheetName val="Output Wk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7">
          <cell r="D7">
            <v>2009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/>
      <sheetData sheetId="24" refreshError="1"/>
      <sheetData sheetId="25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macro setup"/>
      <sheetName val="(Step1)"/>
      <sheetName val="WindData-FromAEO2008"/>
      <sheetName val="CF Data"/>
      <sheetName val="Loadshapes"/>
      <sheetName val="(Step2)"/>
      <sheetName val="CFs"/>
      <sheetName val="Sorted CFs"/>
      <sheetName val="Wind RMs"/>
      <sheetName val="Wind Profile"/>
    </sheetNames>
    <sheetDataSet>
      <sheetData sheetId="0" refreshError="1"/>
      <sheetData sheetId="1">
        <row r="12">
          <cell r="F12">
            <v>0.05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eneral Notes"/>
      <sheetName val="Ck-dat file"/>
      <sheetName val="All units (back up)"/>
      <sheetName val="Fr JZ - JZ Edited Fuels"/>
      <sheetName val="Reverse fuels to pre-JZ-Edit"/>
      <sheetName val="Blank 3"/>
      <sheetName val="Main-Retrofit Costs Check"/>
      <sheetName val="Ck-Front End fuels"/>
      <sheetName val="CK-BC_2m fuel"/>
      <sheetName val="Input-NOx RedFac"/>
      <sheetName val="Input-MedianSO2Content"/>
      <sheetName val="Input-VOM Adder"/>
      <sheetName val="Input-dat file"/>
      <sheetName val="blank 1"/>
      <sheetName val="Input-AppBinOptions"/>
      <sheetName val="Ref-Equation ID"/>
      <sheetName val="Non DLL Cost Equations"/>
      <sheetName val="ACI"/>
      <sheetName val="Particulate Control"/>
      <sheetName val="SNCR - FBC"/>
      <sheetName val="SNCR Tangential - Non FBC"/>
      <sheetName val="SCR"/>
      <sheetName val="Dry FGD"/>
      <sheetName val="Wet FGD"/>
      <sheetName val="DSI-FF"/>
      <sheetName val="Input-DollarConversion"/>
      <sheetName val="Blank 2"/>
      <sheetName val="Ref-Index Definitions"/>
      <sheetName val="Ref-2nd stage rules"/>
      <sheetName val="Ref-FuelGradeKey"/>
      <sheetName val="Ref-Tier-1 Combo Definition"/>
      <sheetName val="Data Validation Li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lantsByGroup"/>
      <sheetName val="PlantsByGroup Market Prices"/>
      <sheetName val="Market Price Summary"/>
      <sheetName val="Power Summary"/>
      <sheetName val="Gas Summary"/>
      <sheetName val="NY spots"/>
      <sheetName val="SPPnth adjustment"/>
      <sheetName val="CPN Elec Peak Fwds"/>
      <sheetName val="CPN Elec Off-Pk Fwds"/>
      <sheetName val="CPN Gas Fwds"/>
      <sheetName val="Prosym Elec Peak"/>
      <sheetName val="Prosym Elec Off-Pk"/>
      <sheetName val="Prosym Capc Price"/>
      <sheetName val="Prosym LICAP"/>
      <sheetName val="Prosym Final Capc Price"/>
      <sheetName val="Prosym Capc Spread"/>
      <sheetName val="Prosym Gas"/>
      <sheetName val="PA Inflation"/>
      <sheetName val="Matchings"/>
      <sheetName val="CPN Matching"/>
      <sheetName val="Comparisons"/>
      <sheetName val="Comparisons - Annual"/>
      <sheetName val="Gas Price Basis Delivered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>
        <row r="3">
          <cell r="B3" t="str">
            <v>West</v>
          </cell>
          <cell r="E3" t="str">
            <v>Alberta</v>
          </cell>
          <cell r="J3" t="str">
            <v>NYMEX-HEHUB</v>
          </cell>
          <cell r="L3" t="str">
            <v>ng_aep zm</v>
          </cell>
        </row>
        <row r="4">
          <cell r="B4" t="str">
            <v>West</v>
          </cell>
          <cell r="E4" t="str">
            <v>British Col</v>
          </cell>
          <cell r="J4" t="str">
            <v>AECO-CAD</v>
          </cell>
          <cell r="L4" t="str">
            <v>ng_alberta zm</v>
          </cell>
        </row>
        <row r="5">
          <cell r="B5" t="str">
            <v>Northeast</v>
          </cell>
          <cell r="E5" t="str">
            <v>CanOnt</v>
          </cell>
          <cell r="J5" t="str">
            <v>AECO-USD</v>
          </cell>
          <cell r="L5" t="str">
            <v>ng_arizona zm</v>
          </cell>
        </row>
        <row r="6">
          <cell r="B6" t="str">
            <v>Northeast</v>
          </cell>
          <cell r="E6" t="str">
            <v>NEP-BHE</v>
          </cell>
          <cell r="J6" t="str">
            <v>Alliance-Into</v>
          </cell>
          <cell r="L6" t="str">
            <v>ng_brazos</v>
          </cell>
        </row>
        <row r="7">
          <cell r="B7" t="str">
            <v>Northeast</v>
          </cell>
          <cell r="E7" t="str">
            <v>NEP-BOS</v>
          </cell>
          <cell r="J7" t="str">
            <v>DAWN-CAD</v>
          </cell>
          <cell r="L7" t="str">
            <v>ng_britcol zm</v>
          </cell>
        </row>
        <row r="8">
          <cell r="B8" t="str">
            <v>Northeast</v>
          </cell>
          <cell r="E8" t="str">
            <v>NEP-CMA</v>
          </cell>
          <cell r="J8" t="str">
            <v>EMERSON</v>
          </cell>
          <cell r="L8" t="str">
            <v>ng_cal nor zm</v>
          </cell>
        </row>
        <row r="9">
          <cell r="B9" t="str">
            <v>Northeast</v>
          </cell>
          <cell r="E9" t="str">
            <v>NEP-CT</v>
          </cell>
          <cell r="J9" t="str">
            <v>GD-AquaDulce</v>
          </cell>
          <cell r="L9" t="str">
            <v>ng_cal north</v>
          </cell>
        </row>
        <row r="10">
          <cell r="B10" t="str">
            <v>Northeast</v>
          </cell>
          <cell r="E10" t="str">
            <v>NEP-ME</v>
          </cell>
          <cell r="J10" t="str">
            <v>GD-Katy</v>
          </cell>
          <cell r="L10" t="str">
            <v>ng_cal sou zm</v>
          </cell>
        </row>
        <row r="11">
          <cell r="B11" t="str">
            <v>Northeast</v>
          </cell>
          <cell r="E11" t="str">
            <v>NEP-NH</v>
          </cell>
          <cell r="J11" t="str">
            <v>GDM-Dracut</v>
          </cell>
          <cell r="L11" t="str">
            <v>ng_canada</v>
          </cell>
        </row>
        <row r="12">
          <cell r="B12" t="str">
            <v>Northeast</v>
          </cell>
          <cell r="E12" t="str">
            <v>NEP-NOR</v>
          </cell>
          <cell r="J12" t="str">
            <v>GDM-Kingsgate</v>
          </cell>
          <cell r="L12" t="str">
            <v>ng_ceco zm</v>
          </cell>
        </row>
        <row r="13">
          <cell r="B13" t="str">
            <v>Northeast</v>
          </cell>
          <cell r="E13" t="str">
            <v>NEP-RI</v>
          </cell>
          <cell r="J13" t="str">
            <v>GDM-Stanfield</v>
          </cell>
          <cell r="L13" t="str">
            <v>ng_colorad zm</v>
          </cell>
        </row>
        <row r="14">
          <cell r="B14" t="str">
            <v>Northeast</v>
          </cell>
          <cell r="E14" t="str">
            <v>NEP-SEMA</v>
          </cell>
          <cell r="J14" t="str">
            <v>GDM-TRANSCOZ5</v>
          </cell>
          <cell r="L14" t="str">
            <v>ng_ent CC</v>
          </cell>
        </row>
        <row r="15">
          <cell r="B15" t="str">
            <v>Northeast</v>
          </cell>
          <cell r="E15" t="str">
            <v>NEP-SME</v>
          </cell>
          <cell r="J15" t="str">
            <v>GD-Tenn/Z0</v>
          </cell>
          <cell r="L15" t="str">
            <v>ng_entCC ar</v>
          </cell>
        </row>
        <row r="16">
          <cell r="B16" t="str">
            <v>Northeast</v>
          </cell>
          <cell r="E16" t="str">
            <v>NEP-SWCT</v>
          </cell>
          <cell r="J16" t="str">
            <v>GD-Tetco/WLA</v>
          </cell>
          <cell r="L16" t="str">
            <v>ng_fla</v>
          </cell>
        </row>
        <row r="17">
          <cell r="B17" t="str">
            <v>Northeast</v>
          </cell>
          <cell r="E17" t="str">
            <v>NEP-VT</v>
          </cell>
          <cell r="J17" t="str">
            <v>IF-ANR OK</v>
          </cell>
          <cell r="L17" t="str">
            <v>ng_fla CC</v>
          </cell>
        </row>
        <row r="18">
          <cell r="B18" t="str">
            <v>Northeast</v>
          </cell>
          <cell r="E18" t="str">
            <v>NEP-WMA</v>
          </cell>
          <cell r="J18" t="str">
            <v>IF-ANRLa</v>
          </cell>
          <cell r="L18" t="str">
            <v>ng_fla zm</v>
          </cell>
        </row>
        <row r="19">
          <cell r="B19" t="str">
            <v>Northeast</v>
          </cell>
          <cell r="E19" t="str">
            <v>NYeast</v>
          </cell>
          <cell r="J19" t="str">
            <v>IF-CIG/Questar</v>
          </cell>
          <cell r="L19" t="str">
            <v>ng_hou tx</v>
          </cell>
        </row>
        <row r="20">
          <cell r="B20" t="str">
            <v>Northeast</v>
          </cell>
          <cell r="E20" t="str">
            <v>NYincity</v>
          </cell>
          <cell r="J20" t="str">
            <v>IF-CNG/Appalac</v>
          </cell>
          <cell r="L20" t="str">
            <v>ng_hou tx zm</v>
          </cell>
        </row>
        <row r="21">
          <cell r="B21" t="str">
            <v>Northeast</v>
          </cell>
          <cell r="E21" t="str">
            <v>NYlongisland</v>
          </cell>
          <cell r="J21" t="str">
            <v>IF-COLGAS_DEL</v>
          </cell>
          <cell r="L21" t="str">
            <v>ng_LA zm</v>
          </cell>
        </row>
        <row r="22">
          <cell r="B22" t="str">
            <v>Northeast</v>
          </cell>
          <cell r="E22" t="str">
            <v>NYnortheast</v>
          </cell>
          <cell r="J22" t="str">
            <v>IF-ColGasApp</v>
          </cell>
          <cell r="L22" t="str">
            <v>ng_MO zm</v>
          </cell>
        </row>
        <row r="23">
          <cell r="B23" t="str">
            <v>Northeast</v>
          </cell>
          <cell r="E23" t="str">
            <v>NYwest</v>
          </cell>
          <cell r="J23" t="str">
            <v>IF-ColGulf/LAOn</v>
          </cell>
          <cell r="L23" t="str">
            <v>ng_nepoo zm</v>
          </cell>
        </row>
        <row r="24">
          <cell r="B24" t="str">
            <v>North</v>
          </cell>
          <cell r="E24" t="str">
            <v>AEP</v>
          </cell>
          <cell r="J24" t="str">
            <v>IF-COLGULF_ML</v>
          </cell>
          <cell r="L24" t="str">
            <v>ng_nor tx zm</v>
          </cell>
        </row>
        <row r="25">
          <cell r="B25" t="str">
            <v>North</v>
          </cell>
          <cell r="E25" t="str">
            <v>APS</v>
          </cell>
          <cell r="J25" t="str">
            <v>IF-DOMINION_NP</v>
          </cell>
          <cell r="L25" t="str">
            <v>ng_NYLI zm</v>
          </cell>
        </row>
        <row r="26">
          <cell r="B26" t="str">
            <v>North</v>
          </cell>
          <cell r="E26" t="str">
            <v>CECO</v>
          </cell>
          <cell r="J26" t="str">
            <v>IF-ELPaso/Perm</v>
          </cell>
          <cell r="L26" t="str">
            <v>ng_NYLI</v>
          </cell>
        </row>
        <row r="27">
          <cell r="B27" t="str">
            <v>North</v>
          </cell>
          <cell r="E27" t="str">
            <v>CIN</v>
          </cell>
          <cell r="J27" t="str">
            <v>IF-FGT/Z1</v>
          </cell>
          <cell r="L27" t="str">
            <v>ng_nypp-city</v>
          </cell>
        </row>
        <row r="28">
          <cell r="B28" t="str">
            <v>North</v>
          </cell>
          <cell r="E28" t="str">
            <v>EMO</v>
          </cell>
          <cell r="J28" t="str">
            <v>IF-FGT/Z2</v>
          </cell>
          <cell r="L28" t="str">
            <v>ng_oreg zm</v>
          </cell>
        </row>
        <row r="29">
          <cell r="B29" t="str">
            <v>South</v>
          </cell>
          <cell r="E29" t="str">
            <v>ENTR</v>
          </cell>
          <cell r="J29" t="str">
            <v>IF-FGT/Z3</v>
          </cell>
          <cell r="L29" t="str">
            <v>ng_pj-cn zm</v>
          </cell>
        </row>
        <row r="30">
          <cell r="B30" t="str">
            <v>North</v>
          </cell>
          <cell r="E30" t="str">
            <v>First Energy</v>
          </cell>
          <cell r="J30" t="str">
            <v>IF-FL_Citygate</v>
          </cell>
          <cell r="L30" t="str">
            <v>ng_pjm-east</v>
          </cell>
        </row>
        <row r="31">
          <cell r="B31" t="str">
            <v>North</v>
          </cell>
          <cell r="E31" t="str">
            <v>MAPeast</v>
          </cell>
          <cell r="J31" t="str">
            <v>IF-HSC</v>
          </cell>
          <cell r="L31" t="str">
            <v>ng_so tx zm</v>
          </cell>
        </row>
        <row r="32">
          <cell r="B32" t="str">
            <v>North</v>
          </cell>
          <cell r="E32" t="str">
            <v>MAPnw</v>
          </cell>
          <cell r="J32" t="str">
            <v>IF-NWPL/Rockies</v>
          </cell>
          <cell r="L32" t="str">
            <v>ng_sou CC</v>
          </cell>
        </row>
        <row r="33">
          <cell r="B33" t="str">
            <v>North</v>
          </cell>
          <cell r="E33" t="str">
            <v>MAPsw</v>
          </cell>
          <cell r="J33" t="str">
            <v>IF-PEPL</v>
          </cell>
          <cell r="L33" t="str">
            <v>ng_sppwc zm</v>
          </cell>
        </row>
        <row r="34">
          <cell r="B34" t="str">
            <v>North</v>
          </cell>
          <cell r="E34" t="str">
            <v>MECS</v>
          </cell>
          <cell r="J34" t="str">
            <v>IF-REI-N/S</v>
          </cell>
          <cell r="L34" t="str">
            <v>ng_sppwc</v>
          </cell>
        </row>
        <row r="35">
          <cell r="B35" t="str">
            <v>North</v>
          </cell>
          <cell r="E35" t="str">
            <v>PJMcentral</v>
          </cell>
          <cell r="J35" t="str">
            <v>IF-REI-WEST</v>
          </cell>
          <cell r="L35" t="str">
            <v>ng_tva CC</v>
          </cell>
        </row>
        <row r="36">
          <cell r="B36" t="str">
            <v>North</v>
          </cell>
          <cell r="E36" t="str">
            <v>PJMeast</v>
          </cell>
          <cell r="J36" t="str">
            <v>IF-SJ</v>
          </cell>
          <cell r="L36" t="str">
            <v>ng_vacar</v>
          </cell>
        </row>
        <row r="37">
          <cell r="B37" t="str">
            <v>North</v>
          </cell>
          <cell r="E37" t="str">
            <v>PJMsouth</v>
          </cell>
          <cell r="J37" t="str">
            <v>IF-SOCAL</v>
          </cell>
          <cell r="L37" t="str">
            <v>ng_vacar CC</v>
          </cell>
        </row>
        <row r="38">
          <cell r="B38" t="str">
            <v>North</v>
          </cell>
          <cell r="E38" t="str">
            <v>PJMwest</v>
          </cell>
          <cell r="J38" t="str">
            <v>IF-SONAT</v>
          </cell>
          <cell r="L38" t="str">
            <v>ng_wash-or zm</v>
          </cell>
        </row>
        <row r="39">
          <cell r="B39" t="str">
            <v>North</v>
          </cell>
          <cell r="E39" t="str">
            <v>SCIL</v>
          </cell>
          <cell r="J39" t="str">
            <v>IF-Sumas</v>
          </cell>
          <cell r="L39" t="str">
            <v>ng_wium zm</v>
          </cell>
        </row>
        <row r="40">
          <cell r="B40" t="str">
            <v>North</v>
          </cell>
          <cell r="E40" t="str">
            <v>SIGE</v>
          </cell>
          <cell r="J40" t="str">
            <v>IF-Tenn/Z1</v>
          </cell>
        </row>
        <row r="41">
          <cell r="B41" t="str">
            <v>North</v>
          </cell>
          <cell r="E41" t="str">
            <v>SPPnorth</v>
          </cell>
          <cell r="J41" t="str">
            <v>IF-Tenn/Z6</v>
          </cell>
        </row>
        <row r="42">
          <cell r="B42" t="str">
            <v>North</v>
          </cell>
          <cell r="E42" t="str">
            <v>SPPsoutheast</v>
          </cell>
          <cell r="J42" t="str">
            <v>IF-TENN_500</v>
          </cell>
        </row>
        <row r="43">
          <cell r="B43" t="str">
            <v>North</v>
          </cell>
          <cell r="E43" t="str">
            <v>SPPwestcentral</v>
          </cell>
          <cell r="J43" t="str">
            <v>IF-TENN_800</v>
          </cell>
        </row>
        <row r="44">
          <cell r="B44" t="str">
            <v>South</v>
          </cell>
          <cell r="E44" t="str">
            <v>TEVA</v>
          </cell>
          <cell r="J44" t="str">
            <v>IF-TENN_Z5</v>
          </cell>
        </row>
        <row r="45">
          <cell r="B45" t="str">
            <v>South</v>
          </cell>
          <cell r="E45" t="str">
            <v>VACAR</v>
          </cell>
          <cell r="J45" t="str">
            <v>IF-Tetco STX</v>
          </cell>
        </row>
        <row r="46">
          <cell r="B46" t="str">
            <v>North</v>
          </cell>
          <cell r="E46" t="str">
            <v>WIUM</v>
          </cell>
          <cell r="J46" t="str">
            <v>IF-Tetco/ELA</v>
          </cell>
        </row>
        <row r="47">
          <cell r="B47" t="str">
            <v>South</v>
          </cell>
          <cell r="E47" t="str">
            <v>FRCC</v>
          </cell>
          <cell r="J47" t="str">
            <v>IF-Tetco/ETX</v>
          </cell>
        </row>
        <row r="48">
          <cell r="B48" t="str">
            <v>South</v>
          </cell>
          <cell r="E48" t="str">
            <v>Southern</v>
          </cell>
          <cell r="J48" t="str">
            <v>IF-Tetco/M3</v>
          </cell>
        </row>
        <row r="49">
          <cell r="B49" t="str">
            <v>West</v>
          </cell>
          <cell r="E49" t="str">
            <v>Arizona</v>
          </cell>
          <cell r="J49" t="str">
            <v>IF-TETCO_M1</v>
          </cell>
        </row>
        <row r="50">
          <cell r="B50" t="str">
            <v>West</v>
          </cell>
          <cell r="E50" t="str">
            <v>Colorado</v>
          </cell>
          <cell r="J50" t="str">
            <v>IF-TRANSCO/Z2 Sta45</v>
          </cell>
        </row>
        <row r="51">
          <cell r="B51" t="str">
            <v>West</v>
          </cell>
          <cell r="E51" t="str">
            <v>E. Northwest</v>
          </cell>
          <cell r="J51" t="str">
            <v>IF-TRANSCO/Z3</v>
          </cell>
        </row>
        <row r="52">
          <cell r="B52" t="str">
            <v>West</v>
          </cell>
          <cell r="E52" t="str">
            <v>Idaho</v>
          </cell>
          <cell r="J52" t="str">
            <v>IF-TRANSCO/Z4</v>
          </cell>
        </row>
        <row r="53">
          <cell r="B53" t="str">
            <v>West</v>
          </cell>
          <cell r="E53" t="str">
            <v>Montana</v>
          </cell>
          <cell r="J53" t="str">
            <v>IF-TRANSCO/Z6-NonNY</v>
          </cell>
        </row>
        <row r="54">
          <cell r="B54" t="str">
            <v>West</v>
          </cell>
          <cell r="E54" t="str">
            <v>New Mexico</v>
          </cell>
          <cell r="J54" t="str">
            <v>IF-TRANSCO/Z6-NY</v>
          </cell>
        </row>
        <row r="55">
          <cell r="B55" t="str">
            <v>West</v>
          </cell>
          <cell r="E55" t="str">
            <v>No. California</v>
          </cell>
          <cell r="J55" t="str">
            <v>IF-Waha</v>
          </cell>
        </row>
        <row r="56">
          <cell r="B56" t="str">
            <v>West</v>
          </cell>
          <cell r="E56" t="str">
            <v>Sierra Pacific</v>
          </cell>
          <cell r="J56" t="str">
            <v>IROQUOIS_REC</v>
          </cell>
        </row>
        <row r="57">
          <cell r="B57" t="str">
            <v>West</v>
          </cell>
          <cell r="E57" t="str">
            <v>So. California</v>
          </cell>
          <cell r="J57" t="str">
            <v>IROQUOIS_Z2</v>
          </cell>
        </row>
        <row r="58">
          <cell r="B58" t="str">
            <v>West</v>
          </cell>
          <cell r="E58" t="str">
            <v>Southern Nev</v>
          </cell>
          <cell r="J58" t="str">
            <v>NGI-AlgonquinCG</v>
          </cell>
        </row>
        <row r="59">
          <cell r="B59" t="str">
            <v>West</v>
          </cell>
          <cell r="E59" t="str">
            <v>Utah</v>
          </cell>
          <cell r="J59" t="str">
            <v>NGI-CHICAGOGATE</v>
          </cell>
        </row>
        <row r="60">
          <cell r="B60" t="str">
            <v>West</v>
          </cell>
          <cell r="E60" t="str">
            <v>W. Northwest</v>
          </cell>
          <cell r="J60" t="str">
            <v>NGI-Dawn</v>
          </cell>
        </row>
        <row r="61">
          <cell r="B61" t="str">
            <v>West</v>
          </cell>
          <cell r="E61" t="str">
            <v>Wyoming</v>
          </cell>
          <cell r="J61" t="str">
            <v>NGI-Malin</v>
          </cell>
        </row>
        <row r="62">
          <cell r="B62" t="str">
            <v>ERCOT</v>
          </cell>
          <cell r="E62" t="str">
            <v>Houston TX</v>
          </cell>
          <cell r="J62" t="str">
            <v>NGI-PGECitygate</v>
          </cell>
        </row>
        <row r="63">
          <cell r="B63" t="str">
            <v>ERCOT</v>
          </cell>
          <cell r="E63" t="str">
            <v>North TX</v>
          </cell>
          <cell r="J63" t="str">
            <v>NGPL (Mid Con)</v>
          </cell>
        </row>
        <row r="64">
          <cell r="B64" t="str">
            <v>ERCOT</v>
          </cell>
          <cell r="E64" t="str">
            <v>South TX</v>
          </cell>
          <cell r="J64" t="str">
            <v>NGPL-Tex-Ok</v>
          </cell>
        </row>
        <row r="65">
          <cell r="B65" t="str">
            <v>ERCOT</v>
          </cell>
          <cell r="E65" t="str">
            <v>West TX</v>
          </cell>
          <cell r="J65" t="str">
            <v>NIAGARA</v>
          </cell>
        </row>
        <row r="66">
          <cell r="J66" t="str">
            <v>NNG_DEMARC</v>
          </cell>
        </row>
        <row r="67">
          <cell r="J67" t="str">
            <v>QUESTAR</v>
          </cell>
        </row>
        <row r="68">
          <cell r="J68" t="str">
            <v>SUMAS-CAD</v>
          </cell>
        </row>
        <row r="69">
          <cell r="J69" t="str">
            <v>TRUNKLINE_ELA</v>
          </cell>
        </row>
        <row r="70">
          <cell r="J70" t="str">
            <v>TUFCO</v>
          </cell>
        </row>
        <row r="71">
          <cell r="J71" t="str">
            <v>Williams-TOK</v>
          </cell>
        </row>
        <row r="72">
          <cell r="J72" t="str">
            <v>WSTCST-ST2</v>
          </cell>
        </row>
      </sheetData>
      <sheetData sheetId="19"/>
      <sheetData sheetId="20"/>
      <sheetData sheetId="21"/>
      <sheetData sheetId="22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eneral Notes"/>
      <sheetName val="Ck-dat file"/>
      <sheetName val="All units (back up)"/>
      <sheetName val="Fr JZ - JZ Edited Fuels"/>
      <sheetName val="Reverse fuels to pre-JZ-Edit"/>
      <sheetName val="Blank 3"/>
      <sheetName val="Main-Retrofit Costs Check"/>
      <sheetName val="Ck-Front End fuels"/>
      <sheetName val="CK-BC_2m fuel"/>
      <sheetName val="Input-NOx RedFac"/>
      <sheetName val="Input-MedianSO2Content"/>
      <sheetName val="Input-VOM Adder"/>
      <sheetName val="Input-dat file"/>
      <sheetName val="blank 1"/>
      <sheetName val="Input-AppBinOptions"/>
      <sheetName val="Ref-Equation ID"/>
      <sheetName val="Non DLL Cost Equations"/>
      <sheetName val="ACI"/>
      <sheetName val="Particulate Control"/>
      <sheetName val="SNCR - FBC"/>
      <sheetName val="SNCR Tangential - Non FBC"/>
      <sheetName val="SCR"/>
      <sheetName val="Dry FGD"/>
      <sheetName val="Wet FGD"/>
      <sheetName val="DSI-FF"/>
      <sheetName val="Input-DollarConversion"/>
      <sheetName val="Blank 2"/>
      <sheetName val="Ref-Index Definitions"/>
      <sheetName val="Ref-2nd stage rules"/>
      <sheetName val="Ref-FuelGradeKey"/>
      <sheetName val="Ref-Tier-1 Combo Definition"/>
      <sheetName val="Data Validation Li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LL Input Variables"/>
      <sheetName val="DLL EquIDs"/>
      <sheetName val="Hg EMFs v5.12"/>
      <sheetName val="Index Key"/>
      <sheetName val="BurnerType"/>
      <sheetName val="Particulate"/>
      <sheetName val="PostComb"/>
      <sheetName val="FuelGroup"/>
      <sheetName val="NEEDS-Retrofit Index"/>
      <sheetName val="2nd stage rules"/>
      <sheetName val="Retrofit Options Key v512"/>
      <sheetName val="Retrofit Options Key v411"/>
      <sheetName val="Data Validation List"/>
      <sheetName val="Key to Emission Control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ADME"/>
      <sheetName val="AEO2017 without CPP"/>
      <sheetName val="AEO 2017 without CPP M"/>
      <sheetName val="AEO 2017 withoutCPP NEL by NEMS"/>
      <sheetName val="AEO2017woCPP NetImports by NEMS"/>
      <sheetName val="Net Imports for Generation"/>
      <sheetName val="bnvnotes"/>
      <sheetName val="IPM to AEORegion Ratios"/>
      <sheetName val="EPA617AEO2017noCPP NEL Projecti"/>
      <sheetName val="tblEnergyGrowthForecastSchedule"/>
      <sheetName val="tblEnergyGrowthForecast"/>
      <sheetName val="tblModelRegionScenarios"/>
    </sheetNames>
    <sheetDataSet>
      <sheetData sheetId="0"/>
      <sheetData sheetId="1"/>
      <sheetData sheetId="2">
        <row r="5">
          <cell r="A5" t="str">
            <v>Region Name</v>
          </cell>
          <cell r="B5" t="str">
            <v>ref_no_cpp.d120816a</v>
          </cell>
          <cell r="C5">
            <v>2009</v>
          </cell>
          <cell r="D5">
            <v>2010</v>
          </cell>
          <cell r="E5">
            <v>2011</v>
          </cell>
          <cell r="F5">
            <v>2012</v>
          </cell>
          <cell r="G5">
            <v>2013</v>
          </cell>
          <cell r="H5">
            <v>2014</v>
          </cell>
          <cell r="I5">
            <v>2015</v>
          </cell>
          <cell r="J5">
            <v>2016</v>
          </cell>
          <cell r="K5">
            <v>2017</v>
          </cell>
          <cell r="L5">
            <v>2018</v>
          </cell>
          <cell r="M5">
            <v>2019</v>
          </cell>
          <cell r="N5">
            <v>2020</v>
          </cell>
          <cell r="O5">
            <v>2021</v>
          </cell>
          <cell r="P5">
            <v>2022</v>
          </cell>
          <cell r="Q5">
            <v>2023</v>
          </cell>
          <cell r="R5">
            <v>2024</v>
          </cell>
          <cell r="S5">
            <v>2025</v>
          </cell>
          <cell r="T5">
            <v>2026</v>
          </cell>
          <cell r="U5">
            <v>2027</v>
          </cell>
          <cell r="V5">
            <v>2028</v>
          </cell>
          <cell r="W5">
            <v>2029</v>
          </cell>
          <cell r="X5">
            <v>2030</v>
          </cell>
          <cell r="Y5">
            <v>2031</v>
          </cell>
          <cell r="Z5">
            <v>2032</v>
          </cell>
          <cell r="AA5">
            <v>2033</v>
          </cell>
          <cell r="AB5">
            <v>2034</v>
          </cell>
          <cell r="AC5">
            <v>2035</v>
          </cell>
          <cell r="AD5">
            <v>2036</v>
          </cell>
          <cell r="AE5">
            <v>2037</v>
          </cell>
          <cell r="AF5">
            <v>2038</v>
          </cell>
          <cell r="AG5">
            <v>2039</v>
          </cell>
          <cell r="AH5">
            <v>2040</v>
          </cell>
          <cell r="AI5">
            <v>2041</v>
          </cell>
          <cell r="AJ5">
            <v>2042</v>
          </cell>
          <cell r="AK5">
            <v>2043</v>
          </cell>
          <cell r="AL5">
            <v>2044</v>
          </cell>
          <cell r="AM5">
            <v>2045</v>
          </cell>
          <cell r="AN5">
            <v>2046</v>
          </cell>
          <cell r="AO5">
            <v>2047</v>
          </cell>
          <cell r="AP5">
            <v>2048</v>
          </cell>
          <cell r="AQ5">
            <v>2049</v>
          </cell>
          <cell r="AR5">
            <v>2050</v>
          </cell>
        </row>
        <row r="6">
          <cell r="A6" t="str">
            <v>ERCT (1)</v>
          </cell>
          <cell r="B6" t="str">
            <v xml:space="preserve">    Total Net Energy for Load</v>
          </cell>
          <cell r="C6">
            <v>310951.41599999997</v>
          </cell>
          <cell r="D6">
            <v>317947.69300000003</v>
          </cell>
          <cell r="E6">
            <v>341980.255</v>
          </cell>
          <cell r="F6">
            <v>332976.837</v>
          </cell>
          <cell r="G6">
            <v>338022.43</v>
          </cell>
          <cell r="H6">
            <v>341563.41600000003</v>
          </cell>
          <cell r="I6">
            <v>349863.58600000001</v>
          </cell>
          <cell r="J6">
            <v>350099.39600000001</v>
          </cell>
          <cell r="K6">
            <v>357074.03599999996</v>
          </cell>
          <cell r="L6">
            <v>365619.47600000002</v>
          </cell>
          <cell r="M6">
            <v>370462.28</v>
          </cell>
          <cell r="N6">
            <v>372216.4</v>
          </cell>
          <cell r="O6">
            <v>374131.62199999997</v>
          </cell>
          <cell r="P6">
            <v>379418.02999999997</v>
          </cell>
          <cell r="Q6">
            <v>385328.33900000004</v>
          </cell>
          <cell r="R6">
            <v>390770.87400000001</v>
          </cell>
          <cell r="S6">
            <v>395804.38199999998</v>
          </cell>
          <cell r="T6">
            <v>400448.69999999995</v>
          </cell>
          <cell r="U6">
            <v>404759.97899999999</v>
          </cell>
          <cell r="V6">
            <v>408499.054</v>
          </cell>
          <cell r="W6">
            <v>412329.19299999997</v>
          </cell>
          <cell r="X6">
            <v>415542.41899999999</v>
          </cell>
          <cell r="Y6">
            <v>418359.19199999998</v>
          </cell>
          <cell r="Z6">
            <v>421664.30700000003</v>
          </cell>
          <cell r="AA6">
            <v>425219.20799999998</v>
          </cell>
          <cell r="AB6">
            <v>429955.38299999997</v>
          </cell>
          <cell r="AC6">
            <v>434678.13099999999</v>
          </cell>
          <cell r="AD6">
            <v>439301.36099999998</v>
          </cell>
          <cell r="AE6">
            <v>444537.32300000003</v>
          </cell>
          <cell r="AF6">
            <v>449916.90100000001</v>
          </cell>
          <cell r="AG6">
            <v>455052.70400000003</v>
          </cell>
          <cell r="AH6">
            <v>457517.94400000002</v>
          </cell>
          <cell r="AI6">
            <v>460185.76</v>
          </cell>
          <cell r="AJ6">
            <v>464929.84</v>
          </cell>
          <cell r="AK6">
            <v>470140.59400000004</v>
          </cell>
          <cell r="AL6">
            <v>474667.114</v>
          </cell>
          <cell r="AM6">
            <v>478772.98000000004</v>
          </cell>
          <cell r="AN6">
            <v>482165.77100000001</v>
          </cell>
          <cell r="AO6">
            <v>485911.19400000002</v>
          </cell>
          <cell r="AP6">
            <v>489392.51699999999</v>
          </cell>
          <cell r="AQ6">
            <v>493340.54600000003</v>
          </cell>
          <cell r="AR6">
            <v>497400.51299999998</v>
          </cell>
        </row>
        <row r="7">
          <cell r="A7" t="str">
            <v>FRCC (2)</v>
          </cell>
          <cell r="B7" t="str">
            <v xml:space="preserve">    Total Net Energy for Load</v>
          </cell>
          <cell r="C7">
            <v>234607.60500000001</v>
          </cell>
          <cell r="D7">
            <v>244190.674</v>
          </cell>
          <cell r="E7">
            <v>237217.42199999999</v>
          </cell>
          <cell r="F7">
            <v>237576.492</v>
          </cell>
          <cell r="G7">
            <v>233148.97199999998</v>
          </cell>
          <cell r="H7">
            <v>232947.52500000002</v>
          </cell>
          <cell r="I7">
            <v>246635.77299999999</v>
          </cell>
          <cell r="J7">
            <v>233961.47199999998</v>
          </cell>
          <cell r="K7">
            <v>228893.58499999999</v>
          </cell>
          <cell r="L7">
            <v>230107.69700000001</v>
          </cell>
          <cell r="M7">
            <v>230121.21600000001</v>
          </cell>
          <cell r="N7">
            <v>230228.073</v>
          </cell>
          <cell r="O7">
            <v>231468.97899999999</v>
          </cell>
          <cell r="P7">
            <v>233704.13199999998</v>
          </cell>
          <cell r="Q7">
            <v>236165.405</v>
          </cell>
          <cell r="R7">
            <v>238850.266</v>
          </cell>
          <cell r="S7">
            <v>241560.715</v>
          </cell>
          <cell r="T7">
            <v>244064.59</v>
          </cell>
          <cell r="U7">
            <v>246677.67300000001</v>
          </cell>
          <cell r="V7">
            <v>249227.386</v>
          </cell>
          <cell r="W7">
            <v>251738.15899999999</v>
          </cell>
          <cell r="X7">
            <v>253627.76199999999</v>
          </cell>
          <cell r="Y7">
            <v>255664.36799999999</v>
          </cell>
          <cell r="Z7">
            <v>257775.05500000002</v>
          </cell>
          <cell r="AA7">
            <v>259983.49000000002</v>
          </cell>
          <cell r="AB7">
            <v>262889.679</v>
          </cell>
          <cell r="AC7">
            <v>265455.84100000001</v>
          </cell>
          <cell r="AD7">
            <v>268057.8</v>
          </cell>
          <cell r="AE7">
            <v>270676.239</v>
          </cell>
          <cell r="AF7">
            <v>273033.84399999998</v>
          </cell>
          <cell r="AG7">
            <v>276324.73800000001</v>
          </cell>
          <cell r="AH7">
            <v>278423.30900000001</v>
          </cell>
          <cell r="AI7">
            <v>280579.86499999999</v>
          </cell>
          <cell r="AJ7">
            <v>282734.80200000003</v>
          </cell>
          <cell r="AK7">
            <v>285160.18700000003</v>
          </cell>
          <cell r="AL7">
            <v>287749.72500000003</v>
          </cell>
          <cell r="AM7">
            <v>290363.15899999999</v>
          </cell>
          <cell r="AN7">
            <v>293077.66700000002</v>
          </cell>
          <cell r="AO7">
            <v>295847.35100000002</v>
          </cell>
          <cell r="AP7">
            <v>298568.08500000002</v>
          </cell>
          <cell r="AQ7">
            <v>301445.70900000003</v>
          </cell>
          <cell r="AR7">
            <v>304239.74600000004</v>
          </cell>
        </row>
        <row r="8">
          <cell r="A8" t="str">
            <v>MROE (3)</v>
          </cell>
          <cell r="B8" t="str">
            <v xml:space="preserve">    Total Net Energy for Load</v>
          </cell>
          <cell r="C8">
            <v>22355.011000000002</v>
          </cell>
          <cell r="D8">
            <v>23324.795000000002</v>
          </cell>
          <cell r="E8">
            <v>24142.136000000002</v>
          </cell>
          <cell r="F8">
            <v>23136.102999999999</v>
          </cell>
          <cell r="G8">
            <v>26868.937999999998</v>
          </cell>
          <cell r="H8">
            <v>23352.960999999999</v>
          </cell>
          <cell r="I8">
            <v>25208.79</v>
          </cell>
          <cell r="J8">
            <v>22527.653000000002</v>
          </cell>
          <cell r="K8">
            <v>22275.274000000001</v>
          </cell>
          <cell r="L8">
            <v>22430.698</v>
          </cell>
          <cell r="M8">
            <v>22503.052</v>
          </cell>
          <cell r="N8">
            <v>22509.405000000002</v>
          </cell>
          <cell r="O8">
            <v>22583.940999999999</v>
          </cell>
          <cell r="P8">
            <v>22805.256000000001</v>
          </cell>
          <cell r="Q8">
            <v>23028.781999999999</v>
          </cell>
          <cell r="R8">
            <v>23201.412</v>
          </cell>
          <cell r="S8">
            <v>23333.739999999998</v>
          </cell>
          <cell r="T8">
            <v>23400.798999999999</v>
          </cell>
          <cell r="U8">
            <v>23528.374</v>
          </cell>
          <cell r="V8">
            <v>23620.104000000003</v>
          </cell>
          <cell r="W8">
            <v>23721.029000000002</v>
          </cell>
          <cell r="X8">
            <v>23780.368999999999</v>
          </cell>
          <cell r="Y8">
            <v>23839.431999999997</v>
          </cell>
          <cell r="Z8">
            <v>23913.212000000003</v>
          </cell>
          <cell r="AA8">
            <v>24027.626</v>
          </cell>
          <cell r="AB8">
            <v>24169.804</v>
          </cell>
          <cell r="AC8">
            <v>24315.032999999999</v>
          </cell>
          <cell r="AD8">
            <v>24458.121999999999</v>
          </cell>
          <cell r="AE8">
            <v>24607.018</v>
          </cell>
          <cell r="AF8">
            <v>24789.722000000002</v>
          </cell>
          <cell r="AG8">
            <v>24950.870999999999</v>
          </cell>
          <cell r="AH8">
            <v>25070.194</v>
          </cell>
          <cell r="AI8">
            <v>25195.812000000002</v>
          </cell>
          <cell r="AJ8">
            <v>25353.620999999999</v>
          </cell>
          <cell r="AK8">
            <v>25538.972999999998</v>
          </cell>
          <cell r="AL8">
            <v>25730.856</v>
          </cell>
          <cell r="AM8">
            <v>25915.769999999997</v>
          </cell>
          <cell r="AN8">
            <v>26104.445</v>
          </cell>
          <cell r="AO8">
            <v>26294.859</v>
          </cell>
          <cell r="AP8">
            <v>26500.166000000001</v>
          </cell>
          <cell r="AQ8">
            <v>26717.768</v>
          </cell>
          <cell r="AR8">
            <v>26957.829000000002</v>
          </cell>
        </row>
        <row r="9">
          <cell r="A9" t="str">
            <v>MROW (4)</v>
          </cell>
          <cell r="B9" t="str">
            <v xml:space="preserve">    Total Net Energy for Load</v>
          </cell>
          <cell r="C9">
            <v>188173.90399999998</v>
          </cell>
          <cell r="D9">
            <v>202530.24300000002</v>
          </cell>
          <cell r="E9">
            <v>206102.98199999999</v>
          </cell>
          <cell r="F9">
            <v>201359.58900000001</v>
          </cell>
          <cell r="G9">
            <v>199919.75400000002</v>
          </cell>
          <cell r="H9">
            <v>211908.20299999998</v>
          </cell>
          <cell r="I9">
            <v>202619.171</v>
          </cell>
          <cell r="J9">
            <v>201741.02799999999</v>
          </cell>
          <cell r="K9">
            <v>202252.45699999999</v>
          </cell>
          <cell r="L9">
            <v>201455.15399999998</v>
          </cell>
          <cell r="M9">
            <v>203378.96699999998</v>
          </cell>
          <cell r="N9">
            <v>204521.576</v>
          </cell>
          <cell r="O9">
            <v>206124.20700000002</v>
          </cell>
          <cell r="P9">
            <v>208526.62699999998</v>
          </cell>
          <cell r="Q9">
            <v>211022.20199999999</v>
          </cell>
          <cell r="R9">
            <v>213043.03</v>
          </cell>
          <cell r="S9">
            <v>214695.49599999998</v>
          </cell>
          <cell r="T9">
            <v>215843.38399999999</v>
          </cell>
          <cell r="U9">
            <v>217395.14199999999</v>
          </cell>
          <cell r="V9">
            <v>218613.67799999999</v>
          </cell>
          <cell r="W9">
            <v>219847.48800000001</v>
          </cell>
          <cell r="X9">
            <v>220784.47</v>
          </cell>
          <cell r="Y9">
            <v>221636.74900000001</v>
          </cell>
          <cell r="Z9">
            <v>222528.595</v>
          </cell>
          <cell r="AA9">
            <v>223793.85400000002</v>
          </cell>
          <cell r="AB9">
            <v>225362.48800000001</v>
          </cell>
          <cell r="AC9">
            <v>227002.625</v>
          </cell>
          <cell r="AD9">
            <v>228602.234</v>
          </cell>
          <cell r="AE9">
            <v>230310.45499999999</v>
          </cell>
          <cell r="AF9">
            <v>232270.20300000001</v>
          </cell>
          <cell r="AG9">
            <v>233985.30600000001</v>
          </cell>
          <cell r="AH9">
            <v>235281.90599999999</v>
          </cell>
          <cell r="AI9">
            <v>236618.56099999999</v>
          </cell>
          <cell r="AJ9">
            <v>238203.27800000002</v>
          </cell>
          <cell r="AK9">
            <v>240054.092</v>
          </cell>
          <cell r="AL9">
            <v>241958.23699999999</v>
          </cell>
          <cell r="AM9">
            <v>243815.73499999999</v>
          </cell>
          <cell r="AN9">
            <v>245670.89799999999</v>
          </cell>
          <cell r="AO9">
            <v>247481.85699999999</v>
          </cell>
          <cell r="AP9">
            <v>249386.04699999999</v>
          </cell>
          <cell r="AQ9">
            <v>251421.55500000002</v>
          </cell>
          <cell r="AR9">
            <v>253585.114</v>
          </cell>
        </row>
        <row r="10">
          <cell r="A10" t="str">
            <v>NEWE (5)</v>
          </cell>
          <cell r="B10" t="str">
            <v xml:space="preserve">    Total Net Energy for Load</v>
          </cell>
          <cell r="C10">
            <v>126363.42600000001</v>
          </cell>
          <cell r="D10">
            <v>130053.04000000001</v>
          </cell>
          <cell r="E10">
            <v>130922.28700000001</v>
          </cell>
          <cell r="F10">
            <v>130051.45300000001</v>
          </cell>
          <cell r="G10">
            <v>133442.12300000002</v>
          </cell>
          <cell r="H10">
            <v>126504.677</v>
          </cell>
          <cell r="I10">
            <v>128522.15599999999</v>
          </cell>
          <cell r="J10">
            <v>122826.18700000001</v>
          </cell>
          <cell r="K10">
            <v>120288.376</v>
          </cell>
          <cell r="L10">
            <v>120843.47499999999</v>
          </cell>
          <cell r="M10">
            <v>120228.088</v>
          </cell>
          <cell r="N10">
            <v>119712.234</v>
          </cell>
          <cell r="O10">
            <v>119102.486</v>
          </cell>
          <cell r="P10">
            <v>119539.856</v>
          </cell>
          <cell r="Q10">
            <v>119883.026</v>
          </cell>
          <cell r="R10">
            <v>120119.97200000001</v>
          </cell>
          <cell r="S10">
            <v>120274.826</v>
          </cell>
          <cell r="T10">
            <v>120413.254</v>
          </cell>
          <cell r="U10">
            <v>120742.325</v>
          </cell>
          <cell r="V10">
            <v>120888.443</v>
          </cell>
          <cell r="W10">
            <v>120953.804</v>
          </cell>
          <cell r="X10">
            <v>120785.18699999999</v>
          </cell>
          <cell r="Y10">
            <v>120796.173</v>
          </cell>
          <cell r="Z10">
            <v>120816.05500000001</v>
          </cell>
          <cell r="AA10">
            <v>121031.731</v>
          </cell>
          <cell r="AB10">
            <v>121363.602</v>
          </cell>
          <cell r="AC10">
            <v>121685.387</v>
          </cell>
          <cell r="AD10">
            <v>121905.792</v>
          </cell>
          <cell r="AE10">
            <v>122173.37000000001</v>
          </cell>
          <cell r="AF10">
            <v>122463.554</v>
          </cell>
          <cell r="AG10">
            <v>122719.177</v>
          </cell>
          <cell r="AH10">
            <v>122575.14199999999</v>
          </cell>
          <cell r="AI10">
            <v>122511.15400000001</v>
          </cell>
          <cell r="AJ10">
            <v>122460.89200000001</v>
          </cell>
          <cell r="AK10">
            <v>122511.21500000001</v>
          </cell>
          <cell r="AL10">
            <v>122558.014</v>
          </cell>
          <cell r="AM10">
            <v>122736.32799999999</v>
          </cell>
          <cell r="AN10">
            <v>123049.86599999999</v>
          </cell>
          <cell r="AO10">
            <v>123027.26699999999</v>
          </cell>
          <cell r="AP10">
            <v>123269.394</v>
          </cell>
          <cell r="AQ10">
            <v>123403.198</v>
          </cell>
          <cell r="AR10">
            <v>123623.947</v>
          </cell>
        </row>
        <row r="11">
          <cell r="A11" t="str">
            <v>NYCW (6)</v>
          </cell>
          <cell r="B11" t="str">
            <v xml:space="preserve">    Total Net Energy for Load</v>
          </cell>
          <cell r="C11">
            <v>57959.830999999998</v>
          </cell>
          <cell r="D11">
            <v>57912.384000000005</v>
          </cell>
          <cell r="E11">
            <v>57473.572</v>
          </cell>
          <cell r="F11">
            <v>58105.057000000001</v>
          </cell>
          <cell r="G11">
            <v>57678.055</v>
          </cell>
          <cell r="H11">
            <v>60604.45</v>
          </cell>
          <cell r="I11">
            <v>56685.982000000004</v>
          </cell>
          <cell r="J11">
            <v>58904.423000000003</v>
          </cell>
          <cell r="K11">
            <v>58349.991000000002</v>
          </cell>
          <cell r="L11">
            <v>58887.665000000001</v>
          </cell>
          <cell r="M11">
            <v>59009.796000000002</v>
          </cell>
          <cell r="N11">
            <v>59033.089</v>
          </cell>
          <cell r="O11">
            <v>59267.769</v>
          </cell>
          <cell r="P11">
            <v>59053.894</v>
          </cell>
          <cell r="Q11">
            <v>58971.001000000004</v>
          </cell>
          <cell r="R11">
            <v>58928.413</v>
          </cell>
          <cell r="S11">
            <v>58861.175999999999</v>
          </cell>
          <cell r="T11">
            <v>58721.076999999997</v>
          </cell>
          <cell r="U11">
            <v>58638.756000000001</v>
          </cell>
          <cell r="V11">
            <v>58582.253000000004</v>
          </cell>
          <cell r="W11">
            <v>58497.925000000003</v>
          </cell>
          <cell r="X11">
            <v>58178.837</v>
          </cell>
          <cell r="Y11">
            <v>57984.406000000003</v>
          </cell>
          <cell r="Z11">
            <v>57861.915999999997</v>
          </cell>
          <cell r="AA11">
            <v>57697.280999999995</v>
          </cell>
          <cell r="AB11">
            <v>57561.993000000002</v>
          </cell>
          <cell r="AC11">
            <v>57476.677000000003</v>
          </cell>
          <cell r="AD11">
            <v>57423.667999999998</v>
          </cell>
          <cell r="AE11">
            <v>57403.984000000004</v>
          </cell>
          <cell r="AF11">
            <v>57408.133999999998</v>
          </cell>
          <cell r="AG11">
            <v>57401.947</v>
          </cell>
          <cell r="AH11">
            <v>57299.972999999998</v>
          </cell>
          <cell r="AI11">
            <v>57274.936999999998</v>
          </cell>
          <cell r="AJ11">
            <v>57288.445</v>
          </cell>
          <cell r="AK11">
            <v>57321.381000000001</v>
          </cell>
          <cell r="AL11">
            <v>57373.981</v>
          </cell>
          <cell r="AM11">
            <v>57465.034</v>
          </cell>
          <cell r="AN11">
            <v>57581.229999999996</v>
          </cell>
          <cell r="AO11">
            <v>57727.195999999996</v>
          </cell>
          <cell r="AP11">
            <v>57896.072</v>
          </cell>
          <cell r="AQ11">
            <v>58127.045000000006</v>
          </cell>
          <cell r="AR11">
            <v>58426.887999999999</v>
          </cell>
        </row>
        <row r="12">
          <cell r="A12" t="str">
            <v>NYLI (7)</v>
          </cell>
          <cell r="B12" t="str">
            <v xml:space="preserve">    Total Net Energy for Load</v>
          </cell>
          <cell r="C12">
            <v>20613.560000000001</v>
          </cell>
          <cell r="D12">
            <v>26775.863999999998</v>
          </cell>
          <cell r="E12">
            <v>28061.001</v>
          </cell>
          <cell r="F12">
            <v>27015.315999999999</v>
          </cell>
          <cell r="G12">
            <v>27169.806999999997</v>
          </cell>
          <cell r="H12">
            <v>25899.792000000001</v>
          </cell>
          <cell r="I12">
            <v>25602.668999999998</v>
          </cell>
          <cell r="J12">
            <v>22515.11</v>
          </cell>
          <cell r="K12">
            <v>22118.866000000002</v>
          </cell>
          <cell r="L12">
            <v>22209.682000000001</v>
          </cell>
          <cell r="M12">
            <v>22144.213</v>
          </cell>
          <cell r="N12">
            <v>22056.370000000003</v>
          </cell>
          <cell r="O12">
            <v>22065.145</v>
          </cell>
          <cell r="P12">
            <v>21978.530999999999</v>
          </cell>
          <cell r="Q12">
            <v>21953.260000000002</v>
          </cell>
          <cell r="R12">
            <v>21942.565999999999</v>
          </cell>
          <cell r="S12">
            <v>21932.22</v>
          </cell>
          <cell r="T12">
            <v>21904.896000000001</v>
          </cell>
          <cell r="U12">
            <v>21900.364000000001</v>
          </cell>
          <cell r="V12">
            <v>21905.212</v>
          </cell>
          <cell r="W12">
            <v>21900.913</v>
          </cell>
          <cell r="X12">
            <v>21824.35</v>
          </cell>
          <cell r="Y12">
            <v>21796.493999999999</v>
          </cell>
          <cell r="Z12">
            <v>21788.273000000001</v>
          </cell>
          <cell r="AA12">
            <v>21765.194</v>
          </cell>
          <cell r="AB12">
            <v>21752.398000000001</v>
          </cell>
          <cell r="AC12">
            <v>21750.128000000001</v>
          </cell>
          <cell r="AD12">
            <v>21757.174999999999</v>
          </cell>
          <cell r="AE12">
            <v>21772.387999999999</v>
          </cell>
          <cell r="AF12">
            <v>21796.392</v>
          </cell>
          <cell r="AG12">
            <v>21815.678</v>
          </cell>
          <cell r="AH12">
            <v>21766.148000000001</v>
          </cell>
          <cell r="AI12">
            <v>21735.476999999999</v>
          </cell>
          <cell r="AJ12">
            <v>21719.704000000002</v>
          </cell>
          <cell r="AK12">
            <v>21711.925999999999</v>
          </cell>
          <cell r="AL12">
            <v>21713.535</v>
          </cell>
          <cell r="AM12">
            <v>21731.091</v>
          </cell>
          <cell r="AN12">
            <v>21755.962</v>
          </cell>
          <cell r="AO12">
            <v>21791.142</v>
          </cell>
          <cell r="AP12">
            <v>21833.839</v>
          </cell>
          <cell r="AQ12">
            <v>21893.453999999998</v>
          </cell>
          <cell r="AR12">
            <v>21976.199999999997</v>
          </cell>
        </row>
        <row r="13">
          <cell r="A13" t="str">
            <v>NYUP (8)</v>
          </cell>
          <cell r="B13" t="str">
            <v xml:space="preserve">    Total Net Energy for Load</v>
          </cell>
          <cell r="C13">
            <v>74701.331999999995</v>
          </cell>
          <cell r="D13">
            <v>71332.115000000005</v>
          </cell>
          <cell r="E13">
            <v>69685.149999999994</v>
          </cell>
          <cell r="F13">
            <v>69208.892999999996</v>
          </cell>
          <cell r="G13">
            <v>76104.491999999998</v>
          </cell>
          <cell r="H13">
            <v>68263.335999999996</v>
          </cell>
          <cell r="I13">
            <v>72261.313999999998</v>
          </cell>
          <cell r="J13">
            <v>74548.751999999993</v>
          </cell>
          <cell r="K13">
            <v>73393.044000000009</v>
          </cell>
          <cell r="L13">
            <v>73886.489999999991</v>
          </cell>
          <cell r="M13">
            <v>74052.002000000008</v>
          </cell>
          <cell r="N13">
            <v>74088.402000000002</v>
          </cell>
          <cell r="O13">
            <v>74530.044999999998</v>
          </cell>
          <cell r="P13">
            <v>74737.679000000004</v>
          </cell>
          <cell r="Q13">
            <v>75029.365999999995</v>
          </cell>
          <cell r="R13">
            <v>75212.837</v>
          </cell>
          <cell r="S13">
            <v>75235.184000000008</v>
          </cell>
          <cell r="T13">
            <v>75093.497999999992</v>
          </cell>
          <cell r="U13">
            <v>75092.673999999999</v>
          </cell>
          <cell r="V13">
            <v>75059.188999999998</v>
          </cell>
          <cell r="W13">
            <v>74965.346999999994</v>
          </cell>
          <cell r="X13">
            <v>74673.141000000003</v>
          </cell>
          <cell r="Y13">
            <v>74493.331999999995</v>
          </cell>
          <cell r="Z13">
            <v>74389.992000000013</v>
          </cell>
          <cell r="AA13">
            <v>74348.267000000007</v>
          </cell>
          <cell r="AB13">
            <v>74398.254000000001</v>
          </cell>
          <cell r="AC13">
            <v>74450.377999999997</v>
          </cell>
          <cell r="AD13">
            <v>74486.312999999995</v>
          </cell>
          <cell r="AE13">
            <v>74577.16399999999</v>
          </cell>
          <cell r="AF13">
            <v>74758.667000000001</v>
          </cell>
          <cell r="AG13">
            <v>74842.483999999997</v>
          </cell>
          <cell r="AH13">
            <v>74755.394</v>
          </cell>
          <cell r="AI13">
            <v>74765.709000000003</v>
          </cell>
          <cell r="AJ13">
            <v>74782.813999999998</v>
          </cell>
          <cell r="AK13">
            <v>74839.478000000003</v>
          </cell>
          <cell r="AL13">
            <v>74921.317999999999</v>
          </cell>
          <cell r="AM13">
            <v>75027.244999999995</v>
          </cell>
          <cell r="AN13">
            <v>75129.203999999998</v>
          </cell>
          <cell r="AO13">
            <v>75246.917999999991</v>
          </cell>
          <cell r="AP13">
            <v>75398.60500000001</v>
          </cell>
          <cell r="AQ13">
            <v>75626.114000000001</v>
          </cell>
          <cell r="AR13">
            <v>75961.150999999998</v>
          </cell>
        </row>
        <row r="14">
          <cell r="A14" t="str">
            <v>RFCE (9)</v>
          </cell>
          <cell r="B14" t="str">
            <v xml:space="preserve">    Total Net Energy for Load</v>
          </cell>
          <cell r="C14">
            <v>278051.26999999996</v>
          </cell>
          <cell r="D14">
            <v>292856.78100000002</v>
          </cell>
          <cell r="E14">
            <v>288368.56099999999</v>
          </cell>
          <cell r="F14">
            <v>269916.77900000004</v>
          </cell>
          <cell r="G14">
            <v>272050.446</v>
          </cell>
          <cell r="H14">
            <v>268226.62400000001</v>
          </cell>
          <cell r="I14">
            <v>274212.31099999999</v>
          </cell>
          <cell r="J14">
            <v>275539.58100000001</v>
          </cell>
          <cell r="K14">
            <v>270866.21100000001</v>
          </cell>
          <cell r="L14">
            <v>272540.58799999999</v>
          </cell>
          <cell r="M14">
            <v>272975.49400000001</v>
          </cell>
          <cell r="N14">
            <v>273105.28599999996</v>
          </cell>
          <cell r="O14">
            <v>274657.25700000004</v>
          </cell>
          <cell r="P14">
            <v>275950.22599999997</v>
          </cell>
          <cell r="Q14">
            <v>277668.45699999999</v>
          </cell>
          <cell r="R14">
            <v>279137.42100000003</v>
          </cell>
          <cell r="S14">
            <v>280172.05800000002</v>
          </cell>
          <cell r="T14">
            <v>280701.01899999997</v>
          </cell>
          <cell r="U14">
            <v>281647.06400000001</v>
          </cell>
          <cell r="V14">
            <v>282470.03200000001</v>
          </cell>
          <cell r="W14">
            <v>283144.01199999999</v>
          </cell>
          <cell r="X14">
            <v>283041.90100000001</v>
          </cell>
          <cell r="Y14">
            <v>283321.47200000001</v>
          </cell>
          <cell r="Z14">
            <v>283779.57199999999</v>
          </cell>
          <cell r="AA14">
            <v>284463.46999999997</v>
          </cell>
          <cell r="AB14">
            <v>285447.571</v>
          </cell>
          <cell r="AC14">
            <v>286499.908</v>
          </cell>
          <cell r="AD14">
            <v>287522.79700000002</v>
          </cell>
          <cell r="AE14">
            <v>289094.94</v>
          </cell>
          <cell r="AF14">
            <v>290591.55299999996</v>
          </cell>
          <cell r="AG14">
            <v>291812.07299999997</v>
          </cell>
          <cell r="AH14">
            <v>292391.20500000002</v>
          </cell>
          <cell r="AI14">
            <v>293238.70799999998</v>
          </cell>
          <cell r="AJ14">
            <v>294121.88699999999</v>
          </cell>
          <cell r="AK14">
            <v>295229.82799999998</v>
          </cell>
          <cell r="AL14">
            <v>296368.83499999996</v>
          </cell>
          <cell r="AM14">
            <v>297619.049</v>
          </cell>
          <cell r="AN14">
            <v>298893.98200000002</v>
          </cell>
          <cell r="AO14">
            <v>300215.45400000003</v>
          </cell>
          <cell r="AP14">
            <v>301636.87099999998</v>
          </cell>
          <cell r="AQ14">
            <v>303282.99</v>
          </cell>
          <cell r="AR14">
            <v>305202.39299999998</v>
          </cell>
        </row>
        <row r="15">
          <cell r="A15" t="str">
            <v>RFCM (10)</v>
          </cell>
          <cell r="B15" t="str">
            <v xml:space="preserve">    Total Net Energy for Load</v>
          </cell>
          <cell r="C15">
            <v>96970.222000000009</v>
          </cell>
          <cell r="D15">
            <v>98261.002000000008</v>
          </cell>
          <cell r="E15">
            <v>92794.312000000005</v>
          </cell>
          <cell r="F15">
            <v>91754.929000000004</v>
          </cell>
          <cell r="G15">
            <v>91572.074999999997</v>
          </cell>
          <cell r="H15">
            <v>96319.320999999996</v>
          </cell>
          <cell r="I15">
            <v>108477.28</v>
          </cell>
          <cell r="J15">
            <v>101216.43799999999</v>
          </cell>
          <cell r="K15">
            <v>99942.665000000008</v>
          </cell>
          <cell r="L15">
            <v>100237.84600000001</v>
          </cell>
          <cell r="M15">
            <v>100336.7</v>
          </cell>
          <cell r="N15">
            <v>100191.811</v>
          </cell>
          <cell r="O15">
            <v>100367.35500000001</v>
          </cell>
          <cell r="P15">
            <v>101184.731</v>
          </cell>
          <cell r="Q15">
            <v>102086.929</v>
          </cell>
          <cell r="R15">
            <v>102800.96399999999</v>
          </cell>
          <cell r="S15">
            <v>103402.22900000001</v>
          </cell>
          <cell r="T15">
            <v>103717.34600000001</v>
          </cell>
          <cell r="U15">
            <v>104262.978</v>
          </cell>
          <cell r="V15">
            <v>104694.542</v>
          </cell>
          <cell r="W15">
            <v>105156.929</v>
          </cell>
          <cell r="X15">
            <v>105449.402</v>
          </cell>
          <cell r="Y15">
            <v>105736.641</v>
          </cell>
          <cell r="Z15">
            <v>106087.883</v>
          </cell>
          <cell r="AA15">
            <v>106599.8</v>
          </cell>
          <cell r="AB15">
            <v>107226.997</v>
          </cell>
          <cell r="AC15">
            <v>107869.705</v>
          </cell>
          <cell r="AD15">
            <v>108498.489</v>
          </cell>
          <cell r="AE15">
            <v>109150.894</v>
          </cell>
          <cell r="AF15">
            <v>109937.874</v>
          </cell>
          <cell r="AG15">
            <v>110648.04100000001</v>
          </cell>
          <cell r="AH15">
            <v>111130.226</v>
          </cell>
          <cell r="AI15">
            <v>111641.724</v>
          </cell>
          <cell r="AJ15">
            <v>112288.948</v>
          </cell>
          <cell r="AK15">
            <v>113055.382</v>
          </cell>
          <cell r="AL15">
            <v>113857.819</v>
          </cell>
          <cell r="AM15">
            <v>114634.58300000001</v>
          </cell>
          <cell r="AN15">
            <v>115433.067</v>
          </cell>
          <cell r="AO15">
            <v>116240.196</v>
          </cell>
          <cell r="AP15">
            <v>117112.152</v>
          </cell>
          <cell r="AQ15">
            <v>118036.308</v>
          </cell>
          <cell r="AR15">
            <v>119050.79700000001</v>
          </cell>
        </row>
        <row r="16">
          <cell r="A16" t="str">
            <v>RFCW (11)</v>
          </cell>
          <cell r="B16" t="str">
            <v xml:space="preserve">    Total Net Energy for Load</v>
          </cell>
          <cell r="C16">
            <v>506012.81699999998</v>
          </cell>
          <cell r="D16">
            <v>537851.44000000006</v>
          </cell>
          <cell r="E16">
            <v>545022.88799999992</v>
          </cell>
          <cell r="F16">
            <v>524206.54300000001</v>
          </cell>
          <cell r="G16">
            <v>539791.50400000007</v>
          </cell>
          <cell r="H16">
            <v>541212.34100000001</v>
          </cell>
          <cell r="I16">
            <v>495358.85600000003</v>
          </cell>
          <cell r="J16">
            <v>534110.71799999999</v>
          </cell>
          <cell r="K16">
            <v>528784.30200000003</v>
          </cell>
          <cell r="L16">
            <v>533553.16200000001</v>
          </cell>
          <cell r="M16">
            <v>536212.46299999999</v>
          </cell>
          <cell r="N16">
            <v>537187.74399999995</v>
          </cell>
          <cell r="O16">
            <v>540131.47000000009</v>
          </cell>
          <cell r="P16">
            <v>545647.70499999996</v>
          </cell>
          <cell r="Q16">
            <v>551367.554</v>
          </cell>
          <cell r="R16">
            <v>555766.84600000002</v>
          </cell>
          <cell r="S16">
            <v>558937.68299999996</v>
          </cell>
          <cell r="T16">
            <v>560801.81900000002</v>
          </cell>
          <cell r="U16">
            <v>563924.31599999999</v>
          </cell>
          <cell r="V16">
            <v>566157.65399999998</v>
          </cell>
          <cell r="W16">
            <v>568480.59100000001</v>
          </cell>
          <cell r="X16">
            <v>569896.42300000007</v>
          </cell>
          <cell r="Y16">
            <v>571334.96100000001</v>
          </cell>
          <cell r="Z16">
            <v>573090.45400000003</v>
          </cell>
          <cell r="AA16">
            <v>575790.28300000005</v>
          </cell>
          <cell r="AB16">
            <v>579213.25699999998</v>
          </cell>
          <cell r="AC16">
            <v>582701.96499999997</v>
          </cell>
          <cell r="AD16">
            <v>586083.37400000007</v>
          </cell>
          <cell r="AE16">
            <v>589770.20299999998</v>
          </cell>
          <cell r="AF16">
            <v>594026.79399999999</v>
          </cell>
          <cell r="AG16">
            <v>597805.17599999998</v>
          </cell>
          <cell r="AH16">
            <v>600516.174</v>
          </cell>
          <cell r="AI16">
            <v>603261.96299999999</v>
          </cell>
          <cell r="AJ16">
            <v>606539.79500000004</v>
          </cell>
          <cell r="AK16">
            <v>610570.49600000004</v>
          </cell>
          <cell r="AL16">
            <v>614731.62800000003</v>
          </cell>
          <cell r="AM16">
            <v>618730.16399999999</v>
          </cell>
          <cell r="AN16">
            <v>622796.93599999999</v>
          </cell>
          <cell r="AO16">
            <v>626926.20799999998</v>
          </cell>
          <cell r="AP16">
            <v>631355.46899999992</v>
          </cell>
          <cell r="AQ16">
            <v>636105.71299999999</v>
          </cell>
          <cell r="AR16">
            <v>641385.071</v>
          </cell>
        </row>
        <row r="17">
          <cell r="A17" t="str">
            <v>SRDA (12)</v>
          </cell>
          <cell r="B17" t="str">
            <v xml:space="preserve">    Total Net Energy for Load</v>
          </cell>
          <cell r="C17">
            <v>124027.71799999999</v>
          </cell>
          <cell r="D17">
            <v>140874.98500000002</v>
          </cell>
          <cell r="E17">
            <v>150157.639</v>
          </cell>
          <cell r="F17">
            <v>145070.57199999999</v>
          </cell>
          <cell r="G17">
            <v>137741.56199999998</v>
          </cell>
          <cell r="H17">
            <v>145296.06599999999</v>
          </cell>
          <cell r="I17">
            <v>132200.95800000001</v>
          </cell>
          <cell r="J17">
            <v>152225.41800000001</v>
          </cell>
          <cell r="K17">
            <v>155404.22100000002</v>
          </cell>
          <cell r="L17">
            <v>158851.54700000002</v>
          </cell>
          <cell r="M17">
            <v>161483.39799999999</v>
          </cell>
          <cell r="N17">
            <v>162658.62999999998</v>
          </cell>
          <cell r="O17">
            <v>164039.84099999999</v>
          </cell>
          <cell r="P17">
            <v>166725.60100000002</v>
          </cell>
          <cell r="Q17">
            <v>169544.43400000001</v>
          </cell>
          <cell r="R17">
            <v>171913.48300000001</v>
          </cell>
          <cell r="S17">
            <v>173973.87699999998</v>
          </cell>
          <cell r="T17">
            <v>175851.65400000001</v>
          </cell>
          <cell r="U17">
            <v>177526.07699999999</v>
          </cell>
          <cell r="V17">
            <v>178808.10500000001</v>
          </cell>
          <cell r="W17">
            <v>180176.49800000002</v>
          </cell>
          <cell r="X17">
            <v>181363.12899999999</v>
          </cell>
          <cell r="Y17">
            <v>182302.658</v>
          </cell>
          <cell r="Z17">
            <v>183533.93600000002</v>
          </cell>
          <cell r="AA17">
            <v>184865.46300000002</v>
          </cell>
          <cell r="AB17">
            <v>186787.78099999999</v>
          </cell>
          <cell r="AC17">
            <v>188663.13199999998</v>
          </cell>
          <cell r="AD17">
            <v>190516.769</v>
          </cell>
          <cell r="AE17">
            <v>192598.32800000001</v>
          </cell>
          <cell r="AF17">
            <v>194753.372</v>
          </cell>
          <cell r="AG17">
            <v>196813.019</v>
          </cell>
          <cell r="AH17">
            <v>197887.81700000001</v>
          </cell>
          <cell r="AI17">
            <v>198975.22</v>
          </cell>
          <cell r="AJ17">
            <v>200709.25899999999</v>
          </cell>
          <cell r="AK17">
            <v>202669.617</v>
          </cell>
          <cell r="AL17">
            <v>204475.266</v>
          </cell>
          <cell r="AM17">
            <v>206102.66100000002</v>
          </cell>
          <cell r="AN17">
            <v>207460.052</v>
          </cell>
          <cell r="AO17">
            <v>208934.93699999998</v>
          </cell>
          <cell r="AP17">
            <v>210330.49</v>
          </cell>
          <cell r="AQ17">
            <v>211945.20600000001</v>
          </cell>
          <cell r="AR17">
            <v>213640.38099999999</v>
          </cell>
        </row>
        <row r="18">
          <cell r="A18" t="str">
            <v>SRGW (13)</v>
          </cell>
          <cell r="B18" t="str">
            <v xml:space="preserve">    Total Net Energy for Load</v>
          </cell>
          <cell r="C18">
            <v>100198.34899999999</v>
          </cell>
          <cell r="D18">
            <v>106264.954</v>
          </cell>
          <cell r="E18">
            <v>114184.70000000001</v>
          </cell>
          <cell r="F18">
            <v>105719.04000000001</v>
          </cell>
          <cell r="G18">
            <v>115118.70600000001</v>
          </cell>
          <cell r="H18">
            <v>120936.852</v>
          </cell>
          <cell r="I18">
            <v>113945.755</v>
          </cell>
          <cell r="J18">
            <v>107453.171</v>
          </cell>
          <cell r="K18">
            <v>107218.391</v>
          </cell>
          <cell r="L18">
            <v>107255.836</v>
          </cell>
          <cell r="M18">
            <v>107776.344</v>
          </cell>
          <cell r="N18">
            <v>107991.01299999999</v>
          </cell>
          <cell r="O18">
            <v>108452.019</v>
          </cell>
          <cell r="P18">
            <v>109450.25599999999</v>
          </cell>
          <cell r="Q18">
            <v>110519.989</v>
          </cell>
          <cell r="R18">
            <v>111440.04800000001</v>
          </cell>
          <cell r="S18">
            <v>112237.785</v>
          </cell>
          <cell r="T18">
            <v>112805.611</v>
          </cell>
          <cell r="U18">
            <v>113559.01299999999</v>
          </cell>
          <cell r="V18">
            <v>114196.93</v>
          </cell>
          <cell r="W18">
            <v>114851.601</v>
          </cell>
          <cell r="X18">
            <v>115325.981</v>
          </cell>
          <cell r="Y18">
            <v>115784.698</v>
          </cell>
          <cell r="Z18">
            <v>116268.776</v>
          </cell>
          <cell r="AA18">
            <v>116907.181</v>
          </cell>
          <cell r="AB18">
            <v>117683.762</v>
          </cell>
          <cell r="AC18">
            <v>118499.069</v>
          </cell>
          <cell r="AD18">
            <v>119302.33</v>
          </cell>
          <cell r="AE18">
            <v>120133.39200000001</v>
          </cell>
          <cell r="AF18">
            <v>121078.59000000001</v>
          </cell>
          <cell r="AG18">
            <v>121955.59699999999</v>
          </cell>
          <cell r="AH18">
            <v>122530.99799999999</v>
          </cell>
          <cell r="AI18">
            <v>123137.56600000001</v>
          </cell>
          <cell r="AJ18">
            <v>123880.06600000001</v>
          </cell>
          <cell r="AK18">
            <v>124746.048</v>
          </cell>
          <cell r="AL18">
            <v>125705.643</v>
          </cell>
          <cell r="AM18">
            <v>126578.31600000001</v>
          </cell>
          <cell r="AN18">
            <v>127482.55899999999</v>
          </cell>
          <cell r="AO18">
            <v>128380.06600000001</v>
          </cell>
          <cell r="AP18">
            <v>129420.77599999998</v>
          </cell>
          <cell r="AQ18">
            <v>130445.02299999999</v>
          </cell>
          <cell r="AR18">
            <v>131539.291</v>
          </cell>
        </row>
        <row r="19">
          <cell r="A19" t="str">
            <v>SRSE (14)</v>
          </cell>
          <cell r="B19" t="str">
            <v xml:space="preserve">    Total Net Energy for Load</v>
          </cell>
          <cell r="C19">
            <v>239976.34899999999</v>
          </cell>
          <cell r="D19">
            <v>242780.304</v>
          </cell>
          <cell r="E19">
            <v>228906.21899999998</v>
          </cell>
          <cell r="F19">
            <v>259881.073</v>
          </cell>
          <cell r="G19">
            <v>227219.894</v>
          </cell>
          <cell r="H19">
            <v>233261.41399999999</v>
          </cell>
          <cell r="I19">
            <v>275617.79800000001</v>
          </cell>
          <cell r="J19">
            <v>244699.783</v>
          </cell>
          <cell r="K19">
            <v>243391.44899999999</v>
          </cell>
          <cell r="L19">
            <v>247261.65800000002</v>
          </cell>
          <cell r="M19">
            <v>249585.52599999998</v>
          </cell>
          <cell r="N19">
            <v>250885.17799999999</v>
          </cell>
          <cell r="O19">
            <v>253399.88700000002</v>
          </cell>
          <cell r="P19">
            <v>256980.80399999997</v>
          </cell>
          <cell r="Q19">
            <v>260779.69400000002</v>
          </cell>
          <cell r="R19">
            <v>264019.50099999999</v>
          </cell>
          <cell r="S19">
            <v>266776.82499999995</v>
          </cell>
          <cell r="T19">
            <v>269146.91200000001</v>
          </cell>
          <cell r="U19">
            <v>271540.00900000002</v>
          </cell>
          <cell r="V19">
            <v>273570.15999999997</v>
          </cell>
          <cell r="W19">
            <v>275545.99</v>
          </cell>
          <cell r="X19">
            <v>277018.55499999999</v>
          </cell>
          <cell r="Y19">
            <v>278501.495</v>
          </cell>
          <cell r="Z19">
            <v>280097.22900000005</v>
          </cell>
          <cell r="AA19">
            <v>281991.02800000005</v>
          </cell>
          <cell r="AB19">
            <v>284340.60699999996</v>
          </cell>
          <cell r="AC19">
            <v>286783.875</v>
          </cell>
          <cell r="AD19">
            <v>289147.46100000001</v>
          </cell>
          <cell r="AE19">
            <v>291669.83</v>
          </cell>
          <cell r="AF19">
            <v>294473.93799999997</v>
          </cell>
          <cell r="AG19">
            <v>297088.348</v>
          </cell>
          <cell r="AH19">
            <v>299059.14299999998</v>
          </cell>
          <cell r="AI19">
            <v>301071.777</v>
          </cell>
          <cell r="AJ19">
            <v>302901.70299999998</v>
          </cell>
          <cell r="AK19">
            <v>305134.09399999998</v>
          </cell>
          <cell r="AL19">
            <v>307553.52800000005</v>
          </cell>
          <cell r="AM19">
            <v>309893.18800000002</v>
          </cell>
          <cell r="AN19">
            <v>312246.64299999998</v>
          </cell>
          <cell r="AO19">
            <v>314637.81699999998</v>
          </cell>
          <cell r="AP19">
            <v>317068.23700000002</v>
          </cell>
          <cell r="AQ19">
            <v>319627.10600000003</v>
          </cell>
          <cell r="AR19">
            <v>322299.13299999997</v>
          </cell>
        </row>
        <row r="20">
          <cell r="A20" t="str">
            <v>SRCE (15)</v>
          </cell>
          <cell r="B20" t="str">
            <v xml:space="preserve">    Total Net Energy for Load</v>
          </cell>
          <cell r="C20">
            <v>229729.18700000001</v>
          </cell>
          <cell r="D20">
            <v>249374.41999999998</v>
          </cell>
          <cell r="E20">
            <v>221340.11799999999</v>
          </cell>
          <cell r="F20">
            <v>221862.32</v>
          </cell>
          <cell r="G20">
            <v>236877.31899999999</v>
          </cell>
          <cell r="H20">
            <v>230904.43400000001</v>
          </cell>
          <cell r="I20">
            <v>208624.329</v>
          </cell>
          <cell r="J20">
            <v>217634.23199999999</v>
          </cell>
          <cell r="K20">
            <v>219262.63399999999</v>
          </cell>
          <cell r="L20">
            <v>224342.46799999999</v>
          </cell>
          <cell r="M20">
            <v>227548.79800000001</v>
          </cell>
          <cell r="N20">
            <v>229128.93700000001</v>
          </cell>
          <cell r="O20">
            <v>231766.43400000001</v>
          </cell>
          <cell r="P20">
            <v>235157.99000000002</v>
          </cell>
          <cell r="Q20">
            <v>238580.19999999998</v>
          </cell>
          <cell r="R20">
            <v>241372.345</v>
          </cell>
          <cell r="S20">
            <v>243679.245</v>
          </cell>
          <cell r="T20">
            <v>245605.484</v>
          </cell>
          <cell r="U20">
            <v>247501.236</v>
          </cell>
          <cell r="V20">
            <v>249021.27100000001</v>
          </cell>
          <cell r="W20">
            <v>250462.37199999997</v>
          </cell>
          <cell r="X20">
            <v>251528.595</v>
          </cell>
          <cell r="Y20">
            <v>252544.00599999999</v>
          </cell>
          <cell r="Z20">
            <v>253650.58900000001</v>
          </cell>
          <cell r="AA20">
            <v>255159.48499999999</v>
          </cell>
          <cell r="AB20">
            <v>257112.24399999998</v>
          </cell>
          <cell r="AC20">
            <v>259158.59999999998</v>
          </cell>
          <cell r="AD20">
            <v>261078.39999999999</v>
          </cell>
          <cell r="AE20">
            <v>263221.58799999999</v>
          </cell>
          <cell r="AF20">
            <v>265579.163</v>
          </cell>
          <cell r="AG20">
            <v>267702.576</v>
          </cell>
          <cell r="AH20">
            <v>269160.95</v>
          </cell>
          <cell r="AI20">
            <v>270758.20900000003</v>
          </cell>
          <cell r="AJ20">
            <v>272236.755</v>
          </cell>
          <cell r="AK20">
            <v>274040.77100000001</v>
          </cell>
          <cell r="AL20">
            <v>276037.90300000005</v>
          </cell>
          <cell r="AM20">
            <v>277919.86100000003</v>
          </cell>
          <cell r="AN20">
            <v>279782.53200000001</v>
          </cell>
          <cell r="AO20">
            <v>281815.76500000001</v>
          </cell>
          <cell r="AP20">
            <v>283906.342</v>
          </cell>
          <cell r="AQ20">
            <v>286147.79700000002</v>
          </cell>
          <cell r="AR20">
            <v>288553.89400000003</v>
          </cell>
        </row>
        <row r="21">
          <cell r="A21" t="str">
            <v>SRVC (16)</v>
          </cell>
          <cell r="B21" t="str">
            <v xml:space="preserve">    Total Net Energy for Load</v>
          </cell>
          <cell r="C21">
            <v>311876.74</v>
          </cell>
          <cell r="D21">
            <v>335040.13099999999</v>
          </cell>
          <cell r="E21">
            <v>313591.15600000002</v>
          </cell>
          <cell r="F21">
            <v>310831.66499999998</v>
          </cell>
          <cell r="G21">
            <v>304021.14899999998</v>
          </cell>
          <cell r="H21">
            <v>330647.18599999999</v>
          </cell>
          <cell r="I21">
            <v>339934.84499999997</v>
          </cell>
          <cell r="J21">
            <v>317804.35200000001</v>
          </cell>
          <cell r="K21">
            <v>313351.196</v>
          </cell>
          <cell r="L21">
            <v>316477.53899999999</v>
          </cell>
          <cell r="M21">
            <v>318200.68400000001</v>
          </cell>
          <cell r="N21">
            <v>319393.89</v>
          </cell>
          <cell r="O21">
            <v>322148.25400000002</v>
          </cell>
          <cell r="P21">
            <v>326326.29399999999</v>
          </cell>
          <cell r="Q21">
            <v>330994.446</v>
          </cell>
          <cell r="R21">
            <v>335102.90500000003</v>
          </cell>
          <cell r="S21">
            <v>338806.36600000004</v>
          </cell>
          <cell r="T21">
            <v>342068.20699999999</v>
          </cell>
          <cell r="U21">
            <v>345398.95600000001</v>
          </cell>
          <cell r="V21">
            <v>348399.59700000001</v>
          </cell>
          <cell r="W21">
            <v>351360.01599999995</v>
          </cell>
          <cell r="X21">
            <v>353551.20799999998</v>
          </cell>
          <cell r="Y21">
            <v>355845.12300000002</v>
          </cell>
          <cell r="Z21">
            <v>358277.49599999998</v>
          </cell>
          <cell r="AA21">
            <v>361004.21100000001</v>
          </cell>
          <cell r="AB21">
            <v>364216.614</v>
          </cell>
          <cell r="AC21">
            <v>367550.78099999996</v>
          </cell>
          <cell r="AD21">
            <v>370852.01999999996</v>
          </cell>
          <cell r="AE21">
            <v>374376.22099999996</v>
          </cell>
          <cell r="AF21">
            <v>378094.39099999995</v>
          </cell>
          <cell r="AG21">
            <v>381739.777</v>
          </cell>
          <cell r="AH21">
            <v>384558.28899999999</v>
          </cell>
          <cell r="AI21">
            <v>387510.13199999998</v>
          </cell>
          <cell r="AJ21">
            <v>390145.17200000002</v>
          </cell>
          <cell r="AK21">
            <v>393325.92799999996</v>
          </cell>
          <cell r="AL21">
            <v>396686.12699999998</v>
          </cell>
          <cell r="AM21">
            <v>399927.03200000001</v>
          </cell>
          <cell r="AN21">
            <v>403321.04500000004</v>
          </cell>
          <cell r="AO21">
            <v>406797.05800000002</v>
          </cell>
          <cell r="AP21">
            <v>410326.72100000002</v>
          </cell>
          <cell r="AQ21">
            <v>414041.74799999996</v>
          </cell>
          <cell r="AR21">
            <v>417864.71600000001</v>
          </cell>
        </row>
        <row r="22">
          <cell r="A22" t="str">
            <v>SPNO (17)</v>
          </cell>
          <cell r="B22" t="str">
            <v xml:space="preserve">    Total Net Energy for Load</v>
          </cell>
          <cell r="C22">
            <v>69595.467000000004</v>
          </cell>
          <cell r="D22">
            <v>70566.338000000003</v>
          </cell>
          <cell r="E22">
            <v>71729.400999999998</v>
          </cell>
          <cell r="F22">
            <v>71026.802000000011</v>
          </cell>
          <cell r="G22">
            <v>71911.361999999994</v>
          </cell>
          <cell r="H22">
            <v>71795.929000000004</v>
          </cell>
          <cell r="I22">
            <v>65560.126999999993</v>
          </cell>
          <cell r="J22">
            <v>68170.235000000001</v>
          </cell>
          <cell r="K22">
            <v>68382.957000000009</v>
          </cell>
          <cell r="L22">
            <v>68137.039000000004</v>
          </cell>
          <cell r="M22">
            <v>68623.588999999993</v>
          </cell>
          <cell r="N22">
            <v>68877.967999999993</v>
          </cell>
          <cell r="O22">
            <v>69238.960000000006</v>
          </cell>
          <cell r="P22">
            <v>69916.343999999997</v>
          </cell>
          <cell r="Q22">
            <v>70667.357999999993</v>
          </cell>
          <cell r="R22">
            <v>71335.831000000006</v>
          </cell>
          <cell r="S22">
            <v>71935.516000000003</v>
          </cell>
          <cell r="T22">
            <v>72403.640999999989</v>
          </cell>
          <cell r="U22">
            <v>72957.237000000008</v>
          </cell>
          <cell r="V22">
            <v>73443.618999999992</v>
          </cell>
          <cell r="W22">
            <v>73935.623000000007</v>
          </cell>
          <cell r="X22">
            <v>74308.441000000006</v>
          </cell>
          <cell r="Y22">
            <v>74661.918999999994</v>
          </cell>
          <cell r="Z22">
            <v>75018.814000000013</v>
          </cell>
          <cell r="AA22">
            <v>75470.832999999999</v>
          </cell>
          <cell r="AB22">
            <v>76018.48599999999</v>
          </cell>
          <cell r="AC22">
            <v>76601.021000000008</v>
          </cell>
          <cell r="AD22">
            <v>77178.894</v>
          </cell>
          <cell r="AE22">
            <v>77784.95</v>
          </cell>
          <cell r="AF22">
            <v>78449.707000000009</v>
          </cell>
          <cell r="AG22">
            <v>79063.21699999999</v>
          </cell>
          <cell r="AH22">
            <v>79515.922999999995</v>
          </cell>
          <cell r="AI22">
            <v>79978.409</v>
          </cell>
          <cell r="AJ22">
            <v>80516.006000000008</v>
          </cell>
          <cell r="AK22">
            <v>81131.966</v>
          </cell>
          <cell r="AL22">
            <v>81776.161000000007</v>
          </cell>
          <cell r="AM22">
            <v>82411.354000000007</v>
          </cell>
          <cell r="AN22">
            <v>83040.122999999992</v>
          </cell>
          <cell r="AO22">
            <v>83657.928</v>
          </cell>
          <cell r="AP22">
            <v>84307.067999999999</v>
          </cell>
          <cell r="AQ22">
            <v>84990.326000000001</v>
          </cell>
          <cell r="AR22">
            <v>85714.271999999997</v>
          </cell>
        </row>
        <row r="23">
          <cell r="A23" t="str">
            <v>SPSO (18)</v>
          </cell>
          <cell r="B23" t="str">
            <v xml:space="preserve">    Total Net Energy for Load</v>
          </cell>
          <cell r="C23">
            <v>132674.43800000002</v>
          </cell>
          <cell r="D23">
            <v>144410.58300000001</v>
          </cell>
          <cell r="E23">
            <v>145219.54299999998</v>
          </cell>
          <cell r="F23">
            <v>133865.677</v>
          </cell>
          <cell r="G23">
            <v>141810.77600000001</v>
          </cell>
          <cell r="H23">
            <v>141588.01299999998</v>
          </cell>
          <cell r="I23">
            <v>144089.84400000001</v>
          </cell>
          <cell r="J23">
            <v>150593.58199999999</v>
          </cell>
          <cell r="K23">
            <v>153428.90900000001</v>
          </cell>
          <cell r="L23">
            <v>156774.96300000002</v>
          </cell>
          <cell r="M23">
            <v>158960.55599999998</v>
          </cell>
          <cell r="N23">
            <v>159822.15899999999</v>
          </cell>
          <cell r="O23">
            <v>160791.595</v>
          </cell>
          <cell r="P23">
            <v>163117.95000000001</v>
          </cell>
          <cell r="Q23">
            <v>165720.55100000001</v>
          </cell>
          <cell r="R23">
            <v>168039.59699999998</v>
          </cell>
          <cell r="S23">
            <v>170109.818</v>
          </cell>
          <cell r="T23">
            <v>172006.10399999999</v>
          </cell>
          <cell r="U23">
            <v>173767.74599999998</v>
          </cell>
          <cell r="V23">
            <v>175234.54300000001</v>
          </cell>
          <cell r="W23">
            <v>176763.351</v>
          </cell>
          <cell r="X23">
            <v>178058.685</v>
          </cell>
          <cell r="Y23">
            <v>179157.92799999999</v>
          </cell>
          <cell r="Z23">
            <v>180475.174</v>
          </cell>
          <cell r="AA23">
            <v>181914.185</v>
          </cell>
          <cell r="AB23">
            <v>183880.21900000001</v>
          </cell>
          <cell r="AC23">
            <v>185832.886</v>
          </cell>
          <cell r="AD23">
            <v>187753.63200000001</v>
          </cell>
          <cell r="AE23">
            <v>189912.99400000001</v>
          </cell>
          <cell r="AF23">
            <v>192141.22</v>
          </cell>
          <cell r="AG23">
            <v>194260.33000000002</v>
          </cell>
          <cell r="AH23">
            <v>195347.351</v>
          </cell>
          <cell r="AI23">
            <v>196491.13500000001</v>
          </cell>
          <cell r="AJ23">
            <v>198388.73300000001</v>
          </cell>
          <cell r="AK23">
            <v>200510.08600000001</v>
          </cell>
          <cell r="AL23">
            <v>202388.50400000002</v>
          </cell>
          <cell r="AM23">
            <v>204105.02600000001</v>
          </cell>
          <cell r="AN23">
            <v>205521.79</v>
          </cell>
          <cell r="AO23">
            <v>207069.916</v>
          </cell>
          <cell r="AP23">
            <v>208518.69199999998</v>
          </cell>
          <cell r="AQ23">
            <v>210175.18599999999</v>
          </cell>
          <cell r="AR23">
            <v>211897.766</v>
          </cell>
        </row>
        <row r="24">
          <cell r="A24" t="str">
            <v>AZNM (19)</v>
          </cell>
          <cell r="B24" t="str">
            <v xml:space="preserve">    Total Net Energy for Load</v>
          </cell>
          <cell r="C24">
            <v>139631.79</v>
          </cell>
          <cell r="D24">
            <v>136760.52899999998</v>
          </cell>
          <cell r="E24">
            <v>133855.26999999999</v>
          </cell>
          <cell r="F24">
            <v>133741.80599999998</v>
          </cell>
          <cell r="G24">
            <v>134870.51400000002</v>
          </cell>
          <cell r="H24">
            <v>140584.65599999999</v>
          </cell>
          <cell r="I24">
            <v>149850.87599999999</v>
          </cell>
          <cell r="J24">
            <v>137180.11499999999</v>
          </cell>
          <cell r="K24">
            <v>137611.17600000001</v>
          </cell>
          <cell r="L24">
            <v>139468.76499999998</v>
          </cell>
          <cell r="M24">
            <v>140403.41200000001</v>
          </cell>
          <cell r="N24">
            <v>140785.019</v>
          </cell>
          <cell r="O24">
            <v>141327.30100000001</v>
          </cell>
          <cell r="P24">
            <v>142664.96299999999</v>
          </cell>
          <cell r="Q24">
            <v>144521.133</v>
          </cell>
          <cell r="R24">
            <v>146311.91999999998</v>
          </cell>
          <cell r="S24">
            <v>147816.89499999999</v>
          </cell>
          <cell r="T24">
            <v>149201.24799999999</v>
          </cell>
          <cell r="U24">
            <v>150682.51</v>
          </cell>
          <cell r="V24">
            <v>152058.51699999999</v>
          </cell>
          <cell r="W24">
            <v>153500.85399999999</v>
          </cell>
          <cell r="X24">
            <v>154666.73300000001</v>
          </cell>
          <cell r="Y24">
            <v>155736.02299999999</v>
          </cell>
          <cell r="Z24">
            <v>156735.962</v>
          </cell>
          <cell r="AA24">
            <v>157927.53599999999</v>
          </cell>
          <cell r="AB24">
            <v>159392.48699999999</v>
          </cell>
          <cell r="AC24">
            <v>160961.12099999998</v>
          </cell>
          <cell r="AD24">
            <v>162540.83299999998</v>
          </cell>
          <cell r="AE24">
            <v>164148.788</v>
          </cell>
          <cell r="AF24">
            <v>165841.43100000001</v>
          </cell>
          <cell r="AG24">
            <v>167363.37299999999</v>
          </cell>
          <cell r="AH24">
            <v>168371.552</v>
          </cell>
          <cell r="AI24">
            <v>169352.69199999998</v>
          </cell>
          <cell r="AJ24">
            <v>170422.318</v>
          </cell>
          <cell r="AK24">
            <v>171565.93299999999</v>
          </cell>
          <cell r="AL24">
            <v>172641.41799999998</v>
          </cell>
          <cell r="AM24">
            <v>173738.861</v>
          </cell>
          <cell r="AN24">
            <v>174810.30300000001</v>
          </cell>
          <cell r="AO24">
            <v>176080.93299999999</v>
          </cell>
          <cell r="AP24">
            <v>176720.32200000001</v>
          </cell>
          <cell r="AQ24">
            <v>178017.48699999999</v>
          </cell>
          <cell r="AR24">
            <v>179071.28900000002</v>
          </cell>
        </row>
        <row r="25">
          <cell r="A25" t="str">
            <v>CAMX (20)</v>
          </cell>
          <cell r="B25" t="str">
            <v xml:space="preserve">    Total Net Energy for Load</v>
          </cell>
          <cell r="C25">
            <v>267501.587</v>
          </cell>
          <cell r="D25">
            <v>261998.68800000002</v>
          </cell>
          <cell r="E25">
            <v>262141.50999999998</v>
          </cell>
          <cell r="F25">
            <v>259837.70800000001</v>
          </cell>
          <cell r="G25">
            <v>256029.44899999999</v>
          </cell>
          <cell r="H25">
            <v>270280.60900000005</v>
          </cell>
          <cell r="I25">
            <v>259674.40800000002</v>
          </cell>
          <cell r="J25">
            <v>270753.84500000003</v>
          </cell>
          <cell r="K25">
            <v>269630.24900000001</v>
          </cell>
          <cell r="L25">
            <v>277183.929</v>
          </cell>
          <cell r="M25">
            <v>280276.94699999999</v>
          </cell>
          <cell r="N25">
            <v>282622.62</v>
          </cell>
          <cell r="O25">
            <v>285454.46799999999</v>
          </cell>
          <cell r="P25">
            <v>284864.62400000001</v>
          </cell>
          <cell r="Q25">
            <v>284523.65099999995</v>
          </cell>
          <cell r="R25">
            <v>284686.79800000001</v>
          </cell>
          <cell r="S25">
            <v>284175.96400000004</v>
          </cell>
          <cell r="T25">
            <v>282903.473</v>
          </cell>
          <cell r="U25">
            <v>283154.08300000004</v>
          </cell>
          <cell r="V25">
            <v>283233.09299999999</v>
          </cell>
          <cell r="W25">
            <v>283942.68799999997</v>
          </cell>
          <cell r="X25">
            <v>283994.26299999998</v>
          </cell>
          <cell r="Y25">
            <v>284062.95799999998</v>
          </cell>
          <cell r="Z25">
            <v>284223.84599999996</v>
          </cell>
          <cell r="AA25">
            <v>284819.33600000001</v>
          </cell>
          <cell r="AB25">
            <v>285880.28000000003</v>
          </cell>
          <cell r="AC25">
            <v>287087.158</v>
          </cell>
          <cell r="AD25">
            <v>288514.49599999998</v>
          </cell>
          <cell r="AE25">
            <v>290061.98100000003</v>
          </cell>
          <cell r="AF25">
            <v>291777.40499999997</v>
          </cell>
          <cell r="AG25">
            <v>293379.39499999996</v>
          </cell>
          <cell r="AH25">
            <v>294012.69500000001</v>
          </cell>
          <cell r="AI25">
            <v>294869.995</v>
          </cell>
          <cell r="AJ25">
            <v>295790.07</v>
          </cell>
          <cell r="AK25">
            <v>296913.26900000003</v>
          </cell>
          <cell r="AL25">
            <v>298665.07</v>
          </cell>
          <cell r="AM25">
            <v>300037.17</v>
          </cell>
          <cell r="AN25">
            <v>301408.53899999999</v>
          </cell>
          <cell r="AO25">
            <v>301872.25300000003</v>
          </cell>
          <cell r="AP25">
            <v>302064.36200000002</v>
          </cell>
          <cell r="AQ25">
            <v>303738.15899999999</v>
          </cell>
          <cell r="AR25">
            <v>305687.897</v>
          </cell>
        </row>
        <row r="26">
          <cell r="A26" t="str">
            <v>NWPP (21)</v>
          </cell>
          <cell r="B26" t="str">
            <v xml:space="preserve">    Total Net Energy for Load</v>
          </cell>
          <cell r="C26">
            <v>242946.91499999998</v>
          </cell>
          <cell r="D26">
            <v>236169.75400000002</v>
          </cell>
          <cell r="E26">
            <v>259056.09099999999</v>
          </cell>
          <cell r="F26">
            <v>265635.68099999998</v>
          </cell>
          <cell r="G26">
            <v>265643.951</v>
          </cell>
          <cell r="H26">
            <v>257895.20299999998</v>
          </cell>
          <cell r="I26">
            <v>258726.288</v>
          </cell>
          <cell r="J26">
            <v>248578.61299999998</v>
          </cell>
          <cell r="K26">
            <v>247718.85700000002</v>
          </cell>
          <cell r="L26">
            <v>253993.179</v>
          </cell>
          <cell r="M26">
            <v>256938.99499999997</v>
          </cell>
          <cell r="N26">
            <v>258427.58199999997</v>
          </cell>
          <cell r="O26">
            <v>260670.77599999998</v>
          </cell>
          <cell r="P26">
            <v>261510.834</v>
          </cell>
          <cell r="Q26">
            <v>262995.57499999995</v>
          </cell>
          <cell r="R26">
            <v>265031.95199999999</v>
          </cell>
          <cell r="S26">
            <v>265447.90600000002</v>
          </cell>
          <cell r="T26">
            <v>265707.12300000002</v>
          </cell>
          <cell r="U26">
            <v>266803.65000000002</v>
          </cell>
          <cell r="V26">
            <v>267815.43</v>
          </cell>
          <cell r="W26">
            <v>269134.82699999999</v>
          </cell>
          <cell r="X26">
            <v>270054.29099999997</v>
          </cell>
          <cell r="Y26">
            <v>270613.92200000002</v>
          </cell>
          <cell r="Z26">
            <v>271187.13400000002</v>
          </cell>
          <cell r="AA26">
            <v>272348.38900000002</v>
          </cell>
          <cell r="AB26">
            <v>273915.55799999996</v>
          </cell>
          <cell r="AC26">
            <v>276118.37800000003</v>
          </cell>
          <cell r="AD26">
            <v>277674.37699999998</v>
          </cell>
          <cell r="AE26">
            <v>279553.74099999998</v>
          </cell>
          <cell r="AF26">
            <v>282028.32</v>
          </cell>
          <cell r="AG26">
            <v>283902.61800000002</v>
          </cell>
          <cell r="AH26">
            <v>285108.94799999997</v>
          </cell>
          <cell r="AI26">
            <v>286241.79099999997</v>
          </cell>
          <cell r="AJ26">
            <v>287362.549</v>
          </cell>
          <cell r="AK26">
            <v>288782.77600000001</v>
          </cell>
          <cell r="AL26">
            <v>290476.89799999999</v>
          </cell>
          <cell r="AM26">
            <v>292021.179</v>
          </cell>
          <cell r="AN26">
            <v>293506.46999999997</v>
          </cell>
          <cell r="AO26">
            <v>294751.83100000001</v>
          </cell>
          <cell r="AP26">
            <v>296413.57399999996</v>
          </cell>
          <cell r="AQ26">
            <v>297853.27100000001</v>
          </cell>
          <cell r="AR26">
            <v>299286.68199999997</v>
          </cell>
        </row>
        <row r="27">
          <cell r="A27" t="str">
            <v>RMPA (22)</v>
          </cell>
          <cell r="B27" t="str">
            <v xml:space="preserve">    Total Net Energy for Load</v>
          </cell>
          <cell r="C27">
            <v>67548.981</v>
          </cell>
          <cell r="D27">
            <v>70245.834000000003</v>
          </cell>
          <cell r="E27">
            <v>68788.414000000004</v>
          </cell>
          <cell r="F27">
            <v>70401.512000000002</v>
          </cell>
          <cell r="G27">
            <v>72800.415000000008</v>
          </cell>
          <cell r="H27">
            <v>66128.731</v>
          </cell>
          <cell r="I27">
            <v>67276.054000000004</v>
          </cell>
          <cell r="J27">
            <v>65428.329000000005</v>
          </cell>
          <cell r="K27">
            <v>65573.769</v>
          </cell>
          <cell r="L27">
            <v>66480.361999999994</v>
          </cell>
          <cell r="M27">
            <v>66991.539000000004</v>
          </cell>
          <cell r="N27">
            <v>67242.683000000005</v>
          </cell>
          <cell r="O27">
            <v>67577.308999999994</v>
          </cell>
          <cell r="P27">
            <v>68280.906999999992</v>
          </cell>
          <cell r="Q27">
            <v>69208.198999999993</v>
          </cell>
          <cell r="R27">
            <v>70092.612999999998</v>
          </cell>
          <cell r="S27">
            <v>70788.956000000006</v>
          </cell>
          <cell r="T27">
            <v>71420.676999999996</v>
          </cell>
          <cell r="U27">
            <v>72123.001000000004</v>
          </cell>
          <cell r="V27">
            <v>72737.244000000006</v>
          </cell>
          <cell r="W27">
            <v>73393.767999999996</v>
          </cell>
          <cell r="X27">
            <v>73922.081000000006</v>
          </cell>
          <cell r="Y27">
            <v>74400.78</v>
          </cell>
          <cell r="Z27">
            <v>74845.505000000005</v>
          </cell>
          <cell r="AA27">
            <v>75397.72</v>
          </cell>
          <cell r="AB27">
            <v>76087.669000000009</v>
          </cell>
          <cell r="AC27">
            <v>76826.85100000001</v>
          </cell>
          <cell r="AD27">
            <v>77543.418999999994</v>
          </cell>
          <cell r="AE27">
            <v>78287.407000000007</v>
          </cell>
          <cell r="AF27">
            <v>79071.159</v>
          </cell>
          <cell r="AG27">
            <v>79794.082999999999</v>
          </cell>
          <cell r="AH27">
            <v>80316.963000000003</v>
          </cell>
          <cell r="AI27">
            <v>80789.368000000002</v>
          </cell>
          <cell r="AJ27">
            <v>81255.62999999999</v>
          </cell>
          <cell r="AK27">
            <v>81803.138999999996</v>
          </cell>
          <cell r="AL27">
            <v>82365.95199999999</v>
          </cell>
          <cell r="AM27">
            <v>82894.081000000006</v>
          </cell>
          <cell r="AN27">
            <v>83407.157999999996</v>
          </cell>
          <cell r="AO27">
            <v>83873.572999999989</v>
          </cell>
          <cell r="AP27">
            <v>84310.706999999995</v>
          </cell>
          <cell r="AQ27">
            <v>84745.758000000002</v>
          </cell>
          <cell r="AR27">
            <v>85210.502999999997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ernal Spreadsheet"/>
      <sheetName val="External Spreadsheet"/>
      <sheetName val="Valid Load Zones"/>
      <sheetName val="Sheet1"/>
    </sheetNames>
    <sheetDataSet>
      <sheetData sheetId="0"/>
      <sheetData sheetId="1"/>
      <sheetData sheetId="2">
        <row r="1">
          <cell r="A1" t="str">
            <v>ME</v>
          </cell>
        </row>
        <row r="2">
          <cell r="A2" t="str">
            <v>NH</v>
          </cell>
        </row>
        <row r="3">
          <cell r="A3" t="str">
            <v>VT</v>
          </cell>
        </row>
        <row r="4">
          <cell r="A4" t="str">
            <v>CT</v>
          </cell>
        </row>
        <row r="5">
          <cell r="A5" t="str">
            <v>RI</v>
          </cell>
        </row>
        <row r="6">
          <cell r="A6" t="str">
            <v>SEMA</v>
          </cell>
        </row>
        <row r="7">
          <cell r="A7" t="str">
            <v>WMA/CMA</v>
          </cell>
        </row>
        <row r="8">
          <cell r="A8" t="str">
            <v>NEMA/BOSTON</v>
          </cell>
        </row>
      </sheetData>
      <sheetData sheetId="3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f2023.0206a"/>
      <sheetName val="NewRegression"/>
      <sheetName val="Lookup"/>
      <sheetName val="Availability"/>
      <sheetName val="Plant"/>
      <sheetName val="ReadMe - NE&amp;NEng"/>
      <sheetName val="ReadMe - MidAtl&amp;Pac"/>
      <sheetName val="Pipeline Cost Summary"/>
      <sheetName val="ReadMe - Elsewhere"/>
      <sheetName val="NEEDS_v723_FE_active"/>
      <sheetName val="Threshold"/>
      <sheetName val="Blank (3)"/>
      <sheetName val="Lookup (3)"/>
      <sheetName val="InputOilGas (2)"/>
      <sheetName val="InputSaline (2)"/>
      <sheetName val="OutputDepleted (2)"/>
      <sheetName val="OutputEOR (2)"/>
      <sheetName val="OutputSaline (2)"/>
      <sheetName val="OutputSaline+Depleted (2)"/>
      <sheetName val="OutputAllSummed (2)"/>
      <sheetName val="SubtractIndustrial (2)"/>
      <sheetName val="LatLong (2)"/>
      <sheetName val="Blank (4)"/>
      <sheetName val="CO2STRC DATA"/>
      <sheetName val="CO2STRC DATA - Non EOR"/>
      <sheetName val="CO2STRC DATA - EOR"/>
      <sheetName val="CCS Tax Credit"/>
      <sheetName val="Levelized Calculation"/>
      <sheetName val="RunYearMap"/>
      <sheetName val="Unit Definition_by Unique ID"/>
      <sheetName val="Unit Definition_by UnitId"/>
      <sheetName val="ToNeha VOM Adj"/>
      <sheetName val="CO2STRC - EOR.csv"/>
      <sheetName val="CO2STRC - Non EOR.csv"/>
      <sheetName val="CO2STRC - Combined - Step 1"/>
      <sheetName val="CO2STRC - Combined - Step 2"/>
      <sheetName val="CO2STRC - Combined - Step 3"/>
      <sheetName val="ToNehaCO2SupplyCurve"/>
      <sheetName val="COSTTRAN DATA"/>
      <sheetName val="CO2TRAN.csv Example"/>
      <sheetName val="CO2TRAN.csv"/>
      <sheetName val="ToNehaCO2Transport"/>
      <sheetName val="CO2RegMp.csv "/>
      <sheetName val="PollutantContentInFuel"/>
      <sheetName val="NEEDS v6_Active NotUsed"/>
      <sheetName val="Table 3-26 NotUse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>
        <row r="2">
          <cell r="O2">
            <v>0.5</v>
          </cell>
        </row>
      </sheetData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ile Info"/>
      <sheetName val="Tables_4Compar"/>
      <sheetName val="Tables"/>
      <sheetName val="Summary_PreTax"/>
      <sheetName val="Summary_AfterTax"/>
      <sheetName val="Summary_RetiredFacilities"/>
      <sheetName val="Private_Costs _AnalysisYear"/>
      <sheetName val="Private_Costs _PromulgationYear"/>
      <sheetName val="Private_Costs _ComplianceYear"/>
      <sheetName val="ICR_Costs"/>
      <sheetName val="Assumption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4">
          <cell r="H4">
            <v>0</v>
          </cell>
        </row>
      </sheetData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cro setup"/>
      <sheetName val="(Step1)"/>
      <sheetName val="Solar CFs AEO 2007"/>
      <sheetName val="CF Data"/>
      <sheetName val="(Step2)"/>
      <sheetName val="CFs"/>
      <sheetName val="Sorted CFs"/>
      <sheetName val="Solar RMs"/>
      <sheetName val="Solar Profile"/>
    </sheetNames>
    <sheetDataSet>
      <sheetData sheetId="0">
        <row r="3">
          <cell r="W3" t="str">
            <v>AZNM</v>
          </cell>
          <cell r="X3" t="str">
            <v>RA - AZNM, RMPA</v>
          </cell>
          <cell r="Y3">
            <v>12</v>
          </cell>
        </row>
        <row r="4">
          <cell r="W4" t="str">
            <v>CA-N</v>
          </cell>
          <cell r="X4" t="str">
            <v>CA</v>
          </cell>
          <cell r="Y4">
            <v>13</v>
          </cell>
        </row>
        <row r="5">
          <cell r="W5" t="str">
            <v>CA-S</v>
          </cell>
          <cell r="X5" t="str">
            <v>CA</v>
          </cell>
          <cell r="Y5">
            <v>13</v>
          </cell>
        </row>
        <row r="6">
          <cell r="W6" t="str">
            <v>COMD</v>
          </cell>
          <cell r="X6" t="str">
            <v>MAIN</v>
          </cell>
          <cell r="Y6">
            <v>4</v>
          </cell>
        </row>
        <row r="7">
          <cell r="W7" t="str">
            <v>DSNY</v>
          </cell>
          <cell r="X7" t="str">
            <v>NY</v>
          </cell>
          <cell r="Y7">
            <v>6</v>
          </cell>
        </row>
        <row r="8">
          <cell r="W8" t="str">
            <v>ENTG</v>
          </cell>
          <cell r="X8" t="str">
            <v>SERC</v>
          </cell>
          <cell r="Y8">
            <v>9</v>
          </cell>
        </row>
        <row r="9">
          <cell r="W9" t="str">
            <v>ERCT</v>
          </cell>
          <cell r="X9" t="str">
            <v>ERCOT</v>
          </cell>
          <cell r="Y9">
            <v>2</v>
          </cell>
        </row>
        <row r="10">
          <cell r="W10" t="str">
            <v>FRCC</v>
          </cell>
          <cell r="X10" t="str">
            <v>FRCC</v>
          </cell>
          <cell r="Y10">
            <v>8</v>
          </cell>
        </row>
        <row r="11">
          <cell r="W11" t="str">
            <v>GWAY</v>
          </cell>
          <cell r="X11" t="str">
            <v>MAIN</v>
          </cell>
          <cell r="Y11">
            <v>4</v>
          </cell>
        </row>
        <row r="12">
          <cell r="W12" t="str">
            <v>LILC</v>
          </cell>
          <cell r="X12" t="str">
            <v>NY</v>
          </cell>
          <cell r="Y12">
            <v>6</v>
          </cell>
        </row>
        <row r="13">
          <cell r="W13" t="str">
            <v>MACE</v>
          </cell>
          <cell r="X13" t="str">
            <v>MAAC</v>
          </cell>
          <cell r="Y13">
            <v>3</v>
          </cell>
        </row>
        <row r="14">
          <cell r="W14" t="str">
            <v>MACS</v>
          </cell>
          <cell r="X14" t="str">
            <v>MAAC</v>
          </cell>
          <cell r="Y14">
            <v>3</v>
          </cell>
        </row>
        <row r="15">
          <cell r="W15" t="str">
            <v>MACW</v>
          </cell>
          <cell r="X15" t="str">
            <v>MAAC</v>
          </cell>
          <cell r="Y15">
            <v>3</v>
          </cell>
        </row>
        <row r="16">
          <cell r="W16" t="str">
            <v>MECS</v>
          </cell>
          <cell r="X16" t="str">
            <v>ECAR</v>
          </cell>
          <cell r="Y16">
            <v>1</v>
          </cell>
        </row>
        <row r="17">
          <cell r="W17" t="str">
            <v>MRO</v>
          </cell>
          <cell r="X17" t="str">
            <v>MAPP</v>
          </cell>
          <cell r="Y17">
            <v>5</v>
          </cell>
        </row>
        <row r="18">
          <cell r="W18" t="str">
            <v>NENG</v>
          </cell>
          <cell r="X18" t="str">
            <v>NE</v>
          </cell>
          <cell r="Y18">
            <v>7</v>
          </cell>
        </row>
        <row r="19">
          <cell r="W19" t="str">
            <v>NWPE</v>
          </cell>
          <cell r="X19" t="str">
            <v>NWP</v>
          </cell>
          <cell r="Y19">
            <v>11</v>
          </cell>
        </row>
        <row r="20">
          <cell r="W20" t="str">
            <v>NYC</v>
          </cell>
          <cell r="X20" t="str">
            <v>NY</v>
          </cell>
          <cell r="Y20">
            <v>6</v>
          </cell>
        </row>
        <row r="21">
          <cell r="W21" t="str">
            <v>PNW</v>
          </cell>
          <cell r="X21" t="str">
            <v>NWP</v>
          </cell>
          <cell r="Y21">
            <v>11</v>
          </cell>
        </row>
        <row r="22">
          <cell r="W22" t="str">
            <v>RFCM</v>
          </cell>
          <cell r="X22" t="str">
            <v>ECAR</v>
          </cell>
          <cell r="Y22">
            <v>1</v>
          </cell>
        </row>
        <row r="23">
          <cell r="W23" t="str">
            <v>RFCP</v>
          </cell>
          <cell r="X23" t="str">
            <v>ECAR</v>
          </cell>
          <cell r="Y23">
            <v>1</v>
          </cell>
        </row>
        <row r="24">
          <cell r="W24" t="str">
            <v>RMPA</v>
          </cell>
          <cell r="X24" t="str">
            <v>RA - AZNM, RMPA</v>
          </cell>
          <cell r="Y24">
            <v>12</v>
          </cell>
        </row>
        <row r="25">
          <cell r="W25" t="str">
            <v>SNV</v>
          </cell>
          <cell r="X25" t="str">
            <v>RA - AZNM, RMPA</v>
          </cell>
          <cell r="Y25">
            <v>12</v>
          </cell>
        </row>
        <row r="26">
          <cell r="W26" t="str">
            <v>SOU</v>
          </cell>
          <cell r="X26" t="str">
            <v>SERC</v>
          </cell>
          <cell r="Y26">
            <v>9</v>
          </cell>
        </row>
        <row r="27">
          <cell r="W27" t="str">
            <v>SPPN</v>
          </cell>
          <cell r="X27" t="str">
            <v>SPP</v>
          </cell>
          <cell r="Y27">
            <v>10</v>
          </cell>
        </row>
        <row r="28">
          <cell r="W28" t="str">
            <v>SPPS</v>
          </cell>
          <cell r="X28" t="str">
            <v>SPP</v>
          </cell>
          <cell r="Y28">
            <v>10</v>
          </cell>
        </row>
        <row r="29">
          <cell r="W29" t="str">
            <v>TVA</v>
          </cell>
          <cell r="X29" t="str">
            <v>SERC</v>
          </cell>
          <cell r="Y29">
            <v>9</v>
          </cell>
        </row>
        <row r="30">
          <cell r="W30" t="str">
            <v>TVAK</v>
          </cell>
          <cell r="X30" t="str">
            <v>ECAR</v>
          </cell>
          <cell r="Y30">
            <v>1</v>
          </cell>
        </row>
        <row r="31">
          <cell r="W31" t="str">
            <v>UPNY</v>
          </cell>
          <cell r="X31" t="str">
            <v>NY</v>
          </cell>
          <cell r="Y31">
            <v>6</v>
          </cell>
        </row>
        <row r="32">
          <cell r="W32" t="str">
            <v>VACA</v>
          </cell>
          <cell r="X32" t="str">
            <v>SERC</v>
          </cell>
          <cell r="Y32">
            <v>9</v>
          </cell>
        </row>
        <row r="33">
          <cell r="W33" t="str">
            <v>VAPW</v>
          </cell>
          <cell r="X33" t="str">
            <v>SERC</v>
          </cell>
          <cell r="Y33">
            <v>9</v>
          </cell>
        </row>
        <row r="34">
          <cell r="W34" t="str">
            <v>WUMS</v>
          </cell>
          <cell r="X34" t="str">
            <v>MAIN</v>
          </cell>
          <cell r="Y34">
            <v>4</v>
          </cell>
        </row>
        <row r="35">
          <cell r="W35" t="str">
            <v>VIUS</v>
          </cell>
          <cell r="X35" t="str">
            <v>NWP</v>
          </cell>
          <cell r="Y35">
            <v>11</v>
          </cell>
        </row>
        <row r="36">
          <cell r="W36" t="str">
            <v>PRCW</v>
          </cell>
          <cell r="X36" t="str">
            <v>NWP</v>
          </cell>
          <cell r="Y36">
            <v>11</v>
          </cell>
        </row>
        <row r="37">
          <cell r="W37" t="str">
            <v>HAWI</v>
          </cell>
          <cell r="X37" t="str">
            <v>NWP</v>
          </cell>
          <cell r="Y37">
            <v>11</v>
          </cell>
        </row>
        <row r="38">
          <cell r="W38" t="str">
            <v>ALSK</v>
          </cell>
          <cell r="X38" t="str">
            <v>NWP</v>
          </cell>
          <cell r="Y38">
            <v>11</v>
          </cell>
        </row>
      </sheetData>
      <sheetData sheetId="1" refreshError="1"/>
      <sheetData sheetId="2" refreshError="1"/>
      <sheetData sheetId="3"/>
      <sheetData sheetId="4" refreshError="1"/>
      <sheetData sheetId="5"/>
      <sheetData sheetId="6" refreshError="1"/>
      <sheetData sheetId="7"/>
      <sheetData sheetId="8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ADME"/>
      <sheetName val="EPA'sCC and CT updated costs"/>
      <sheetName val="CDN CPI"/>
      <sheetName val="Setup"/>
      <sheetName val="Inputs"/>
      <sheetName val="ToSooRa 12-10-12"/>
      <sheetName val="Capital escalation 2"/>
      <sheetName val="Solar ST escalation scalars"/>
      <sheetName val="Regions"/>
      <sheetName val="Regions(keep)"/>
      <sheetName val="Profiles"/>
      <sheetName val="ContingencyFactors"/>
      <sheetName val="AEO2008 Availability Data"/>
      <sheetName val="SubTypes_OLD"/>
      <sheetName val="SubTypes"/>
      <sheetName val="Hydro Final"/>
      <sheetName val="Landfill Gas Final"/>
      <sheetName val="Geo Final"/>
      <sheetName val="Onshore Wind CapitalCosts"/>
      <sheetName val="Offshore DeepWater CapCosts"/>
      <sheetName val="Offshore ShallowWater CapCosts"/>
      <sheetName val="Wind Canada Final"/>
      <sheetName val="Canada Wind Profile"/>
      <sheetName val="Wind Profile"/>
      <sheetName val="Offshore Wind Profile"/>
      <sheetName val="Wind RMs"/>
      <sheetName val="Solar thermal costs"/>
      <sheetName val="Solar Profile"/>
      <sheetName val="ToAccess_BldUntRenewGenProfiles"/>
      <sheetName val="Solar RMs"/>
      <sheetName val="ToAccess_BuildCumulativeSchedul"/>
      <sheetName val="ToAccess_BuildUnitSchedules"/>
      <sheetName val="total number of plants check"/>
      <sheetName val="ToAccess_BuildUnits"/>
      <sheetName val="ToAccess_BuildFinancialSch"/>
      <sheetName val="ToAccess_DiscRateSchedules"/>
      <sheetName val="ToAccess_DiscountRates"/>
      <sheetName val="ToAccess_BuildUnitScheduleUnits"/>
      <sheetName val="BuildUnitScheduleUnits"/>
      <sheetName val="ToAccess_BuildCumBounds"/>
      <sheetName val="ToAccess_CumBoundsDetails"/>
      <sheetName val="ToAccess_VOM"/>
      <sheetName val="ToAccess_MaintenanceOutageBuild"/>
      <sheetName val="ToAc_FuelDemandRegionBuildUnits"/>
      <sheetName val="Sheet2"/>
      <sheetName val="Conversion of year dollars"/>
      <sheetName val="Sheet1"/>
    </sheetNames>
    <sheetDataSet>
      <sheetData sheetId="0"/>
      <sheetData sheetId="1"/>
      <sheetData sheetId="2"/>
      <sheetData sheetId="3">
        <row r="11">
          <cell r="C11" t="str">
            <v>EPA v5.12_10-09-12</v>
          </cell>
        </row>
      </sheetData>
      <sheetData sheetId="4"/>
      <sheetData sheetId="5"/>
      <sheetData sheetId="6"/>
      <sheetData sheetId="7"/>
      <sheetData sheetId="8"/>
      <sheetData sheetId="9"/>
      <sheetData sheetId="10">
        <row r="1">
          <cell r="B1" t="str">
            <v xml:space="preserve">AEO2009 - NEMS </v>
          </cell>
        </row>
      </sheetData>
      <sheetData sheetId="11">
        <row r="2">
          <cell r="A2" t="str">
            <v>Category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>
        <row r="2">
          <cell r="A2" t="str">
            <v>ERC_REST:TX11</v>
          </cell>
        </row>
        <row r="3">
          <cell r="A3" t="str">
            <v>FRCC:FL11</v>
          </cell>
        </row>
        <row r="4">
          <cell r="A4" t="str">
            <v>MIS_INKY:IN11</v>
          </cell>
        </row>
        <row r="5">
          <cell r="A5" t="str">
            <v>MIS_LMI:MI11</v>
          </cell>
        </row>
        <row r="6">
          <cell r="A6" t="str">
            <v>MIS_MNWI:MI11</v>
          </cell>
        </row>
        <row r="7">
          <cell r="A7" t="str">
            <v>MIS_MNWI:MN11</v>
          </cell>
        </row>
        <row r="8">
          <cell r="A8" t="str">
            <v>MIS_MNWI:WI11</v>
          </cell>
        </row>
        <row r="9">
          <cell r="A9" t="str">
            <v>MIS_WUMS:MI11</v>
          </cell>
        </row>
        <row r="10">
          <cell r="A10" t="str">
            <v>MIS_WUMS:WI11</v>
          </cell>
        </row>
        <row r="11">
          <cell r="A11" t="str">
            <v>NENG_CT:CT11</v>
          </cell>
        </row>
        <row r="12">
          <cell r="A12" t="str">
            <v>NENG_ME:ME11</v>
          </cell>
        </row>
        <row r="13">
          <cell r="A13" t="str">
            <v>NENGREST:MA11</v>
          </cell>
        </row>
        <row r="14">
          <cell r="A14" t="str">
            <v>NENGREST:NH11</v>
          </cell>
        </row>
        <row r="15">
          <cell r="A15" t="str">
            <v>NENGREST:RI11</v>
          </cell>
        </row>
        <row r="16">
          <cell r="A16" t="str">
            <v>NY_Z_A&amp;B:NY11</v>
          </cell>
        </row>
        <row r="17">
          <cell r="A17" t="str">
            <v>NY_Z_C&amp;E:NY11</v>
          </cell>
        </row>
        <row r="18">
          <cell r="A18" t="str">
            <v>NY_Z_G-I:NY11</v>
          </cell>
        </row>
        <row r="19">
          <cell r="A19" t="str">
            <v>NY_Z_J:NY11</v>
          </cell>
        </row>
        <row r="20">
          <cell r="A20" t="str">
            <v>NY_Z_K:NY11</v>
          </cell>
        </row>
        <row r="21">
          <cell r="A21" t="str">
            <v>PJM_ATSI:OH11</v>
          </cell>
        </row>
        <row r="22">
          <cell r="A22" t="str">
            <v>PJM_COMD:IL11</v>
          </cell>
        </row>
        <row r="23">
          <cell r="A23" t="str">
            <v>PJM_Dom:NC11</v>
          </cell>
        </row>
        <row r="24">
          <cell r="A24" t="str">
            <v>PJM_Dom:VA11</v>
          </cell>
        </row>
        <row r="25">
          <cell r="A25" t="str">
            <v>PJM_EMAC:DE11</v>
          </cell>
        </row>
        <row r="26">
          <cell r="A26" t="str">
            <v>PJM_EMAC:MD11</v>
          </cell>
        </row>
        <row r="27">
          <cell r="A27" t="str">
            <v>PJM_EMAC:NJ11</v>
          </cell>
        </row>
        <row r="28">
          <cell r="A28" t="str">
            <v>PJM_EMAC:VA11</v>
          </cell>
        </row>
        <row r="29">
          <cell r="A29" t="str">
            <v>PJM_PENE:PA11</v>
          </cell>
        </row>
        <row r="30">
          <cell r="A30" t="str">
            <v>PJM_SMAC:MD11</v>
          </cell>
        </row>
        <row r="31">
          <cell r="A31" t="str">
            <v>PJM_West:MI11</v>
          </cell>
        </row>
        <row r="32">
          <cell r="A32" t="str">
            <v>S_D_AMSO:LA11</v>
          </cell>
        </row>
        <row r="33">
          <cell r="A33" t="str">
            <v>S_D_WOTA:LA11</v>
          </cell>
        </row>
        <row r="34">
          <cell r="A34" t="str">
            <v>S_D_WOTA:TX11</v>
          </cell>
        </row>
        <row r="35">
          <cell r="A35" t="str">
            <v>S_SOU:AL11</v>
          </cell>
        </row>
        <row r="36">
          <cell r="A36" t="str">
            <v>S_SOU:FL11</v>
          </cell>
        </row>
        <row r="37">
          <cell r="A37" t="str">
            <v>S_SOU:GA11</v>
          </cell>
        </row>
        <row r="38">
          <cell r="A38" t="str">
            <v>S_SOU:MS11</v>
          </cell>
        </row>
        <row r="39">
          <cell r="A39" t="str">
            <v>S_VACA:NC11</v>
          </cell>
        </row>
        <row r="40">
          <cell r="A40" t="str">
            <v>S_VACA:SC11</v>
          </cell>
        </row>
        <row r="41">
          <cell r="A41" t="str">
            <v>SPP_SE:LA11</v>
          </cell>
        </row>
        <row r="42">
          <cell r="A42" t="str">
            <v>WEC_CALN:CA11</v>
          </cell>
        </row>
        <row r="43">
          <cell r="A43" t="str">
            <v>WEC_LADW:CA11</v>
          </cell>
        </row>
        <row r="44">
          <cell r="A44" t="str">
            <v>WECC_PNW:CA11</v>
          </cell>
        </row>
        <row r="45">
          <cell r="A45" t="str">
            <v>WECC_PNW:OR11</v>
          </cell>
        </row>
        <row r="46">
          <cell r="A46" t="str">
            <v>WECC_PNW:WA11</v>
          </cell>
        </row>
        <row r="47">
          <cell r="A47" t="str">
            <v>WECC_SCE:CA11</v>
          </cell>
        </row>
        <row r="48">
          <cell r="A48" t="str">
            <v>WECC_SF:CA11</v>
          </cell>
        </row>
        <row r="49">
          <cell r="A49" t="str">
            <v>ERC_REST:TX21</v>
          </cell>
        </row>
        <row r="50">
          <cell r="A50" t="str">
            <v>FRCC:FL21</v>
          </cell>
        </row>
        <row r="51">
          <cell r="A51" t="str">
            <v>MIS_INKY:IN21</v>
          </cell>
        </row>
        <row r="52">
          <cell r="A52" t="str">
            <v>MIS_LMI:MI21</v>
          </cell>
        </row>
        <row r="53">
          <cell r="A53" t="str">
            <v>MIS_MNWI:MI21</v>
          </cell>
        </row>
        <row r="54">
          <cell r="A54" t="str">
            <v>MIS_MNWI:WI21</v>
          </cell>
        </row>
        <row r="55">
          <cell r="A55" t="str">
            <v>MIS_WUMS:MI21</v>
          </cell>
        </row>
        <row r="56">
          <cell r="A56" t="str">
            <v>MIS_WUMS:WI21</v>
          </cell>
        </row>
        <row r="57">
          <cell r="A57" t="str">
            <v>NENG_CT:CT21</v>
          </cell>
        </row>
        <row r="58">
          <cell r="A58" t="str">
            <v>NENG_ME:ME21</v>
          </cell>
        </row>
        <row r="59">
          <cell r="A59" t="str">
            <v>NENGREST:MA21</v>
          </cell>
        </row>
        <row r="60">
          <cell r="A60" t="str">
            <v>NENGREST:NH21</v>
          </cell>
        </row>
        <row r="61">
          <cell r="A61" t="str">
            <v>NENGREST:RI21</v>
          </cell>
        </row>
        <row r="62">
          <cell r="A62" t="str">
            <v>NY_Z_A&amp;B:NY21</v>
          </cell>
        </row>
        <row r="63">
          <cell r="A63" t="str">
            <v>NY_Z_C&amp;E:NY21</v>
          </cell>
        </row>
        <row r="64">
          <cell r="A64" t="str">
            <v>NY_Z_J:NY21</v>
          </cell>
        </row>
        <row r="65">
          <cell r="A65" t="str">
            <v>NY_Z_K:NY21</v>
          </cell>
        </row>
        <row r="66">
          <cell r="A66" t="str">
            <v>PJM_ATSI:OH21</v>
          </cell>
        </row>
        <row r="67">
          <cell r="A67" t="str">
            <v>PJM_COMD:IL21</v>
          </cell>
        </row>
        <row r="68">
          <cell r="A68" t="str">
            <v>PJM_Dom:NC21</v>
          </cell>
        </row>
        <row r="69">
          <cell r="A69" t="str">
            <v>PJM_Dom:VA21</v>
          </cell>
        </row>
        <row r="70">
          <cell r="A70" t="str">
            <v>PJM_EMAC:DE21</v>
          </cell>
        </row>
        <row r="71">
          <cell r="A71" t="str">
            <v>PJM_EMAC:MD21</v>
          </cell>
        </row>
        <row r="72">
          <cell r="A72" t="str">
            <v>PJM_EMAC:NJ21</v>
          </cell>
        </row>
        <row r="73">
          <cell r="A73" t="str">
            <v>PJM_EMAC:VA21</v>
          </cell>
        </row>
        <row r="74">
          <cell r="A74" t="str">
            <v>PJM_PENE:PA21</v>
          </cell>
        </row>
        <row r="75">
          <cell r="A75" t="str">
            <v>PJM_SMAC:MD21</v>
          </cell>
        </row>
        <row r="76">
          <cell r="A76" t="str">
            <v>PJM_West:MI21</v>
          </cell>
        </row>
        <row r="77">
          <cell r="A77" t="str">
            <v>S_D_WOTA:LA21</v>
          </cell>
        </row>
        <row r="78">
          <cell r="A78" t="str">
            <v>S_D_WOTA:TX21</v>
          </cell>
        </row>
        <row r="79">
          <cell r="A79" t="str">
            <v>S_SOU:GA21</v>
          </cell>
        </row>
        <row r="80">
          <cell r="A80" t="str">
            <v>S_VACA:NC21</v>
          </cell>
        </row>
        <row r="81">
          <cell r="A81" t="str">
            <v>S_VACA:SC21</v>
          </cell>
        </row>
        <row r="82">
          <cell r="A82" t="str">
            <v>WEC_CALN:CA21</v>
          </cell>
        </row>
        <row r="83">
          <cell r="A83" t="str">
            <v>WECC_PNW:CA21</v>
          </cell>
        </row>
        <row r="84">
          <cell r="A84" t="str">
            <v>WECC_PNW:OR21</v>
          </cell>
        </row>
        <row r="85">
          <cell r="A85" t="str">
            <v>WECC_PNW:WA21</v>
          </cell>
        </row>
        <row r="86">
          <cell r="A86" t="str">
            <v>WECC_SCE:CA21</v>
          </cell>
        </row>
        <row r="87">
          <cell r="A87" t="str">
            <v>WECC_SF:CA21</v>
          </cell>
        </row>
        <row r="88">
          <cell r="A88" t="str">
            <v>ERC_REST:TX31</v>
          </cell>
        </row>
        <row r="89">
          <cell r="A89" t="str">
            <v>MIS_INKY:IN31</v>
          </cell>
        </row>
        <row r="90">
          <cell r="A90" t="str">
            <v>MIS_LMI:MI31</v>
          </cell>
        </row>
        <row r="91">
          <cell r="A91" t="str">
            <v>MIS_WUMS:MI31</v>
          </cell>
        </row>
        <row r="92">
          <cell r="A92" t="str">
            <v>MIS_WUMS:WI31</v>
          </cell>
        </row>
        <row r="93">
          <cell r="A93" t="str">
            <v>NENG_ME:ME31</v>
          </cell>
        </row>
        <row r="94">
          <cell r="A94" t="str">
            <v>NENGREST:MA31</v>
          </cell>
        </row>
        <row r="95">
          <cell r="A95" t="str">
            <v>NENGREST:NH31</v>
          </cell>
        </row>
        <row r="96">
          <cell r="A96" t="str">
            <v>NENGREST:RI31</v>
          </cell>
        </row>
        <row r="97">
          <cell r="A97" t="str">
            <v>NY_Z_A&amp;B:NY31</v>
          </cell>
        </row>
        <row r="98">
          <cell r="A98" t="str">
            <v>NY_Z_C&amp;E:NY31</v>
          </cell>
        </row>
        <row r="99">
          <cell r="A99" t="str">
            <v>NY_Z_J:NY31</v>
          </cell>
        </row>
        <row r="100">
          <cell r="A100" t="str">
            <v>NY_Z_K:NY31</v>
          </cell>
        </row>
        <row r="101">
          <cell r="A101" t="str">
            <v>PJM_ATSI:OH31</v>
          </cell>
        </row>
        <row r="102">
          <cell r="A102" t="str">
            <v>PJM_COMD:IL31</v>
          </cell>
        </row>
        <row r="103">
          <cell r="A103" t="str">
            <v>PJM_Dom:NC31</v>
          </cell>
        </row>
        <row r="104">
          <cell r="A104" t="str">
            <v>PJM_Dom:VA31</v>
          </cell>
        </row>
        <row r="105">
          <cell r="A105" t="str">
            <v>PJM_EMAC:DE31</v>
          </cell>
        </row>
        <row r="106">
          <cell r="A106" t="str">
            <v>PJM_EMAC:MD31</v>
          </cell>
        </row>
        <row r="107">
          <cell r="A107" t="str">
            <v>PJM_EMAC:NJ31</v>
          </cell>
        </row>
        <row r="108">
          <cell r="A108" t="str">
            <v>PJM_EMAC:VA31</v>
          </cell>
        </row>
        <row r="109">
          <cell r="A109" t="str">
            <v>PJM_PENE:PA31</v>
          </cell>
        </row>
        <row r="110">
          <cell r="A110" t="str">
            <v>S_VACA:NC31</v>
          </cell>
        </row>
        <row r="111">
          <cell r="A111" t="str">
            <v>S_VACA:SC31</v>
          </cell>
        </row>
        <row r="112">
          <cell r="A112" t="str">
            <v>WEC_CALN:CA31</v>
          </cell>
        </row>
        <row r="113">
          <cell r="A113" t="str">
            <v>WECC_PNW:CA31</v>
          </cell>
        </row>
        <row r="114">
          <cell r="A114" t="str">
            <v>WECC_PNW:OR31</v>
          </cell>
        </row>
        <row r="115">
          <cell r="A115" t="str">
            <v>WECC_PNW:WA31</v>
          </cell>
        </row>
        <row r="116">
          <cell r="A116" t="str">
            <v>WECC_SCE:CA31</v>
          </cell>
        </row>
        <row r="117">
          <cell r="A117" t="str">
            <v>ERC_REST:TX41</v>
          </cell>
        </row>
        <row r="118">
          <cell r="A118" t="str">
            <v>MIS_LMI:MI41</v>
          </cell>
        </row>
        <row r="119">
          <cell r="A119" t="str">
            <v>MIS_WUMS:MI41</v>
          </cell>
        </row>
        <row r="120">
          <cell r="A120" t="str">
            <v>MIS_WUMS:WI41</v>
          </cell>
        </row>
        <row r="121">
          <cell r="A121" t="str">
            <v>NENG_ME:ME41</v>
          </cell>
        </row>
        <row r="122">
          <cell r="A122" t="str">
            <v>NENGREST:MA41</v>
          </cell>
        </row>
        <row r="123">
          <cell r="A123" t="str">
            <v>NENGREST:RI41</v>
          </cell>
        </row>
        <row r="124">
          <cell r="A124" t="str">
            <v>NY_Z_K:NY41</v>
          </cell>
        </row>
        <row r="125">
          <cell r="A125" t="str">
            <v>PJM_COMD:IL41</v>
          </cell>
        </row>
        <row r="126">
          <cell r="A126" t="str">
            <v>PJM_Dom:NC41</v>
          </cell>
        </row>
        <row r="127">
          <cell r="A127" t="str">
            <v>PJM_Dom:VA41</v>
          </cell>
        </row>
        <row r="128">
          <cell r="A128" t="str">
            <v>PJM_EMAC:NJ41</v>
          </cell>
        </row>
        <row r="129">
          <cell r="A129" t="str">
            <v>S_VACA:NC41</v>
          </cell>
        </row>
        <row r="130">
          <cell r="A130" t="str">
            <v>WEC_CALN:CA41</v>
          </cell>
        </row>
        <row r="131">
          <cell r="A131" t="str">
            <v>WECC_PNW:CA41</v>
          </cell>
        </row>
        <row r="132">
          <cell r="A132" t="str">
            <v>WECC_PNW:OR41</v>
          </cell>
        </row>
        <row r="133">
          <cell r="A133" t="str">
            <v>WECC_SCE:CA41</v>
          </cell>
        </row>
        <row r="134">
          <cell r="A134" t="str">
            <v>MIS_WUMS:MI51</v>
          </cell>
        </row>
        <row r="135">
          <cell r="A135" t="str">
            <v>NENG_ME:ME51</v>
          </cell>
        </row>
        <row r="136">
          <cell r="A136" t="str">
            <v>NENGREST:MA51</v>
          </cell>
        </row>
        <row r="137">
          <cell r="A137" t="str">
            <v>WECC_PNW:OR51</v>
          </cell>
        </row>
        <row r="138">
          <cell r="A138" t="str">
            <v>ERC_REST:TX12</v>
          </cell>
        </row>
        <row r="139">
          <cell r="A139" t="str">
            <v>FRCC:FL12</v>
          </cell>
        </row>
        <row r="140">
          <cell r="A140" t="str">
            <v>MIS_INKY:IN12</v>
          </cell>
        </row>
        <row r="141">
          <cell r="A141" t="str">
            <v>MIS_LMI:MI12</v>
          </cell>
        </row>
        <row r="142">
          <cell r="A142" t="str">
            <v>MIS_MNWI:MI12</v>
          </cell>
        </row>
        <row r="143">
          <cell r="A143" t="str">
            <v>MIS_MNWI:MN12</v>
          </cell>
        </row>
        <row r="144">
          <cell r="A144" t="str">
            <v>MIS_MNWI:WI12</v>
          </cell>
        </row>
        <row r="145">
          <cell r="A145" t="str">
            <v>MIS_WUMS:MI12</v>
          </cell>
        </row>
        <row r="146">
          <cell r="A146" t="str">
            <v>MIS_WUMS:WI12</v>
          </cell>
        </row>
        <row r="147">
          <cell r="A147" t="str">
            <v>NENG_CT:CT12</v>
          </cell>
        </row>
        <row r="148">
          <cell r="A148" t="str">
            <v>NENG_ME:ME12</v>
          </cell>
        </row>
        <row r="149">
          <cell r="A149" t="str">
            <v>NENGREST:MA12</v>
          </cell>
        </row>
        <row r="150">
          <cell r="A150" t="str">
            <v>NENGREST:NH12</v>
          </cell>
        </row>
        <row r="151">
          <cell r="A151" t="str">
            <v>NENGREST:RI12</v>
          </cell>
        </row>
        <row r="152">
          <cell r="A152" t="str">
            <v>NY_Z_A&amp;B:NY12</v>
          </cell>
        </row>
        <row r="153">
          <cell r="A153" t="str">
            <v>NY_Z_C&amp;E:NY12</v>
          </cell>
        </row>
        <row r="154">
          <cell r="A154" t="str">
            <v>NY_Z_G-I:NY12</v>
          </cell>
        </row>
        <row r="155">
          <cell r="A155" t="str">
            <v>NY_Z_J:NY12</v>
          </cell>
        </row>
        <row r="156">
          <cell r="A156" t="str">
            <v>NY_Z_K:NY12</v>
          </cell>
        </row>
        <row r="157">
          <cell r="A157" t="str">
            <v>PJM_ATSI:OH12</v>
          </cell>
        </row>
        <row r="158">
          <cell r="A158" t="str">
            <v>PJM_COMD:IL12</v>
          </cell>
        </row>
        <row r="159">
          <cell r="A159" t="str">
            <v>PJM_Dom:NC12</v>
          </cell>
        </row>
        <row r="160">
          <cell r="A160" t="str">
            <v>PJM_Dom:VA12</v>
          </cell>
        </row>
        <row r="161">
          <cell r="A161" t="str">
            <v>PJM_EMAC:DE12</v>
          </cell>
        </row>
        <row r="162">
          <cell r="A162" t="str">
            <v>PJM_EMAC:MD12</v>
          </cell>
        </row>
        <row r="163">
          <cell r="A163" t="str">
            <v>PJM_EMAC:NJ12</v>
          </cell>
        </row>
        <row r="164">
          <cell r="A164" t="str">
            <v>PJM_EMAC:VA12</v>
          </cell>
        </row>
        <row r="165">
          <cell r="A165" t="str">
            <v>PJM_PENE:PA12</v>
          </cell>
        </row>
        <row r="166">
          <cell r="A166" t="str">
            <v>PJM_SMAC:MD12</v>
          </cell>
        </row>
        <row r="167">
          <cell r="A167" t="str">
            <v>PJM_West:MI12</v>
          </cell>
        </row>
        <row r="168">
          <cell r="A168" t="str">
            <v>S_D_AMSO:LA12</v>
          </cell>
        </row>
        <row r="169">
          <cell r="A169" t="str">
            <v>S_D_WOTA:LA12</v>
          </cell>
        </row>
        <row r="170">
          <cell r="A170" t="str">
            <v>S_D_WOTA:TX12</v>
          </cell>
        </row>
        <row r="171">
          <cell r="A171" t="str">
            <v>S_SOU:AL12</v>
          </cell>
        </row>
        <row r="172">
          <cell r="A172" t="str">
            <v>S_SOU:FL12</v>
          </cell>
        </row>
        <row r="173">
          <cell r="A173" t="str">
            <v>S_SOU:GA12</v>
          </cell>
        </row>
        <row r="174">
          <cell r="A174" t="str">
            <v>S_SOU:MS12</v>
          </cell>
        </row>
        <row r="175">
          <cell r="A175" t="str">
            <v>S_VACA:NC12</v>
          </cell>
        </row>
        <row r="176">
          <cell r="A176" t="str">
            <v>S_VACA:SC12</v>
          </cell>
        </row>
        <row r="177">
          <cell r="A177" t="str">
            <v>SPP_SE:LA12</v>
          </cell>
        </row>
        <row r="178">
          <cell r="A178" t="str">
            <v>WEC_CALN:CA12</v>
          </cell>
        </row>
        <row r="179">
          <cell r="A179" t="str">
            <v>WEC_LADW:CA12</v>
          </cell>
        </row>
        <row r="180">
          <cell r="A180" t="str">
            <v>WECC_PNW:CA12</v>
          </cell>
        </row>
        <row r="181">
          <cell r="A181" t="str">
            <v>WECC_PNW:OR12</v>
          </cell>
        </row>
        <row r="182">
          <cell r="A182" t="str">
            <v>WECC_PNW:WA12</v>
          </cell>
        </row>
        <row r="183">
          <cell r="A183" t="str">
            <v>WECC_SCE:CA12</v>
          </cell>
        </row>
        <row r="184">
          <cell r="A184" t="str">
            <v>WECC_SF:CA12</v>
          </cell>
        </row>
        <row r="185">
          <cell r="A185" t="str">
            <v>ERC_REST:TX22</v>
          </cell>
        </row>
        <row r="186">
          <cell r="A186" t="str">
            <v>FRCC:FL22</v>
          </cell>
        </row>
        <row r="187">
          <cell r="A187" t="str">
            <v>MIS_INKY:IN22</v>
          </cell>
        </row>
        <row r="188">
          <cell r="A188" t="str">
            <v>MIS_LMI:MI22</v>
          </cell>
        </row>
        <row r="189">
          <cell r="A189" t="str">
            <v>MIS_MNWI:MI22</v>
          </cell>
        </row>
        <row r="190">
          <cell r="A190" t="str">
            <v>MIS_MNWI:WI22</v>
          </cell>
        </row>
        <row r="191">
          <cell r="A191" t="str">
            <v>MIS_WUMS:MI22</v>
          </cell>
        </row>
        <row r="192">
          <cell r="A192" t="str">
            <v>MIS_WUMS:WI22</v>
          </cell>
        </row>
        <row r="193">
          <cell r="A193" t="str">
            <v>NENG_CT:CT22</v>
          </cell>
        </row>
        <row r="194">
          <cell r="A194" t="str">
            <v>NENG_ME:ME22</v>
          </cell>
        </row>
        <row r="195">
          <cell r="A195" t="str">
            <v>NENGREST:MA22</v>
          </cell>
        </row>
        <row r="196">
          <cell r="A196" t="str">
            <v>NENGREST:NH22</v>
          </cell>
        </row>
        <row r="197">
          <cell r="A197" t="str">
            <v>NENGREST:RI22</v>
          </cell>
        </row>
        <row r="198">
          <cell r="A198" t="str">
            <v>NY_Z_A&amp;B:NY22</v>
          </cell>
        </row>
        <row r="199">
          <cell r="A199" t="str">
            <v>NY_Z_C&amp;E:NY22</v>
          </cell>
        </row>
        <row r="200">
          <cell r="A200" t="str">
            <v>NY_Z_J:NY22</v>
          </cell>
        </row>
        <row r="201">
          <cell r="A201" t="str">
            <v>NY_Z_K:NY22</v>
          </cell>
        </row>
        <row r="202">
          <cell r="A202" t="str">
            <v>PJM_ATSI:OH22</v>
          </cell>
        </row>
        <row r="203">
          <cell r="A203" t="str">
            <v>PJM_COMD:IL22</v>
          </cell>
        </row>
        <row r="204">
          <cell r="A204" t="str">
            <v>PJM_Dom:NC22</v>
          </cell>
        </row>
        <row r="205">
          <cell r="A205" t="str">
            <v>PJM_Dom:VA22</v>
          </cell>
        </row>
        <row r="206">
          <cell r="A206" t="str">
            <v>PJM_EMAC:DE22</v>
          </cell>
        </row>
        <row r="207">
          <cell r="A207" t="str">
            <v>PJM_EMAC:MD22</v>
          </cell>
        </row>
        <row r="208">
          <cell r="A208" t="str">
            <v>PJM_EMAC:NJ22</v>
          </cell>
        </row>
        <row r="209">
          <cell r="A209" t="str">
            <v>PJM_EMAC:VA22</v>
          </cell>
        </row>
        <row r="210">
          <cell r="A210" t="str">
            <v>PJM_PENE:PA22</v>
          </cell>
        </row>
        <row r="211">
          <cell r="A211" t="str">
            <v>PJM_SMAC:MD22</v>
          </cell>
        </row>
        <row r="212">
          <cell r="A212" t="str">
            <v>PJM_West:MI22</v>
          </cell>
        </row>
        <row r="213">
          <cell r="A213" t="str">
            <v>S_D_WOTA:LA22</v>
          </cell>
        </row>
        <row r="214">
          <cell r="A214" t="str">
            <v>S_D_WOTA:TX22</v>
          </cell>
        </row>
        <row r="215">
          <cell r="A215" t="str">
            <v>S_SOU:GA22</v>
          </cell>
        </row>
        <row r="216">
          <cell r="A216" t="str">
            <v>S_VACA:NC22</v>
          </cell>
        </row>
        <row r="217">
          <cell r="A217" t="str">
            <v>S_VACA:SC22</v>
          </cell>
        </row>
        <row r="218">
          <cell r="A218" t="str">
            <v>WEC_CALN:CA22</v>
          </cell>
        </row>
        <row r="219">
          <cell r="A219" t="str">
            <v>WECC_PNW:CA22</v>
          </cell>
        </row>
        <row r="220">
          <cell r="A220" t="str">
            <v>WECC_PNW:OR22</v>
          </cell>
        </row>
        <row r="221">
          <cell r="A221" t="str">
            <v>WECC_PNW:WA22</v>
          </cell>
        </row>
        <row r="222">
          <cell r="A222" t="str">
            <v>WECC_SCE:CA22</v>
          </cell>
        </row>
        <row r="223">
          <cell r="A223" t="str">
            <v>WECC_SF:CA22</v>
          </cell>
        </row>
        <row r="224">
          <cell r="A224" t="str">
            <v>ERC_REST:TX32</v>
          </cell>
        </row>
        <row r="225">
          <cell r="A225" t="str">
            <v>MIS_INKY:IN32</v>
          </cell>
        </row>
        <row r="226">
          <cell r="A226" t="str">
            <v>MIS_LMI:MI32</v>
          </cell>
        </row>
        <row r="227">
          <cell r="A227" t="str">
            <v>MIS_WUMS:MI32</v>
          </cell>
        </row>
        <row r="228">
          <cell r="A228" t="str">
            <v>MIS_WUMS:WI32</v>
          </cell>
        </row>
        <row r="229">
          <cell r="A229" t="str">
            <v>NENG_ME:ME32</v>
          </cell>
        </row>
        <row r="230">
          <cell r="A230" t="str">
            <v>NENGREST:MA32</v>
          </cell>
        </row>
        <row r="231">
          <cell r="A231" t="str">
            <v>NENGREST:NH32</v>
          </cell>
        </row>
        <row r="232">
          <cell r="A232" t="str">
            <v>NENGREST:RI32</v>
          </cell>
        </row>
        <row r="233">
          <cell r="A233" t="str">
            <v>NY_Z_A&amp;B:NY32</v>
          </cell>
        </row>
        <row r="234">
          <cell r="A234" t="str">
            <v>NY_Z_C&amp;E:NY32</v>
          </cell>
        </row>
        <row r="235">
          <cell r="A235" t="str">
            <v>NY_Z_J:NY32</v>
          </cell>
        </row>
        <row r="236">
          <cell r="A236" t="str">
            <v>NY_Z_K:NY32</v>
          </cell>
        </row>
        <row r="237">
          <cell r="A237" t="str">
            <v>PJM_ATSI:OH32</v>
          </cell>
        </row>
        <row r="238">
          <cell r="A238" t="str">
            <v>PJM_COMD:IL32</v>
          </cell>
        </row>
        <row r="239">
          <cell r="A239" t="str">
            <v>PJM_Dom:NC32</v>
          </cell>
        </row>
        <row r="240">
          <cell r="A240" t="str">
            <v>PJM_Dom:VA32</v>
          </cell>
        </row>
        <row r="241">
          <cell r="A241" t="str">
            <v>PJM_EMAC:DE32</v>
          </cell>
        </row>
        <row r="242">
          <cell r="A242" t="str">
            <v>PJM_EMAC:MD32</v>
          </cell>
        </row>
        <row r="243">
          <cell r="A243" t="str">
            <v>PJM_EMAC:NJ32</v>
          </cell>
        </row>
        <row r="244">
          <cell r="A244" t="str">
            <v>PJM_EMAC:VA32</v>
          </cell>
        </row>
        <row r="245">
          <cell r="A245" t="str">
            <v>PJM_PENE:PA32</v>
          </cell>
        </row>
        <row r="246">
          <cell r="A246" t="str">
            <v>S_VACA:NC32</v>
          </cell>
        </row>
        <row r="247">
          <cell r="A247" t="str">
            <v>S_VACA:SC32</v>
          </cell>
        </row>
        <row r="248">
          <cell r="A248" t="str">
            <v>WEC_CALN:CA32</v>
          </cell>
        </row>
        <row r="249">
          <cell r="A249" t="str">
            <v>WECC_PNW:CA32</v>
          </cell>
        </row>
        <row r="250">
          <cell r="A250" t="str">
            <v>WECC_PNW:OR32</v>
          </cell>
        </row>
        <row r="251">
          <cell r="A251" t="str">
            <v>WECC_PNW:WA32</v>
          </cell>
        </row>
        <row r="252">
          <cell r="A252" t="str">
            <v>WECC_SCE:CA32</v>
          </cell>
        </row>
        <row r="253">
          <cell r="A253" t="str">
            <v>ERC_REST:TX42</v>
          </cell>
        </row>
        <row r="254">
          <cell r="A254" t="str">
            <v>MIS_LMI:MI42</v>
          </cell>
        </row>
        <row r="255">
          <cell r="A255" t="str">
            <v>MIS_WUMS:MI42</v>
          </cell>
        </row>
        <row r="256">
          <cell r="A256" t="str">
            <v>MIS_WUMS:WI42</v>
          </cell>
        </row>
        <row r="257">
          <cell r="A257" t="str">
            <v>NENG_ME:ME42</v>
          </cell>
        </row>
        <row r="258">
          <cell r="A258" t="str">
            <v>NENGREST:MA42</v>
          </cell>
        </row>
        <row r="259">
          <cell r="A259" t="str">
            <v>NENGREST:RI42</v>
          </cell>
        </row>
        <row r="260">
          <cell r="A260" t="str">
            <v>NY_Z_K:NY42</v>
          </cell>
        </row>
        <row r="261">
          <cell r="A261" t="str">
            <v>PJM_COMD:IL42</v>
          </cell>
        </row>
        <row r="262">
          <cell r="A262" t="str">
            <v>PJM_Dom:NC42</v>
          </cell>
        </row>
        <row r="263">
          <cell r="A263" t="str">
            <v>PJM_Dom:VA42</v>
          </cell>
        </row>
        <row r="264">
          <cell r="A264" t="str">
            <v>PJM_EMAC:NJ42</v>
          </cell>
        </row>
        <row r="265">
          <cell r="A265" t="str">
            <v>S_VACA:NC42</v>
          </cell>
        </row>
        <row r="266">
          <cell r="A266" t="str">
            <v>WEC_CALN:CA42</v>
          </cell>
        </row>
        <row r="267">
          <cell r="A267" t="str">
            <v>WECC_PNW:CA42</v>
          </cell>
        </row>
        <row r="268">
          <cell r="A268" t="str">
            <v>WECC_PNW:OR42</v>
          </cell>
        </row>
        <row r="269">
          <cell r="A269" t="str">
            <v>WECC_SCE:CA42</v>
          </cell>
        </row>
        <row r="270">
          <cell r="A270" t="str">
            <v>MIS_WUMS:MI52</v>
          </cell>
        </row>
        <row r="271">
          <cell r="A271" t="str">
            <v>NENG_ME:ME52</v>
          </cell>
        </row>
        <row r="272">
          <cell r="A272" t="str">
            <v>NENGREST:MA52</v>
          </cell>
        </row>
        <row r="273">
          <cell r="A273" t="str">
            <v>WECC_PNW:OR52</v>
          </cell>
        </row>
        <row r="274">
          <cell r="A274" t="str">
            <v>ERC_REST:TX14</v>
          </cell>
        </row>
        <row r="275">
          <cell r="A275" t="str">
            <v>FRCC:FL14</v>
          </cell>
        </row>
        <row r="276">
          <cell r="A276" t="str">
            <v>MIS_INKY:IN14</v>
          </cell>
        </row>
        <row r="277">
          <cell r="A277" t="str">
            <v>MIS_LMI:MI14</v>
          </cell>
        </row>
        <row r="278">
          <cell r="A278" t="str">
            <v>MIS_MNWI:MI14</v>
          </cell>
        </row>
        <row r="279">
          <cell r="A279" t="str">
            <v>MIS_MNWI:MN14</v>
          </cell>
        </row>
        <row r="280">
          <cell r="A280" t="str">
            <v>MIS_MNWI:WI14</v>
          </cell>
        </row>
        <row r="281">
          <cell r="A281" t="str">
            <v>MIS_WUMS:MI14</v>
          </cell>
        </row>
        <row r="282">
          <cell r="A282" t="str">
            <v>MIS_WUMS:WI14</v>
          </cell>
        </row>
        <row r="283">
          <cell r="A283" t="str">
            <v>NENG_CT:CT14</v>
          </cell>
        </row>
        <row r="284">
          <cell r="A284" t="str">
            <v>NENG_ME:ME14</v>
          </cell>
        </row>
        <row r="285">
          <cell r="A285" t="str">
            <v>NENGREST:MA14</v>
          </cell>
        </row>
        <row r="286">
          <cell r="A286" t="str">
            <v>NENGREST:NH14</v>
          </cell>
        </row>
        <row r="287">
          <cell r="A287" t="str">
            <v>NENGREST:RI14</v>
          </cell>
        </row>
        <row r="288">
          <cell r="A288" t="str">
            <v>NY_Z_A&amp;B:NY14</v>
          </cell>
        </row>
        <row r="289">
          <cell r="A289" t="str">
            <v>NY_Z_C&amp;E:NY14</v>
          </cell>
        </row>
        <row r="290">
          <cell r="A290" t="str">
            <v>NY_Z_G-I:NY14</v>
          </cell>
        </row>
        <row r="291">
          <cell r="A291" t="str">
            <v>NY_Z_J:NY14</v>
          </cell>
        </row>
        <row r="292">
          <cell r="A292" t="str">
            <v>NY_Z_K:NY14</v>
          </cell>
        </row>
        <row r="293">
          <cell r="A293" t="str">
            <v>PJM_ATSI:OH14</v>
          </cell>
        </row>
        <row r="294">
          <cell r="A294" t="str">
            <v>PJM_COMD:IL14</v>
          </cell>
        </row>
        <row r="295">
          <cell r="A295" t="str">
            <v>PJM_Dom:NC14</v>
          </cell>
        </row>
        <row r="296">
          <cell r="A296" t="str">
            <v>PJM_Dom:VA14</v>
          </cell>
        </row>
        <row r="297">
          <cell r="A297" t="str">
            <v>PJM_EMAC:DE14</v>
          </cell>
        </row>
        <row r="298">
          <cell r="A298" t="str">
            <v>PJM_EMAC:MD14</v>
          </cell>
        </row>
        <row r="299">
          <cell r="A299" t="str">
            <v>PJM_EMAC:NJ14</v>
          </cell>
        </row>
        <row r="300">
          <cell r="A300" t="str">
            <v>PJM_EMAC:VA14</v>
          </cell>
        </row>
        <row r="301">
          <cell r="A301" t="str">
            <v>PJM_PENE:PA14</v>
          </cell>
        </row>
        <row r="302">
          <cell r="A302" t="str">
            <v>PJM_SMAC:MD14</v>
          </cell>
        </row>
        <row r="303">
          <cell r="A303" t="str">
            <v>PJM_West:MI14</v>
          </cell>
        </row>
        <row r="304">
          <cell r="A304" t="str">
            <v>S_D_AMSO:LA14</v>
          </cell>
        </row>
        <row r="305">
          <cell r="A305" t="str">
            <v>S_D_WOTA:LA14</v>
          </cell>
        </row>
        <row r="306">
          <cell r="A306" t="str">
            <v>S_D_WOTA:TX14</v>
          </cell>
        </row>
        <row r="307">
          <cell r="A307" t="str">
            <v>S_SOU:AL14</v>
          </cell>
        </row>
        <row r="308">
          <cell r="A308" t="str">
            <v>S_SOU:FL14</v>
          </cell>
        </row>
        <row r="309">
          <cell r="A309" t="str">
            <v>S_SOU:GA14</v>
          </cell>
        </row>
        <row r="310">
          <cell r="A310" t="str">
            <v>S_SOU:MS14</v>
          </cell>
        </row>
        <row r="311">
          <cell r="A311" t="str">
            <v>S_VACA:NC14</v>
          </cell>
        </row>
        <row r="312">
          <cell r="A312" t="str">
            <v>S_VACA:SC14</v>
          </cell>
        </row>
        <row r="313">
          <cell r="A313" t="str">
            <v>SPP_SE:LA14</v>
          </cell>
        </row>
        <row r="314">
          <cell r="A314" t="str">
            <v>WEC_CALN:CA14</v>
          </cell>
        </row>
        <row r="315">
          <cell r="A315" t="str">
            <v>WEC_LADW:CA14</v>
          </cell>
        </row>
        <row r="316">
          <cell r="A316" t="str">
            <v>WECC_PNW:CA14</v>
          </cell>
        </row>
        <row r="317">
          <cell r="A317" t="str">
            <v>WECC_PNW:OR14</v>
          </cell>
        </row>
        <row r="318">
          <cell r="A318" t="str">
            <v>WECC_PNW:WA14</v>
          </cell>
        </row>
        <row r="319">
          <cell r="A319" t="str">
            <v>WECC_SCE:CA14</v>
          </cell>
        </row>
        <row r="320">
          <cell r="A320" t="str">
            <v>WECC_SF:CA14</v>
          </cell>
        </row>
        <row r="321">
          <cell r="A321" t="str">
            <v>ERC_REST:TX24</v>
          </cell>
        </row>
        <row r="322">
          <cell r="A322" t="str">
            <v>FRCC:FL24</v>
          </cell>
        </row>
        <row r="323">
          <cell r="A323" t="str">
            <v>MIS_INKY:IN24</v>
          </cell>
        </row>
        <row r="324">
          <cell r="A324" t="str">
            <v>MIS_LMI:MI24</v>
          </cell>
        </row>
        <row r="325">
          <cell r="A325" t="str">
            <v>MIS_MNWI:MI24</v>
          </cell>
        </row>
        <row r="326">
          <cell r="A326" t="str">
            <v>MIS_MNWI:WI24</v>
          </cell>
        </row>
        <row r="327">
          <cell r="A327" t="str">
            <v>MIS_WUMS:MI24</v>
          </cell>
        </row>
        <row r="328">
          <cell r="A328" t="str">
            <v>MIS_WUMS:WI24</v>
          </cell>
        </row>
        <row r="329">
          <cell r="A329" t="str">
            <v>NENG_CT:CT24</v>
          </cell>
        </row>
        <row r="330">
          <cell r="A330" t="str">
            <v>NENG_ME:ME24</v>
          </cell>
        </row>
        <row r="331">
          <cell r="A331" t="str">
            <v>NENGREST:MA24</v>
          </cell>
        </row>
        <row r="332">
          <cell r="A332" t="str">
            <v>NENGREST:NH24</v>
          </cell>
        </row>
        <row r="333">
          <cell r="A333" t="str">
            <v>NENGREST:RI24</v>
          </cell>
        </row>
        <row r="334">
          <cell r="A334" t="str">
            <v>NY_Z_A&amp;B:NY24</v>
          </cell>
        </row>
        <row r="335">
          <cell r="A335" t="str">
            <v>NY_Z_C&amp;E:NY24</v>
          </cell>
        </row>
        <row r="336">
          <cell r="A336" t="str">
            <v>NY_Z_J:NY24</v>
          </cell>
        </row>
        <row r="337">
          <cell r="A337" t="str">
            <v>NY_Z_K:NY24</v>
          </cell>
        </row>
        <row r="338">
          <cell r="A338" t="str">
            <v>PJM_ATSI:OH24</v>
          </cell>
        </row>
        <row r="339">
          <cell r="A339" t="str">
            <v>PJM_COMD:IL24</v>
          </cell>
        </row>
        <row r="340">
          <cell r="A340" t="str">
            <v>PJM_Dom:NC24</v>
          </cell>
        </row>
        <row r="341">
          <cell r="A341" t="str">
            <v>PJM_Dom:VA24</v>
          </cell>
        </row>
        <row r="342">
          <cell r="A342" t="str">
            <v>PJM_EMAC:DE24</v>
          </cell>
        </row>
        <row r="343">
          <cell r="A343" t="str">
            <v>PJM_EMAC:MD24</v>
          </cell>
        </row>
        <row r="344">
          <cell r="A344" t="str">
            <v>PJM_EMAC:NJ24</v>
          </cell>
        </row>
        <row r="345">
          <cell r="A345" t="str">
            <v>PJM_EMAC:VA24</v>
          </cell>
        </row>
        <row r="346">
          <cell r="A346" t="str">
            <v>PJM_PENE:PA24</v>
          </cell>
        </row>
        <row r="347">
          <cell r="A347" t="str">
            <v>PJM_SMAC:MD24</v>
          </cell>
        </row>
        <row r="348">
          <cell r="A348" t="str">
            <v>PJM_West:MI24</v>
          </cell>
        </row>
        <row r="349">
          <cell r="A349" t="str">
            <v>S_D_WOTA:LA24</v>
          </cell>
        </row>
        <row r="350">
          <cell r="A350" t="str">
            <v>S_D_WOTA:TX24</v>
          </cell>
        </row>
        <row r="351">
          <cell r="A351" t="str">
            <v>S_SOU:GA24</v>
          </cell>
        </row>
        <row r="352">
          <cell r="A352" t="str">
            <v>S_VACA:NC24</v>
          </cell>
        </row>
        <row r="353">
          <cell r="A353" t="str">
            <v>S_VACA:SC24</v>
          </cell>
        </row>
        <row r="354">
          <cell r="A354" t="str">
            <v>WEC_CALN:CA24</v>
          </cell>
        </row>
        <row r="355">
          <cell r="A355" t="str">
            <v>WECC_PNW:CA24</v>
          </cell>
        </row>
        <row r="356">
          <cell r="A356" t="str">
            <v>WECC_PNW:OR24</v>
          </cell>
        </row>
        <row r="357">
          <cell r="A357" t="str">
            <v>WECC_PNW:WA24</v>
          </cell>
        </row>
        <row r="358">
          <cell r="A358" t="str">
            <v>WECC_SCE:CA24</v>
          </cell>
        </row>
        <row r="359">
          <cell r="A359" t="str">
            <v>WECC_SF:CA24</v>
          </cell>
        </row>
        <row r="360">
          <cell r="A360" t="str">
            <v>ERC_REST:TX34</v>
          </cell>
        </row>
        <row r="361">
          <cell r="A361" t="str">
            <v>MIS_INKY:IN34</v>
          </cell>
        </row>
        <row r="362">
          <cell r="A362" t="str">
            <v>MIS_LMI:MI34</v>
          </cell>
        </row>
        <row r="363">
          <cell r="A363" t="str">
            <v>MIS_WUMS:MI34</v>
          </cell>
        </row>
        <row r="364">
          <cell r="A364" t="str">
            <v>MIS_WUMS:WI34</v>
          </cell>
        </row>
        <row r="365">
          <cell r="A365" t="str">
            <v>NENG_ME:ME34</v>
          </cell>
        </row>
        <row r="366">
          <cell r="A366" t="str">
            <v>NENGREST:MA34</v>
          </cell>
        </row>
        <row r="367">
          <cell r="A367" t="str">
            <v>NENGREST:NH34</v>
          </cell>
        </row>
        <row r="368">
          <cell r="A368" t="str">
            <v>NENGREST:RI34</v>
          </cell>
        </row>
        <row r="369">
          <cell r="A369" t="str">
            <v>NY_Z_A&amp;B:NY34</v>
          </cell>
        </row>
        <row r="370">
          <cell r="A370" t="str">
            <v>NY_Z_C&amp;E:NY34</v>
          </cell>
        </row>
        <row r="371">
          <cell r="A371" t="str">
            <v>NY_Z_J:NY34</v>
          </cell>
        </row>
        <row r="372">
          <cell r="A372" t="str">
            <v>NY_Z_K:NY34</v>
          </cell>
        </row>
        <row r="373">
          <cell r="A373" t="str">
            <v>PJM_ATSI:OH34</v>
          </cell>
        </row>
        <row r="374">
          <cell r="A374" t="str">
            <v>PJM_COMD:IL34</v>
          </cell>
        </row>
        <row r="375">
          <cell r="A375" t="str">
            <v>PJM_Dom:NC34</v>
          </cell>
        </row>
        <row r="376">
          <cell r="A376" t="str">
            <v>PJM_Dom:VA34</v>
          </cell>
        </row>
        <row r="377">
          <cell r="A377" t="str">
            <v>PJM_EMAC:DE34</v>
          </cell>
        </row>
        <row r="378">
          <cell r="A378" t="str">
            <v>PJM_EMAC:MD34</v>
          </cell>
        </row>
        <row r="379">
          <cell r="A379" t="str">
            <v>PJM_EMAC:NJ34</v>
          </cell>
        </row>
        <row r="380">
          <cell r="A380" t="str">
            <v>PJM_EMAC:VA34</v>
          </cell>
        </row>
        <row r="381">
          <cell r="A381" t="str">
            <v>PJM_PENE:PA34</v>
          </cell>
        </row>
        <row r="382">
          <cell r="A382" t="str">
            <v>S_VACA:NC34</v>
          </cell>
        </row>
        <row r="383">
          <cell r="A383" t="str">
            <v>S_VACA:SC34</v>
          </cell>
        </row>
        <row r="384">
          <cell r="A384" t="str">
            <v>WEC_CALN:CA34</v>
          </cell>
        </row>
        <row r="385">
          <cell r="A385" t="str">
            <v>WECC_PNW:CA34</v>
          </cell>
        </row>
        <row r="386">
          <cell r="A386" t="str">
            <v>WECC_PNW:OR34</v>
          </cell>
        </row>
        <row r="387">
          <cell r="A387" t="str">
            <v>WECC_PNW:WA34</v>
          </cell>
        </row>
        <row r="388">
          <cell r="A388" t="str">
            <v>WECC_SCE:CA34</v>
          </cell>
        </row>
        <row r="389">
          <cell r="A389" t="str">
            <v>ERC_REST:TX44</v>
          </cell>
        </row>
        <row r="390">
          <cell r="A390" t="str">
            <v>MIS_LMI:MI44</v>
          </cell>
        </row>
        <row r="391">
          <cell r="A391" t="str">
            <v>MIS_WUMS:MI44</v>
          </cell>
        </row>
        <row r="392">
          <cell r="A392" t="str">
            <v>MIS_WUMS:WI44</v>
          </cell>
        </row>
        <row r="393">
          <cell r="A393" t="str">
            <v>NENG_ME:ME44</v>
          </cell>
        </row>
        <row r="394">
          <cell r="A394" t="str">
            <v>NENGREST:MA44</v>
          </cell>
        </row>
        <row r="395">
          <cell r="A395" t="str">
            <v>NENGREST:RI44</v>
          </cell>
        </row>
        <row r="396">
          <cell r="A396" t="str">
            <v>NY_Z_K:NY44</v>
          </cell>
        </row>
        <row r="397">
          <cell r="A397" t="str">
            <v>PJM_COMD:IL44</v>
          </cell>
        </row>
        <row r="398">
          <cell r="A398" t="str">
            <v>PJM_Dom:NC44</v>
          </cell>
        </row>
        <row r="399">
          <cell r="A399" t="str">
            <v>PJM_Dom:VA44</v>
          </cell>
        </row>
        <row r="400">
          <cell r="A400" t="str">
            <v>PJM_EMAC:NJ44</v>
          </cell>
        </row>
        <row r="401">
          <cell r="A401" t="str">
            <v>S_VACA:NC44</v>
          </cell>
        </row>
        <row r="402">
          <cell r="A402" t="str">
            <v>WEC_CALN:CA44</v>
          </cell>
        </row>
        <row r="403">
          <cell r="A403" t="str">
            <v>WECC_PNW:CA44</v>
          </cell>
        </row>
        <row r="404">
          <cell r="A404" t="str">
            <v>WECC_PNW:OR44</v>
          </cell>
        </row>
        <row r="405">
          <cell r="A405" t="str">
            <v>WECC_SCE:CA44</v>
          </cell>
        </row>
        <row r="406">
          <cell r="A406" t="str">
            <v>MIS_WUMS:MI54</v>
          </cell>
        </row>
        <row r="407">
          <cell r="A407" t="str">
            <v>NENG_ME:ME54</v>
          </cell>
        </row>
        <row r="408">
          <cell r="A408" t="str">
            <v>NENGREST:MA54</v>
          </cell>
        </row>
        <row r="409">
          <cell r="A409" t="str">
            <v>WECC_PNW:OR54</v>
          </cell>
        </row>
      </sheetData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b Descriptions"/>
      <sheetName val="README"/>
      <sheetName val="CDN CPI"/>
      <sheetName val="Setup"/>
      <sheetName val="Inputs"/>
      <sheetName val="Capital escalation 2"/>
      <sheetName val="ovr cst no CPP"/>
      <sheetName val="tblCapitalEsc.ScalarsUnitPot."/>
      <sheetName val="tblCapitalEscalationSchedules"/>
      <sheetName val="tblCapitalEscalationScalars"/>
      <sheetName val="Regions"/>
      <sheetName val="Regions(keep)"/>
      <sheetName val="ToNeha_RegionalCostScalars"/>
      <sheetName val="NS_Added RegionCombo 09-12-17"/>
      <sheetName val="To Neha 08-23-17_Part 2"/>
      <sheetName val="tblFuelDemandRegion"/>
      <sheetName val="Profiles"/>
      <sheetName val="ContingencyFactors"/>
      <sheetName val="AEO2008 Availability Data"/>
      <sheetName val="SubTypes_OLD"/>
      <sheetName val="SubTypes"/>
      <sheetName val="Hydro Final"/>
      <sheetName val="Landfill Gas Final"/>
      <sheetName val="Geo Final"/>
      <sheetName val="Onshore Wind CapitalCosts"/>
      <sheetName val="Offshore DeepWater CapCosts"/>
      <sheetName val="Offshore ShallowWater CapCosts"/>
      <sheetName val="Wind Canada Final"/>
      <sheetName val="Canada Wind Profile"/>
      <sheetName val="Wind Profile"/>
      <sheetName val="Offshore Wind Profile"/>
      <sheetName val="Wind RMs"/>
      <sheetName val="Solar thermal costs"/>
      <sheetName val="Solar Profile"/>
      <sheetName val="ToAccess_BldUntRenewGenProfiles"/>
      <sheetName val="Solar RMs"/>
      <sheetName val="ToAccess_BuildCumulativeSchedul"/>
      <sheetName val="ToAccess_BuildUnitSchedules"/>
      <sheetName val="total number of plants check"/>
      <sheetName val="ToAccess_BuildUnits"/>
      <sheetName val="ToAccess_BuildFinancialSch(F)"/>
      <sheetName val="ToAccess_BuildFinancialSch"/>
      <sheetName val="ToAccess_DiscRateSchedules"/>
      <sheetName val="ToAccess_DiscountRates"/>
      <sheetName val="ToAccess_BuildUnitScheduleUnits"/>
      <sheetName val="BuildUnitScheduleUnits"/>
      <sheetName val="ToAccess_BuildCumBounds"/>
      <sheetName val="ToAccess_CumBoundsDetails"/>
      <sheetName val="ToAccess_VOM"/>
      <sheetName val="ToAccess_MaintenanceOutageBuild"/>
      <sheetName val="ToAc_FuelDemandRegionBuildUnits"/>
      <sheetName val="email"/>
      <sheetName val="Conversion of year dollars"/>
    </sheetNames>
    <sheetDataSet>
      <sheetData sheetId="0"/>
      <sheetData sheetId="1"/>
      <sheetData sheetId="2"/>
      <sheetData sheetId="3">
        <row r="11">
          <cell r="C11" t="str">
            <v>EPA v6.17_09-11-17</v>
          </cell>
        </row>
      </sheetData>
      <sheetData sheetId="4"/>
      <sheetData sheetId="5"/>
      <sheetData sheetId="6">
        <row r="3">
          <cell r="U3" t="str">
            <v>UPC30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1">
          <cell r="B1" t="str">
            <v xml:space="preserve">AEO2009 - NEMS </v>
          </cell>
        </row>
      </sheetData>
      <sheetData sheetId="17">
        <row r="2">
          <cell r="A2" t="str">
            <v>Category</v>
          </cell>
        </row>
      </sheetData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hat's new"/>
      <sheetName val="Setup"/>
      <sheetName val="NPV"/>
      <sheetName val="Nox policy cost Map"/>
      <sheetName val="Final Wholesale Price"/>
      <sheetName val="Create LoadShape"/>
      <sheetName val="Input - Coal Supply"/>
      <sheetName val="input - Collapse Tables"/>
      <sheetName val="Gen&amp;Cap Summary"/>
      <sheetName val="Cap_Summary"/>
      <sheetName val="PlantType"/>
      <sheetName val="Summary"/>
      <sheetName val="ToAccess"/>
      <sheetName val="NEW UNITS Table"/>
      <sheetName val="state list abb"/>
      <sheetName val="State Emissions Data"/>
      <sheetName val="Emission Rates"/>
    </sheetNames>
    <sheetDataSet>
      <sheetData sheetId="0"/>
      <sheetData sheetId="1">
        <row r="13">
          <cell r="V13">
            <v>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>
        <row r="50">
          <cell r="B50">
            <v>142.83851000000004</v>
          </cell>
        </row>
      </sheetData>
      <sheetData sheetId="10"/>
      <sheetData sheetId="11"/>
      <sheetData sheetId="12"/>
      <sheetData sheetId="13">
        <row r="1">
          <cell r="A1" t="str">
            <v>Concat</v>
          </cell>
        </row>
      </sheetData>
      <sheetData sheetId="14">
        <row r="28">
          <cell r="AQ28">
            <v>33.72610629394859</v>
          </cell>
        </row>
      </sheetData>
      <sheetData sheetId="15"/>
      <sheetData sheetId="16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ADME"/>
      <sheetName val="FileList"/>
      <sheetName val="NetworkMap"/>
      <sheetName val="Node Names"/>
      <sheetName val="LNG Facilities"/>
      <sheetName val="L48 Demand Nodes MAP"/>
      <sheetName val="L48 Demand Nodes LIST"/>
      <sheetName val="Supply Regions MAP"/>
      <sheetName val="Supply Regions LIST"/>
      <sheetName val="DC_Calc"/>
      <sheetName val="Network Link Names"/>
      <sheetName val="Output Variables"/>
      <sheetName val="Aggregate Regions"/>
      <sheetName val="Census Regions"/>
      <sheetName val="Demand Regions"/>
      <sheetName val="NERC Regions"/>
      <sheetName val="GD Locations"/>
      <sheetName val="Storage Regions"/>
      <sheetName val="PlotDiscountCurves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Key"/>
      <sheetName val="Europe"/>
      <sheetName val="CDR Pivot"/>
      <sheetName val="Imp and Exp"/>
      <sheetName val="US Prod Data"/>
      <sheetName val="2006 Int Flows"/>
      <sheetName val="Int Prod Data"/>
      <sheetName val="Price Data"/>
      <sheetName val="Supply Data"/>
    </sheetNames>
    <sheetDataSet>
      <sheetData sheetId="0">
        <row r="2">
          <cell r="A2" t="str">
            <v>AK</v>
          </cell>
          <cell r="B2" t="str">
            <v>Other US</v>
          </cell>
          <cell r="I2" t="str">
            <v>AB</v>
          </cell>
          <cell r="J2" t="str">
            <v>Canada</v>
          </cell>
          <cell r="L2" t="str">
            <v>ASIO</v>
          </cell>
          <cell r="M2" t="str">
            <v>Other Asia</v>
          </cell>
        </row>
        <row r="3">
          <cell r="A3" t="str">
            <v>AL</v>
          </cell>
          <cell r="B3" t="str">
            <v>No. &amp; So. Appalachia</v>
          </cell>
          <cell r="I3" t="str">
            <v>AF</v>
          </cell>
          <cell r="J3" t="str">
            <v>S Africa</v>
          </cell>
          <cell r="L3" t="str">
            <v>AUST</v>
          </cell>
          <cell r="M3" t="str">
            <v>Other Asia</v>
          </cell>
        </row>
        <row r="4">
          <cell r="A4" t="str">
            <v>AN</v>
          </cell>
          <cell r="B4" t="str">
            <v>Other US</v>
          </cell>
          <cell r="I4" t="str">
            <v>AU</v>
          </cell>
          <cell r="J4" t="str">
            <v>Australia</v>
          </cell>
          <cell r="L4" t="str">
            <v>BRIT</v>
          </cell>
          <cell r="M4" t="str">
            <v>Europe</v>
          </cell>
        </row>
        <row r="5">
          <cell r="A5" t="str">
            <v>AS</v>
          </cell>
          <cell r="B5" t="str">
            <v>Other US</v>
          </cell>
          <cell r="I5" t="str">
            <v>BC</v>
          </cell>
          <cell r="J5" t="str">
            <v>Canada</v>
          </cell>
          <cell r="L5" t="str">
            <v>CANA</v>
          </cell>
          <cell r="M5" t="str">
            <v>N America</v>
          </cell>
        </row>
        <row r="6">
          <cell r="A6" t="str">
            <v>AZ</v>
          </cell>
          <cell r="B6" t="str">
            <v>Other US</v>
          </cell>
          <cell r="I6" t="str">
            <v>CH</v>
          </cell>
          <cell r="J6" t="str">
            <v>China</v>
          </cell>
          <cell r="L6" t="str">
            <v>CHIN</v>
          </cell>
          <cell r="M6" t="str">
            <v>Other Asia</v>
          </cell>
        </row>
        <row r="7">
          <cell r="A7" t="str">
            <v>CD</v>
          </cell>
          <cell r="B7" t="str">
            <v>Rockies</v>
          </cell>
          <cell r="I7" t="str">
            <v>CL</v>
          </cell>
          <cell r="J7" t="str">
            <v>Colombia</v>
          </cell>
          <cell r="L7" t="str">
            <v>COLO</v>
          </cell>
          <cell r="M7" t="str">
            <v>Latin America</v>
          </cell>
        </row>
        <row r="8">
          <cell r="A8" t="str">
            <v>CG</v>
          </cell>
          <cell r="B8" t="str">
            <v>Rockies</v>
          </cell>
          <cell r="I8" t="str">
            <v>EE</v>
          </cell>
          <cell r="J8" t="str">
            <v>E Europe</v>
          </cell>
          <cell r="L8" t="str">
            <v>EU-E</v>
          </cell>
          <cell r="M8" t="str">
            <v>Europe</v>
          </cell>
        </row>
        <row r="9">
          <cell r="A9" t="str">
            <v>CR</v>
          </cell>
          <cell r="B9" t="str">
            <v>Rockies</v>
          </cell>
          <cell r="I9" t="str">
            <v>EN</v>
          </cell>
          <cell r="J9" t="str">
            <v>N Europe</v>
          </cell>
          <cell r="L9" t="str">
            <v>EU-N</v>
          </cell>
          <cell r="M9" t="str">
            <v>Europe</v>
          </cell>
        </row>
        <row r="10">
          <cell r="A10" t="str">
            <v>CS</v>
          </cell>
          <cell r="B10" t="str">
            <v>Rockies</v>
          </cell>
          <cell r="I10" t="str">
            <v>GR</v>
          </cell>
          <cell r="J10" t="str">
            <v>Germany</v>
          </cell>
          <cell r="L10" t="str">
            <v>EU-S</v>
          </cell>
          <cell r="M10" t="str">
            <v>Europe</v>
          </cell>
        </row>
        <row r="11">
          <cell r="A11" t="str">
            <v>CU</v>
          </cell>
          <cell r="B11" t="str">
            <v>Rockies</v>
          </cell>
          <cell r="I11" t="str">
            <v>GT</v>
          </cell>
          <cell r="J11" t="str">
            <v>Greece/Turkey</v>
          </cell>
          <cell r="L11" t="str">
            <v>EU-W</v>
          </cell>
          <cell r="M11" t="str">
            <v>Europe</v>
          </cell>
        </row>
        <row r="12">
          <cell r="A12" t="str">
            <v>IA</v>
          </cell>
          <cell r="B12" t="str">
            <v>Other US</v>
          </cell>
          <cell r="I12" t="str">
            <v>II</v>
          </cell>
          <cell r="J12" t="str">
            <v>India</v>
          </cell>
          <cell r="L12" t="str">
            <v>GERM</v>
          </cell>
          <cell r="M12" t="str">
            <v>Europe</v>
          </cell>
        </row>
        <row r="13">
          <cell r="A13" t="str">
            <v>IL</v>
          </cell>
          <cell r="B13" t="str">
            <v>Midwest</v>
          </cell>
          <cell r="I13" t="str">
            <v>IO</v>
          </cell>
          <cell r="J13" t="str">
            <v>Indonesia</v>
          </cell>
          <cell r="L13" t="str">
            <v>INDI</v>
          </cell>
          <cell r="M13" t="str">
            <v>Other Asia</v>
          </cell>
        </row>
        <row r="14">
          <cell r="A14" t="str">
            <v>IN</v>
          </cell>
          <cell r="B14" t="str">
            <v>Midwest</v>
          </cell>
          <cell r="I14" t="str">
            <v>KO</v>
          </cell>
          <cell r="J14" t="str">
            <v>Korea</v>
          </cell>
          <cell r="L14" t="str">
            <v>INDO</v>
          </cell>
          <cell r="M14" t="str">
            <v>Other Asia</v>
          </cell>
        </row>
        <row r="15">
          <cell r="A15" t="str">
            <v>KE</v>
          </cell>
          <cell r="B15" t="str">
            <v>Central Appalachia</v>
          </cell>
          <cell r="I15" t="str">
            <v>KZ</v>
          </cell>
          <cell r="J15" t="str">
            <v>Kazakhstan</v>
          </cell>
          <cell r="L15" t="str">
            <v>MIDD</v>
          </cell>
          <cell r="M15" t="str">
            <v>Africa/ME</v>
          </cell>
        </row>
        <row r="16">
          <cell r="A16" t="str">
            <v>KS</v>
          </cell>
          <cell r="B16" t="str">
            <v>Other US</v>
          </cell>
          <cell r="I16" t="str">
            <v>MX</v>
          </cell>
          <cell r="J16" t="str">
            <v>Mexico</v>
          </cell>
          <cell r="L16" t="str">
            <v>JAPA</v>
          </cell>
          <cell r="M16" t="str">
            <v>Japan</v>
          </cell>
        </row>
        <row r="17">
          <cell r="A17" t="str">
            <v>KW</v>
          </cell>
          <cell r="B17" t="str">
            <v>Midwest</v>
          </cell>
          <cell r="I17" t="str">
            <v>OS</v>
          </cell>
          <cell r="J17" t="str">
            <v>S America</v>
          </cell>
          <cell r="L17" t="str">
            <v>KAZA</v>
          </cell>
          <cell r="M17" t="str">
            <v>Europe</v>
          </cell>
        </row>
        <row r="18">
          <cell r="A18" t="str">
            <v>LA</v>
          </cell>
          <cell r="B18" t="str">
            <v>Other US</v>
          </cell>
          <cell r="I18" t="str">
            <v>PO</v>
          </cell>
          <cell r="J18" t="str">
            <v>Poland</v>
          </cell>
          <cell r="L18" t="str">
            <v>POLA</v>
          </cell>
          <cell r="M18" t="str">
            <v>Europe</v>
          </cell>
        </row>
        <row r="19">
          <cell r="A19" t="str">
            <v>MD</v>
          </cell>
          <cell r="B19" t="str">
            <v>No. &amp; So. Appalachia</v>
          </cell>
          <cell r="I19" t="str">
            <v>RA</v>
          </cell>
          <cell r="J19" t="str">
            <v>Russia</v>
          </cell>
          <cell r="L19" t="str">
            <v>RUSS</v>
          </cell>
          <cell r="M19" t="str">
            <v>Europe</v>
          </cell>
        </row>
        <row r="20">
          <cell r="A20" t="str">
            <v>ME</v>
          </cell>
          <cell r="B20" t="str">
            <v>Wyoming &amp; Montana</v>
          </cell>
          <cell r="I20" t="str">
            <v>SK</v>
          </cell>
          <cell r="J20" t="str">
            <v>Canada</v>
          </cell>
          <cell r="L20" t="str">
            <v>SOAF</v>
          </cell>
          <cell r="M20" t="str">
            <v>Africa/ME</v>
          </cell>
        </row>
        <row r="21">
          <cell r="A21" t="str">
            <v>MO</v>
          </cell>
          <cell r="B21" t="str">
            <v>Other US</v>
          </cell>
          <cell r="I21" t="str">
            <v>SP</v>
          </cell>
          <cell r="J21" t="str">
            <v>Spain</v>
          </cell>
          <cell r="L21" t="str">
            <v>SOAM</v>
          </cell>
          <cell r="M21" t="str">
            <v>Latin America</v>
          </cell>
        </row>
        <row r="22">
          <cell r="A22" t="str">
            <v>MP</v>
          </cell>
          <cell r="B22" t="str">
            <v>Wyoming &amp; Montana</v>
          </cell>
          <cell r="I22" t="str">
            <v>TV</v>
          </cell>
          <cell r="J22" t="str">
            <v>Thai/Vietnam</v>
          </cell>
          <cell r="L22" t="str">
            <v>SPAI</v>
          </cell>
          <cell r="M22" t="str">
            <v>Europe</v>
          </cell>
        </row>
        <row r="23">
          <cell r="A23" t="str">
            <v>MS</v>
          </cell>
          <cell r="B23" t="str">
            <v>No. &amp; So. Appalachia</v>
          </cell>
          <cell r="I23" t="str">
            <v>UK</v>
          </cell>
          <cell r="J23" t="str">
            <v>UK</v>
          </cell>
          <cell r="L23" t="str">
            <v>UKRA</v>
          </cell>
          <cell r="M23" t="str">
            <v>Europe</v>
          </cell>
        </row>
        <row r="24">
          <cell r="A24" t="str">
            <v>MW</v>
          </cell>
          <cell r="B24" t="str">
            <v>Wyoming &amp; Montana</v>
          </cell>
          <cell r="I24" t="str">
            <v>UR</v>
          </cell>
          <cell r="J24" t="str">
            <v>Ukraine</v>
          </cell>
          <cell r="L24" t="str">
            <v>KORE</v>
          </cell>
          <cell r="M24" t="str">
            <v>Other Asia</v>
          </cell>
        </row>
        <row r="25">
          <cell r="A25" t="str">
            <v>ND</v>
          </cell>
          <cell r="B25" t="str">
            <v>Other US</v>
          </cell>
          <cell r="I25" t="str">
            <v>VZ</v>
          </cell>
          <cell r="J25" t="str">
            <v>Venezuela</v>
          </cell>
          <cell r="L25" t="str">
            <v>HGKG</v>
          </cell>
          <cell r="M25" t="str">
            <v>Other Asia</v>
          </cell>
        </row>
        <row r="26">
          <cell r="A26" t="str">
            <v>None</v>
          </cell>
          <cell r="B26" t="str">
            <v>Other US</v>
          </cell>
          <cell r="I26" t="str">
            <v>WP</v>
          </cell>
          <cell r="J26" t="str">
            <v>US</v>
          </cell>
          <cell r="L26" t="str">
            <v>TAIW</v>
          </cell>
          <cell r="M26" t="str">
            <v>Other Asia</v>
          </cell>
        </row>
        <row r="27">
          <cell r="A27" t="str">
            <v>NR</v>
          </cell>
          <cell r="B27" t="str">
            <v>Other US</v>
          </cell>
          <cell r="I27" t="str">
            <v>MP</v>
          </cell>
          <cell r="J27" t="str">
            <v>US</v>
          </cell>
          <cell r="L27" t="str">
            <v>BNSC</v>
          </cell>
          <cell r="M27" t="str">
            <v>N America</v>
          </cell>
        </row>
        <row r="28">
          <cell r="A28" t="str">
            <v>NS</v>
          </cell>
          <cell r="B28" t="str">
            <v>Other US</v>
          </cell>
          <cell r="I28" t="str">
            <v>OH</v>
          </cell>
          <cell r="J28" t="str">
            <v>US</v>
          </cell>
          <cell r="L28" t="str">
            <v>BONC</v>
          </cell>
          <cell r="M28" t="str">
            <v>N America</v>
          </cell>
        </row>
        <row r="29">
          <cell r="A29" t="str">
            <v>OH</v>
          </cell>
          <cell r="B29" t="str">
            <v>No. &amp; So. Appalachia</v>
          </cell>
          <cell r="I29" t="str">
            <v>WL</v>
          </cell>
          <cell r="J29" t="str">
            <v>US</v>
          </cell>
          <cell r="L29" t="str">
            <v>RNBC</v>
          </cell>
          <cell r="M29" t="str">
            <v>N America</v>
          </cell>
        </row>
        <row r="30">
          <cell r="A30" t="str">
            <v>OK</v>
          </cell>
          <cell r="B30" t="str">
            <v>Other US</v>
          </cell>
          <cell r="I30" t="str">
            <v>WN</v>
          </cell>
          <cell r="J30" t="str">
            <v>US</v>
          </cell>
          <cell r="L30" t="str">
            <v>RNSC</v>
          </cell>
          <cell r="M30" t="str">
            <v>N America</v>
          </cell>
        </row>
        <row r="31">
          <cell r="A31" t="str">
            <v>PC</v>
          </cell>
          <cell r="B31" t="str">
            <v>No. &amp; So. Appalachia</v>
          </cell>
          <cell r="I31" t="str">
            <v>KE</v>
          </cell>
          <cell r="J31" t="str">
            <v>US</v>
          </cell>
          <cell r="L31" t="str">
            <v>MSKC</v>
          </cell>
          <cell r="M31" t="str">
            <v>N America</v>
          </cell>
        </row>
        <row r="32">
          <cell r="A32" t="str">
            <v>PW</v>
          </cell>
          <cell r="B32" t="str">
            <v>No. &amp; So. Appalachia</v>
          </cell>
          <cell r="I32" t="str">
            <v>VA</v>
          </cell>
          <cell r="J32" t="str">
            <v>US</v>
          </cell>
          <cell r="L32" t="str">
            <v>MABC</v>
          </cell>
          <cell r="M32" t="str">
            <v>N America</v>
          </cell>
        </row>
        <row r="33">
          <cell r="A33" t="str">
            <v>TN</v>
          </cell>
          <cell r="B33" t="str">
            <v>No. &amp; So. Appalachia</v>
          </cell>
          <cell r="I33" t="str">
            <v>WS</v>
          </cell>
          <cell r="J33" t="str">
            <v>US</v>
          </cell>
          <cell r="L33" t="str">
            <v>BGE4</v>
          </cell>
          <cell r="M33" t="str">
            <v>N America</v>
          </cell>
        </row>
        <row r="34">
          <cell r="A34" t="str">
            <v>TX</v>
          </cell>
          <cell r="B34" t="str">
            <v>Other US</v>
          </cell>
          <cell r="I34" t="str">
            <v>PW</v>
          </cell>
          <cell r="J34" t="str">
            <v>US</v>
          </cell>
          <cell r="L34" t="str">
            <v>BMA4</v>
          </cell>
          <cell r="M34" t="str">
            <v>N America</v>
          </cell>
        </row>
        <row r="35">
          <cell r="A35" t="str">
            <v>UC</v>
          </cell>
          <cell r="B35" t="str">
            <v>Rockies</v>
          </cell>
          <cell r="I35" t="str">
            <v>AL</v>
          </cell>
          <cell r="J35" t="str">
            <v>US</v>
          </cell>
          <cell r="L35" t="str">
            <v>BNE2</v>
          </cell>
          <cell r="M35" t="str">
            <v>N America</v>
          </cell>
        </row>
        <row r="36">
          <cell r="A36" t="str">
            <v>US</v>
          </cell>
          <cell r="B36" t="str">
            <v>Rockies</v>
          </cell>
          <cell r="L36" t="str">
            <v>MWG4</v>
          </cell>
          <cell r="M36" t="str">
            <v>N America</v>
          </cell>
        </row>
        <row r="37">
          <cell r="A37" t="str">
            <v>UT</v>
          </cell>
          <cell r="B37" t="str">
            <v>Rockies</v>
          </cell>
          <cell r="L37" t="str">
            <v>RMBC</v>
          </cell>
          <cell r="M37" t="str">
            <v>N America</v>
          </cell>
        </row>
        <row r="38">
          <cell r="A38" t="str">
            <v>VA</v>
          </cell>
          <cell r="B38" t="str">
            <v>Central Appalachia</v>
          </cell>
          <cell r="L38" t="str">
            <v>RNE2</v>
          </cell>
          <cell r="M38" t="str">
            <v>N America</v>
          </cell>
        </row>
        <row r="39">
          <cell r="A39" t="str">
            <v>WA</v>
          </cell>
          <cell r="B39" t="str">
            <v>Other US</v>
          </cell>
          <cell r="L39" t="str">
            <v>RNN4</v>
          </cell>
          <cell r="M39" t="str">
            <v>N America</v>
          </cell>
        </row>
        <row r="40">
          <cell r="A40" t="str">
            <v>WG</v>
          </cell>
          <cell r="B40" t="str">
            <v>Wyoming &amp; Montana</v>
          </cell>
          <cell r="L40" t="str">
            <v>RNW2</v>
          </cell>
          <cell r="M40" t="str">
            <v>N America</v>
          </cell>
        </row>
        <row r="41">
          <cell r="A41" t="str">
            <v>WL</v>
          </cell>
          <cell r="B41" t="str">
            <v>Wyoming &amp; Montana</v>
          </cell>
          <cell r="L41" t="str">
            <v>RRW2</v>
          </cell>
          <cell r="M41" t="str">
            <v>N America</v>
          </cell>
        </row>
        <row r="42">
          <cell r="A42" t="str">
            <v>WN</v>
          </cell>
          <cell r="B42" t="str">
            <v>No. &amp; So. Appalachia</v>
          </cell>
          <cell r="L42" t="str">
            <v>RVA2</v>
          </cell>
          <cell r="M42" t="str">
            <v>N America</v>
          </cell>
        </row>
        <row r="43">
          <cell r="A43" t="str">
            <v>WP</v>
          </cell>
          <cell r="B43" t="str">
            <v>Wyoming &amp; Montana</v>
          </cell>
          <cell r="L43" t="str">
            <v>RVA4</v>
          </cell>
          <cell r="M43" t="str">
            <v>N America</v>
          </cell>
        </row>
        <row r="44">
          <cell r="A44" t="str">
            <v>WS</v>
          </cell>
          <cell r="B44" t="str">
            <v>Central Appalachia</v>
          </cell>
          <cell r="L44" t="str">
            <v>TMA2</v>
          </cell>
          <cell r="M44" t="str">
            <v>N America</v>
          </cell>
        </row>
        <row r="45">
          <cell r="A45" t="str">
            <v>BM</v>
          </cell>
          <cell r="B45" t="str">
            <v>Biomass</v>
          </cell>
          <cell r="L45" t="str">
            <v>TRW2</v>
          </cell>
          <cell r="M45" t="str">
            <v>N America</v>
          </cell>
        </row>
        <row r="46">
          <cell r="A46" t="str">
            <v>BN</v>
          </cell>
          <cell r="B46" t="str">
            <v>Biomass</v>
          </cell>
          <cell r="L46" t="str">
            <v>BFL1</v>
          </cell>
          <cell r="M46" t="str">
            <v>N America</v>
          </cell>
        </row>
        <row r="47">
          <cell r="A47" t="str">
            <v>BO</v>
          </cell>
          <cell r="B47" t="str">
            <v>Biomass</v>
          </cell>
          <cell r="L47" t="str">
            <v>BFL2</v>
          </cell>
          <cell r="M47" t="str">
            <v>N America</v>
          </cell>
        </row>
        <row r="48">
          <cell r="A48" t="str">
            <v>BP</v>
          </cell>
          <cell r="B48" t="str">
            <v>Biomass</v>
          </cell>
          <cell r="L48" t="str">
            <v>BFL3</v>
          </cell>
          <cell r="M48" t="str">
            <v>N America</v>
          </cell>
        </row>
        <row r="49">
          <cell r="A49" t="str">
            <v>BQ</v>
          </cell>
          <cell r="B49" t="str">
            <v>Biomass</v>
          </cell>
          <cell r="L49" t="str">
            <v>BGE2</v>
          </cell>
          <cell r="M49" t="str">
            <v>N America</v>
          </cell>
        </row>
        <row r="50">
          <cell r="A50" t="str">
            <v>BR</v>
          </cell>
          <cell r="B50" t="str">
            <v>Biomass</v>
          </cell>
          <cell r="L50" t="str">
            <v>BGE3</v>
          </cell>
          <cell r="M50" t="str">
            <v>N America</v>
          </cell>
        </row>
        <row r="51">
          <cell r="A51" t="str">
            <v>BS</v>
          </cell>
          <cell r="B51" t="str">
            <v>Biomass</v>
          </cell>
          <cell r="L51" t="str">
            <v>BGL1</v>
          </cell>
          <cell r="M51" t="str">
            <v>N America</v>
          </cell>
        </row>
        <row r="52">
          <cell r="A52" t="str">
            <v>BT</v>
          </cell>
          <cell r="B52" t="str">
            <v>Biomass</v>
          </cell>
          <cell r="L52" t="str">
            <v>BGL2</v>
          </cell>
          <cell r="M52" t="str">
            <v>N America</v>
          </cell>
        </row>
        <row r="53">
          <cell r="A53" t="str">
            <v>BU</v>
          </cell>
          <cell r="B53" t="str">
            <v>Biomass</v>
          </cell>
          <cell r="L53" t="str">
            <v>BGL3</v>
          </cell>
          <cell r="M53" t="str">
            <v>N America</v>
          </cell>
        </row>
        <row r="54">
          <cell r="A54" t="str">
            <v>BV</v>
          </cell>
          <cell r="B54" t="str">
            <v>Biomass</v>
          </cell>
          <cell r="L54" t="str">
            <v>BGL4</v>
          </cell>
          <cell r="M54" t="str">
            <v>N America</v>
          </cell>
        </row>
        <row r="55">
          <cell r="A55" t="str">
            <v>BW</v>
          </cell>
          <cell r="B55" t="str">
            <v>Biomass</v>
          </cell>
          <cell r="L55" t="str">
            <v>BMA1</v>
          </cell>
          <cell r="M55" t="str">
            <v>N America</v>
          </cell>
        </row>
        <row r="56">
          <cell r="A56" t="str">
            <v>BX</v>
          </cell>
          <cell r="B56" t="str">
            <v>Biomass</v>
          </cell>
          <cell r="L56" t="str">
            <v>BMA2</v>
          </cell>
          <cell r="M56" t="str">
            <v>N America</v>
          </cell>
        </row>
        <row r="57">
          <cell r="A57" t="str">
            <v>BY</v>
          </cell>
          <cell r="B57" t="str">
            <v>Biomass</v>
          </cell>
          <cell r="L57" t="str">
            <v>BMA3</v>
          </cell>
          <cell r="M57" t="str">
            <v>N America</v>
          </cell>
        </row>
        <row r="58">
          <cell r="A58" t="str">
            <v>BZ</v>
          </cell>
          <cell r="B58" t="str">
            <v>Biomass</v>
          </cell>
          <cell r="L58" t="str">
            <v>BMW2</v>
          </cell>
          <cell r="M58" t="str">
            <v>N America</v>
          </cell>
        </row>
        <row r="59">
          <cell r="A59" t="str">
            <v>CB</v>
          </cell>
          <cell r="B59" t="str">
            <v>Biomass</v>
          </cell>
          <cell r="L59" t="str">
            <v>BMW3</v>
          </cell>
          <cell r="M59" t="str">
            <v>N America</v>
          </cell>
        </row>
        <row r="60">
          <cell r="A60" t="str">
            <v>SK</v>
          </cell>
          <cell r="B60" t="str">
            <v>Other</v>
          </cell>
          <cell r="L60" t="str">
            <v>BNE1</v>
          </cell>
          <cell r="M60" t="str">
            <v>N America</v>
          </cell>
        </row>
        <row r="61">
          <cell r="A61" t="str">
            <v>AB</v>
          </cell>
          <cell r="B61" t="str">
            <v>Other</v>
          </cell>
          <cell r="L61" t="str">
            <v>BNE3</v>
          </cell>
          <cell r="M61" t="str">
            <v>N America</v>
          </cell>
        </row>
        <row r="62">
          <cell r="A62" t="str">
            <v>BC</v>
          </cell>
          <cell r="B62" t="str">
            <v>Other</v>
          </cell>
          <cell r="L62" t="str">
            <v>BNE4</v>
          </cell>
          <cell r="M62" t="str">
            <v>N America</v>
          </cell>
        </row>
        <row r="63">
          <cell r="A63" t="str">
            <v>AF</v>
          </cell>
          <cell r="B63" t="str">
            <v>Africa</v>
          </cell>
          <cell r="L63" t="str">
            <v>BOE1</v>
          </cell>
          <cell r="M63" t="str">
            <v>N America</v>
          </cell>
        </row>
        <row r="64">
          <cell r="A64" t="str">
            <v>AU</v>
          </cell>
          <cell r="B64" t="str">
            <v>Australia &amp; New Zealand</v>
          </cell>
          <cell r="L64" t="str">
            <v>BOE2</v>
          </cell>
          <cell r="M64" t="str">
            <v>N America</v>
          </cell>
        </row>
        <row r="65">
          <cell r="A65" t="str">
            <v>CH</v>
          </cell>
          <cell r="B65" t="str">
            <v>China &amp; Mongolia</v>
          </cell>
          <cell r="L65" t="str">
            <v>BOE3</v>
          </cell>
          <cell r="M65" t="str">
            <v>N America</v>
          </cell>
        </row>
        <row r="66">
          <cell r="A66" t="str">
            <v>CL</v>
          </cell>
          <cell r="B66" t="str">
            <v>Other</v>
          </cell>
          <cell r="L66" t="str">
            <v>BOE4</v>
          </cell>
          <cell r="M66" t="str">
            <v>N America</v>
          </cell>
        </row>
        <row r="67">
          <cell r="A67" t="str">
            <v>EE</v>
          </cell>
          <cell r="B67" t="str">
            <v>Europe</v>
          </cell>
          <cell r="L67" t="str">
            <v>BOW1</v>
          </cell>
          <cell r="M67" t="str">
            <v>N America</v>
          </cell>
        </row>
        <row r="68">
          <cell r="A68" t="str">
            <v>EN</v>
          </cell>
          <cell r="B68" t="str">
            <v>Europe</v>
          </cell>
          <cell r="L68" t="str">
            <v>BOW2</v>
          </cell>
          <cell r="M68" t="str">
            <v>N America</v>
          </cell>
        </row>
        <row r="69">
          <cell r="A69" t="str">
            <v>EW</v>
          </cell>
          <cell r="B69" t="str">
            <v>Europe</v>
          </cell>
          <cell r="L69" t="str">
            <v>BOW3</v>
          </cell>
          <cell r="M69" t="str">
            <v>N America</v>
          </cell>
        </row>
        <row r="70">
          <cell r="A70" t="str">
            <v>GR</v>
          </cell>
          <cell r="B70" t="str">
            <v>Europe</v>
          </cell>
          <cell r="L70" t="str">
            <v>BOW4</v>
          </cell>
          <cell r="M70" t="str">
            <v>N America</v>
          </cell>
        </row>
        <row r="71">
          <cell r="A71" t="str">
            <v>GT</v>
          </cell>
          <cell r="B71" t="str">
            <v>Europe</v>
          </cell>
          <cell r="L71" t="str">
            <v>BTV2</v>
          </cell>
          <cell r="M71" t="str">
            <v>N America</v>
          </cell>
        </row>
        <row r="72">
          <cell r="A72" t="str">
            <v>II</v>
          </cell>
          <cell r="B72" t="str">
            <v>India &amp; Pakistan</v>
          </cell>
          <cell r="L72" t="str">
            <v>BTV4</v>
          </cell>
          <cell r="M72" t="str">
            <v>N America</v>
          </cell>
        </row>
        <row r="73">
          <cell r="A73" t="str">
            <v>IO</v>
          </cell>
          <cell r="B73" t="str">
            <v>Other</v>
          </cell>
          <cell r="L73" t="str">
            <v>MGW3</v>
          </cell>
          <cell r="M73" t="str">
            <v>N America</v>
          </cell>
        </row>
        <row r="74">
          <cell r="A74" t="str">
            <v>KO</v>
          </cell>
          <cell r="B74" t="str">
            <v>Other</v>
          </cell>
          <cell r="L74" t="str">
            <v>MGW4</v>
          </cell>
          <cell r="M74" t="str">
            <v>N America</v>
          </cell>
        </row>
        <row r="75">
          <cell r="A75" t="str">
            <v>KZ</v>
          </cell>
          <cell r="B75" t="str">
            <v>Other</v>
          </cell>
          <cell r="L75" t="str">
            <v>MOE3</v>
          </cell>
          <cell r="M75" t="str">
            <v>N America</v>
          </cell>
        </row>
        <row r="76">
          <cell r="A76" t="str">
            <v>MX</v>
          </cell>
          <cell r="B76" t="str">
            <v>Other</v>
          </cell>
          <cell r="L76" t="str">
            <v>MOE4</v>
          </cell>
          <cell r="M76" t="str">
            <v>N America</v>
          </cell>
        </row>
        <row r="77">
          <cell r="A77" t="str">
            <v>OA</v>
          </cell>
          <cell r="B77" t="str">
            <v>Other</v>
          </cell>
          <cell r="L77" t="str">
            <v>MPR3</v>
          </cell>
          <cell r="M77" t="str">
            <v>N America</v>
          </cell>
        </row>
        <row r="78">
          <cell r="A78" t="str">
            <v>OS</v>
          </cell>
          <cell r="B78" t="str">
            <v>Other</v>
          </cell>
          <cell r="L78" t="str">
            <v>MSW4</v>
          </cell>
          <cell r="M78" t="str">
            <v>N America</v>
          </cell>
        </row>
        <row r="79">
          <cell r="A79" t="str">
            <v>PO</v>
          </cell>
          <cell r="B79" t="str">
            <v>Europe</v>
          </cell>
          <cell r="L79" t="str">
            <v>MWG3</v>
          </cell>
          <cell r="M79" t="str">
            <v>N America</v>
          </cell>
        </row>
        <row r="80">
          <cell r="A80" t="str">
            <v>RA</v>
          </cell>
          <cell r="B80" t="str">
            <v>Russia</v>
          </cell>
          <cell r="L80" t="str">
            <v>RCA2</v>
          </cell>
          <cell r="M80" t="str">
            <v>N America</v>
          </cell>
        </row>
        <row r="81">
          <cell r="A81" t="str">
            <v>SP</v>
          </cell>
          <cell r="B81" t="str">
            <v>Europe</v>
          </cell>
          <cell r="L81" t="str">
            <v>RCA4</v>
          </cell>
          <cell r="M81" t="str">
            <v>N America</v>
          </cell>
        </row>
        <row r="82">
          <cell r="A82" t="str">
            <v>TV</v>
          </cell>
          <cell r="B82" t="str">
            <v>Other</v>
          </cell>
          <cell r="L82" t="str">
            <v>RCR2</v>
          </cell>
          <cell r="M82" t="str">
            <v>N America</v>
          </cell>
        </row>
        <row r="83">
          <cell r="A83" t="str">
            <v>UK</v>
          </cell>
          <cell r="B83" t="str">
            <v>Europe</v>
          </cell>
          <cell r="L83" t="str">
            <v>RCR3</v>
          </cell>
          <cell r="M83" t="str">
            <v>N America</v>
          </cell>
        </row>
        <row r="84">
          <cell r="A84" t="str">
            <v>UR</v>
          </cell>
          <cell r="B84" t="str">
            <v>Europe</v>
          </cell>
          <cell r="L84" t="str">
            <v>RCR4</v>
          </cell>
          <cell r="M84" t="str">
            <v>N America</v>
          </cell>
        </row>
        <row r="85">
          <cell r="A85" t="str">
            <v>VZ</v>
          </cell>
          <cell r="B85" t="str">
            <v>Other</v>
          </cell>
          <cell r="L85" t="str">
            <v>RFL1</v>
          </cell>
          <cell r="M85" t="str">
            <v>N America</v>
          </cell>
        </row>
        <row r="86">
          <cell r="L86" t="str">
            <v>RFL2</v>
          </cell>
          <cell r="M86" t="str">
            <v>N America</v>
          </cell>
        </row>
        <row r="87">
          <cell r="L87" t="str">
            <v>RFL3</v>
          </cell>
          <cell r="M87" t="str">
            <v>N America</v>
          </cell>
        </row>
        <row r="88">
          <cell r="L88" t="str">
            <v>RFL4</v>
          </cell>
          <cell r="M88" t="str">
            <v>N America</v>
          </cell>
        </row>
        <row r="89">
          <cell r="L89" t="str">
            <v>RGE3</v>
          </cell>
          <cell r="M89" t="str">
            <v>N America</v>
          </cell>
        </row>
        <row r="90">
          <cell r="L90" t="str">
            <v>RGE4</v>
          </cell>
          <cell r="M90" t="str">
            <v>N America</v>
          </cell>
        </row>
        <row r="91">
          <cell r="L91" t="str">
            <v>RGP3</v>
          </cell>
          <cell r="M91" t="str">
            <v>N America</v>
          </cell>
        </row>
        <row r="92">
          <cell r="L92" t="str">
            <v>RGP4</v>
          </cell>
          <cell r="M92" t="str">
            <v>N America</v>
          </cell>
        </row>
        <row r="93">
          <cell r="L93" t="str">
            <v>RGW1</v>
          </cell>
          <cell r="M93" t="str">
            <v>N America</v>
          </cell>
        </row>
        <row r="94">
          <cell r="L94" t="str">
            <v>RGW2</v>
          </cell>
          <cell r="M94" t="str">
            <v>N America</v>
          </cell>
        </row>
        <row r="95">
          <cell r="L95" t="str">
            <v>RGW3</v>
          </cell>
          <cell r="M95" t="str">
            <v>N America</v>
          </cell>
        </row>
        <row r="96">
          <cell r="L96" t="str">
            <v>RII1</v>
          </cell>
          <cell r="M96" t="str">
            <v>N America</v>
          </cell>
        </row>
        <row r="97">
          <cell r="L97" t="str">
            <v>RII2</v>
          </cell>
          <cell r="M97" t="str">
            <v>N America</v>
          </cell>
        </row>
        <row r="98">
          <cell r="L98" t="str">
            <v>RII3</v>
          </cell>
          <cell r="M98" t="str">
            <v>N America</v>
          </cell>
        </row>
        <row r="99">
          <cell r="L99" t="str">
            <v>RII4</v>
          </cell>
          <cell r="M99" t="str">
            <v>N America</v>
          </cell>
        </row>
        <row r="100">
          <cell r="L100" t="str">
            <v>RIN1</v>
          </cell>
          <cell r="M100" t="str">
            <v>N America</v>
          </cell>
        </row>
        <row r="101">
          <cell r="L101" t="str">
            <v>RIN2</v>
          </cell>
          <cell r="M101" t="str">
            <v>N America</v>
          </cell>
        </row>
        <row r="102">
          <cell r="L102" t="str">
            <v>RIN3</v>
          </cell>
          <cell r="M102" t="str">
            <v>N America</v>
          </cell>
        </row>
        <row r="103">
          <cell r="L103" t="str">
            <v>RLE1</v>
          </cell>
          <cell r="M103" t="str">
            <v>N America</v>
          </cell>
        </row>
        <row r="104">
          <cell r="L104" t="str">
            <v>RLE2</v>
          </cell>
          <cell r="M104" t="str">
            <v>N America</v>
          </cell>
        </row>
        <row r="105">
          <cell r="L105" t="str">
            <v>RLE3</v>
          </cell>
          <cell r="M105" t="str">
            <v>N America</v>
          </cell>
        </row>
        <row r="106">
          <cell r="L106" t="str">
            <v>RLW1</v>
          </cell>
          <cell r="M106" t="str">
            <v>N America</v>
          </cell>
        </row>
        <row r="107">
          <cell r="L107" t="str">
            <v>RLW2</v>
          </cell>
          <cell r="M107" t="str">
            <v>N America</v>
          </cell>
        </row>
        <row r="108">
          <cell r="L108" t="str">
            <v>RLW3</v>
          </cell>
          <cell r="M108" t="str">
            <v>N America</v>
          </cell>
        </row>
        <row r="109">
          <cell r="L109" t="str">
            <v>RMA1</v>
          </cell>
          <cell r="M109" t="str">
            <v>N America</v>
          </cell>
        </row>
        <row r="110">
          <cell r="L110" t="str">
            <v>RMA2</v>
          </cell>
          <cell r="M110" t="str">
            <v>N America</v>
          </cell>
        </row>
        <row r="111">
          <cell r="L111" t="str">
            <v>RMA3</v>
          </cell>
          <cell r="M111" t="str">
            <v>N America</v>
          </cell>
        </row>
        <row r="112">
          <cell r="L112" t="str">
            <v>RMA4</v>
          </cell>
          <cell r="M112" t="str">
            <v>N America</v>
          </cell>
        </row>
        <row r="113">
          <cell r="L113" t="str">
            <v>RMC1</v>
          </cell>
          <cell r="M113" t="str">
            <v>N America</v>
          </cell>
        </row>
        <row r="114">
          <cell r="L114" t="str">
            <v>RMC2</v>
          </cell>
          <cell r="M114" t="str">
            <v>N America</v>
          </cell>
        </row>
        <row r="115">
          <cell r="L115" t="str">
            <v>RMC3</v>
          </cell>
          <cell r="M115" t="str">
            <v>N America</v>
          </cell>
        </row>
        <row r="116">
          <cell r="L116" t="str">
            <v>RMC4</v>
          </cell>
          <cell r="M116" t="str">
            <v>N America</v>
          </cell>
        </row>
        <row r="117">
          <cell r="L117" t="str">
            <v>RMN3</v>
          </cell>
          <cell r="M117" t="str">
            <v>N America</v>
          </cell>
        </row>
        <row r="118">
          <cell r="L118" t="str">
            <v>RMS1</v>
          </cell>
          <cell r="M118" t="str">
            <v>N America</v>
          </cell>
        </row>
        <row r="119">
          <cell r="L119" t="str">
            <v>RMS2</v>
          </cell>
          <cell r="M119" t="str">
            <v>N America</v>
          </cell>
        </row>
        <row r="120">
          <cell r="L120" t="str">
            <v>RMS3</v>
          </cell>
          <cell r="M120" t="str">
            <v>N America</v>
          </cell>
        </row>
        <row r="121">
          <cell r="L121" t="str">
            <v>RMS4</v>
          </cell>
          <cell r="M121" t="str">
            <v>N America</v>
          </cell>
        </row>
        <row r="122">
          <cell r="L122" t="str">
            <v>RNE1</v>
          </cell>
          <cell r="M122" t="str">
            <v>N America</v>
          </cell>
        </row>
        <row r="123">
          <cell r="L123" t="str">
            <v>RNN3</v>
          </cell>
          <cell r="M123" t="str">
            <v>N America</v>
          </cell>
        </row>
        <row r="124">
          <cell r="L124" t="str">
            <v>RNW3</v>
          </cell>
          <cell r="M124" t="str">
            <v>N America</v>
          </cell>
        </row>
        <row r="125">
          <cell r="L125" t="str">
            <v>ROC1</v>
          </cell>
          <cell r="M125" t="str">
            <v>N America</v>
          </cell>
        </row>
        <row r="126">
          <cell r="L126" t="str">
            <v>ROC2</v>
          </cell>
          <cell r="M126" t="str">
            <v>N America</v>
          </cell>
        </row>
        <row r="127">
          <cell r="L127" t="str">
            <v>ROC4</v>
          </cell>
          <cell r="M127" t="str">
            <v>N America</v>
          </cell>
        </row>
        <row r="128">
          <cell r="L128" t="str">
            <v>ROE1</v>
          </cell>
          <cell r="M128" t="str">
            <v>N America</v>
          </cell>
        </row>
        <row r="129">
          <cell r="L129" t="str">
            <v>ROE2</v>
          </cell>
          <cell r="M129" t="str">
            <v>N America</v>
          </cell>
        </row>
        <row r="130">
          <cell r="L130" t="str">
            <v>ROE3</v>
          </cell>
          <cell r="M130" t="str">
            <v>N America</v>
          </cell>
        </row>
        <row r="131">
          <cell r="L131" t="str">
            <v>ROE4</v>
          </cell>
          <cell r="M131" t="str">
            <v>N America</v>
          </cell>
        </row>
        <row r="132">
          <cell r="L132" t="str">
            <v>ROW1</v>
          </cell>
          <cell r="M132" t="str">
            <v>N America</v>
          </cell>
        </row>
        <row r="133">
          <cell r="L133" t="str">
            <v>RPN1</v>
          </cell>
          <cell r="M133" t="str">
            <v>N America</v>
          </cell>
        </row>
        <row r="134">
          <cell r="L134" t="str">
            <v>RPN3</v>
          </cell>
          <cell r="M134" t="str">
            <v>N America</v>
          </cell>
        </row>
        <row r="135">
          <cell r="L135" t="str">
            <v>RPR1</v>
          </cell>
          <cell r="M135" t="str">
            <v>N America</v>
          </cell>
        </row>
        <row r="136">
          <cell r="L136" t="str">
            <v>RPR3</v>
          </cell>
          <cell r="M136" t="str">
            <v>N America</v>
          </cell>
        </row>
        <row r="137">
          <cell r="L137" t="str">
            <v>RRE1</v>
          </cell>
          <cell r="M137" t="str">
            <v>N America</v>
          </cell>
        </row>
        <row r="138">
          <cell r="L138" t="str">
            <v>RRE2</v>
          </cell>
          <cell r="M138" t="str">
            <v>N America</v>
          </cell>
        </row>
        <row r="139">
          <cell r="L139" t="str">
            <v>RRE3</v>
          </cell>
          <cell r="M139" t="str">
            <v>N America</v>
          </cell>
        </row>
        <row r="140">
          <cell r="L140" t="str">
            <v>RRE4</v>
          </cell>
          <cell r="M140" t="str">
            <v>N America</v>
          </cell>
        </row>
        <row r="141">
          <cell r="L141" t="str">
            <v>RRW4</v>
          </cell>
          <cell r="M141" t="str">
            <v>N America</v>
          </cell>
        </row>
        <row r="142">
          <cell r="L142" t="str">
            <v>RSO1</v>
          </cell>
          <cell r="M142" t="str">
            <v>N America</v>
          </cell>
        </row>
        <row r="143">
          <cell r="L143" t="str">
            <v>RSO2</v>
          </cell>
          <cell r="M143" t="str">
            <v>N America</v>
          </cell>
        </row>
        <row r="144">
          <cell r="L144" t="str">
            <v>RSO3</v>
          </cell>
          <cell r="M144" t="str">
            <v>N America</v>
          </cell>
        </row>
        <row r="145">
          <cell r="L145" t="str">
            <v>RSO4</v>
          </cell>
          <cell r="M145" t="str">
            <v>N America</v>
          </cell>
        </row>
        <row r="146">
          <cell r="L146" t="str">
            <v>RSW2</v>
          </cell>
          <cell r="M146" t="str">
            <v>N America</v>
          </cell>
        </row>
        <row r="147">
          <cell r="L147" t="str">
            <v>RSW3</v>
          </cell>
          <cell r="M147" t="str">
            <v>N America</v>
          </cell>
        </row>
        <row r="148">
          <cell r="L148" t="str">
            <v>RSW4</v>
          </cell>
          <cell r="M148" t="str">
            <v>N America</v>
          </cell>
        </row>
        <row r="149">
          <cell r="L149" t="str">
            <v>RTV1</v>
          </cell>
          <cell r="M149" t="str">
            <v>N America</v>
          </cell>
        </row>
        <row r="150">
          <cell r="L150" t="str">
            <v>RTV2</v>
          </cell>
          <cell r="M150" t="str">
            <v>N America</v>
          </cell>
        </row>
        <row r="151">
          <cell r="L151" t="str">
            <v>RTV4</v>
          </cell>
          <cell r="M151" t="str">
            <v>N America</v>
          </cell>
        </row>
        <row r="152">
          <cell r="L152" t="str">
            <v>RUN1</v>
          </cell>
          <cell r="M152" t="str">
            <v>N America</v>
          </cell>
        </row>
        <row r="153">
          <cell r="L153" t="str">
            <v>RUN2</v>
          </cell>
          <cell r="M153" t="str">
            <v>N America</v>
          </cell>
        </row>
        <row r="154">
          <cell r="L154" t="str">
            <v>RUN4</v>
          </cell>
          <cell r="M154" t="str">
            <v>N America</v>
          </cell>
        </row>
        <row r="155">
          <cell r="L155" t="str">
            <v>RVA1</v>
          </cell>
          <cell r="M155" t="str">
            <v>N America</v>
          </cell>
        </row>
        <row r="156">
          <cell r="L156" t="str">
            <v>RVA3</v>
          </cell>
          <cell r="M156" t="str">
            <v>N America</v>
          </cell>
        </row>
        <row r="157">
          <cell r="L157" t="str">
            <v>TFL1</v>
          </cell>
          <cell r="M157" t="str">
            <v>N America</v>
          </cell>
        </row>
        <row r="158">
          <cell r="L158" t="str">
            <v>TFL2</v>
          </cell>
          <cell r="M158" t="str">
            <v>N America</v>
          </cell>
        </row>
        <row r="159">
          <cell r="L159" t="str">
            <v>TGE4</v>
          </cell>
          <cell r="M159" t="str">
            <v>N America</v>
          </cell>
        </row>
        <row r="160">
          <cell r="L160" t="str">
            <v>TGL1</v>
          </cell>
          <cell r="M160" t="str">
            <v>N America</v>
          </cell>
        </row>
        <row r="161">
          <cell r="L161" t="str">
            <v>TGL2</v>
          </cell>
          <cell r="M161" t="str">
            <v>N America</v>
          </cell>
        </row>
        <row r="162">
          <cell r="L162" t="str">
            <v>TGL4</v>
          </cell>
          <cell r="M162" t="str">
            <v>N America</v>
          </cell>
        </row>
        <row r="163">
          <cell r="L163" t="str">
            <v>TGP3</v>
          </cell>
          <cell r="M163" t="str">
            <v>N America</v>
          </cell>
        </row>
        <row r="164">
          <cell r="L164" t="str">
            <v>TGP4</v>
          </cell>
          <cell r="M164" t="str">
            <v>N America</v>
          </cell>
        </row>
        <row r="165">
          <cell r="L165" t="str">
            <v>TGW1</v>
          </cell>
          <cell r="M165" t="str">
            <v>N America</v>
          </cell>
        </row>
        <row r="166">
          <cell r="L166" t="str">
            <v>TGW3</v>
          </cell>
          <cell r="M166" t="str">
            <v>N America</v>
          </cell>
        </row>
        <row r="167">
          <cell r="L167" t="str">
            <v>TGW4</v>
          </cell>
          <cell r="M167" t="str">
            <v>N America</v>
          </cell>
        </row>
        <row r="168">
          <cell r="L168" t="str">
            <v>TMA1</v>
          </cell>
          <cell r="M168" t="str">
            <v>N America</v>
          </cell>
        </row>
        <row r="169">
          <cell r="L169" t="str">
            <v>TMA3</v>
          </cell>
          <cell r="M169" t="str">
            <v>N America</v>
          </cell>
        </row>
        <row r="170">
          <cell r="L170" t="str">
            <v>TMA4</v>
          </cell>
          <cell r="M170" t="str">
            <v>N America</v>
          </cell>
        </row>
        <row r="171">
          <cell r="L171" t="str">
            <v>TMW2</v>
          </cell>
          <cell r="M171" t="str">
            <v>N America</v>
          </cell>
        </row>
        <row r="172">
          <cell r="L172" t="str">
            <v>TMW4</v>
          </cell>
          <cell r="M172" t="str">
            <v>N America</v>
          </cell>
        </row>
        <row r="173">
          <cell r="L173" t="str">
            <v>TOC3</v>
          </cell>
          <cell r="M173" t="str">
            <v>N America</v>
          </cell>
        </row>
        <row r="174">
          <cell r="L174" t="str">
            <v>TOC4</v>
          </cell>
          <cell r="M174" t="str">
            <v>N America</v>
          </cell>
        </row>
        <row r="175">
          <cell r="L175" t="str">
            <v>TOE2</v>
          </cell>
          <cell r="M175" t="str">
            <v>N America</v>
          </cell>
        </row>
        <row r="176">
          <cell r="L176" t="str">
            <v>TOE3</v>
          </cell>
          <cell r="M176" t="str">
            <v>N America</v>
          </cell>
        </row>
        <row r="177">
          <cell r="L177" t="str">
            <v>TOE4</v>
          </cell>
          <cell r="M177" t="str">
            <v>N America</v>
          </cell>
        </row>
        <row r="178">
          <cell r="L178" t="str">
            <v>TOW2</v>
          </cell>
          <cell r="M178" t="str">
            <v>N America</v>
          </cell>
        </row>
        <row r="179">
          <cell r="L179" t="str">
            <v>TOW3</v>
          </cell>
          <cell r="M179" t="str">
            <v>N America</v>
          </cell>
        </row>
        <row r="180">
          <cell r="L180" t="str">
            <v>TOW4</v>
          </cell>
          <cell r="M180" t="str">
            <v>N America</v>
          </cell>
        </row>
        <row r="181">
          <cell r="L181" t="str">
            <v>TPR3</v>
          </cell>
          <cell r="M181" t="str">
            <v>N America</v>
          </cell>
        </row>
        <row r="182">
          <cell r="L182" t="str">
            <v>TRE3</v>
          </cell>
          <cell r="M182" t="str">
            <v>N America</v>
          </cell>
        </row>
        <row r="183">
          <cell r="L183" t="str">
            <v>TRE4</v>
          </cell>
          <cell r="M183" t="str">
            <v>N America</v>
          </cell>
        </row>
        <row r="184">
          <cell r="L184" t="str">
            <v>TRW1</v>
          </cell>
          <cell r="M184" t="str">
            <v>N America</v>
          </cell>
        </row>
        <row r="185">
          <cell r="L185" t="str">
            <v>TRW4</v>
          </cell>
          <cell r="M185" t="str">
            <v>N America</v>
          </cell>
        </row>
        <row r="186">
          <cell r="L186" t="str">
            <v>TSO4</v>
          </cell>
          <cell r="M186" t="str">
            <v>N America</v>
          </cell>
        </row>
        <row r="187">
          <cell r="L187" t="str">
            <v>TUN2</v>
          </cell>
          <cell r="M187" t="str">
            <v>N America</v>
          </cell>
        </row>
        <row r="188">
          <cell r="L188" t="str">
            <v>TUN4</v>
          </cell>
          <cell r="M188" t="str">
            <v>N America</v>
          </cell>
        </row>
        <row r="189">
          <cell r="L189" t="str">
            <v>KKKK</v>
          </cell>
          <cell r="M189" t="str">
            <v>N America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B2" t="str">
            <v>AKSA2008</v>
          </cell>
          <cell r="C2" t="str">
            <v>Other US</v>
          </cell>
          <cell r="D2" t="str">
            <v>AK</v>
          </cell>
          <cell r="E2" t="str">
            <v>SA</v>
          </cell>
          <cell r="F2">
            <v>2008</v>
          </cell>
          <cell r="G2">
            <v>1</v>
          </cell>
          <cell r="H2">
            <v>0</v>
          </cell>
          <cell r="I2">
            <v>28.6</v>
          </cell>
          <cell r="J2">
            <v>29.4</v>
          </cell>
          <cell r="K2">
            <v>1.63</v>
          </cell>
        </row>
        <row r="3">
          <cell r="B3" t="str">
            <v>AKSA2009</v>
          </cell>
          <cell r="C3" t="str">
            <v>Other US</v>
          </cell>
          <cell r="D3" t="str">
            <v>AK</v>
          </cell>
          <cell r="E3" t="str">
            <v>SA</v>
          </cell>
          <cell r="F3">
            <v>2009</v>
          </cell>
          <cell r="G3">
            <v>1</v>
          </cell>
          <cell r="H3">
            <v>0</v>
          </cell>
          <cell r="I3">
            <v>28.98</v>
          </cell>
          <cell r="J3">
            <v>29.8</v>
          </cell>
          <cell r="K3">
            <v>1.66</v>
          </cell>
        </row>
        <row r="4">
          <cell r="B4" t="str">
            <v>AKSA2011</v>
          </cell>
          <cell r="C4" t="str">
            <v>Other US</v>
          </cell>
          <cell r="D4" t="str">
            <v>AK</v>
          </cell>
          <cell r="E4" t="str">
            <v>SA</v>
          </cell>
          <cell r="F4">
            <v>2011</v>
          </cell>
          <cell r="G4">
            <v>1</v>
          </cell>
          <cell r="H4">
            <v>0.56000000000000005</v>
          </cell>
          <cell r="I4">
            <v>29.23</v>
          </cell>
          <cell r="J4">
            <v>29.23</v>
          </cell>
          <cell r="K4">
            <v>1.62</v>
          </cell>
        </row>
        <row r="5">
          <cell r="B5" t="str">
            <v>AKSA2013</v>
          </cell>
          <cell r="C5" t="str">
            <v>Other US</v>
          </cell>
          <cell r="D5" t="str">
            <v>AK</v>
          </cell>
          <cell r="E5" t="str">
            <v>SA</v>
          </cell>
          <cell r="F5">
            <v>2013</v>
          </cell>
          <cell r="G5">
            <v>1</v>
          </cell>
          <cell r="H5">
            <v>0.56000000000000005</v>
          </cell>
          <cell r="I5">
            <v>28.94</v>
          </cell>
          <cell r="J5">
            <v>28.94</v>
          </cell>
          <cell r="K5">
            <v>1.61</v>
          </cell>
        </row>
        <row r="6">
          <cell r="B6" t="str">
            <v>AKSA2016</v>
          </cell>
          <cell r="C6" t="str">
            <v>Other US</v>
          </cell>
          <cell r="D6" t="str">
            <v>AK</v>
          </cell>
          <cell r="E6" t="str">
            <v>SA</v>
          </cell>
          <cell r="F6">
            <v>2016</v>
          </cell>
          <cell r="G6">
            <v>1</v>
          </cell>
          <cell r="H6">
            <v>0.56000000000000005</v>
          </cell>
          <cell r="I6">
            <v>28.51</v>
          </cell>
          <cell r="J6">
            <v>28.51</v>
          </cell>
          <cell r="K6">
            <v>1.58</v>
          </cell>
        </row>
        <row r="7">
          <cell r="B7" t="str">
            <v>AKSA2020</v>
          </cell>
          <cell r="C7" t="str">
            <v>Other US</v>
          </cell>
          <cell r="D7" t="str">
            <v>AK</v>
          </cell>
          <cell r="E7" t="str">
            <v>SA</v>
          </cell>
          <cell r="F7">
            <v>2020</v>
          </cell>
          <cell r="G7">
            <v>1</v>
          </cell>
          <cell r="H7">
            <v>0.56000000000000005</v>
          </cell>
          <cell r="I7">
            <v>27.94</v>
          </cell>
          <cell r="J7">
            <v>27.94</v>
          </cell>
          <cell r="K7">
            <v>1.55</v>
          </cell>
        </row>
        <row r="8">
          <cell r="B8" t="str">
            <v>AKSA2025</v>
          </cell>
          <cell r="C8" t="str">
            <v>Other US</v>
          </cell>
          <cell r="D8" t="str">
            <v>AK</v>
          </cell>
          <cell r="E8" t="str">
            <v>SA</v>
          </cell>
          <cell r="F8">
            <v>2025</v>
          </cell>
          <cell r="G8">
            <v>1</v>
          </cell>
          <cell r="H8">
            <v>0.56000000000000005</v>
          </cell>
          <cell r="I8">
            <v>27.25</v>
          </cell>
          <cell r="J8">
            <v>27.25</v>
          </cell>
          <cell r="K8">
            <v>1.51</v>
          </cell>
        </row>
        <row r="9">
          <cell r="B9" t="str">
            <v>AKSA2030</v>
          </cell>
          <cell r="C9" t="str">
            <v>Other US</v>
          </cell>
          <cell r="D9" t="str">
            <v>AK</v>
          </cell>
          <cell r="E9" t="str">
            <v>SA</v>
          </cell>
          <cell r="F9">
            <v>2030</v>
          </cell>
          <cell r="G9">
            <v>1</v>
          </cell>
          <cell r="H9">
            <v>0.56000000000000005</v>
          </cell>
          <cell r="I9">
            <v>26.57</v>
          </cell>
          <cell r="J9">
            <v>26.57</v>
          </cell>
          <cell r="K9">
            <v>1.48</v>
          </cell>
        </row>
        <row r="10">
          <cell r="B10">
            <v>0</v>
          </cell>
          <cell r="C10">
            <v>0</v>
          </cell>
        </row>
        <row r="11">
          <cell r="B11" t="str">
            <v>ALBA2008</v>
          </cell>
          <cell r="C11" t="str">
            <v>No. &amp; So. Appalachia</v>
          </cell>
          <cell r="D11" t="str">
            <v>AL</v>
          </cell>
          <cell r="E11" t="str">
            <v>BA</v>
          </cell>
          <cell r="F11">
            <v>2008</v>
          </cell>
          <cell r="G11">
            <v>2</v>
          </cell>
          <cell r="H11">
            <v>0.05</v>
          </cell>
          <cell r="I11">
            <v>63.79</v>
          </cell>
          <cell r="J11">
            <v>147.19</v>
          </cell>
          <cell r="K11">
            <v>5.77</v>
          </cell>
        </row>
        <row r="12">
          <cell r="B12" t="str">
            <v>ALBA2009</v>
          </cell>
          <cell r="C12" t="str">
            <v>No. &amp; So. Appalachia</v>
          </cell>
          <cell r="D12" t="str">
            <v>AL</v>
          </cell>
          <cell r="E12" t="str">
            <v>BA</v>
          </cell>
          <cell r="F12">
            <v>2009</v>
          </cell>
          <cell r="G12">
            <v>2</v>
          </cell>
          <cell r="H12">
            <v>0.05</v>
          </cell>
          <cell r="I12">
            <v>66.94</v>
          </cell>
          <cell r="J12">
            <v>146.13999999999999</v>
          </cell>
          <cell r="K12">
            <v>5.73</v>
          </cell>
        </row>
        <row r="13">
          <cell r="B13" t="str">
            <v>ALBA2011</v>
          </cell>
          <cell r="C13" t="str">
            <v>No. &amp; So. Appalachia</v>
          </cell>
          <cell r="D13" t="str">
            <v>AL</v>
          </cell>
          <cell r="E13" t="str">
            <v>BA</v>
          </cell>
          <cell r="F13">
            <v>2011</v>
          </cell>
          <cell r="G13">
            <v>1</v>
          </cell>
          <cell r="H13">
            <v>0</v>
          </cell>
          <cell r="I13">
            <v>57.44</v>
          </cell>
          <cell r="J13">
            <v>61.4</v>
          </cell>
          <cell r="K13">
            <v>2.41</v>
          </cell>
        </row>
        <row r="14">
          <cell r="B14" t="str">
            <v>ALBA2013</v>
          </cell>
          <cell r="C14" t="str">
            <v>No. &amp; So. Appalachia</v>
          </cell>
          <cell r="D14" t="str">
            <v>AL</v>
          </cell>
          <cell r="E14" t="str">
            <v>BA</v>
          </cell>
          <cell r="F14">
            <v>2013</v>
          </cell>
          <cell r="G14">
            <v>2</v>
          </cell>
          <cell r="H14">
            <v>0.05</v>
          </cell>
          <cell r="I14">
            <v>70.489999999999995</v>
          </cell>
          <cell r="J14">
            <v>83.78</v>
          </cell>
          <cell r="K14">
            <v>3.29</v>
          </cell>
        </row>
        <row r="15">
          <cell r="B15" t="str">
            <v>ALBA2016</v>
          </cell>
          <cell r="C15" t="str">
            <v>No. &amp; So. Appalachia</v>
          </cell>
          <cell r="D15" t="str">
            <v>AL</v>
          </cell>
          <cell r="E15" t="str">
            <v>BA</v>
          </cell>
          <cell r="F15">
            <v>2016</v>
          </cell>
          <cell r="G15">
            <v>2</v>
          </cell>
          <cell r="H15">
            <v>0.04</v>
          </cell>
          <cell r="I15">
            <v>70.709999999999994</v>
          </cell>
          <cell r="J15">
            <v>84.46</v>
          </cell>
          <cell r="K15">
            <v>3.31</v>
          </cell>
        </row>
        <row r="16">
          <cell r="B16" t="str">
            <v>ALBA2020</v>
          </cell>
          <cell r="C16" t="str">
            <v>No. &amp; So. Appalachia</v>
          </cell>
          <cell r="D16" t="str">
            <v>AL</v>
          </cell>
          <cell r="E16" t="str">
            <v>BA</v>
          </cell>
          <cell r="F16">
            <v>2020</v>
          </cell>
          <cell r="G16">
            <v>1</v>
          </cell>
          <cell r="H16">
            <v>0</v>
          </cell>
          <cell r="I16">
            <v>57.96</v>
          </cell>
          <cell r="J16">
            <v>86.21</v>
          </cell>
          <cell r="K16">
            <v>3.38</v>
          </cell>
        </row>
        <row r="17">
          <cell r="B17" t="str">
            <v>ALBA2025</v>
          </cell>
          <cell r="C17" t="str">
            <v>No. &amp; So. Appalachia</v>
          </cell>
          <cell r="D17" t="str">
            <v>AL</v>
          </cell>
          <cell r="E17" t="str">
            <v>BA</v>
          </cell>
          <cell r="F17">
            <v>2025</v>
          </cell>
          <cell r="G17">
            <v>1</v>
          </cell>
          <cell r="H17">
            <v>0</v>
          </cell>
          <cell r="I17">
            <v>58.25</v>
          </cell>
          <cell r="J17">
            <v>96.26</v>
          </cell>
          <cell r="K17">
            <v>3.78</v>
          </cell>
        </row>
        <row r="18">
          <cell r="B18" t="str">
            <v>ALBA2030</v>
          </cell>
          <cell r="C18" t="str">
            <v>No. &amp; So. Appalachia</v>
          </cell>
          <cell r="D18" t="str">
            <v>AL</v>
          </cell>
          <cell r="E18" t="str">
            <v>BA</v>
          </cell>
          <cell r="F18">
            <v>2030</v>
          </cell>
          <cell r="G18">
            <v>1</v>
          </cell>
          <cell r="H18">
            <v>0</v>
          </cell>
          <cell r="I18">
            <v>58.54</v>
          </cell>
          <cell r="J18">
            <v>106.41</v>
          </cell>
          <cell r="K18">
            <v>4.17</v>
          </cell>
        </row>
        <row r="19">
          <cell r="B19">
            <v>0</v>
          </cell>
          <cell r="C19">
            <v>0</v>
          </cell>
        </row>
        <row r="20">
          <cell r="B20" t="str">
            <v>ALBB2008</v>
          </cell>
          <cell r="C20" t="str">
            <v>No. &amp; So. Appalachia</v>
          </cell>
          <cell r="D20" t="str">
            <v>AL</v>
          </cell>
          <cell r="E20" t="str">
            <v>BB</v>
          </cell>
          <cell r="F20">
            <v>2008</v>
          </cell>
          <cell r="G20">
            <v>46</v>
          </cell>
          <cell r="H20">
            <v>1.98</v>
          </cell>
          <cell r="I20">
            <v>145.81</v>
          </cell>
          <cell r="J20">
            <v>147.27000000000001</v>
          </cell>
          <cell r="K20">
            <v>5.76</v>
          </cell>
        </row>
        <row r="21">
          <cell r="B21" t="str">
            <v>ALBB2009</v>
          </cell>
          <cell r="C21" t="str">
            <v>No. &amp; So. Appalachia</v>
          </cell>
          <cell r="D21" t="str">
            <v>AL</v>
          </cell>
          <cell r="E21" t="str">
            <v>BB</v>
          </cell>
          <cell r="F21">
            <v>2009</v>
          </cell>
          <cell r="G21">
            <v>45</v>
          </cell>
          <cell r="H21">
            <v>1.98</v>
          </cell>
          <cell r="I21">
            <v>114.42</v>
          </cell>
          <cell r="J21">
            <v>145.88</v>
          </cell>
          <cell r="K21">
            <v>5.7</v>
          </cell>
        </row>
        <row r="22">
          <cell r="B22" t="str">
            <v>ALBB2011</v>
          </cell>
          <cell r="C22" t="str">
            <v>No. &amp; So. Appalachia</v>
          </cell>
          <cell r="D22" t="str">
            <v>AL</v>
          </cell>
          <cell r="E22" t="str">
            <v>BB</v>
          </cell>
          <cell r="F22">
            <v>2011</v>
          </cell>
          <cell r="G22">
            <v>2</v>
          </cell>
          <cell r="H22">
            <v>0.47</v>
          </cell>
          <cell r="I22">
            <v>36.51</v>
          </cell>
          <cell r="J22">
            <v>52.38</v>
          </cell>
          <cell r="K22">
            <v>2.0499999999999998</v>
          </cell>
        </row>
        <row r="23">
          <cell r="B23" t="str">
            <v>ALBB2013</v>
          </cell>
          <cell r="C23" t="str">
            <v>No. &amp; So. Appalachia</v>
          </cell>
          <cell r="D23" t="str">
            <v>AL</v>
          </cell>
          <cell r="E23" t="str">
            <v>BB</v>
          </cell>
          <cell r="F23">
            <v>2013</v>
          </cell>
          <cell r="G23">
            <v>26</v>
          </cell>
          <cell r="H23">
            <v>1.71</v>
          </cell>
          <cell r="I23">
            <v>66.849999999999994</v>
          </cell>
          <cell r="J23">
            <v>66.849999999999994</v>
          </cell>
          <cell r="K23">
            <v>2.61</v>
          </cell>
        </row>
        <row r="24">
          <cell r="B24" t="str">
            <v>ALBB2016</v>
          </cell>
          <cell r="C24" t="str">
            <v>No. &amp; So. Appalachia</v>
          </cell>
          <cell r="D24" t="str">
            <v>AL</v>
          </cell>
          <cell r="E24" t="str">
            <v>BB</v>
          </cell>
          <cell r="F24">
            <v>2016</v>
          </cell>
          <cell r="G24">
            <v>26</v>
          </cell>
          <cell r="H24">
            <v>1.71</v>
          </cell>
          <cell r="I24">
            <v>67.05</v>
          </cell>
          <cell r="J24">
            <v>67.05</v>
          </cell>
          <cell r="K24">
            <v>2.62</v>
          </cell>
        </row>
        <row r="25">
          <cell r="B25" t="str">
            <v>ALBB2020</v>
          </cell>
          <cell r="C25" t="str">
            <v>No. &amp; So. Appalachia</v>
          </cell>
          <cell r="D25" t="str">
            <v>AL</v>
          </cell>
          <cell r="E25" t="str">
            <v>BB</v>
          </cell>
          <cell r="F25">
            <v>2020</v>
          </cell>
          <cell r="G25">
            <v>26</v>
          </cell>
          <cell r="H25">
            <v>1.71</v>
          </cell>
          <cell r="I25">
            <v>67.319999999999993</v>
          </cell>
          <cell r="J25">
            <v>67.319999999999993</v>
          </cell>
          <cell r="K25">
            <v>2.63</v>
          </cell>
        </row>
        <row r="26">
          <cell r="B26" t="str">
            <v>ALBB2025</v>
          </cell>
          <cell r="C26" t="str">
            <v>No. &amp; So. Appalachia</v>
          </cell>
          <cell r="D26" t="str">
            <v>AL</v>
          </cell>
          <cell r="E26" t="str">
            <v>BB</v>
          </cell>
          <cell r="F26">
            <v>2025</v>
          </cell>
          <cell r="G26">
            <v>26</v>
          </cell>
          <cell r="H26">
            <v>1.71</v>
          </cell>
          <cell r="I26">
            <v>67.650000000000006</v>
          </cell>
          <cell r="J26">
            <v>67.650000000000006</v>
          </cell>
          <cell r="K26">
            <v>2.64</v>
          </cell>
        </row>
        <row r="27">
          <cell r="B27" t="str">
            <v>ALBB2030</v>
          </cell>
          <cell r="C27" t="str">
            <v>No. &amp; So. Appalachia</v>
          </cell>
          <cell r="D27" t="str">
            <v>AL</v>
          </cell>
          <cell r="E27" t="str">
            <v>BB</v>
          </cell>
          <cell r="F27">
            <v>2030</v>
          </cell>
          <cell r="G27">
            <v>26</v>
          </cell>
          <cell r="H27">
            <v>1.71</v>
          </cell>
          <cell r="I27">
            <v>67.989999999999995</v>
          </cell>
          <cell r="J27">
            <v>67.989999999999995</v>
          </cell>
          <cell r="K27">
            <v>2.66</v>
          </cell>
        </row>
        <row r="28">
          <cell r="B28">
            <v>0</v>
          </cell>
          <cell r="C28">
            <v>0</v>
          </cell>
        </row>
        <row r="29">
          <cell r="B29" t="str">
            <v>ALBD2008</v>
          </cell>
          <cell r="C29" t="str">
            <v>No. &amp; So. Appalachia</v>
          </cell>
          <cell r="D29" t="str">
            <v>AL</v>
          </cell>
          <cell r="E29" t="str">
            <v>BD</v>
          </cell>
          <cell r="F29">
            <v>2008</v>
          </cell>
          <cell r="G29">
            <v>45</v>
          </cell>
          <cell r="H29">
            <v>10.41</v>
          </cell>
          <cell r="I29">
            <v>109.03</v>
          </cell>
          <cell r="J29">
            <v>135.32</v>
          </cell>
          <cell r="K29">
            <v>5.67</v>
          </cell>
        </row>
        <row r="30">
          <cell r="B30" t="str">
            <v>ALBD2009</v>
          </cell>
          <cell r="C30" t="str">
            <v>No. &amp; So. Appalachia</v>
          </cell>
          <cell r="D30" t="str">
            <v>AL</v>
          </cell>
          <cell r="E30" t="str">
            <v>BD</v>
          </cell>
          <cell r="F30">
            <v>2009</v>
          </cell>
          <cell r="G30">
            <v>45</v>
          </cell>
          <cell r="H30">
            <v>10.41</v>
          </cell>
          <cell r="I30">
            <v>114.42</v>
          </cell>
          <cell r="J30">
            <v>134.12</v>
          </cell>
          <cell r="K30">
            <v>5.62</v>
          </cell>
        </row>
        <row r="31">
          <cell r="B31" t="str">
            <v>ALBD2011</v>
          </cell>
          <cell r="C31" t="str">
            <v>No. &amp; So. Appalachia</v>
          </cell>
          <cell r="D31" t="str">
            <v>AL</v>
          </cell>
          <cell r="E31" t="str">
            <v>BD</v>
          </cell>
          <cell r="F31">
            <v>2011</v>
          </cell>
          <cell r="G31">
            <v>2</v>
          </cell>
          <cell r="H31">
            <v>2.67</v>
          </cell>
          <cell r="I31">
            <v>36.51</v>
          </cell>
          <cell r="J31">
            <v>50.23</v>
          </cell>
          <cell r="K31">
            <v>2.1</v>
          </cell>
        </row>
        <row r="32">
          <cell r="B32" t="str">
            <v>ALBD2013</v>
          </cell>
          <cell r="C32" t="str">
            <v>No. &amp; So. Appalachia</v>
          </cell>
          <cell r="D32" t="str">
            <v>AL</v>
          </cell>
          <cell r="E32" t="str">
            <v>BD</v>
          </cell>
          <cell r="F32">
            <v>2013</v>
          </cell>
          <cell r="G32">
            <v>37</v>
          </cell>
          <cell r="H32">
            <v>25.94</v>
          </cell>
          <cell r="I32">
            <v>74.36</v>
          </cell>
          <cell r="J32">
            <v>74.77</v>
          </cell>
          <cell r="K32">
            <v>3.13</v>
          </cell>
        </row>
        <row r="33">
          <cell r="B33" t="str">
            <v>ALBD2016</v>
          </cell>
          <cell r="C33" t="str">
            <v>No. &amp; So. Appalachia</v>
          </cell>
          <cell r="D33" t="str">
            <v>AL</v>
          </cell>
          <cell r="E33" t="str">
            <v>BD</v>
          </cell>
          <cell r="F33">
            <v>2016</v>
          </cell>
          <cell r="G33">
            <v>37</v>
          </cell>
          <cell r="H33">
            <v>25.18</v>
          </cell>
          <cell r="I33">
            <v>74.59</v>
          </cell>
          <cell r="J33">
            <v>75.400000000000006</v>
          </cell>
          <cell r="K33">
            <v>3.16</v>
          </cell>
        </row>
        <row r="34">
          <cell r="B34" t="str">
            <v>ALBD2020</v>
          </cell>
          <cell r="C34" t="str">
            <v>No. &amp; So. Appalachia</v>
          </cell>
          <cell r="D34" t="str">
            <v>AL</v>
          </cell>
          <cell r="E34" t="str">
            <v>BD</v>
          </cell>
          <cell r="F34">
            <v>2020</v>
          </cell>
          <cell r="G34">
            <v>37</v>
          </cell>
          <cell r="H34">
            <v>5.65</v>
          </cell>
          <cell r="I34">
            <v>74.88</v>
          </cell>
          <cell r="J34">
            <v>77.040000000000006</v>
          </cell>
          <cell r="K34">
            <v>3.23</v>
          </cell>
        </row>
        <row r="35">
          <cell r="B35" t="str">
            <v>ALBD2025</v>
          </cell>
          <cell r="C35" t="str">
            <v>No. &amp; So. Appalachia</v>
          </cell>
          <cell r="D35" t="str">
            <v>AL</v>
          </cell>
          <cell r="E35" t="str">
            <v>BD</v>
          </cell>
          <cell r="F35">
            <v>2025</v>
          </cell>
          <cell r="G35">
            <v>37</v>
          </cell>
          <cell r="H35">
            <v>23.11</v>
          </cell>
          <cell r="I35">
            <v>75.260000000000005</v>
          </cell>
          <cell r="J35">
            <v>84.26</v>
          </cell>
          <cell r="K35">
            <v>3.53</v>
          </cell>
        </row>
        <row r="36">
          <cell r="B36" t="str">
            <v>ALBD2030</v>
          </cell>
          <cell r="C36" t="str">
            <v>No. &amp; So. Appalachia</v>
          </cell>
          <cell r="D36" t="str">
            <v>AL</v>
          </cell>
          <cell r="E36" t="str">
            <v>BD</v>
          </cell>
          <cell r="F36">
            <v>2030</v>
          </cell>
          <cell r="G36">
            <v>42</v>
          </cell>
          <cell r="H36">
            <v>26.59</v>
          </cell>
          <cell r="I36">
            <v>92.98</v>
          </cell>
          <cell r="J36">
            <v>93.65</v>
          </cell>
          <cell r="K36">
            <v>3.92</v>
          </cell>
        </row>
        <row r="37">
          <cell r="B37">
            <v>0</v>
          </cell>
          <cell r="C37">
            <v>0</v>
          </cell>
        </row>
        <row r="38">
          <cell r="B38" t="str">
            <v>ALBE2008</v>
          </cell>
          <cell r="C38" t="str">
            <v>No. &amp; So. Appalachia</v>
          </cell>
          <cell r="D38" t="str">
            <v>AL</v>
          </cell>
          <cell r="E38" t="str">
            <v>BE</v>
          </cell>
          <cell r="F38">
            <v>2008</v>
          </cell>
          <cell r="G38">
            <v>33</v>
          </cell>
          <cell r="H38">
            <v>3.6</v>
          </cell>
          <cell r="I38">
            <v>105.43</v>
          </cell>
          <cell r="J38">
            <v>135.96</v>
          </cell>
          <cell r="K38">
            <v>5.67</v>
          </cell>
        </row>
        <row r="39">
          <cell r="B39" t="str">
            <v>ALBE2009</v>
          </cell>
          <cell r="C39" t="str">
            <v>No. &amp; So. Appalachia</v>
          </cell>
          <cell r="D39" t="str">
            <v>AL</v>
          </cell>
          <cell r="E39" t="str">
            <v>BE</v>
          </cell>
          <cell r="F39">
            <v>2009</v>
          </cell>
          <cell r="G39">
            <v>33</v>
          </cell>
          <cell r="H39">
            <v>3.6</v>
          </cell>
          <cell r="I39">
            <v>110.64</v>
          </cell>
          <cell r="J39">
            <v>134.69999999999999</v>
          </cell>
          <cell r="K39">
            <v>5.61</v>
          </cell>
        </row>
        <row r="40">
          <cell r="B40" t="str">
            <v>ALBE2011</v>
          </cell>
          <cell r="C40" t="str">
            <v>No. &amp; So. Appalachia</v>
          </cell>
          <cell r="D40" t="str">
            <v>AL</v>
          </cell>
          <cell r="E40" t="str">
            <v>BE</v>
          </cell>
          <cell r="F40">
            <v>2011</v>
          </cell>
          <cell r="G40">
            <v>1</v>
          </cell>
          <cell r="H40">
            <v>0</v>
          </cell>
          <cell r="I40">
            <v>25.62</v>
          </cell>
          <cell r="J40">
            <v>50.23</v>
          </cell>
          <cell r="K40">
            <v>2.09</v>
          </cell>
        </row>
        <row r="41">
          <cell r="B41" t="str">
            <v>ALBE2013</v>
          </cell>
          <cell r="C41" t="str">
            <v>No. &amp; So. Appalachia</v>
          </cell>
          <cell r="D41" t="str">
            <v>AL</v>
          </cell>
          <cell r="E41" t="str">
            <v>BE</v>
          </cell>
          <cell r="F41">
            <v>2013</v>
          </cell>
          <cell r="G41">
            <v>25</v>
          </cell>
          <cell r="H41">
            <v>61.13</v>
          </cell>
          <cell r="I41">
            <v>70.11</v>
          </cell>
          <cell r="J41">
            <v>74.25</v>
          </cell>
          <cell r="K41">
            <v>3.09</v>
          </cell>
        </row>
        <row r="42">
          <cell r="B42" t="str">
            <v>ALBE2016</v>
          </cell>
          <cell r="C42" t="str">
            <v>No. &amp; So. Appalachia</v>
          </cell>
          <cell r="D42" t="str">
            <v>AL</v>
          </cell>
          <cell r="E42" t="str">
            <v>BE</v>
          </cell>
          <cell r="F42">
            <v>2016</v>
          </cell>
          <cell r="G42">
            <v>28</v>
          </cell>
          <cell r="H42">
            <v>46.27</v>
          </cell>
          <cell r="I42">
            <v>74.59</v>
          </cell>
          <cell r="J42">
            <v>74.89</v>
          </cell>
          <cell r="K42">
            <v>3.12</v>
          </cell>
        </row>
        <row r="43">
          <cell r="B43" t="str">
            <v>ALBE2020</v>
          </cell>
          <cell r="C43" t="str">
            <v>No. &amp; So. Appalachia</v>
          </cell>
          <cell r="D43" t="str">
            <v>AL</v>
          </cell>
          <cell r="E43" t="str">
            <v>BE</v>
          </cell>
          <cell r="F43">
            <v>2020</v>
          </cell>
          <cell r="G43">
            <v>28</v>
          </cell>
          <cell r="H43">
            <v>10.199999999999999</v>
          </cell>
          <cell r="I43">
            <v>74.88</v>
          </cell>
          <cell r="J43">
            <v>76.540000000000006</v>
          </cell>
          <cell r="K43">
            <v>3.19</v>
          </cell>
        </row>
        <row r="44">
          <cell r="B44" t="str">
            <v>ALBE2025</v>
          </cell>
          <cell r="C44" t="str">
            <v>No. &amp; So. Appalachia</v>
          </cell>
          <cell r="D44" t="str">
            <v>AL</v>
          </cell>
          <cell r="E44" t="str">
            <v>BE</v>
          </cell>
          <cell r="F44">
            <v>2025</v>
          </cell>
          <cell r="G44">
            <v>28</v>
          </cell>
          <cell r="H44">
            <v>59.53</v>
          </cell>
          <cell r="I44">
            <v>75.260000000000005</v>
          </cell>
          <cell r="J44">
            <v>83.8</v>
          </cell>
          <cell r="K44">
            <v>3.49</v>
          </cell>
        </row>
        <row r="45">
          <cell r="B45" t="str">
            <v>ALBE2030</v>
          </cell>
          <cell r="C45" t="str">
            <v>No. &amp; So. Appalachia</v>
          </cell>
          <cell r="D45" t="str">
            <v>AL</v>
          </cell>
          <cell r="E45" t="str">
            <v>BE</v>
          </cell>
          <cell r="F45">
            <v>2030</v>
          </cell>
          <cell r="G45">
            <v>32</v>
          </cell>
          <cell r="H45">
            <v>65.25</v>
          </cell>
          <cell r="I45">
            <v>91.09</v>
          </cell>
          <cell r="J45">
            <v>93.24</v>
          </cell>
          <cell r="K45">
            <v>3.88</v>
          </cell>
        </row>
        <row r="46">
          <cell r="B46">
            <v>0</v>
          </cell>
          <cell r="C46">
            <v>0</v>
          </cell>
        </row>
        <row r="47">
          <cell r="B47" t="str">
            <v>ALBF2008</v>
          </cell>
          <cell r="C47" t="str">
            <v>No. &amp; So. Appalachia</v>
          </cell>
          <cell r="D47" t="str">
            <v>AL</v>
          </cell>
          <cell r="E47" t="str">
            <v>BF</v>
          </cell>
          <cell r="F47">
            <v>2008</v>
          </cell>
          <cell r="G47">
            <v>25</v>
          </cell>
          <cell r="H47">
            <v>0.11</v>
          </cell>
          <cell r="I47">
            <v>105.43</v>
          </cell>
          <cell r="J47">
            <v>135.32</v>
          </cell>
          <cell r="K47">
            <v>5.68</v>
          </cell>
        </row>
        <row r="48">
          <cell r="B48" t="str">
            <v>ALBF2009</v>
          </cell>
          <cell r="C48" t="str">
            <v>No. &amp; So. Appalachia</v>
          </cell>
          <cell r="D48" t="str">
            <v>AL</v>
          </cell>
          <cell r="E48" t="str">
            <v>BF</v>
          </cell>
          <cell r="F48">
            <v>2009</v>
          </cell>
          <cell r="G48">
            <v>25</v>
          </cell>
          <cell r="H48">
            <v>0.11</v>
          </cell>
          <cell r="I48">
            <v>110.64</v>
          </cell>
          <cell r="J48">
            <v>134.12</v>
          </cell>
          <cell r="K48">
            <v>5.63</v>
          </cell>
        </row>
        <row r="49">
          <cell r="B49" t="str">
            <v>ALBF2011</v>
          </cell>
          <cell r="C49" t="str">
            <v>No. &amp; So. Appalachia</v>
          </cell>
          <cell r="D49" t="str">
            <v>AL</v>
          </cell>
          <cell r="E49" t="str">
            <v>BF</v>
          </cell>
          <cell r="F49">
            <v>2011</v>
          </cell>
          <cell r="G49">
            <v>1</v>
          </cell>
          <cell r="H49">
            <v>0</v>
          </cell>
          <cell r="I49">
            <v>25.62</v>
          </cell>
          <cell r="J49">
            <v>50.23</v>
          </cell>
          <cell r="K49">
            <v>2.11</v>
          </cell>
        </row>
        <row r="50">
          <cell r="B50" t="str">
            <v>ALBF2013</v>
          </cell>
          <cell r="C50" t="str">
            <v>No. &amp; So. Appalachia</v>
          </cell>
          <cell r="D50" t="str">
            <v>AL</v>
          </cell>
          <cell r="E50" t="str">
            <v>BF</v>
          </cell>
          <cell r="F50">
            <v>2013</v>
          </cell>
          <cell r="G50">
            <v>20</v>
          </cell>
          <cell r="H50">
            <v>9.19</v>
          </cell>
          <cell r="I50">
            <v>70.11</v>
          </cell>
          <cell r="J50">
            <v>73.98</v>
          </cell>
          <cell r="K50">
            <v>3.1</v>
          </cell>
        </row>
        <row r="51">
          <cell r="B51" t="str">
            <v>ALBF2016</v>
          </cell>
          <cell r="C51" t="str">
            <v>No. &amp; So. Appalachia</v>
          </cell>
          <cell r="D51" t="str">
            <v>AL</v>
          </cell>
          <cell r="E51" t="str">
            <v>BF</v>
          </cell>
          <cell r="F51">
            <v>2016</v>
          </cell>
          <cell r="G51">
            <v>19</v>
          </cell>
          <cell r="H51">
            <v>6.05</v>
          </cell>
          <cell r="I51">
            <v>69.09</v>
          </cell>
          <cell r="J51">
            <v>74.61</v>
          </cell>
          <cell r="K51">
            <v>3.13</v>
          </cell>
        </row>
        <row r="52">
          <cell r="B52" t="str">
            <v>ALBF2020</v>
          </cell>
          <cell r="C52" t="str">
            <v>No. &amp; So. Appalachia</v>
          </cell>
          <cell r="D52" t="str">
            <v>AL</v>
          </cell>
          <cell r="E52" t="str">
            <v>BF</v>
          </cell>
          <cell r="F52">
            <v>2020</v>
          </cell>
          <cell r="G52">
            <v>20</v>
          </cell>
          <cell r="H52">
            <v>1.87</v>
          </cell>
          <cell r="I52">
            <v>70.599999999999994</v>
          </cell>
          <cell r="J52">
            <v>76.25</v>
          </cell>
          <cell r="K52">
            <v>3.2</v>
          </cell>
        </row>
        <row r="53">
          <cell r="B53" t="str">
            <v>ALBF2025</v>
          </cell>
          <cell r="C53" t="str">
            <v>No. &amp; So. Appalachia</v>
          </cell>
          <cell r="D53" t="str">
            <v>AL</v>
          </cell>
          <cell r="E53" t="str">
            <v>BF</v>
          </cell>
          <cell r="F53">
            <v>2025</v>
          </cell>
          <cell r="G53">
            <v>20</v>
          </cell>
          <cell r="H53">
            <v>9.08</v>
          </cell>
          <cell r="I53">
            <v>70.95</v>
          </cell>
          <cell r="J53">
            <v>83.46</v>
          </cell>
          <cell r="K53">
            <v>3.5</v>
          </cell>
        </row>
        <row r="54">
          <cell r="B54" t="str">
            <v>ALBF2030</v>
          </cell>
          <cell r="C54" t="str">
            <v>No. &amp; So. Appalachia</v>
          </cell>
          <cell r="D54" t="str">
            <v>AL</v>
          </cell>
          <cell r="E54" t="str">
            <v>BF</v>
          </cell>
          <cell r="F54">
            <v>2030</v>
          </cell>
          <cell r="G54">
            <v>24</v>
          </cell>
          <cell r="H54">
            <v>9.94</v>
          </cell>
          <cell r="I54">
            <v>91.09</v>
          </cell>
          <cell r="J54">
            <v>92.83</v>
          </cell>
          <cell r="K54">
            <v>3.9</v>
          </cell>
        </row>
        <row r="55">
          <cell r="B55">
            <v>0</v>
          </cell>
          <cell r="C55">
            <v>0</v>
          </cell>
        </row>
        <row r="56">
          <cell r="B56" t="str">
            <v>ALCK2008</v>
          </cell>
          <cell r="C56" t="str">
            <v>No. &amp; So. Appalachia</v>
          </cell>
          <cell r="D56" t="str">
            <v>AL</v>
          </cell>
          <cell r="E56" t="str">
            <v>CK</v>
          </cell>
          <cell r="F56">
            <v>2008</v>
          </cell>
          <cell r="G56">
            <v>6</v>
          </cell>
          <cell r="H56">
            <v>1.35</v>
          </cell>
          <cell r="I56">
            <v>92.67</v>
          </cell>
          <cell r="J56">
            <v>206.14</v>
          </cell>
          <cell r="K56">
            <v>7.85</v>
          </cell>
        </row>
        <row r="57">
          <cell r="B57" t="str">
            <v>ALCK2009</v>
          </cell>
          <cell r="C57" t="str">
            <v>No. &amp; So. Appalachia</v>
          </cell>
          <cell r="D57" t="str">
            <v>AL</v>
          </cell>
          <cell r="E57" t="str">
            <v>CK</v>
          </cell>
          <cell r="F57">
            <v>2009</v>
          </cell>
          <cell r="G57">
            <v>6</v>
          </cell>
          <cell r="H57">
            <v>1.35</v>
          </cell>
          <cell r="I57">
            <v>97.25</v>
          </cell>
          <cell r="J57">
            <v>202.39</v>
          </cell>
          <cell r="K57">
            <v>7.7</v>
          </cell>
        </row>
        <row r="58">
          <cell r="B58" t="str">
            <v>ALCK2011</v>
          </cell>
          <cell r="C58" t="str">
            <v>No. &amp; So. Appalachia</v>
          </cell>
          <cell r="D58" t="str">
            <v>AL</v>
          </cell>
          <cell r="E58" t="str">
            <v>CK</v>
          </cell>
          <cell r="F58">
            <v>2011</v>
          </cell>
          <cell r="G58">
            <v>1</v>
          </cell>
          <cell r="H58">
            <v>0</v>
          </cell>
          <cell r="I58">
            <v>35.56</v>
          </cell>
          <cell r="J58">
            <v>140.82</v>
          </cell>
          <cell r="K58">
            <v>5.36</v>
          </cell>
        </row>
        <row r="59">
          <cell r="B59" t="str">
            <v>ALCK2013</v>
          </cell>
          <cell r="C59" t="str">
            <v>No. &amp; So. Appalachia</v>
          </cell>
          <cell r="D59" t="str">
            <v>AL</v>
          </cell>
          <cell r="E59" t="str">
            <v>CK</v>
          </cell>
          <cell r="F59">
            <v>2013</v>
          </cell>
          <cell r="G59">
            <v>6</v>
          </cell>
          <cell r="H59">
            <v>1.35</v>
          </cell>
          <cell r="I59">
            <v>102.41</v>
          </cell>
          <cell r="J59">
            <v>190.78</v>
          </cell>
          <cell r="K59">
            <v>7.26</v>
          </cell>
        </row>
        <row r="60">
          <cell r="B60" t="str">
            <v>ALCK2016</v>
          </cell>
          <cell r="C60" t="str">
            <v>No. &amp; So. Appalachia</v>
          </cell>
          <cell r="D60" t="str">
            <v>AL</v>
          </cell>
          <cell r="E60" t="str">
            <v>CK</v>
          </cell>
          <cell r="F60">
            <v>2016</v>
          </cell>
          <cell r="G60">
            <v>6</v>
          </cell>
          <cell r="H60">
            <v>0.99</v>
          </cell>
          <cell r="I60">
            <v>102.72</v>
          </cell>
          <cell r="J60">
            <v>188.41</v>
          </cell>
          <cell r="K60">
            <v>7.17</v>
          </cell>
        </row>
        <row r="61">
          <cell r="B61" t="str">
            <v>ALCK2020</v>
          </cell>
          <cell r="C61" t="str">
            <v>No. &amp; So. Appalachia</v>
          </cell>
          <cell r="D61" t="str">
            <v>AL</v>
          </cell>
          <cell r="E61" t="str">
            <v>CK</v>
          </cell>
          <cell r="F61">
            <v>2020</v>
          </cell>
          <cell r="G61">
            <v>1</v>
          </cell>
          <cell r="H61">
            <v>0</v>
          </cell>
          <cell r="I61">
            <v>35.880000000000003</v>
          </cell>
          <cell r="J61">
            <v>185.08</v>
          </cell>
          <cell r="K61">
            <v>7.05</v>
          </cell>
        </row>
        <row r="62">
          <cell r="B62" t="str">
            <v>ALCK2025</v>
          </cell>
          <cell r="C62" t="str">
            <v>No. &amp; So. Appalachia</v>
          </cell>
          <cell r="D62" t="str">
            <v>AL</v>
          </cell>
          <cell r="E62" t="str">
            <v>CK</v>
          </cell>
          <cell r="F62">
            <v>2025</v>
          </cell>
          <cell r="G62">
            <v>1</v>
          </cell>
          <cell r="H62">
            <v>0</v>
          </cell>
          <cell r="I62">
            <v>36.06</v>
          </cell>
          <cell r="J62">
            <v>181.14</v>
          </cell>
          <cell r="K62">
            <v>6.9</v>
          </cell>
        </row>
        <row r="63">
          <cell r="B63" t="str">
            <v>ALCK2030</v>
          </cell>
          <cell r="C63" t="str">
            <v>No. &amp; So. Appalachia</v>
          </cell>
          <cell r="D63" t="str">
            <v>AL</v>
          </cell>
          <cell r="E63" t="str">
            <v>CK</v>
          </cell>
          <cell r="F63">
            <v>2030</v>
          </cell>
          <cell r="G63">
            <v>1</v>
          </cell>
          <cell r="H63">
            <v>0</v>
          </cell>
          <cell r="I63">
            <v>36.24</v>
          </cell>
          <cell r="J63">
            <v>177.29</v>
          </cell>
          <cell r="K63">
            <v>6.75</v>
          </cell>
        </row>
        <row r="64">
          <cell r="B64">
            <v>0</v>
          </cell>
          <cell r="C64">
            <v>0</v>
          </cell>
        </row>
        <row r="65">
          <cell r="B65" t="str">
            <v>AZBA2008</v>
          </cell>
          <cell r="C65" t="str">
            <v>Other US</v>
          </cell>
          <cell r="D65" t="str">
            <v>AZ</v>
          </cell>
          <cell r="E65" t="str">
            <v>BA</v>
          </cell>
          <cell r="F65">
            <v>2008</v>
          </cell>
          <cell r="G65">
            <v>1</v>
          </cell>
          <cell r="H65">
            <v>6.74</v>
          </cell>
          <cell r="I65">
            <v>27.61</v>
          </cell>
          <cell r="J65">
            <v>27.76</v>
          </cell>
          <cell r="K65">
            <v>1.27</v>
          </cell>
        </row>
        <row r="66">
          <cell r="B66" t="str">
            <v>AZBA2009</v>
          </cell>
          <cell r="C66" t="str">
            <v>Other US</v>
          </cell>
          <cell r="D66" t="str">
            <v>AZ</v>
          </cell>
          <cell r="E66" t="str">
            <v>BA</v>
          </cell>
          <cell r="F66">
            <v>2009</v>
          </cell>
          <cell r="G66">
            <v>1</v>
          </cell>
          <cell r="H66">
            <v>6.74</v>
          </cell>
          <cell r="I66">
            <v>27.98</v>
          </cell>
          <cell r="J66">
            <v>28.17</v>
          </cell>
          <cell r="K66">
            <v>1.29</v>
          </cell>
        </row>
        <row r="67">
          <cell r="B67" t="str">
            <v>AZBA2011</v>
          </cell>
          <cell r="C67" t="str">
            <v>Other US</v>
          </cell>
          <cell r="D67" t="str">
            <v>AZ</v>
          </cell>
          <cell r="E67" t="str">
            <v>BA</v>
          </cell>
          <cell r="F67">
            <v>2011</v>
          </cell>
          <cell r="G67">
            <v>1</v>
          </cell>
          <cell r="H67">
            <v>6.74</v>
          </cell>
          <cell r="I67">
            <v>28.22</v>
          </cell>
          <cell r="J67">
            <v>28.77</v>
          </cell>
          <cell r="K67">
            <v>1.32</v>
          </cell>
        </row>
        <row r="68">
          <cell r="B68" t="str">
            <v>AZBA2013</v>
          </cell>
          <cell r="C68" t="str">
            <v>Other US</v>
          </cell>
          <cell r="D68" t="str">
            <v>AZ</v>
          </cell>
          <cell r="E68" t="str">
            <v>BA</v>
          </cell>
          <cell r="F68">
            <v>2013</v>
          </cell>
          <cell r="G68">
            <v>1</v>
          </cell>
          <cell r="H68">
            <v>6.74</v>
          </cell>
          <cell r="I68">
            <v>27.94</v>
          </cell>
          <cell r="J68">
            <v>28.57</v>
          </cell>
          <cell r="K68">
            <v>1.31</v>
          </cell>
        </row>
        <row r="69">
          <cell r="B69" t="str">
            <v>AZBA2016</v>
          </cell>
          <cell r="C69" t="str">
            <v>Other US</v>
          </cell>
          <cell r="D69" t="str">
            <v>AZ</v>
          </cell>
          <cell r="E69" t="str">
            <v>BA</v>
          </cell>
          <cell r="F69">
            <v>2016</v>
          </cell>
          <cell r="G69">
            <v>1</v>
          </cell>
          <cell r="H69">
            <v>6.74</v>
          </cell>
          <cell r="I69">
            <v>27.52</v>
          </cell>
          <cell r="J69">
            <v>28.24</v>
          </cell>
          <cell r="K69">
            <v>1.3</v>
          </cell>
        </row>
        <row r="70">
          <cell r="B70" t="str">
            <v>AZBA2020</v>
          </cell>
          <cell r="C70" t="str">
            <v>Other US</v>
          </cell>
          <cell r="D70" t="str">
            <v>AZ</v>
          </cell>
          <cell r="E70" t="str">
            <v>BA</v>
          </cell>
          <cell r="F70">
            <v>2020</v>
          </cell>
          <cell r="G70">
            <v>1</v>
          </cell>
          <cell r="H70">
            <v>6.74</v>
          </cell>
          <cell r="I70">
            <v>26.97</v>
          </cell>
          <cell r="J70">
            <v>28.34</v>
          </cell>
          <cell r="K70">
            <v>1.3</v>
          </cell>
        </row>
        <row r="71">
          <cell r="B71" t="str">
            <v>AZBA2025</v>
          </cell>
          <cell r="C71" t="str">
            <v>Other US</v>
          </cell>
          <cell r="D71" t="str">
            <v>AZ</v>
          </cell>
          <cell r="E71" t="str">
            <v>BA</v>
          </cell>
          <cell r="F71">
            <v>2025</v>
          </cell>
          <cell r="G71">
            <v>1</v>
          </cell>
          <cell r="H71">
            <v>6.74</v>
          </cell>
          <cell r="I71">
            <v>26.3</v>
          </cell>
          <cell r="J71">
            <v>27.52</v>
          </cell>
          <cell r="K71">
            <v>1.26</v>
          </cell>
        </row>
        <row r="72">
          <cell r="B72" t="str">
            <v>AZBA2030</v>
          </cell>
          <cell r="C72" t="str">
            <v>Other US</v>
          </cell>
          <cell r="D72" t="str">
            <v>AZ</v>
          </cell>
          <cell r="E72" t="str">
            <v>BA</v>
          </cell>
          <cell r="F72">
            <v>2030</v>
          </cell>
          <cell r="G72">
            <v>1</v>
          </cell>
          <cell r="H72">
            <v>6.74</v>
          </cell>
          <cell r="I72">
            <v>25.65</v>
          </cell>
          <cell r="J72">
            <v>27.16</v>
          </cell>
          <cell r="K72">
            <v>1.25</v>
          </cell>
        </row>
        <row r="73">
          <cell r="B73">
            <v>0</v>
          </cell>
          <cell r="C73">
            <v>0</v>
          </cell>
        </row>
        <row r="74">
          <cell r="B74" t="str">
            <v>AZBB2008</v>
          </cell>
          <cell r="C74" t="str">
            <v>Other US</v>
          </cell>
          <cell r="D74" t="str">
            <v>AZ</v>
          </cell>
          <cell r="E74" t="str">
            <v>BB</v>
          </cell>
          <cell r="F74">
            <v>2008</v>
          </cell>
          <cell r="G74">
            <v>1</v>
          </cell>
          <cell r="H74">
            <v>1.1000000000000001</v>
          </cell>
          <cell r="I74">
            <v>27.61</v>
          </cell>
          <cell r="J74">
            <v>27.61</v>
          </cell>
          <cell r="K74">
            <v>1.27</v>
          </cell>
        </row>
        <row r="75">
          <cell r="B75" t="str">
            <v>AZBB2009</v>
          </cell>
          <cell r="C75" t="str">
            <v>Other US</v>
          </cell>
          <cell r="D75" t="str">
            <v>AZ</v>
          </cell>
          <cell r="E75" t="str">
            <v>BB</v>
          </cell>
          <cell r="F75">
            <v>2009</v>
          </cell>
          <cell r="G75">
            <v>1</v>
          </cell>
          <cell r="H75">
            <v>1.1000000000000001</v>
          </cell>
          <cell r="I75">
            <v>27.98</v>
          </cell>
          <cell r="J75">
            <v>27.98</v>
          </cell>
          <cell r="K75">
            <v>1.29</v>
          </cell>
        </row>
        <row r="76">
          <cell r="B76" t="str">
            <v>AZBB2011</v>
          </cell>
          <cell r="C76" t="str">
            <v>Other US</v>
          </cell>
          <cell r="D76" t="str">
            <v>AZ</v>
          </cell>
          <cell r="E76" t="str">
            <v>BB</v>
          </cell>
          <cell r="F76">
            <v>2011</v>
          </cell>
          <cell r="G76">
            <v>1</v>
          </cell>
          <cell r="H76">
            <v>0.81</v>
          </cell>
          <cell r="I76">
            <v>28.22</v>
          </cell>
          <cell r="J76">
            <v>28.22</v>
          </cell>
          <cell r="K76">
            <v>1.3</v>
          </cell>
        </row>
        <row r="77">
          <cell r="B77" t="str">
            <v>AZBB2013</v>
          </cell>
          <cell r="C77" t="str">
            <v>Other US</v>
          </cell>
          <cell r="D77" t="str">
            <v>AZ</v>
          </cell>
          <cell r="E77" t="str">
            <v>BB</v>
          </cell>
          <cell r="F77">
            <v>2013</v>
          </cell>
          <cell r="G77">
            <v>1</v>
          </cell>
          <cell r="H77">
            <v>0.81</v>
          </cell>
          <cell r="I77">
            <v>27.94</v>
          </cell>
          <cell r="J77">
            <v>27.94</v>
          </cell>
          <cell r="K77">
            <v>1.29</v>
          </cell>
        </row>
        <row r="78">
          <cell r="B78" t="str">
            <v>AZBB2016</v>
          </cell>
          <cell r="C78" t="str">
            <v>Other US</v>
          </cell>
          <cell r="D78" t="str">
            <v>AZ</v>
          </cell>
          <cell r="E78" t="str">
            <v>BB</v>
          </cell>
          <cell r="F78">
            <v>2016</v>
          </cell>
          <cell r="G78">
            <v>1</v>
          </cell>
          <cell r="H78">
            <v>0.81</v>
          </cell>
          <cell r="I78">
            <v>27.52</v>
          </cell>
          <cell r="J78">
            <v>27.52</v>
          </cell>
          <cell r="K78">
            <v>1.27</v>
          </cell>
        </row>
        <row r="79">
          <cell r="B79" t="str">
            <v>AZBB2020</v>
          </cell>
          <cell r="C79" t="str">
            <v>Other US</v>
          </cell>
          <cell r="D79" t="str">
            <v>AZ</v>
          </cell>
          <cell r="E79" t="str">
            <v>BB</v>
          </cell>
          <cell r="F79">
            <v>2020</v>
          </cell>
          <cell r="G79">
            <v>1</v>
          </cell>
          <cell r="H79">
            <v>0.81</v>
          </cell>
          <cell r="I79">
            <v>26.97</v>
          </cell>
          <cell r="J79">
            <v>26.97</v>
          </cell>
          <cell r="K79">
            <v>1.24</v>
          </cell>
        </row>
        <row r="80">
          <cell r="B80" t="str">
            <v>AZBB2025</v>
          </cell>
          <cell r="C80" t="str">
            <v>Other US</v>
          </cell>
          <cell r="D80" t="str">
            <v>AZ</v>
          </cell>
          <cell r="E80" t="str">
            <v>BB</v>
          </cell>
          <cell r="F80">
            <v>2025</v>
          </cell>
          <cell r="G80">
            <v>1</v>
          </cell>
          <cell r="H80">
            <v>0.81</v>
          </cell>
          <cell r="I80">
            <v>26.3</v>
          </cell>
          <cell r="J80">
            <v>26.3</v>
          </cell>
          <cell r="K80">
            <v>1.21</v>
          </cell>
        </row>
        <row r="81">
          <cell r="B81" t="str">
            <v>AZBB2030</v>
          </cell>
          <cell r="C81" t="str">
            <v>Other US</v>
          </cell>
          <cell r="D81" t="str">
            <v>AZ</v>
          </cell>
          <cell r="E81" t="str">
            <v>BB</v>
          </cell>
          <cell r="F81">
            <v>2030</v>
          </cell>
          <cell r="G81">
            <v>1</v>
          </cell>
          <cell r="H81">
            <v>0.81</v>
          </cell>
          <cell r="I81">
            <v>25.65</v>
          </cell>
          <cell r="J81">
            <v>25.65</v>
          </cell>
          <cell r="K81">
            <v>1.18</v>
          </cell>
        </row>
        <row r="82">
          <cell r="B82">
            <v>0</v>
          </cell>
          <cell r="C82">
            <v>0</v>
          </cell>
        </row>
        <row r="83">
          <cell r="B83" t="str">
            <v>CDSA2008</v>
          </cell>
          <cell r="C83" t="str">
            <v>Rockies</v>
          </cell>
          <cell r="D83" t="str">
            <v>CD</v>
          </cell>
          <cell r="E83" t="str">
            <v>SA</v>
          </cell>
          <cell r="F83">
            <v>2008</v>
          </cell>
          <cell r="G83">
            <v>1</v>
          </cell>
          <cell r="H83">
            <v>0</v>
          </cell>
          <cell r="I83">
            <v>22.71</v>
          </cell>
          <cell r="J83">
            <v>98.22</v>
          </cell>
          <cell r="K83">
            <v>4.82</v>
          </cell>
        </row>
        <row r="84">
          <cell r="B84" t="str">
            <v>CDSA2009</v>
          </cell>
          <cell r="C84" t="str">
            <v>Rockies</v>
          </cell>
          <cell r="D84" t="str">
            <v>CD</v>
          </cell>
          <cell r="E84" t="str">
            <v>SA</v>
          </cell>
          <cell r="F84">
            <v>2009</v>
          </cell>
          <cell r="G84">
            <v>1</v>
          </cell>
          <cell r="H84">
            <v>0</v>
          </cell>
          <cell r="I84">
            <v>23.02</v>
          </cell>
          <cell r="J84">
            <v>100.45</v>
          </cell>
          <cell r="K84">
            <v>4.93</v>
          </cell>
        </row>
        <row r="85">
          <cell r="B85" t="str">
            <v>CDSA2011</v>
          </cell>
          <cell r="C85" t="str">
            <v>Rockies</v>
          </cell>
          <cell r="D85" t="str">
            <v>CD</v>
          </cell>
          <cell r="E85" t="str">
            <v>SA</v>
          </cell>
          <cell r="F85">
            <v>2011</v>
          </cell>
          <cell r="G85">
            <v>3</v>
          </cell>
          <cell r="H85">
            <v>4</v>
          </cell>
          <cell r="I85">
            <v>23.87</v>
          </cell>
          <cell r="J85">
            <v>25.39</v>
          </cell>
          <cell r="K85">
            <v>1.25</v>
          </cell>
        </row>
        <row r="86">
          <cell r="B86" t="str">
            <v>CDSA2013</v>
          </cell>
          <cell r="C86" t="str">
            <v>Rockies</v>
          </cell>
          <cell r="D86" t="str">
            <v>CD</v>
          </cell>
          <cell r="E86" t="str">
            <v>SA</v>
          </cell>
          <cell r="F86">
            <v>2013</v>
          </cell>
          <cell r="G86">
            <v>2</v>
          </cell>
          <cell r="H86">
            <v>2</v>
          </cell>
          <cell r="I86">
            <v>23.3</v>
          </cell>
          <cell r="J86">
            <v>25.28</v>
          </cell>
          <cell r="K86">
            <v>1.24</v>
          </cell>
        </row>
        <row r="87">
          <cell r="B87" t="str">
            <v>CDSA2016</v>
          </cell>
          <cell r="C87" t="str">
            <v>Rockies</v>
          </cell>
          <cell r="D87" t="str">
            <v>CD</v>
          </cell>
          <cell r="E87" t="str">
            <v>SA</v>
          </cell>
          <cell r="F87">
            <v>2016</v>
          </cell>
          <cell r="G87">
            <v>1</v>
          </cell>
          <cell r="H87">
            <v>0</v>
          </cell>
          <cell r="I87">
            <v>22.63</v>
          </cell>
          <cell r="J87">
            <v>25.22</v>
          </cell>
          <cell r="K87">
            <v>1.24</v>
          </cell>
        </row>
        <row r="88">
          <cell r="B88" t="str">
            <v>CDSA2020</v>
          </cell>
          <cell r="C88" t="str">
            <v>Rockies</v>
          </cell>
          <cell r="D88" t="str">
            <v>CD</v>
          </cell>
          <cell r="E88" t="str">
            <v>SA</v>
          </cell>
          <cell r="F88">
            <v>2020</v>
          </cell>
          <cell r="G88">
            <v>5</v>
          </cell>
          <cell r="H88">
            <v>6.16</v>
          </cell>
          <cell r="I88">
            <v>23.42</v>
          </cell>
          <cell r="J88">
            <v>26.04</v>
          </cell>
          <cell r="K88">
            <v>1.28</v>
          </cell>
        </row>
        <row r="89">
          <cell r="B89" t="str">
            <v>CDSA2025</v>
          </cell>
          <cell r="C89" t="str">
            <v>Rockies</v>
          </cell>
          <cell r="D89" t="str">
            <v>CD</v>
          </cell>
          <cell r="E89" t="str">
            <v>SA</v>
          </cell>
          <cell r="F89">
            <v>2025</v>
          </cell>
          <cell r="G89">
            <v>5</v>
          </cell>
          <cell r="H89">
            <v>6.16</v>
          </cell>
          <cell r="I89">
            <v>22.84</v>
          </cell>
          <cell r="J89">
            <v>27.1</v>
          </cell>
          <cell r="K89">
            <v>1.33</v>
          </cell>
        </row>
        <row r="90">
          <cell r="B90" t="str">
            <v>CDSA2030</v>
          </cell>
          <cell r="C90" t="str">
            <v>Rockies</v>
          </cell>
          <cell r="D90" t="str">
            <v>CD</v>
          </cell>
          <cell r="E90" t="str">
            <v>SA</v>
          </cell>
          <cell r="F90">
            <v>2030</v>
          </cell>
          <cell r="G90">
            <v>5</v>
          </cell>
          <cell r="H90">
            <v>2.96</v>
          </cell>
          <cell r="I90">
            <v>22.27</v>
          </cell>
          <cell r="J90">
            <v>26.78</v>
          </cell>
          <cell r="K90">
            <v>1.31</v>
          </cell>
        </row>
        <row r="91">
          <cell r="B91">
            <v>0</v>
          </cell>
          <cell r="C91">
            <v>0</v>
          </cell>
        </row>
        <row r="92">
          <cell r="B92" t="str">
            <v>CDSB2008</v>
          </cell>
          <cell r="C92" t="str">
            <v>Rockies</v>
          </cell>
          <cell r="D92" t="str">
            <v>CD</v>
          </cell>
          <cell r="E92" t="str">
            <v>SB</v>
          </cell>
          <cell r="F92">
            <v>2008</v>
          </cell>
          <cell r="G92">
            <v>1</v>
          </cell>
          <cell r="H92">
            <v>0</v>
          </cell>
          <cell r="I92">
            <v>22.71</v>
          </cell>
          <cell r="J92">
            <v>99.35</v>
          </cell>
          <cell r="K92">
            <v>4.82</v>
          </cell>
        </row>
        <row r="93">
          <cell r="B93" t="str">
            <v>CDSB2009</v>
          </cell>
          <cell r="C93" t="str">
            <v>Rockies</v>
          </cell>
          <cell r="D93" t="str">
            <v>CD</v>
          </cell>
          <cell r="E93" t="str">
            <v>SB</v>
          </cell>
          <cell r="F93">
            <v>2009</v>
          </cell>
          <cell r="G93">
            <v>1</v>
          </cell>
          <cell r="H93">
            <v>0</v>
          </cell>
          <cell r="I93">
            <v>23.02</v>
          </cell>
          <cell r="J93">
            <v>101.45</v>
          </cell>
          <cell r="K93">
            <v>4.92</v>
          </cell>
        </row>
        <row r="94">
          <cell r="B94" t="str">
            <v>CDSB2011</v>
          </cell>
          <cell r="C94" t="str">
            <v>Rockies</v>
          </cell>
          <cell r="D94" t="str">
            <v>CD</v>
          </cell>
          <cell r="E94" t="str">
            <v>SB</v>
          </cell>
          <cell r="F94">
            <v>2011</v>
          </cell>
          <cell r="G94">
            <v>2</v>
          </cell>
          <cell r="H94">
            <v>2</v>
          </cell>
          <cell r="I94">
            <v>23.54</v>
          </cell>
          <cell r="J94">
            <v>23.83</v>
          </cell>
          <cell r="K94">
            <v>1.1599999999999999</v>
          </cell>
        </row>
        <row r="95">
          <cell r="B95" t="str">
            <v>CDSB2013</v>
          </cell>
          <cell r="C95" t="str">
            <v>Rockies</v>
          </cell>
          <cell r="D95" t="str">
            <v>CD</v>
          </cell>
          <cell r="E95" t="str">
            <v>SB</v>
          </cell>
          <cell r="F95">
            <v>2013</v>
          </cell>
          <cell r="G95">
            <v>1</v>
          </cell>
          <cell r="H95">
            <v>0.92</v>
          </cell>
          <cell r="I95">
            <v>22.98</v>
          </cell>
          <cell r="J95">
            <v>23.49</v>
          </cell>
          <cell r="K95">
            <v>1.1399999999999999</v>
          </cell>
        </row>
        <row r="96">
          <cell r="B96" t="str">
            <v>CDSB2016</v>
          </cell>
          <cell r="C96" t="str">
            <v>Rockies</v>
          </cell>
          <cell r="D96" t="str">
            <v>CD</v>
          </cell>
          <cell r="E96" t="str">
            <v>SB</v>
          </cell>
          <cell r="F96">
            <v>2016</v>
          </cell>
          <cell r="G96">
            <v>1</v>
          </cell>
          <cell r="H96">
            <v>0</v>
          </cell>
          <cell r="I96">
            <v>22.63</v>
          </cell>
          <cell r="J96">
            <v>23.12</v>
          </cell>
          <cell r="K96">
            <v>1.1200000000000001</v>
          </cell>
        </row>
        <row r="97">
          <cell r="B97" t="str">
            <v>CDSB2020</v>
          </cell>
          <cell r="C97" t="str">
            <v>Rockies</v>
          </cell>
          <cell r="D97" t="str">
            <v>CD</v>
          </cell>
          <cell r="E97" t="str">
            <v>SB</v>
          </cell>
          <cell r="F97">
            <v>2020</v>
          </cell>
          <cell r="G97">
            <v>3</v>
          </cell>
          <cell r="H97">
            <v>4</v>
          </cell>
          <cell r="I97">
            <v>22.82</v>
          </cell>
          <cell r="J97">
            <v>23.02</v>
          </cell>
          <cell r="K97">
            <v>1.1200000000000001</v>
          </cell>
        </row>
        <row r="98">
          <cell r="B98" t="str">
            <v>CDSB2025</v>
          </cell>
          <cell r="C98" t="str">
            <v>Rockies</v>
          </cell>
          <cell r="D98" t="str">
            <v>CD</v>
          </cell>
          <cell r="E98" t="str">
            <v>SB</v>
          </cell>
          <cell r="F98">
            <v>2025</v>
          </cell>
          <cell r="G98">
            <v>3</v>
          </cell>
          <cell r="H98">
            <v>3.18</v>
          </cell>
          <cell r="I98">
            <v>22.25</v>
          </cell>
          <cell r="J98">
            <v>22.53</v>
          </cell>
          <cell r="K98">
            <v>1.0900000000000001</v>
          </cell>
        </row>
        <row r="99">
          <cell r="B99" t="str">
            <v>CDSB2030</v>
          </cell>
          <cell r="C99" t="str">
            <v>Rockies</v>
          </cell>
          <cell r="D99" t="str">
            <v>CD</v>
          </cell>
          <cell r="E99" t="str">
            <v>SB</v>
          </cell>
          <cell r="F99">
            <v>2030</v>
          </cell>
          <cell r="G99">
            <v>5</v>
          </cell>
          <cell r="H99">
            <v>5.4</v>
          </cell>
          <cell r="I99">
            <v>22.27</v>
          </cell>
          <cell r="J99">
            <v>22.34</v>
          </cell>
          <cell r="K99">
            <v>1.08</v>
          </cell>
        </row>
        <row r="100">
          <cell r="B100">
            <v>0</v>
          </cell>
          <cell r="C100">
            <v>0</v>
          </cell>
        </row>
        <row r="101">
          <cell r="B101" t="str">
            <v>CRBA2008</v>
          </cell>
          <cell r="C101" t="str">
            <v>Rockies</v>
          </cell>
          <cell r="D101" t="str">
            <v>CR</v>
          </cell>
          <cell r="E101" t="str">
            <v>BA</v>
          </cell>
          <cell r="F101">
            <v>2008</v>
          </cell>
          <cell r="G101">
            <v>1</v>
          </cell>
          <cell r="H101">
            <v>0</v>
          </cell>
          <cell r="I101">
            <v>22.71</v>
          </cell>
          <cell r="J101">
            <v>116.14</v>
          </cell>
          <cell r="K101">
            <v>5.01</v>
          </cell>
        </row>
        <row r="102">
          <cell r="B102" t="str">
            <v>CRBA2009</v>
          </cell>
          <cell r="C102" t="str">
            <v>Rockies</v>
          </cell>
          <cell r="D102" t="str">
            <v>CR</v>
          </cell>
          <cell r="E102" t="str">
            <v>BA</v>
          </cell>
          <cell r="F102">
            <v>2009</v>
          </cell>
          <cell r="G102">
            <v>1</v>
          </cell>
          <cell r="H102">
            <v>0</v>
          </cell>
          <cell r="I102">
            <v>23.02</v>
          </cell>
          <cell r="J102">
            <v>116.02</v>
          </cell>
          <cell r="K102">
            <v>5.01</v>
          </cell>
        </row>
        <row r="103">
          <cell r="B103" t="str">
            <v>CRBA2011</v>
          </cell>
          <cell r="C103" t="str">
            <v>Rockies</v>
          </cell>
          <cell r="D103" t="str">
            <v>CR</v>
          </cell>
          <cell r="E103" t="str">
            <v>BA</v>
          </cell>
          <cell r="F103">
            <v>2011</v>
          </cell>
          <cell r="G103">
            <v>6</v>
          </cell>
          <cell r="H103">
            <v>11.65</v>
          </cell>
          <cell r="I103">
            <v>24.5</v>
          </cell>
          <cell r="J103">
            <v>25.68</v>
          </cell>
          <cell r="K103">
            <v>1.1100000000000001</v>
          </cell>
        </row>
        <row r="104">
          <cell r="B104" t="str">
            <v>CRBA2013</v>
          </cell>
          <cell r="C104" t="str">
            <v>Rockies</v>
          </cell>
          <cell r="D104" t="str">
            <v>CR</v>
          </cell>
          <cell r="E104" t="str">
            <v>BA</v>
          </cell>
          <cell r="F104">
            <v>2013</v>
          </cell>
          <cell r="G104">
            <v>4</v>
          </cell>
          <cell r="H104">
            <v>7.26</v>
          </cell>
          <cell r="I104">
            <v>23.95</v>
          </cell>
          <cell r="J104">
            <v>25.58</v>
          </cell>
          <cell r="K104">
            <v>1.1000000000000001</v>
          </cell>
        </row>
        <row r="105">
          <cell r="B105" t="str">
            <v>CRBA2016</v>
          </cell>
          <cell r="C105" t="str">
            <v>Rockies</v>
          </cell>
          <cell r="D105" t="str">
            <v>CR</v>
          </cell>
          <cell r="E105" t="str">
            <v>BA</v>
          </cell>
          <cell r="F105">
            <v>2016</v>
          </cell>
          <cell r="G105">
            <v>6</v>
          </cell>
          <cell r="H105">
            <v>10.85</v>
          </cell>
          <cell r="I105">
            <v>23.89</v>
          </cell>
          <cell r="J105">
            <v>25.53</v>
          </cell>
          <cell r="K105">
            <v>1.1000000000000001</v>
          </cell>
        </row>
        <row r="106">
          <cell r="B106" t="str">
            <v>CRBA2020</v>
          </cell>
          <cell r="C106" t="str">
            <v>Rockies</v>
          </cell>
          <cell r="D106" t="str">
            <v>CR</v>
          </cell>
          <cell r="E106" t="str">
            <v>BA</v>
          </cell>
          <cell r="F106">
            <v>2020</v>
          </cell>
          <cell r="G106">
            <v>7</v>
          </cell>
          <cell r="H106">
            <v>12.12</v>
          </cell>
          <cell r="I106">
            <v>24.85</v>
          </cell>
          <cell r="J106">
            <v>25.62</v>
          </cell>
          <cell r="K106">
            <v>1.1100000000000001</v>
          </cell>
        </row>
        <row r="107">
          <cell r="B107" t="str">
            <v>CRBA2025</v>
          </cell>
          <cell r="C107" t="str">
            <v>Rockies</v>
          </cell>
          <cell r="D107" t="str">
            <v>CR</v>
          </cell>
          <cell r="E107" t="str">
            <v>BA</v>
          </cell>
          <cell r="F107">
            <v>2025</v>
          </cell>
          <cell r="G107">
            <v>8</v>
          </cell>
          <cell r="H107">
            <v>7.55</v>
          </cell>
          <cell r="I107">
            <v>25.67</v>
          </cell>
          <cell r="J107">
            <v>26.02</v>
          </cell>
          <cell r="K107">
            <v>1.1200000000000001</v>
          </cell>
        </row>
        <row r="108">
          <cell r="B108" t="str">
            <v>CRBA2030</v>
          </cell>
          <cell r="C108" t="str">
            <v>Rockies</v>
          </cell>
          <cell r="D108" t="str">
            <v>CR</v>
          </cell>
          <cell r="E108" t="str">
            <v>BA</v>
          </cell>
          <cell r="F108">
            <v>2030</v>
          </cell>
          <cell r="G108">
            <v>9</v>
          </cell>
          <cell r="H108">
            <v>0.95</v>
          </cell>
          <cell r="I108">
            <v>25.77</v>
          </cell>
          <cell r="J108">
            <v>26.3</v>
          </cell>
          <cell r="K108">
            <v>1.1399999999999999</v>
          </cell>
        </row>
        <row r="109">
          <cell r="B109">
            <v>0</v>
          </cell>
          <cell r="C109">
            <v>0</v>
          </cell>
        </row>
        <row r="110">
          <cell r="B110" t="str">
            <v>CRBB2008</v>
          </cell>
          <cell r="C110" t="str">
            <v>Rockies</v>
          </cell>
          <cell r="D110" t="str">
            <v>CR</v>
          </cell>
          <cell r="E110" t="str">
            <v>BB</v>
          </cell>
          <cell r="F110">
            <v>2008</v>
          </cell>
          <cell r="G110">
            <v>1</v>
          </cell>
          <cell r="H110">
            <v>0</v>
          </cell>
          <cell r="I110">
            <v>22.71</v>
          </cell>
          <cell r="J110">
            <v>119.01</v>
          </cell>
          <cell r="K110">
            <v>5.0199999999999996</v>
          </cell>
        </row>
        <row r="111">
          <cell r="B111" t="str">
            <v>CRBB2009</v>
          </cell>
          <cell r="C111" t="str">
            <v>Rockies</v>
          </cell>
          <cell r="D111" t="str">
            <v>CR</v>
          </cell>
          <cell r="E111" t="str">
            <v>BB</v>
          </cell>
          <cell r="F111">
            <v>2009</v>
          </cell>
          <cell r="G111">
            <v>1</v>
          </cell>
          <cell r="H111">
            <v>0</v>
          </cell>
          <cell r="I111">
            <v>23.02</v>
          </cell>
          <cell r="J111">
            <v>118.94</v>
          </cell>
          <cell r="K111">
            <v>5.01</v>
          </cell>
        </row>
        <row r="112">
          <cell r="B112" t="str">
            <v>CRBB2011</v>
          </cell>
          <cell r="C112" t="str">
            <v>Rockies</v>
          </cell>
          <cell r="D112" t="str">
            <v>CR</v>
          </cell>
          <cell r="E112" t="str">
            <v>BB</v>
          </cell>
          <cell r="F112">
            <v>2011</v>
          </cell>
          <cell r="G112">
            <v>4</v>
          </cell>
          <cell r="H112">
            <v>7.29</v>
          </cell>
          <cell r="I112">
            <v>24.19</v>
          </cell>
          <cell r="J112">
            <v>24.88</v>
          </cell>
          <cell r="K112">
            <v>1.05</v>
          </cell>
        </row>
        <row r="113">
          <cell r="B113" t="str">
            <v>CRBB2013</v>
          </cell>
          <cell r="C113" t="str">
            <v>Rockies</v>
          </cell>
          <cell r="D113" t="str">
            <v>CR</v>
          </cell>
          <cell r="E113" t="str">
            <v>BB</v>
          </cell>
          <cell r="F113">
            <v>2013</v>
          </cell>
          <cell r="G113">
            <v>3</v>
          </cell>
          <cell r="H113">
            <v>5.77</v>
          </cell>
          <cell r="I113">
            <v>23.63</v>
          </cell>
          <cell r="J113">
            <v>24.67</v>
          </cell>
          <cell r="K113">
            <v>1.04</v>
          </cell>
        </row>
        <row r="114">
          <cell r="B114" t="str">
            <v>CRBB2016</v>
          </cell>
          <cell r="C114" t="str">
            <v>Rockies</v>
          </cell>
          <cell r="D114" t="str">
            <v>CR</v>
          </cell>
          <cell r="E114" t="str">
            <v>BB</v>
          </cell>
          <cell r="F114">
            <v>2016</v>
          </cell>
          <cell r="G114">
            <v>3</v>
          </cell>
          <cell r="H114">
            <v>4.9800000000000004</v>
          </cell>
          <cell r="I114">
            <v>23.28</v>
          </cell>
          <cell r="J114">
            <v>24.51</v>
          </cell>
          <cell r="K114">
            <v>1.03</v>
          </cell>
        </row>
        <row r="115">
          <cell r="B115" t="str">
            <v>CRBB2020</v>
          </cell>
          <cell r="C115" t="str">
            <v>Rockies</v>
          </cell>
          <cell r="D115" t="str">
            <v>CR</v>
          </cell>
          <cell r="E115" t="str">
            <v>BB</v>
          </cell>
          <cell r="F115">
            <v>2020</v>
          </cell>
          <cell r="G115">
            <v>6</v>
          </cell>
          <cell r="H115">
            <v>6.32</v>
          </cell>
          <cell r="I115">
            <v>23.42</v>
          </cell>
          <cell r="J115">
            <v>24.37</v>
          </cell>
          <cell r="K115">
            <v>1.03</v>
          </cell>
        </row>
        <row r="116">
          <cell r="B116" t="str">
            <v>CRBB2025</v>
          </cell>
          <cell r="C116" t="str">
            <v>Rockies</v>
          </cell>
          <cell r="D116" t="str">
            <v>CR</v>
          </cell>
          <cell r="E116" t="str">
            <v>BB</v>
          </cell>
          <cell r="F116">
            <v>2025</v>
          </cell>
          <cell r="G116">
            <v>7</v>
          </cell>
          <cell r="H116">
            <v>8.42</v>
          </cell>
          <cell r="I116">
            <v>24.24</v>
          </cell>
          <cell r="J116">
            <v>24.52</v>
          </cell>
          <cell r="K116">
            <v>1.03</v>
          </cell>
        </row>
        <row r="117">
          <cell r="B117" t="str">
            <v>CRBB2030</v>
          </cell>
          <cell r="C117" t="str">
            <v>Rockies</v>
          </cell>
          <cell r="D117" t="str">
            <v>CR</v>
          </cell>
          <cell r="E117" t="str">
            <v>BB</v>
          </cell>
          <cell r="F117">
            <v>2030</v>
          </cell>
          <cell r="G117">
            <v>7</v>
          </cell>
          <cell r="H117">
            <v>6.25</v>
          </cell>
          <cell r="I117">
            <v>23.64</v>
          </cell>
          <cell r="J117">
            <v>24.8</v>
          </cell>
          <cell r="K117">
            <v>1.05</v>
          </cell>
        </row>
        <row r="118">
          <cell r="B118">
            <v>0</v>
          </cell>
          <cell r="C118">
            <v>0</v>
          </cell>
        </row>
        <row r="119">
          <cell r="B119" t="str">
            <v>CRBF2008</v>
          </cell>
          <cell r="C119" t="str">
            <v>Rockies</v>
          </cell>
          <cell r="D119" t="str">
            <v>CR</v>
          </cell>
          <cell r="E119" t="str">
            <v>BF</v>
          </cell>
          <cell r="F119">
            <v>2008</v>
          </cell>
          <cell r="G119">
            <v>1</v>
          </cell>
          <cell r="H119">
            <v>0</v>
          </cell>
          <cell r="I119">
            <v>22.71</v>
          </cell>
          <cell r="J119">
            <v>120.74</v>
          </cell>
          <cell r="K119">
            <v>4.99</v>
          </cell>
        </row>
        <row r="120">
          <cell r="B120" t="str">
            <v>CRBF2009</v>
          </cell>
          <cell r="C120" t="str">
            <v>Rockies</v>
          </cell>
          <cell r="D120" t="str">
            <v>CR</v>
          </cell>
          <cell r="E120" t="str">
            <v>BF</v>
          </cell>
          <cell r="F120">
            <v>2009</v>
          </cell>
          <cell r="G120">
            <v>1</v>
          </cell>
          <cell r="H120">
            <v>0</v>
          </cell>
          <cell r="I120">
            <v>23.02</v>
          </cell>
          <cell r="J120">
            <v>120.03</v>
          </cell>
          <cell r="K120">
            <v>4.96</v>
          </cell>
        </row>
        <row r="121">
          <cell r="B121" t="str">
            <v>CRBF2011</v>
          </cell>
          <cell r="C121" t="str">
            <v>Rockies</v>
          </cell>
          <cell r="D121" t="str">
            <v>CR</v>
          </cell>
          <cell r="E121" t="str">
            <v>BF</v>
          </cell>
          <cell r="F121">
            <v>2011</v>
          </cell>
          <cell r="G121">
            <v>3</v>
          </cell>
          <cell r="H121">
            <v>0.17</v>
          </cell>
          <cell r="I121">
            <v>23.87</v>
          </cell>
          <cell r="J121">
            <v>23.87</v>
          </cell>
          <cell r="K121">
            <v>0.99</v>
          </cell>
        </row>
        <row r="122">
          <cell r="B122" t="str">
            <v>CRBF2013</v>
          </cell>
          <cell r="C122" t="str">
            <v>Rockies</v>
          </cell>
          <cell r="D122" t="str">
            <v>CR</v>
          </cell>
          <cell r="E122" t="str">
            <v>BF</v>
          </cell>
          <cell r="F122">
            <v>2013</v>
          </cell>
          <cell r="G122">
            <v>3</v>
          </cell>
          <cell r="H122">
            <v>0.16</v>
          </cell>
          <cell r="I122">
            <v>23.63</v>
          </cell>
          <cell r="J122">
            <v>23.63</v>
          </cell>
          <cell r="K122">
            <v>0.98</v>
          </cell>
        </row>
        <row r="123">
          <cell r="B123" t="str">
            <v>CRBF2016</v>
          </cell>
          <cell r="C123" t="str">
            <v>Rockies</v>
          </cell>
          <cell r="D123" t="str">
            <v>CR</v>
          </cell>
          <cell r="E123" t="str">
            <v>BF</v>
          </cell>
          <cell r="F123">
            <v>2016</v>
          </cell>
          <cell r="G123">
            <v>3</v>
          </cell>
          <cell r="H123">
            <v>0.16</v>
          </cell>
          <cell r="I123">
            <v>23.28</v>
          </cell>
          <cell r="J123">
            <v>23.28</v>
          </cell>
          <cell r="K123">
            <v>0.96</v>
          </cell>
        </row>
        <row r="124">
          <cell r="B124" t="str">
            <v>CRBF2020</v>
          </cell>
          <cell r="C124" t="str">
            <v>Rockies</v>
          </cell>
          <cell r="D124" t="str">
            <v>CR</v>
          </cell>
          <cell r="E124" t="str">
            <v>BF</v>
          </cell>
          <cell r="F124">
            <v>2020</v>
          </cell>
          <cell r="G124">
            <v>3</v>
          </cell>
          <cell r="H124">
            <v>0.17</v>
          </cell>
          <cell r="I124">
            <v>22.81</v>
          </cell>
          <cell r="J124">
            <v>22.81</v>
          </cell>
          <cell r="K124">
            <v>0.94</v>
          </cell>
        </row>
        <row r="125">
          <cell r="B125" t="str">
            <v>CRBF2025</v>
          </cell>
          <cell r="C125" t="str">
            <v>Rockies</v>
          </cell>
          <cell r="D125" t="str">
            <v>CR</v>
          </cell>
          <cell r="E125" t="str">
            <v>BF</v>
          </cell>
          <cell r="F125">
            <v>2025</v>
          </cell>
          <cell r="G125">
            <v>3</v>
          </cell>
          <cell r="H125">
            <v>0.23</v>
          </cell>
          <cell r="I125">
            <v>22.25</v>
          </cell>
          <cell r="J125">
            <v>22.37</v>
          </cell>
          <cell r="K125">
            <v>0.92</v>
          </cell>
        </row>
        <row r="126">
          <cell r="B126" t="str">
            <v>CRBF2030</v>
          </cell>
          <cell r="C126" t="str">
            <v>Rockies</v>
          </cell>
          <cell r="D126" t="str">
            <v>CR</v>
          </cell>
          <cell r="E126" t="str">
            <v>BF</v>
          </cell>
          <cell r="F126">
            <v>2030</v>
          </cell>
          <cell r="G126">
            <v>4</v>
          </cell>
          <cell r="H126">
            <v>0.21</v>
          </cell>
          <cell r="I126">
            <v>21.99</v>
          </cell>
          <cell r="J126">
            <v>21.99</v>
          </cell>
          <cell r="K126">
            <v>0.91</v>
          </cell>
        </row>
        <row r="127">
          <cell r="B127">
            <v>0</v>
          </cell>
          <cell r="C127">
            <v>0</v>
          </cell>
        </row>
        <row r="128">
          <cell r="B128" t="str">
            <v>CSBA2008</v>
          </cell>
          <cell r="C128" t="str">
            <v>Rockies</v>
          </cell>
          <cell r="D128" t="str">
            <v>CS</v>
          </cell>
          <cell r="E128" t="str">
            <v>BA</v>
          </cell>
          <cell r="F128">
            <v>2008</v>
          </cell>
          <cell r="G128">
            <v>22</v>
          </cell>
          <cell r="H128">
            <v>0.47</v>
          </cell>
          <cell r="I128">
            <v>84.08</v>
          </cell>
          <cell r="J128">
            <v>111.63</v>
          </cell>
          <cell r="K128">
            <v>4.7699999999999996</v>
          </cell>
        </row>
        <row r="129">
          <cell r="B129" t="str">
            <v>CSBA2009</v>
          </cell>
          <cell r="C129" t="str">
            <v>Rockies</v>
          </cell>
          <cell r="D129" t="str">
            <v>CS</v>
          </cell>
          <cell r="E129" t="str">
            <v>BA</v>
          </cell>
          <cell r="F129">
            <v>2009</v>
          </cell>
          <cell r="G129">
            <v>22</v>
          </cell>
          <cell r="H129">
            <v>0.47</v>
          </cell>
          <cell r="I129">
            <v>85.21</v>
          </cell>
          <cell r="J129">
            <v>111.51</v>
          </cell>
          <cell r="K129">
            <v>4.7699999999999996</v>
          </cell>
        </row>
        <row r="130">
          <cell r="B130" t="str">
            <v>CSBA2011</v>
          </cell>
          <cell r="C130" t="str">
            <v>Rockies</v>
          </cell>
          <cell r="D130" t="str">
            <v>CS</v>
          </cell>
          <cell r="E130" t="str">
            <v>BA</v>
          </cell>
          <cell r="F130">
            <v>2011</v>
          </cell>
          <cell r="G130">
            <v>3</v>
          </cell>
          <cell r="H130">
            <v>2.96</v>
          </cell>
          <cell r="I130">
            <v>23.54</v>
          </cell>
          <cell r="J130">
            <v>24.03</v>
          </cell>
          <cell r="K130">
            <v>1.03</v>
          </cell>
        </row>
        <row r="131">
          <cell r="B131" t="str">
            <v>CSBA2013</v>
          </cell>
          <cell r="C131" t="str">
            <v>Rockies</v>
          </cell>
          <cell r="D131" t="str">
            <v>CS</v>
          </cell>
          <cell r="E131" t="str">
            <v>BA</v>
          </cell>
          <cell r="F131">
            <v>2013</v>
          </cell>
          <cell r="G131">
            <v>2</v>
          </cell>
          <cell r="H131">
            <v>1.47</v>
          </cell>
          <cell r="I131">
            <v>22.98</v>
          </cell>
          <cell r="J131">
            <v>23.71</v>
          </cell>
          <cell r="K131">
            <v>1.01</v>
          </cell>
        </row>
        <row r="132">
          <cell r="B132" t="str">
            <v>CSBA2016</v>
          </cell>
          <cell r="C132" t="str">
            <v>Rockies</v>
          </cell>
          <cell r="D132" t="str">
            <v>CS</v>
          </cell>
          <cell r="E132" t="str">
            <v>BA</v>
          </cell>
          <cell r="F132">
            <v>2016</v>
          </cell>
          <cell r="G132">
            <v>4</v>
          </cell>
          <cell r="H132">
            <v>5.73</v>
          </cell>
          <cell r="I132">
            <v>23.28</v>
          </cell>
          <cell r="J132">
            <v>23.67</v>
          </cell>
          <cell r="K132">
            <v>1.01</v>
          </cell>
        </row>
        <row r="133">
          <cell r="B133" t="str">
            <v>CSBA2020</v>
          </cell>
          <cell r="C133" t="str">
            <v>Rockies</v>
          </cell>
          <cell r="D133" t="str">
            <v>CS</v>
          </cell>
          <cell r="E133" t="str">
            <v>BA</v>
          </cell>
          <cell r="F133">
            <v>2020</v>
          </cell>
          <cell r="G133">
            <v>5</v>
          </cell>
          <cell r="H133">
            <v>5.56</v>
          </cell>
          <cell r="I133">
            <v>23.12</v>
          </cell>
          <cell r="J133">
            <v>23.29</v>
          </cell>
          <cell r="K133">
            <v>1</v>
          </cell>
        </row>
        <row r="134">
          <cell r="B134" t="str">
            <v>CSBA2025</v>
          </cell>
          <cell r="C134" t="str">
            <v>Rockies</v>
          </cell>
          <cell r="D134" t="str">
            <v>CS</v>
          </cell>
          <cell r="E134" t="str">
            <v>BA</v>
          </cell>
          <cell r="F134">
            <v>2025</v>
          </cell>
          <cell r="G134">
            <v>7</v>
          </cell>
          <cell r="H134">
            <v>7.91</v>
          </cell>
          <cell r="I134">
            <v>22.84</v>
          </cell>
          <cell r="J134">
            <v>23</v>
          </cell>
          <cell r="K134">
            <v>0.98</v>
          </cell>
        </row>
        <row r="135">
          <cell r="B135" t="str">
            <v>CSBA2030</v>
          </cell>
          <cell r="C135" t="str">
            <v>Rockies</v>
          </cell>
          <cell r="D135" t="str">
            <v>CS</v>
          </cell>
          <cell r="E135" t="str">
            <v>BA</v>
          </cell>
          <cell r="F135">
            <v>2030</v>
          </cell>
          <cell r="G135">
            <v>7</v>
          </cell>
          <cell r="H135">
            <v>6.13</v>
          </cell>
          <cell r="I135">
            <v>22.27</v>
          </cell>
          <cell r="J135">
            <v>22.81</v>
          </cell>
          <cell r="K135">
            <v>0.98</v>
          </cell>
        </row>
        <row r="136">
          <cell r="B136">
            <v>0</v>
          </cell>
          <cell r="C136">
            <v>0</v>
          </cell>
        </row>
        <row r="137">
          <cell r="B137" t="str">
            <v>CSBB2008</v>
          </cell>
          <cell r="C137" t="str">
            <v>Rockies</v>
          </cell>
          <cell r="D137" t="str">
            <v>CS</v>
          </cell>
          <cell r="E137" t="str">
            <v>BB</v>
          </cell>
          <cell r="F137">
            <v>2008</v>
          </cell>
          <cell r="G137">
            <v>1</v>
          </cell>
          <cell r="H137">
            <v>0</v>
          </cell>
          <cell r="I137">
            <v>22.45</v>
          </cell>
          <cell r="J137">
            <v>112.64</v>
          </cell>
          <cell r="K137">
            <v>4.78</v>
          </cell>
        </row>
        <row r="138">
          <cell r="B138" t="str">
            <v>CSBB2009</v>
          </cell>
          <cell r="C138" t="str">
            <v>Rockies</v>
          </cell>
          <cell r="D138" t="str">
            <v>CS</v>
          </cell>
          <cell r="E138" t="str">
            <v>BB</v>
          </cell>
          <cell r="F138">
            <v>2009</v>
          </cell>
          <cell r="G138">
            <v>1</v>
          </cell>
          <cell r="H138">
            <v>0</v>
          </cell>
          <cell r="I138">
            <v>22.75</v>
          </cell>
          <cell r="J138">
            <v>112.58</v>
          </cell>
          <cell r="K138">
            <v>4.7699999999999996</v>
          </cell>
        </row>
        <row r="139">
          <cell r="B139" t="str">
            <v>CSBB2011</v>
          </cell>
          <cell r="C139" t="str">
            <v>Rockies</v>
          </cell>
          <cell r="D139" t="str">
            <v>CS</v>
          </cell>
          <cell r="E139" t="str">
            <v>BB</v>
          </cell>
          <cell r="F139">
            <v>2011</v>
          </cell>
          <cell r="G139">
            <v>1</v>
          </cell>
          <cell r="H139">
            <v>0</v>
          </cell>
          <cell r="I139">
            <v>22.94</v>
          </cell>
          <cell r="J139">
            <v>22.74</v>
          </cell>
          <cell r="K139">
            <v>0.96</v>
          </cell>
        </row>
        <row r="140">
          <cell r="B140" t="str">
            <v>CSBB2013</v>
          </cell>
          <cell r="C140" t="str">
            <v>Rockies</v>
          </cell>
          <cell r="D140" t="str">
            <v>CS</v>
          </cell>
          <cell r="E140" t="str">
            <v>BB</v>
          </cell>
          <cell r="F140">
            <v>2013</v>
          </cell>
          <cell r="G140">
            <v>1</v>
          </cell>
          <cell r="H140">
            <v>0</v>
          </cell>
          <cell r="I140">
            <v>22.71</v>
          </cell>
          <cell r="J140">
            <v>22.88</v>
          </cell>
          <cell r="K140">
            <v>0.97</v>
          </cell>
        </row>
        <row r="141">
          <cell r="B141" t="str">
            <v>CSBB2016</v>
          </cell>
          <cell r="C141" t="str">
            <v>Rockies</v>
          </cell>
          <cell r="D141" t="str">
            <v>CS</v>
          </cell>
          <cell r="E141" t="str">
            <v>BB</v>
          </cell>
          <cell r="F141">
            <v>2016</v>
          </cell>
          <cell r="G141">
            <v>2</v>
          </cell>
          <cell r="H141">
            <v>1.21</v>
          </cell>
          <cell r="I141">
            <v>22.63</v>
          </cell>
          <cell r="J141">
            <v>22.63</v>
          </cell>
          <cell r="K141">
            <v>0.96</v>
          </cell>
        </row>
        <row r="142">
          <cell r="B142" t="str">
            <v>CSBB2020</v>
          </cell>
          <cell r="C142" t="str">
            <v>Rockies</v>
          </cell>
          <cell r="D142" t="str">
            <v>CS</v>
          </cell>
          <cell r="E142" t="str">
            <v>BB</v>
          </cell>
          <cell r="F142">
            <v>2020</v>
          </cell>
          <cell r="G142">
            <v>2</v>
          </cell>
          <cell r="H142">
            <v>0.48</v>
          </cell>
          <cell r="I142">
            <v>22.19</v>
          </cell>
          <cell r="J142">
            <v>22.19</v>
          </cell>
          <cell r="K142">
            <v>0.94</v>
          </cell>
        </row>
        <row r="143">
          <cell r="B143" t="str">
            <v>CSBB2025</v>
          </cell>
          <cell r="C143" t="str">
            <v>Rockies</v>
          </cell>
          <cell r="D143" t="str">
            <v>CS</v>
          </cell>
          <cell r="E143" t="str">
            <v>BB</v>
          </cell>
          <cell r="F143">
            <v>2025</v>
          </cell>
          <cell r="G143">
            <v>4</v>
          </cell>
          <cell r="H143">
            <v>3.35</v>
          </cell>
          <cell r="I143">
            <v>22.25</v>
          </cell>
          <cell r="J143">
            <v>22.25</v>
          </cell>
          <cell r="K143">
            <v>0.94</v>
          </cell>
        </row>
        <row r="144">
          <cell r="B144" t="str">
            <v>CSBB2030</v>
          </cell>
          <cell r="C144" t="str">
            <v>Rockies</v>
          </cell>
          <cell r="D144" t="str">
            <v>CS</v>
          </cell>
          <cell r="E144" t="str">
            <v>BB</v>
          </cell>
          <cell r="F144">
            <v>2030</v>
          </cell>
          <cell r="G144">
            <v>4</v>
          </cell>
          <cell r="H144">
            <v>4.93</v>
          </cell>
          <cell r="I144">
            <v>21.7</v>
          </cell>
          <cell r="J144">
            <v>21.86</v>
          </cell>
          <cell r="K144">
            <v>0.93</v>
          </cell>
        </row>
        <row r="145">
          <cell r="B145">
            <v>0</v>
          </cell>
          <cell r="C145">
            <v>0</v>
          </cell>
        </row>
        <row r="146">
          <cell r="B146" t="str">
            <v>CSBD2008</v>
          </cell>
          <cell r="C146" t="str">
            <v>Rockies</v>
          </cell>
          <cell r="D146" t="str">
            <v>CS</v>
          </cell>
          <cell r="E146" t="str">
            <v>BD</v>
          </cell>
          <cell r="F146">
            <v>2008</v>
          </cell>
          <cell r="G146">
            <v>1</v>
          </cell>
          <cell r="H146">
            <v>0</v>
          </cell>
          <cell r="I146">
            <v>22.45</v>
          </cell>
          <cell r="J146">
            <v>99.5</v>
          </cell>
          <cell r="K146">
            <v>4.7</v>
          </cell>
        </row>
        <row r="147">
          <cell r="B147" t="str">
            <v>CSBD2009</v>
          </cell>
          <cell r="C147" t="str">
            <v>Rockies</v>
          </cell>
          <cell r="D147" t="str">
            <v>CS</v>
          </cell>
          <cell r="E147" t="str">
            <v>BD</v>
          </cell>
          <cell r="F147">
            <v>2009</v>
          </cell>
          <cell r="G147">
            <v>1</v>
          </cell>
          <cell r="H147">
            <v>0</v>
          </cell>
          <cell r="I147">
            <v>22.75</v>
          </cell>
          <cell r="J147">
            <v>99.25</v>
          </cell>
          <cell r="K147">
            <v>4.68</v>
          </cell>
        </row>
        <row r="148">
          <cell r="B148" t="str">
            <v>CSBD2011</v>
          </cell>
          <cell r="C148" t="str">
            <v>Rockies</v>
          </cell>
          <cell r="D148" t="str">
            <v>CS</v>
          </cell>
          <cell r="E148" t="str">
            <v>BD</v>
          </cell>
          <cell r="F148">
            <v>2011</v>
          </cell>
          <cell r="G148">
            <v>1</v>
          </cell>
          <cell r="H148">
            <v>0</v>
          </cell>
          <cell r="I148">
            <v>22.94</v>
          </cell>
          <cell r="J148">
            <v>22.74</v>
          </cell>
          <cell r="K148">
            <v>1.07</v>
          </cell>
        </row>
        <row r="149">
          <cell r="B149" t="str">
            <v>CSBD2013</v>
          </cell>
          <cell r="C149" t="str">
            <v>Rockies</v>
          </cell>
          <cell r="D149" t="str">
            <v>CS</v>
          </cell>
          <cell r="E149" t="str">
            <v>BD</v>
          </cell>
          <cell r="F149">
            <v>2013</v>
          </cell>
          <cell r="G149">
            <v>1</v>
          </cell>
          <cell r="H149">
            <v>0.02</v>
          </cell>
          <cell r="I149">
            <v>22.71</v>
          </cell>
          <cell r="J149">
            <v>22.87</v>
          </cell>
          <cell r="K149">
            <v>1.08</v>
          </cell>
        </row>
        <row r="150">
          <cell r="B150" t="str">
            <v>CSBD2016</v>
          </cell>
          <cell r="C150" t="str">
            <v>Rockies</v>
          </cell>
          <cell r="D150" t="str">
            <v>CS</v>
          </cell>
          <cell r="E150" t="str">
            <v>BD</v>
          </cell>
          <cell r="F150">
            <v>2016</v>
          </cell>
          <cell r="G150">
            <v>1</v>
          </cell>
          <cell r="H150">
            <v>0.02</v>
          </cell>
          <cell r="I150">
            <v>22.38</v>
          </cell>
          <cell r="J150">
            <v>22.63</v>
          </cell>
          <cell r="K150">
            <v>1.07</v>
          </cell>
        </row>
        <row r="151">
          <cell r="B151" t="str">
            <v>CSBD2020</v>
          </cell>
          <cell r="C151" t="str">
            <v>Rockies</v>
          </cell>
          <cell r="D151" t="str">
            <v>CS</v>
          </cell>
          <cell r="E151" t="str">
            <v>BD</v>
          </cell>
          <cell r="F151">
            <v>2020</v>
          </cell>
          <cell r="G151">
            <v>1</v>
          </cell>
          <cell r="H151">
            <v>0.02</v>
          </cell>
          <cell r="I151">
            <v>21.93</v>
          </cell>
          <cell r="J151">
            <v>22.19</v>
          </cell>
          <cell r="K151">
            <v>1.05</v>
          </cell>
        </row>
        <row r="152">
          <cell r="B152" t="str">
            <v>CSBD2025</v>
          </cell>
          <cell r="C152" t="str">
            <v>Rockies</v>
          </cell>
          <cell r="D152" t="str">
            <v>CS</v>
          </cell>
          <cell r="E152" t="str">
            <v>BD</v>
          </cell>
          <cell r="F152">
            <v>2025</v>
          </cell>
          <cell r="G152">
            <v>2</v>
          </cell>
          <cell r="H152">
            <v>0.25</v>
          </cell>
          <cell r="I152">
            <v>21.64</v>
          </cell>
          <cell r="J152">
            <v>21.64</v>
          </cell>
          <cell r="K152">
            <v>1.02</v>
          </cell>
        </row>
        <row r="153">
          <cell r="B153" t="str">
            <v>CSBD2030</v>
          </cell>
          <cell r="C153" t="str">
            <v>Rockies</v>
          </cell>
          <cell r="D153" t="str">
            <v>CS</v>
          </cell>
          <cell r="E153" t="str">
            <v>BD</v>
          </cell>
          <cell r="F153">
            <v>2030</v>
          </cell>
          <cell r="G153">
            <v>2</v>
          </cell>
          <cell r="H153">
            <v>0.23</v>
          </cell>
          <cell r="I153">
            <v>21.1</v>
          </cell>
          <cell r="J153">
            <v>21.1</v>
          </cell>
          <cell r="K153">
            <v>1</v>
          </cell>
        </row>
        <row r="154">
          <cell r="B154">
            <v>0</v>
          </cell>
          <cell r="C154">
            <v>0</v>
          </cell>
        </row>
        <row r="155">
          <cell r="B155" t="str">
            <v>CUBA2008</v>
          </cell>
          <cell r="C155" t="str">
            <v>Rockies</v>
          </cell>
          <cell r="D155" t="str">
            <v>CU</v>
          </cell>
          <cell r="E155" t="str">
            <v>BA</v>
          </cell>
          <cell r="F155">
            <v>2008</v>
          </cell>
          <cell r="G155">
            <v>19</v>
          </cell>
          <cell r="H155">
            <v>22.73</v>
          </cell>
          <cell r="I155">
            <v>29.46</v>
          </cell>
          <cell r="J155">
            <v>110.35</v>
          </cell>
          <cell r="K155">
            <v>4.76</v>
          </cell>
        </row>
        <row r="156">
          <cell r="B156" t="str">
            <v>CUBA2009</v>
          </cell>
          <cell r="C156" t="str">
            <v>Rockies</v>
          </cell>
          <cell r="D156" t="str">
            <v>CU</v>
          </cell>
          <cell r="E156" t="str">
            <v>BA</v>
          </cell>
          <cell r="F156">
            <v>2009</v>
          </cell>
          <cell r="G156">
            <v>19</v>
          </cell>
          <cell r="H156">
            <v>22.51</v>
          </cell>
          <cell r="I156">
            <v>29.86</v>
          </cell>
          <cell r="J156">
            <v>110.23</v>
          </cell>
          <cell r="K156">
            <v>4.76</v>
          </cell>
        </row>
        <row r="157">
          <cell r="B157" t="str">
            <v>CUBA2011</v>
          </cell>
          <cell r="C157" t="str">
            <v>Rockies</v>
          </cell>
          <cell r="D157" t="str">
            <v>CU</v>
          </cell>
          <cell r="E157" t="str">
            <v>BA</v>
          </cell>
          <cell r="F157">
            <v>2011</v>
          </cell>
          <cell r="G157">
            <v>6</v>
          </cell>
          <cell r="H157">
            <v>24.79</v>
          </cell>
          <cell r="I157">
            <v>23.21</v>
          </cell>
          <cell r="J157">
            <v>23.57</v>
          </cell>
          <cell r="K157">
            <v>1.02</v>
          </cell>
        </row>
        <row r="158">
          <cell r="B158" t="str">
            <v>CUBA2013</v>
          </cell>
          <cell r="C158" t="str">
            <v>Rockies</v>
          </cell>
          <cell r="D158" t="str">
            <v>CU</v>
          </cell>
          <cell r="E158" t="str">
            <v>BA</v>
          </cell>
          <cell r="F158">
            <v>2013</v>
          </cell>
          <cell r="G158">
            <v>5</v>
          </cell>
          <cell r="H158">
            <v>20.83</v>
          </cell>
          <cell r="I158">
            <v>21.6</v>
          </cell>
          <cell r="J158">
            <v>23.26</v>
          </cell>
          <cell r="K158">
            <v>1</v>
          </cell>
        </row>
        <row r="159">
          <cell r="B159" t="str">
            <v>CUBA2016</v>
          </cell>
          <cell r="C159" t="str">
            <v>Rockies</v>
          </cell>
          <cell r="D159" t="str">
            <v>CU</v>
          </cell>
          <cell r="E159" t="str">
            <v>BA</v>
          </cell>
          <cell r="F159">
            <v>2016</v>
          </cell>
          <cell r="G159">
            <v>7</v>
          </cell>
          <cell r="H159">
            <v>18.420000000000002</v>
          </cell>
          <cell r="I159">
            <v>22.95</v>
          </cell>
          <cell r="J159">
            <v>23.21</v>
          </cell>
          <cell r="K159">
            <v>1</v>
          </cell>
        </row>
        <row r="160">
          <cell r="B160" t="str">
            <v>CUBA2020</v>
          </cell>
          <cell r="C160" t="str">
            <v>Rockies</v>
          </cell>
          <cell r="D160" t="str">
            <v>CU</v>
          </cell>
          <cell r="E160" t="str">
            <v>BA</v>
          </cell>
          <cell r="F160">
            <v>2020</v>
          </cell>
          <cell r="G160">
            <v>8</v>
          </cell>
          <cell r="H160">
            <v>23.95</v>
          </cell>
          <cell r="I160">
            <v>22.82</v>
          </cell>
          <cell r="J160">
            <v>22.84</v>
          </cell>
          <cell r="K160">
            <v>0.99</v>
          </cell>
        </row>
        <row r="161">
          <cell r="B161" t="str">
            <v>CUBA2025</v>
          </cell>
          <cell r="C161" t="str">
            <v>Rockies</v>
          </cell>
          <cell r="D161" t="str">
            <v>CU</v>
          </cell>
          <cell r="E161" t="str">
            <v>BA</v>
          </cell>
          <cell r="F161">
            <v>2025</v>
          </cell>
          <cell r="G161">
            <v>9</v>
          </cell>
          <cell r="H161">
            <v>26.96</v>
          </cell>
          <cell r="I161">
            <v>22.55</v>
          </cell>
          <cell r="J161">
            <v>22.55</v>
          </cell>
          <cell r="K161">
            <v>0.97</v>
          </cell>
        </row>
        <row r="162">
          <cell r="B162" t="str">
            <v>CUBA2030</v>
          </cell>
          <cell r="C162" t="str">
            <v>Rockies</v>
          </cell>
          <cell r="D162" t="str">
            <v>CU</v>
          </cell>
          <cell r="E162" t="str">
            <v>BA</v>
          </cell>
          <cell r="F162">
            <v>2030</v>
          </cell>
          <cell r="G162">
            <v>11</v>
          </cell>
          <cell r="H162">
            <v>32.67</v>
          </cell>
          <cell r="I162">
            <v>22.27</v>
          </cell>
          <cell r="J162">
            <v>22.36</v>
          </cell>
          <cell r="K162">
            <v>0.97</v>
          </cell>
        </row>
        <row r="163">
          <cell r="B163">
            <v>0</v>
          </cell>
          <cell r="C163">
            <v>0</v>
          </cell>
        </row>
        <row r="164">
          <cell r="B164" t="str">
            <v>CUBB2008</v>
          </cell>
          <cell r="C164" t="str">
            <v>Rockies</v>
          </cell>
          <cell r="D164" t="str">
            <v>CU</v>
          </cell>
          <cell r="E164" t="str">
            <v>BB</v>
          </cell>
          <cell r="F164">
            <v>2008</v>
          </cell>
          <cell r="G164">
            <v>14</v>
          </cell>
          <cell r="H164">
            <v>4.42</v>
          </cell>
          <cell r="I164">
            <v>29.46</v>
          </cell>
          <cell r="J164">
            <v>113.31</v>
          </cell>
          <cell r="K164">
            <v>4.78</v>
          </cell>
        </row>
        <row r="165">
          <cell r="B165" t="str">
            <v>CUBB2009</v>
          </cell>
          <cell r="C165" t="str">
            <v>Rockies</v>
          </cell>
          <cell r="D165" t="str">
            <v>CU</v>
          </cell>
          <cell r="E165" t="str">
            <v>BB</v>
          </cell>
          <cell r="F165">
            <v>2009</v>
          </cell>
          <cell r="G165">
            <v>14</v>
          </cell>
          <cell r="H165">
            <v>4.42</v>
          </cell>
          <cell r="I165">
            <v>29.86</v>
          </cell>
          <cell r="J165">
            <v>113.25</v>
          </cell>
          <cell r="K165">
            <v>4.7699999999999996</v>
          </cell>
        </row>
        <row r="166">
          <cell r="B166" t="str">
            <v>CUBB2011</v>
          </cell>
          <cell r="C166" t="str">
            <v>Rockies</v>
          </cell>
          <cell r="D166" t="str">
            <v>CU</v>
          </cell>
          <cell r="E166" t="str">
            <v>BB</v>
          </cell>
          <cell r="F166">
            <v>2011</v>
          </cell>
          <cell r="G166">
            <v>1</v>
          </cell>
          <cell r="H166">
            <v>4.34</v>
          </cell>
          <cell r="I166">
            <v>19.739999999999998</v>
          </cell>
          <cell r="J166">
            <v>22.74</v>
          </cell>
          <cell r="K166">
            <v>0.96</v>
          </cell>
        </row>
        <row r="167">
          <cell r="B167" t="str">
            <v>CUBB2013</v>
          </cell>
          <cell r="C167" t="str">
            <v>Rockies</v>
          </cell>
          <cell r="D167" t="str">
            <v>CU</v>
          </cell>
          <cell r="E167" t="str">
            <v>BB</v>
          </cell>
          <cell r="F167">
            <v>2013</v>
          </cell>
          <cell r="G167">
            <v>1</v>
          </cell>
          <cell r="H167">
            <v>4.34</v>
          </cell>
          <cell r="I167">
            <v>19.55</v>
          </cell>
          <cell r="J167">
            <v>22.87</v>
          </cell>
          <cell r="K167">
            <v>0.96</v>
          </cell>
        </row>
        <row r="168">
          <cell r="B168" t="str">
            <v>CUBB2016</v>
          </cell>
          <cell r="C168" t="str">
            <v>Rockies</v>
          </cell>
          <cell r="D168" t="str">
            <v>CU</v>
          </cell>
          <cell r="E168" t="str">
            <v>BB</v>
          </cell>
          <cell r="F168">
            <v>2016</v>
          </cell>
          <cell r="G168">
            <v>1</v>
          </cell>
          <cell r="H168">
            <v>4.34</v>
          </cell>
          <cell r="I168">
            <v>19.260000000000002</v>
          </cell>
          <cell r="J168">
            <v>22.63</v>
          </cell>
          <cell r="K168">
            <v>0.95</v>
          </cell>
        </row>
        <row r="169">
          <cell r="B169" t="str">
            <v>CUBB2020</v>
          </cell>
          <cell r="C169" t="str">
            <v>Rockies</v>
          </cell>
          <cell r="D169" t="str">
            <v>CU</v>
          </cell>
          <cell r="E169" t="str">
            <v>BB</v>
          </cell>
          <cell r="F169">
            <v>2020</v>
          </cell>
          <cell r="G169">
            <v>2</v>
          </cell>
          <cell r="H169">
            <v>6.55</v>
          </cell>
          <cell r="I169">
            <v>22.19</v>
          </cell>
          <cell r="J169">
            <v>22.22</v>
          </cell>
          <cell r="K169">
            <v>0.94</v>
          </cell>
        </row>
        <row r="170">
          <cell r="B170" t="str">
            <v>CUBB2025</v>
          </cell>
          <cell r="C170" t="str">
            <v>Rockies</v>
          </cell>
          <cell r="D170" t="str">
            <v>CU</v>
          </cell>
          <cell r="E170" t="str">
            <v>BB</v>
          </cell>
          <cell r="F170">
            <v>2025</v>
          </cell>
          <cell r="G170">
            <v>5</v>
          </cell>
          <cell r="H170">
            <v>22.59</v>
          </cell>
          <cell r="I170">
            <v>22.25</v>
          </cell>
          <cell r="J170">
            <v>22.38</v>
          </cell>
          <cell r="K170">
            <v>0.94</v>
          </cell>
        </row>
        <row r="171">
          <cell r="B171" t="str">
            <v>CUBB2030</v>
          </cell>
          <cell r="C171" t="str">
            <v>Rockies</v>
          </cell>
          <cell r="D171" t="str">
            <v>CU</v>
          </cell>
          <cell r="E171" t="str">
            <v>BB</v>
          </cell>
          <cell r="F171">
            <v>2030</v>
          </cell>
          <cell r="G171">
            <v>6</v>
          </cell>
          <cell r="H171">
            <v>25.42</v>
          </cell>
          <cell r="I171">
            <v>21.99</v>
          </cell>
          <cell r="J171">
            <v>21.99</v>
          </cell>
          <cell r="K171">
            <v>0.93</v>
          </cell>
        </row>
        <row r="172">
          <cell r="B172">
            <v>0</v>
          </cell>
          <cell r="C172">
            <v>0</v>
          </cell>
        </row>
        <row r="173">
          <cell r="B173" t="str">
            <v>CUBD2008</v>
          </cell>
          <cell r="C173" t="str">
            <v>Rockies</v>
          </cell>
          <cell r="D173" t="str">
            <v>CU</v>
          </cell>
          <cell r="E173" t="str">
            <v>BD</v>
          </cell>
          <cell r="F173">
            <v>2008</v>
          </cell>
          <cell r="G173">
            <v>3</v>
          </cell>
          <cell r="H173">
            <v>0.15</v>
          </cell>
          <cell r="I173">
            <v>23.21</v>
          </cell>
          <cell r="J173">
            <v>99.5</v>
          </cell>
          <cell r="K173">
            <v>4.7</v>
          </cell>
        </row>
        <row r="174">
          <cell r="B174" t="str">
            <v>CUBD2009</v>
          </cell>
          <cell r="C174" t="str">
            <v>Rockies</v>
          </cell>
          <cell r="D174" t="str">
            <v>CU</v>
          </cell>
          <cell r="E174" t="str">
            <v>BD</v>
          </cell>
          <cell r="F174">
            <v>2009</v>
          </cell>
          <cell r="G174">
            <v>3</v>
          </cell>
          <cell r="H174">
            <v>0.15</v>
          </cell>
          <cell r="I174">
            <v>23.52</v>
          </cell>
          <cell r="J174">
            <v>99.25</v>
          </cell>
          <cell r="K174">
            <v>4.68</v>
          </cell>
        </row>
        <row r="175">
          <cell r="B175" t="str">
            <v>CUBD2011</v>
          </cell>
          <cell r="C175" t="str">
            <v>Rockies</v>
          </cell>
          <cell r="D175" t="str">
            <v>CU</v>
          </cell>
          <cell r="E175" t="str">
            <v>BD</v>
          </cell>
          <cell r="F175">
            <v>2011</v>
          </cell>
          <cell r="G175">
            <v>1</v>
          </cell>
          <cell r="H175">
            <v>0</v>
          </cell>
          <cell r="I175">
            <v>23.21</v>
          </cell>
          <cell r="J175">
            <v>22.74</v>
          </cell>
          <cell r="K175">
            <v>1.07</v>
          </cell>
        </row>
        <row r="176">
          <cell r="B176" t="str">
            <v>CUBD2013</v>
          </cell>
          <cell r="C176" t="str">
            <v>Rockies</v>
          </cell>
          <cell r="D176" t="str">
            <v>CU</v>
          </cell>
          <cell r="E176" t="str">
            <v>BD</v>
          </cell>
          <cell r="F176">
            <v>2013</v>
          </cell>
          <cell r="G176">
            <v>1</v>
          </cell>
          <cell r="H176">
            <v>0</v>
          </cell>
          <cell r="I176">
            <v>22.98</v>
          </cell>
          <cell r="J176">
            <v>22.87</v>
          </cell>
          <cell r="K176">
            <v>1.08</v>
          </cell>
        </row>
        <row r="177">
          <cell r="B177" t="str">
            <v>CUBD2016</v>
          </cell>
          <cell r="C177" t="str">
            <v>Rockies</v>
          </cell>
          <cell r="D177" t="str">
            <v>CU</v>
          </cell>
          <cell r="E177" t="str">
            <v>BD</v>
          </cell>
          <cell r="F177">
            <v>2016</v>
          </cell>
          <cell r="G177">
            <v>1</v>
          </cell>
          <cell r="H177">
            <v>0</v>
          </cell>
          <cell r="I177">
            <v>22.63</v>
          </cell>
          <cell r="J177">
            <v>22.63</v>
          </cell>
          <cell r="K177">
            <v>1.07</v>
          </cell>
        </row>
        <row r="178">
          <cell r="B178" t="str">
            <v>CUBD2020</v>
          </cell>
          <cell r="C178" t="str">
            <v>Rockies</v>
          </cell>
          <cell r="D178" t="str">
            <v>CU</v>
          </cell>
          <cell r="E178" t="str">
            <v>BD</v>
          </cell>
          <cell r="F178">
            <v>2020</v>
          </cell>
          <cell r="G178">
            <v>1</v>
          </cell>
          <cell r="H178">
            <v>1.25</v>
          </cell>
          <cell r="I178">
            <v>22.19</v>
          </cell>
          <cell r="J178">
            <v>22.19</v>
          </cell>
          <cell r="K178">
            <v>1.05</v>
          </cell>
        </row>
        <row r="179">
          <cell r="B179" t="str">
            <v>CUBD2025</v>
          </cell>
          <cell r="C179" t="str">
            <v>Rockies</v>
          </cell>
          <cell r="D179" t="str">
            <v>CU</v>
          </cell>
          <cell r="E179" t="str">
            <v>BD</v>
          </cell>
          <cell r="F179">
            <v>2025</v>
          </cell>
          <cell r="G179">
            <v>1</v>
          </cell>
          <cell r="H179">
            <v>0.68</v>
          </cell>
          <cell r="I179">
            <v>21.64</v>
          </cell>
          <cell r="J179">
            <v>21.64</v>
          </cell>
          <cell r="K179">
            <v>1.02</v>
          </cell>
        </row>
        <row r="180">
          <cell r="B180" t="str">
            <v>CUBD2030</v>
          </cell>
          <cell r="C180" t="str">
            <v>Rockies</v>
          </cell>
          <cell r="D180" t="str">
            <v>CU</v>
          </cell>
          <cell r="E180" t="str">
            <v>BD</v>
          </cell>
          <cell r="F180">
            <v>2030</v>
          </cell>
          <cell r="G180">
            <v>1</v>
          </cell>
          <cell r="H180">
            <v>0.7</v>
          </cell>
          <cell r="I180">
            <v>21.1</v>
          </cell>
          <cell r="J180">
            <v>21.1</v>
          </cell>
          <cell r="K180">
            <v>1</v>
          </cell>
        </row>
        <row r="181">
          <cell r="B181">
            <v>0</v>
          </cell>
          <cell r="C181">
            <v>0</v>
          </cell>
        </row>
        <row r="182">
          <cell r="B182" t="str">
            <v>CUSA2008</v>
          </cell>
          <cell r="C182" t="str">
            <v>Rockies</v>
          </cell>
          <cell r="D182" t="str">
            <v>CU</v>
          </cell>
          <cell r="E182" t="str">
            <v>SA</v>
          </cell>
          <cell r="F182">
            <v>2008</v>
          </cell>
          <cell r="G182">
            <v>8</v>
          </cell>
          <cell r="H182">
            <v>0.87</v>
          </cell>
          <cell r="I182">
            <v>28.22</v>
          </cell>
          <cell r="J182">
            <v>94.55</v>
          </cell>
          <cell r="K182">
            <v>4.6399999999999997</v>
          </cell>
        </row>
        <row r="183">
          <cell r="B183" t="str">
            <v>CUSA2009</v>
          </cell>
          <cell r="C183" t="str">
            <v>Rockies</v>
          </cell>
          <cell r="D183" t="str">
            <v>CU</v>
          </cell>
          <cell r="E183" t="str">
            <v>SA</v>
          </cell>
          <cell r="F183">
            <v>2009</v>
          </cell>
          <cell r="G183">
            <v>8</v>
          </cell>
          <cell r="H183">
            <v>0.74</v>
          </cell>
          <cell r="I183">
            <v>28.6</v>
          </cell>
          <cell r="J183">
            <v>96.78</v>
          </cell>
          <cell r="K183">
            <v>4.75</v>
          </cell>
        </row>
        <row r="184">
          <cell r="B184" t="str">
            <v>CUSA2011</v>
          </cell>
          <cell r="C184" t="str">
            <v>Rockies</v>
          </cell>
          <cell r="D184" t="str">
            <v>CU</v>
          </cell>
          <cell r="E184" t="str">
            <v>SA</v>
          </cell>
          <cell r="F184">
            <v>2011</v>
          </cell>
          <cell r="G184">
            <v>5</v>
          </cell>
          <cell r="H184">
            <v>5.65</v>
          </cell>
          <cell r="I184">
            <v>23.87</v>
          </cell>
          <cell r="J184">
            <v>24.56</v>
          </cell>
          <cell r="K184">
            <v>1.21</v>
          </cell>
        </row>
        <row r="185">
          <cell r="B185" t="str">
            <v>CUSA2013</v>
          </cell>
          <cell r="C185" t="str">
            <v>Rockies</v>
          </cell>
          <cell r="D185" t="str">
            <v>CU</v>
          </cell>
          <cell r="E185" t="str">
            <v>SA</v>
          </cell>
          <cell r="F185">
            <v>2013</v>
          </cell>
          <cell r="G185">
            <v>5</v>
          </cell>
          <cell r="H185">
            <v>5.72</v>
          </cell>
          <cell r="I185">
            <v>23.63</v>
          </cell>
          <cell r="J185">
            <v>24.45</v>
          </cell>
          <cell r="K185">
            <v>1.2</v>
          </cell>
        </row>
        <row r="186">
          <cell r="B186" t="str">
            <v>CUSA2016</v>
          </cell>
          <cell r="C186" t="str">
            <v>Rockies</v>
          </cell>
          <cell r="D186" t="str">
            <v>CU</v>
          </cell>
          <cell r="E186" t="str">
            <v>SA</v>
          </cell>
          <cell r="F186">
            <v>2016</v>
          </cell>
          <cell r="G186">
            <v>5</v>
          </cell>
          <cell r="H186">
            <v>8.07</v>
          </cell>
          <cell r="I186">
            <v>23.28</v>
          </cell>
          <cell r="J186">
            <v>24.36</v>
          </cell>
          <cell r="K186">
            <v>1.2</v>
          </cell>
        </row>
        <row r="187">
          <cell r="B187" t="str">
            <v>CUSA2020</v>
          </cell>
          <cell r="C187" t="str">
            <v>Rockies</v>
          </cell>
          <cell r="D187" t="str">
            <v>CU</v>
          </cell>
          <cell r="E187" t="str">
            <v>SA</v>
          </cell>
          <cell r="F187">
            <v>2020</v>
          </cell>
          <cell r="G187">
            <v>7</v>
          </cell>
          <cell r="H187">
            <v>15.84</v>
          </cell>
          <cell r="I187">
            <v>23.42</v>
          </cell>
          <cell r="J187">
            <v>25.22</v>
          </cell>
          <cell r="K187">
            <v>1.24</v>
          </cell>
        </row>
        <row r="188">
          <cell r="B188" t="str">
            <v>CUSA2025</v>
          </cell>
          <cell r="C188" t="str">
            <v>Rockies</v>
          </cell>
          <cell r="D188" t="str">
            <v>CU</v>
          </cell>
          <cell r="E188" t="str">
            <v>SA</v>
          </cell>
          <cell r="F188">
            <v>2025</v>
          </cell>
          <cell r="G188">
            <v>7</v>
          </cell>
          <cell r="H188">
            <v>15.84</v>
          </cell>
          <cell r="I188">
            <v>22.84</v>
          </cell>
          <cell r="J188">
            <v>24.86</v>
          </cell>
          <cell r="K188">
            <v>1.22</v>
          </cell>
        </row>
        <row r="189">
          <cell r="B189" t="str">
            <v>CUSA2030</v>
          </cell>
          <cell r="C189" t="str">
            <v>Rockies</v>
          </cell>
          <cell r="D189" t="str">
            <v>CU</v>
          </cell>
          <cell r="E189" t="str">
            <v>SA</v>
          </cell>
          <cell r="F189">
            <v>2030</v>
          </cell>
          <cell r="G189">
            <v>7</v>
          </cell>
          <cell r="H189">
            <v>5.35</v>
          </cell>
          <cell r="I189">
            <v>22.27</v>
          </cell>
          <cell r="J189">
            <v>24.14</v>
          </cell>
          <cell r="K189">
            <v>1.18</v>
          </cell>
        </row>
        <row r="190">
          <cell r="B190">
            <v>0</v>
          </cell>
          <cell r="C190">
            <v>0</v>
          </cell>
        </row>
        <row r="191">
          <cell r="B191" t="str">
            <v>CUSB2008</v>
          </cell>
          <cell r="C191" t="str">
            <v>Rockies</v>
          </cell>
          <cell r="D191" t="str">
            <v>CU</v>
          </cell>
          <cell r="E191" t="str">
            <v>SB</v>
          </cell>
          <cell r="F191">
            <v>2008</v>
          </cell>
          <cell r="G191">
            <v>8</v>
          </cell>
          <cell r="H191">
            <v>2.2000000000000002</v>
          </cell>
          <cell r="I191">
            <v>28.22</v>
          </cell>
          <cell r="J191">
            <v>95.85</v>
          </cell>
          <cell r="K191">
            <v>4.6500000000000004</v>
          </cell>
        </row>
        <row r="192">
          <cell r="B192" t="str">
            <v>CUSB2009</v>
          </cell>
          <cell r="C192" t="str">
            <v>Rockies</v>
          </cell>
          <cell r="D192" t="str">
            <v>CU</v>
          </cell>
          <cell r="E192" t="str">
            <v>SB</v>
          </cell>
          <cell r="F192">
            <v>2009</v>
          </cell>
          <cell r="G192">
            <v>8</v>
          </cell>
          <cell r="H192">
            <v>1.86</v>
          </cell>
          <cell r="I192">
            <v>28.6</v>
          </cell>
          <cell r="J192">
            <v>97.94</v>
          </cell>
          <cell r="K192">
            <v>4.75</v>
          </cell>
        </row>
        <row r="193">
          <cell r="B193" t="str">
            <v>CUSB2011</v>
          </cell>
          <cell r="C193" t="str">
            <v>Rockies</v>
          </cell>
          <cell r="D193" t="str">
            <v>CU</v>
          </cell>
          <cell r="E193" t="str">
            <v>SB</v>
          </cell>
          <cell r="F193">
            <v>2011</v>
          </cell>
          <cell r="G193">
            <v>1</v>
          </cell>
          <cell r="H193">
            <v>0.08</v>
          </cell>
          <cell r="I193">
            <v>18.940000000000001</v>
          </cell>
          <cell r="J193">
            <v>23.2</v>
          </cell>
          <cell r="K193">
            <v>1.1299999999999999</v>
          </cell>
        </row>
        <row r="194">
          <cell r="B194" t="str">
            <v>CUSB2013</v>
          </cell>
          <cell r="C194" t="str">
            <v>Rockies</v>
          </cell>
          <cell r="D194" t="str">
            <v>CU</v>
          </cell>
          <cell r="E194" t="str">
            <v>SB</v>
          </cell>
          <cell r="F194">
            <v>2013</v>
          </cell>
          <cell r="G194">
            <v>1</v>
          </cell>
          <cell r="H194">
            <v>0.05</v>
          </cell>
          <cell r="I194">
            <v>18.75</v>
          </cell>
          <cell r="J194">
            <v>22.87</v>
          </cell>
          <cell r="K194">
            <v>1.1100000000000001</v>
          </cell>
        </row>
        <row r="195">
          <cell r="B195" t="str">
            <v>CUSB2016</v>
          </cell>
          <cell r="C195" t="str">
            <v>Rockies</v>
          </cell>
          <cell r="D195" t="str">
            <v>CU</v>
          </cell>
          <cell r="E195" t="str">
            <v>SB</v>
          </cell>
          <cell r="F195">
            <v>2016</v>
          </cell>
          <cell r="G195">
            <v>1</v>
          </cell>
          <cell r="H195">
            <v>0</v>
          </cell>
          <cell r="I195">
            <v>18.47</v>
          </cell>
          <cell r="J195">
            <v>22.63</v>
          </cell>
          <cell r="K195">
            <v>1.1000000000000001</v>
          </cell>
        </row>
        <row r="196">
          <cell r="B196" t="str">
            <v>CUSB2020</v>
          </cell>
          <cell r="C196" t="str">
            <v>Rockies</v>
          </cell>
          <cell r="D196" t="str">
            <v>CU</v>
          </cell>
          <cell r="E196" t="str">
            <v>SB</v>
          </cell>
          <cell r="F196">
            <v>2020</v>
          </cell>
          <cell r="G196">
            <v>3</v>
          </cell>
          <cell r="H196">
            <v>2.2400000000000002</v>
          </cell>
          <cell r="I196">
            <v>22.19</v>
          </cell>
          <cell r="J196">
            <v>22.19</v>
          </cell>
          <cell r="K196">
            <v>1.08</v>
          </cell>
        </row>
        <row r="197">
          <cell r="B197" t="str">
            <v>CUSB2025</v>
          </cell>
          <cell r="C197" t="str">
            <v>Rockies</v>
          </cell>
          <cell r="D197" t="str">
            <v>CU</v>
          </cell>
          <cell r="E197" t="str">
            <v>SB</v>
          </cell>
          <cell r="F197">
            <v>2025</v>
          </cell>
          <cell r="G197">
            <v>3</v>
          </cell>
          <cell r="H197">
            <v>2.56</v>
          </cell>
          <cell r="I197">
            <v>21.64</v>
          </cell>
          <cell r="J197">
            <v>21.64</v>
          </cell>
          <cell r="K197">
            <v>1.05</v>
          </cell>
        </row>
        <row r="198">
          <cell r="B198" t="str">
            <v>CUSB2030</v>
          </cell>
          <cell r="C198" t="str">
            <v>Rockies</v>
          </cell>
          <cell r="D198" t="str">
            <v>CU</v>
          </cell>
          <cell r="E198" t="str">
            <v>SB</v>
          </cell>
          <cell r="F198">
            <v>2030</v>
          </cell>
          <cell r="G198">
            <v>3</v>
          </cell>
          <cell r="H198">
            <v>3.16</v>
          </cell>
          <cell r="I198">
            <v>21.1</v>
          </cell>
          <cell r="J198">
            <v>21.31</v>
          </cell>
          <cell r="K198">
            <v>1.03</v>
          </cell>
        </row>
        <row r="199">
          <cell r="B199">
            <v>0</v>
          </cell>
          <cell r="C199">
            <v>0</v>
          </cell>
        </row>
        <row r="200">
          <cell r="B200" t="str">
            <v>CUSD2008</v>
          </cell>
          <cell r="C200" t="str">
            <v>Rockies</v>
          </cell>
          <cell r="D200" t="str">
            <v>CU</v>
          </cell>
          <cell r="E200" t="str">
            <v>SD</v>
          </cell>
          <cell r="F200">
            <v>2008</v>
          </cell>
          <cell r="G200">
            <v>9</v>
          </cell>
          <cell r="H200">
            <v>2.16</v>
          </cell>
          <cell r="I200">
            <v>28.22</v>
          </cell>
          <cell r="J200">
            <v>89.3</v>
          </cell>
          <cell r="K200">
            <v>4.4400000000000004</v>
          </cell>
        </row>
        <row r="201">
          <cell r="B201" t="str">
            <v>CUSD2009</v>
          </cell>
          <cell r="C201" t="str">
            <v>Rockies</v>
          </cell>
          <cell r="D201" t="str">
            <v>CU</v>
          </cell>
          <cell r="E201" t="str">
            <v>SD</v>
          </cell>
          <cell r="F201">
            <v>2009</v>
          </cell>
          <cell r="G201">
            <v>9</v>
          </cell>
          <cell r="H201">
            <v>2.2599999999999998</v>
          </cell>
          <cell r="I201">
            <v>28.6</v>
          </cell>
          <cell r="J201">
            <v>94.34</v>
          </cell>
          <cell r="K201">
            <v>4.6900000000000004</v>
          </cell>
        </row>
        <row r="202">
          <cell r="B202" t="str">
            <v>CUSD2011</v>
          </cell>
          <cell r="C202" t="str">
            <v>Rockies</v>
          </cell>
          <cell r="D202" t="str">
            <v>CU</v>
          </cell>
          <cell r="E202" t="str">
            <v>SD</v>
          </cell>
          <cell r="F202">
            <v>2011</v>
          </cell>
          <cell r="G202">
            <v>2</v>
          </cell>
          <cell r="H202">
            <v>0.25</v>
          </cell>
          <cell r="I202">
            <v>19.739999999999998</v>
          </cell>
          <cell r="J202">
            <v>22.74</v>
          </cell>
          <cell r="K202">
            <v>1.1299999999999999</v>
          </cell>
        </row>
        <row r="203">
          <cell r="B203" t="str">
            <v>CUSD2013</v>
          </cell>
          <cell r="C203" t="str">
            <v>Rockies</v>
          </cell>
          <cell r="D203" t="str">
            <v>CU</v>
          </cell>
          <cell r="E203" t="str">
            <v>SD</v>
          </cell>
          <cell r="F203">
            <v>2013</v>
          </cell>
          <cell r="G203">
            <v>2</v>
          </cell>
          <cell r="H203">
            <v>0.22</v>
          </cell>
          <cell r="I203">
            <v>19.55</v>
          </cell>
          <cell r="J203">
            <v>22.87</v>
          </cell>
          <cell r="K203">
            <v>1.1399999999999999</v>
          </cell>
        </row>
        <row r="204">
          <cell r="B204" t="str">
            <v>CUSD2016</v>
          </cell>
          <cell r="C204" t="str">
            <v>Rockies</v>
          </cell>
          <cell r="D204" t="str">
            <v>CU</v>
          </cell>
          <cell r="E204" t="str">
            <v>SD</v>
          </cell>
          <cell r="F204">
            <v>2016</v>
          </cell>
          <cell r="G204">
            <v>4</v>
          </cell>
          <cell r="H204">
            <v>1.56</v>
          </cell>
          <cell r="I204">
            <v>22.63</v>
          </cell>
          <cell r="J204">
            <v>22.63</v>
          </cell>
          <cell r="K204">
            <v>1.1299999999999999</v>
          </cell>
        </row>
        <row r="205">
          <cell r="B205" t="str">
            <v>CUSD2020</v>
          </cell>
          <cell r="C205" t="str">
            <v>Rockies</v>
          </cell>
          <cell r="D205" t="str">
            <v>CU</v>
          </cell>
          <cell r="E205" t="str">
            <v>SD</v>
          </cell>
          <cell r="F205">
            <v>2020</v>
          </cell>
          <cell r="G205">
            <v>4</v>
          </cell>
          <cell r="H205">
            <v>1.73</v>
          </cell>
          <cell r="I205">
            <v>22.19</v>
          </cell>
          <cell r="J205">
            <v>22.19</v>
          </cell>
          <cell r="K205">
            <v>1.1000000000000001</v>
          </cell>
        </row>
        <row r="206">
          <cell r="B206" t="str">
            <v>CUSD2025</v>
          </cell>
          <cell r="C206" t="str">
            <v>Rockies</v>
          </cell>
          <cell r="D206" t="str">
            <v>CU</v>
          </cell>
          <cell r="E206" t="str">
            <v>SD</v>
          </cell>
          <cell r="F206">
            <v>2025</v>
          </cell>
          <cell r="G206">
            <v>4</v>
          </cell>
          <cell r="H206">
            <v>2.56</v>
          </cell>
          <cell r="I206">
            <v>21.64</v>
          </cell>
          <cell r="J206">
            <v>21.64</v>
          </cell>
          <cell r="K206">
            <v>1.08</v>
          </cell>
        </row>
        <row r="207">
          <cell r="B207" t="str">
            <v>CUSD2030</v>
          </cell>
          <cell r="C207" t="str">
            <v>Rockies</v>
          </cell>
          <cell r="D207" t="str">
            <v>CU</v>
          </cell>
          <cell r="E207" t="str">
            <v>SD</v>
          </cell>
          <cell r="F207">
            <v>2030</v>
          </cell>
          <cell r="G207">
            <v>4</v>
          </cell>
          <cell r="H207">
            <v>2.56</v>
          </cell>
          <cell r="I207">
            <v>21.1</v>
          </cell>
          <cell r="J207">
            <v>21.1</v>
          </cell>
          <cell r="K207">
            <v>1.05</v>
          </cell>
        </row>
        <row r="208">
          <cell r="B208">
            <v>0</v>
          </cell>
          <cell r="C208">
            <v>0</v>
          </cell>
        </row>
        <row r="209">
          <cell r="B209" t="str">
            <v>CUSE2008</v>
          </cell>
          <cell r="C209" t="str">
            <v>Rockies</v>
          </cell>
          <cell r="D209" t="str">
            <v>CU</v>
          </cell>
          <cell r="E209" t="str">
            <v>SE</v>
          </cell>
          <cell r="F209">
            <v>2008</v>
          </cell>
          <cell r="G209">
            <v>12</v>
          </cell>
          <cell r="H209">
            <v>3.13</v>
          </cell>
          <cell r="I209">
            <v>29.46</v>
          </cell>
          <cell r="J209">
            <v>89.3</v>
          </cell>
          <cell r="K209">
            <v>4.54</v>
          </cell>
        </row>
        <row r="210">
          <cell r="B210" t="str">
            <v>CUSE2009</v>
          </cell>
          <cell r="C210" t="str">
            <v>Rockies</v>
          </cell>
          <cell r="D210" t="str">
            <v>CU</v>
          </cell>
          <cell r="E210" t="str">
            <v>SE</v>
          </cell>
          <cell r="F210">
            <v>2009</v>
          </cell>
          <cell r="G210">
            <v>12</v>
          </cell>
          <cell r="H210">
            <v>2.87</v>
          </cell>
          <cell r="I210">
            <v>29.86</v>
          </cell>
          <cell r="J210">
            <v>94.34</v>
          </cell>
          <cell r="K210">
            <v>4.8</v>
          </cell>
        </row>
        <row r="211">
          <cell r="B211" t="str">
            <v>CUSE2011</v>
          </cell>
          <cell r="C211" t="str">
            <v>Rockies</v>
          </cell>
          <cell r="D211" t="str">
            <v>CU</v>
          </cell>
          <cell r="E211" t="str">
            <v>SE</v>
          </cell>
          <cell r="F211">
            <v>2011</v>
          </cell>
          <cell r="G211">
            <v>3</v>
          </cell>
          <cell r="H211">
            <v>0.08</v>
          </cell>
          <cell r="I211">
            <v>21.82</v>
          </cell>
          <cell r="J211">
            <v>22.74</v>
          </cell>
          <cell r="K211">
            <v>1.1599999999999999</v>
          </cell>
        </row>
        <row r="212">
          <cell r="B212" t="str">
            <v>CUSE2013</v>
          </cell>
          <cell r="C212" t="str">
            <v>Rockies</v>
          </cell>
          <cell r="D212" t="str">
            <v>CU</v>
          </cell>
          <cell r="E212" t="str">
            <v>SE</v>
          </cell>
          <cell r="F212">
            <v>2013</v>
          </cell>
          <cell r="G212">
            <v>3</v>
          </cell>
          <cell r="H212">
            <v>0.18</v>
          </cell>
          <cell r="I212">
            <v>21.6</v>
          </cell>
          <cell r="J212">
            <v>22.87</v>
          </cell>
          <cell r="K212">
            <v>1.1599999999999999</v>
          </cell>
        </row>
        <row r="213">
          <cell r="B213" t="str">
            <v>CUSE2016</v>
          </cell>
          <cell r="C213" t="str">
            <v>Rockies</v>
          </cell>
          <cell r="D213" t="str">
            <v>CU</v>
          </cell>
          <cell r="E213" t="str">
            <v>SE</v>
          </cell>
          <cell r="F213">
            <v>2016</v>
          </cell>
          <cell r="G213">
            <v>3</v>
          </cell>
          <cell r="H213">
            <v>0.15</v>
          </cell>
          <cell r="I213">
            <v>21.28</v>
          </cell>
          <cell r="J213">
            <v>22.63</v>
          </cell>
          <cell r="K213">
            <v>1.1499999999999999</v>
          </cell>
        </row>
        <row r="214">
          <cell r="B214" t="str">
            <v>CUSE2020</v>
          </cell>
          <cell r="C214" t="str">
            <v>Rockies</v>
          </cell>
          <cell r="D214" t="str">
            <v>CU</v>
          </cell>
          <cell r="E214" t="str">
            <v>SE</v>
          </cell>
          <cell r="F214">
            <v>2020</v>
          </cell>
          <cell r="G214">
            <v>1</v>
          </cell>
          <cell r="H214">
            <v>0</v>
          </cell>
          <cell r="I214">
            <v>18.100000000000001</v>
          </cell>
          <cell r="J214">
            <v>22.19</v>
          </cell>
          <cell r="K214">
            <v>1.1299999999999999</v>
          </cell>
        </row>
        <row r="215">
          <cell r="B215" t="str">
            <v>CUSE2025</v>
          </cell>
          <cell r="C215" t="str">
            <v>Rockies</v>
          </cell>
          <cell r="D215" t="str">
            <v>CU</v>
          </cell>
          <cell r="E215" t="str">
            <v>SE</v>
          </cell>
          <cell r="F215">
            <v>2025</v>
          </cell>
          <cell r="G215">
            <v>1</v>
          </cell>
          <cell r="H215">
            <v>0</v>
          </cell>
          <cell r="I215">
            <v>17.649999999999999</v>
          </cell>
          <cell r="J215">
            <v>21.64</v>
          </cell>
          <cell r="K215">
            <v>1.1000000000000001</v>
          </cell>
        </row>
        <row r="216">
          <cell r="B216" t="str">
            <v>CUSE2030</v>
          </cell>
          <cell r="C216" t="str">
            <v>Rockies</v>
          </cell>
          <cell r="D216" t="str">
            <v>CU</v>
          </cell>
          <cell r="E216" t="str">
            <v>SE</v>
          </cell>
          <cell r="F216">
            <v>2030</v>
          </cell>
          <cell r="G216">
            <v>1</v>
          </cell>
          <cell r="H216">
            <v>0</v>
          </cell>
          <cell r="I216">
            <v>17.22</v>
          </cell>
          <cell r="J216">
            <v>21.1</v>
          </cell>
          <cell r="K216">
            <v>1.07</v>
          </cell>
        </row>
        <row r="217">
          <cell r="B217">
            <v>0</v>
          </cell>
          <cell r="C217">
            <v>0</v>
          </cell>
        </row>
        <row r="218">
          <cell r="B218" t="str">
            <v>ILBA2008</v>
          </cell>
          <cell r="C218" t="str">
            <v>Midwest</v>
          </cell>
          <cell r="D218" t="str">
            <v>IL</v>
          </cell>
          <cell r="E218" t="str">
            <v>BA</v>
          </cell>
          <cell r="F218">
            <v>2008</v>
          </cell>
          <cell r="G218">
            <v>1</v>
          </cell>
          <cell r="H218">
            <v>0.06</v>
          </cell>
          <cell r="I218">
            <v>20.36</v>
          </cell>
          <cell r="J218">
            <v>125.58</v>
          </cell>
          <cell r="K218">
            <v>5.91</v>
          </cell>
        </row>
        <row r="219">
          <cell r="B219" t="str">
            <v>ILBA2009</v>
          </cell>
          <cell r="C219" t="str">
            <v>Midwest</v>
          </cell>
          <cell r="D219" t="str">
            <v>IL</v>
          </cell>
          <cell r="E219" t="str">
            <v>BA</v>
          </cell>
          <cell r="F219">
            <v>2009</v>
          </cell>
          <cell r="G219">
            <v>1</v>
          </cell>
          <cell r="H219">
            <v>0.06</v>
          </cell>
          <cell r="I219">
            <v>20.61</v>
          </cell>
          <cell r="J219">
            <v>129.46</v>
          </cell>
          <cell r="K219">
            <v>6.09</v>
          </cell>
        </row>
        <row r="220">
          <cell r="B220" t="str">
            <v>ILBA2011</v>
          </cell>
          <cell r="C220" t="str">
            <v>Midwest</v>
          </cell>
          <cell r="D220" t="str">
            <v>IL</v>
          </cell>
          <cell r="E220" t="str">
            <v>BA</v>
          </cell>
          <cell r="F220">
            <v>2011</v>
          </cell>
          <cell r="G220">
            <v>10</v>
          </cell>
          <cell r="H220">
            <v>2.98</v>
          </cell>
          <cell r="I220">
            <v>44.11</v>
          </cell>
          <cell r="J220">
            <v>45.54</v>
          </cell>
          <cell r="K220">
            <v>2.14</v>
          </cell>
        </row>
        <row r="221">
          <cell r="B221" t="str">
            <v>ILBA2013</v>
          </cell>
          <cell r="C221" t="str">
            <v>Midwest</v>
          </cell>
          <cell r="D221" t="str">
            <v>IL</v>
          </cell>
          <cell r="E221" t="str">
            <v>BA</v>
          </cell>
          <cell r="F221">
            <v>2013</v>
          </cell>
          <cell r="G221">
            <v>4</v>
          </cell>
          <cell r="H221">
            <v>1.8</v>
          </cell>
          <cell r="I221">
            <v>32.65</v>
          </cell>
          <cell r="J221">
            <v>39.71</v>
          </cell>
          <cell r="K221">
            <v>1.87</v>
          </cell>
        </row>
        <row r="222">
          <cell r="B222" t="str">
            <v>ILBA2016</v>
          </cell>
          <cell r="C222" t="str">
            <v>Midwest</v>
          </cell>
          <cell r="D222" t="str">
            <v>IL</v>
          </cell>
          <cell r="E222" t="str">
            <v>BA</v>
          </cell>
          <cell r="F222">
            <v>2016</v>
          </cell>
          <cell r="G222">
            <v>4</v>
          </cell>
          <cell r="H222">
            <v>1.75</v>
          </cell>
          <cell r="I222">
            <v>32.56</v>
          </cell>
          <cell r="J222">
            <v>40.229999999999997</v>
          </cell>
          <cell r="K222">
            <v>1.89</v>
          </cell>
        </row>
        <row r="223">
          <cell r="B223" t="str">
            <v>ILBA2020</v>
          </cell>
          <cell r="C223" t="str">
            <v>Midwest</v>
          </cell>
          <cell r="D223" t="str">
            <v>IL</v>
          </cell>
          <cell r="E223" t="str">
            <v>BA</v>
          </cell>
          <cell r="F223">
            <v>2020</v>
          </cell>
          <cell r="G223">
            <v>7</v>
          </cell>
          <cell r="H223">
            <v>2.5299999999999998</v>
          </cell>
          <cell r="I223">
            <v>41.3</v>
          </cell>
          <cell r="J223">
            <v>41.86</v>
          </cell>
          <cell r="K223">
            <v>1.97</v>
          </cell>
        </row>
        <row r="224">
          <cell r="B224" t="str">
            <v>ILBA2025</v>
          </cell>
          <cell r="C224" t="str">
            <v>Midwest</v>
          </cell>
          <cell r="D224" t="str">
            <v>IL</v>
          </cell>
          <cell r="E224" t="str">
            <v>BA</v>
          </cell>
          <cell r="F224">
            <v>2025</v>
          </cell>
          <cell r="G224">
            <v>9</v>
          </cell>
          <cell r="H224">
            <v>1.75</v>
          </cell>
          <cell r="I224">
            <v>42.75</v>
          </cell>
          <cell r="J224">
            <v>42.75</v>
          </cell>
          <cell r="K224">
            <v>2.0099999999999998</v>
          </cell>
        </row>
        <row r="225">
          <cell r="B225" t="str">
            <v>ILBA2030</v>
          </cell>
          <cell r="C225" t="str">
            <v>Midwest</v>
          </cell>
          <cell r="D225" t="str">
            <v>IL</v>
          </cell>
          <cell r="E225" t="str">
            <v>BA</v>
          </cell>
          <cell r="F225">
            <v>2030</v>
          </cell>
          <cell r="G225">
            <v>8</v>
          </cell>
          <cell r="H225">
            <v>0.54</v>
          </cell>
          <cell r="I225">
            <v>41.8</v>
          </cell>
          <cell r="J225">
            <v>41.98</v>
          </cell>
          <cell r="K225">
            <v>1.97</v>
          </cell>
        </row>
        <row r="226">
          <cell r="B226">
            <v>0</v>
          </cell>
          <cell r="C226">
            <v>0</v>
          </cell>
        </row>
        <row r="227">
          <cell r="B227" t="str">
            <v>ILBB2008</v>
          </cell>
          <cell r="C227" t="str">
            <v>Midwest</v>
          </cell>
          <cell r="D227" t="str">
            <v>IL</v>
          </cell>
          <cell r="E227" t="str">
            <v>BB</v>
          </cell>
          <cell r="F227">
            <v>2008</v>
          </cell>
          <cell r="G227">
            <v>1</v>
          </cell>
          <cell r="H227">
            <v>0</v>
          </cell>
          <cell r="I227">
            <v>30.1</v>
          </cell>
          <cell r="J227">
            <v>125.58</v>
          </cell>
          <cell r="K227">
            <v>5.91</v>
          </cell>
        </row>
        <row r="228">
          <cell r="B228" t="str">
            <v>ILBB2009</v>
          </cell>
          <cell r="C228" t="str">
            <v>Midwest</v>
          </cell>
          <cell r="D228" t="str">
            <v>IL</v>
          </cell>
          <cell r="E228" t="str">
            <v>BB</v>
          </cell>
          <cell r="F228">
            <v>2009</v>
          </cell>
          <cell r="G228">
            <v>1</v>
          </cell>
          <cell r="H228">
            <v>0</v>
          </cell>
          <cell r="I228">
            <v>30.47</v>
          </cell>
          <cell r="J228">
            <v>129.46</v>
          </cell>
          <cell r="K228">
            <v>6.09</v>
          </cell>
        </row>
        <row r="229">
          <cell r="B229" t="str">
            <v>ILBB2011</v>
          </cell>
          <cell r="C229" t="str">
            <v>Midwest</v>
          </cell>
          <cell r="D229" t="str">
            <v>IL</v>
          </cell>
          <cell r="E229" t="str">
            <v>BB</v>
          </cell>
          <cell r="F229">
            <v>2011</v>
          </cell>
          <cell r="G229">
            <v>3</v>
          </cell>
          <cell r="H229">
            <v>7.14</v>
          </cell>
          <cell r="I229">
            <v>32.72</v>
          </cell>
          <cell r="J229">
            <v>37.35</v>
          </cell>
          <cell r="K229">
            <v>1.76</v>
          </cell>
        </row>
        <row r="230">
          <cell r="B230" t="str">
            <v>ILBB2013</v>
          </cell>
          <cell r="C230" t="str">
            <v>Midwest</v>
          </cell>
          <cell r="D230" t="str">
            <v>IL</v>
          </cell>
          <cell r="E230" t="str">
            <v>BB</v>
          </cell>
          <cell r="F230">
            <v>2013</v>
          </cell>
          <cell r="G230">
            <v>3</v>
          </cell>
          <cell r="H230">
            <v>7.14</v>
          </cell>
          <cell r="I230">
            <v>32.65</v>
          </cell>
          <cell r="J230">
            <v>34.68</v>
          </cell>
          <cell r="K230">
            <v>1.63</v>
          </cell>
        </row>
        <row r="231">
          <cell r="B231" t="str">
            <v>ILBB2016</v>
          </cell>
          <cell r="C231" t="str">
            <v>Midwest</v>
          </cell>
          <cell r="D231" t="str">
            <v>IL</v>
          </cell>
          <cell r="E231" t="str">
            <v>BB</v>
          </cell>
          <cell r="F231">
            <v>2016</v>
          </cell>
          <cell r="G231">
            <v>3</v>
          </cell>
          <cell r="H231">
            <v>7.14</v>
          </cell>
          <cell r="I231">
            <v>32.56</v>
          </cell>
          <cell r="J231">
            <v>34.299999999999997</v>
          </cell>
          <cell r="K231">
            <v>1.61</v>
          </cell>
        </row>
        <row r="232">
          <cell r="B232" t="str">
            <v>ILBB2020</v>
          </cell>
          <cell r="C232" t="str">
            <v>Midwest</v>
          </cell>
          <cell r="D232" t="str">
            <v>IL</v>
          </cell>
          <cell r="E232" t="str">
            <v>BB</v>
          </cell>
          <cell r="F232">
            <v>2020</v>
          </cell>
          <cell r="G232">
            <v>1</v>
          </cell>
          <cell r="H232">
            <v>2.14</v>
          </cell>
          <cell r="I232">
            <v>30.55</v>
          </cell>
          <cell r="J232">
            <v>34.15</v>
          </cell>
          <cell r="K232">
            <v>1.61</v>
          </cell>
        </row>
        <row r="233">
          <cell r="B233" t="str">
            <v>ILBB2025</v>
          </cell>
          <cell r="C233" t="str">
            <v>Midwest</v>
          </cell>
          <cell r="D233" t="str">
            <v>IL</v>
          </cell>
          <cell r="E233" t="str">
            <v>BB</v>
          </cell>
          <cell r="F233">
            <v>2025</v>
          </cell>
          <cell r="G233">
            <v>3</v>
          </cell>
          <cell r="H233">
            <v>3.3</v>
          </cell>
          <cell r="I233">
            <v>32.26</v>
          </cell>
          <cell r="J233">
            <v>35.17</v>
          </cell>
          <cell r="K233">
            <v>1.65</v>
          </cell>
        </row>
        <row r="234">
          <cell r="B234" t="str">
            <v>ILBB2030</v>
          </cell>
          <cell r="C234" t="str">
            <v>Midwest</v>
          </cell>
          <cell r="D234" t="str">
            <v>IL</v>
          </cell>
          <cell r="E234" t="str">
            <v>BB</v>
          </cell>
          <cell r="F234">
            <v>2030</v>
          </cell>
          <cell r="G234">
            <v>3</v>
          </cell>
          <cell r="H234">
            <v>4.55</v>
          </cell>
          <cell r="I234">
            <v>32.1</v>
          </cell>
          <cell r="J234">
            <v>36.520000000000003</v>
          </cell>
          <cell r="K234">
            <v>1.72</v>
          </cell>
        </row>
        <row r="235">
          <cell r="B235">
            <v>0</v>
          </cell>
          <cell r="C235">
            <v>0</v>
          </cell>
        </row>
        <row r="236">
          <cell r="B236" t="str">
            <v>ILBD2008</v>
          </cell>
          <cell r="C236" t="str">
            <v>Midwest</v>
          </cell>
          <cell r="D236" t="str">
            <v>IL</v>
          </cell>
          <cell r="E236" t="str">
            <v>BD</v>
          </cell>
          <cell r="F236">
            <v>2008</v>
          </cell>
          <cell r="G236">
            <v>10</v>
          </cell>
          <cell r="H236">
            <v>2.85</v>
          </cell>
          <cell r="I236">
            <v>36.659999999999997</v>
          </cell>
          <cell r="J236">
            <v>131.38999999999999</v>
          </cell>
          <cell r="K236">
            <v>5.52</v>
          </cell>
        </row>
        <row r="237">
          <cell r="B237" t="str">
            <v>ILBD2009</v>
          </cell>
          <cell r="C237" t="str">
            <v>Midwest</v>
          </cell>
          <cell r="D237" t="str">
            <v>IL</v>
          </cell>
          <cell r="E237" t="str">
            <v>BD</v>
          </cell>
          <cell r="F237">
            <v>2009</v>
          </cell>
          <cell r="G237">
            <v>10</v>
          </cell>
          <cell r="H237">
            <v>2.85</v>
          </cell>
          <cell r="I237">
            <v>37.119999999999997</v>
          </cell>
          <cell r="J237">
            <v>134.4</v>
          </cell>
          <cell r="K237">
            <v>5.64</v>
          </cell>
        </row>
        <row r="238">
          <cell r="B238" t="str">
            <v>ILBD2011</v>
          </cell>
          <cell r="C238" t="str">
            <v>Midwest</v>
          </cell>
          <cell r="D238" t="str">
            <v>IL</v>
          </cell>
          <cell r="E238" t="str">
            <v>BD</v>
          </cell>
          <cell r="F238">
            <v>2011</v>
          </cell>
          <cell r="G238">
            <v>8</v>
          </cell>
          <cell r="H238">
            <v>12.39</v>
          </cell>
          <cell r="I238">
            <v>33.89</v>
          </cell>
          <cell r="J238">
            <v>35.03</v>
          </cell>
          <cell r="K238">
            <v>1.47</v>
          </cell>
        </row>
        <row r="239">
          <cell r="B239" t="str">
            <v>ILBD2013</v>
          </cell>
          <cell r="C239" t="str">
            <v>Midwest</v>
          </cell>
          <cell r="D239" t="str">
            <v>IL</v>
          </cell>
          <cell r="E239" t="str">
            <v>BD</v>
          </cell>
          <cell r="F239">
            <v>2013</v>
          </cell>
          <cell r="G239">
            <v>8</v>
          </cell>
          <cell r="H239">
            <v>16.54</v>
          </cell>
          <cell r="I239">
            <v>33.82</v>
          </cell>
          <cell r="J239">
            <v>35.520000000000003</v>
          </cell>
          <cell r="K239">
            <v>1.49</v>
          </cell>
        </row>
        <row r="240">
          <cell r="B240" t="str">
            <v>ILBD2016</v>
          </cell>
          <cell r="C240" t="str">
            <v>Midwest</v>
          </cell>
          <cell r="D240" t="str">
            <v>IL</v>
          </cell>
          <cell r="E240" t="str">
            <v>BD</v>
          </cell>
          <cell r="F240">
            <v>2016</v>
          </cell>
          <cell r="G240">
            <v>9</v>
          </cell>
          <cell r="H240">
            <v>14.09</v>
          </cell>
          <cell r="I240">
            <v>35.51</v>
          </cell>
          <cell r="J240">
            <v>35.770000000000003</v>
          </cell>
          <cell r="K240">
            <v>1.5</v>
          </cell>
        </row>
        <row r="241">
          <cell r="B241" t="str">
            <v>ILBD2020</v>
          </cell>
          <cell r="C241" t="str">
            <v>Midwest</v>
          </cell>
          <cell r="D241" t="str">
            <v>IL</v>
          </cell>
          <cell r="E241" t="str">
            <v>BD</v>
          </cell>
          <cell r="F241">
            <v>2020</v>
          </cell>
          <cell r="G241">
            <v>9</v>
          </cell>
          <cell r="H241">
            <v>13.77</v>
          </cell>
          <cell r="I241">
            <v>35.369999999999997</v>
          </cell>
          <cell r="J241">
            <v>36.61</v>
          </cell>
          <cell r="K241">
            <v>1.54</v>
          </cell>
        </row>
        <row r="242">
          <cell r="B242" t="str">
            <v>ILBD2025</v>
          </cell>
          <cell r="C242" t="str">
            <v>Midwest</v>
          </cell>
          <cell r="D242" t="str">
            <v>IL</v>
          </cell>
          <cell r="E242" t="str">
            <v>BD</v>
          </cell>
          <cell r="F242">
            <v>2025</v>
          </cell>
          <cell r="G242">
            <v>10</v>
          </cell>
          <cell r="H242">
            <v>10.91</v>
          </cell>
          <cell r="I242">
            <v>37.020000000000003</v>
          </cell>
          <cell r="J242">
            <v>38.47</v>
          </cell>
          <cell r="K242">
            <v>1.62</v>
          </cell>
        </row>
        <row r="243">
          <cell r="B243" t="str">
            <v>ILBD2030</v>
          </cell>
          <cell r="C243" t="str">
            <v>Midwest</v>
          </cell>
          <cell r="D243" t="str">
            <v>IL</v>
          </cell>
          <cell r="E243" t="str">
            <v>BD</v>
          </cell>
          <cell r="F243">
            <v>2030</v>
          </cell>
          <cell r="G243">
            <v>11</v>
          </cell>
          <cell r="H243">
            <v>6.7</v>
          </cell>
          <cell r="I243">
            <v>39.61</v>
          </cell>
          <cell r="J243">
            <v>40.21</v>
          </cell>
          <cell r="K243">
            <v>1.69</v>
          </cell>
        </row>
        <row r="244">
          <cell r="B244">
            <v>0</v>
          </cell>
          <cell r="C244">
            <v>0</v>
          </cell>
        </row>
        <row r="245">
          <cell r="B245" t="str">
            <v>ILBE2008</v>
          </cell>
          <cell r="C245" t="str">
            <v>Midwest</v>
          </cell>
          <cell r="D245" t="str">
            <v>IL</v>
          </cell>
          <cell r="E245" t="str">
            <v>BE</v>
          </cell>
          <cell r="F245">
            <v>2008</v>
          </cell>
          <cell r="G245">
            <v>16</v>
          </cell>
          <cell r="H245">
            <v>2.2000000000000002</v>
          </cell>
          <cell r="I245">
            <v>41.73</v>
          </cell>
          <cell r="J245">
            <v>123.56</v>
          </cell>
          <cell r="K245">
            <v>5.44</v>
          </cell>
        </row>
        <row r="246">
          <cell r="B246" t="str">
            <v>ILBE2009</v>
          </cell>
          <cell r="C246" t="str">
            <v>Midwest</v>
          </cell>
          <cell r="D246" t="str">
            <v>IL</v>
          </cell>
          <cell r="E246" t="str">
            <v>BE</v>
          </cell>
          <cell r="F246">
            <v>2009</v>
          </cell>
          <cell r="G246">
            <v>16</v>
          </cell>
          <cell r="H246">
            <v>2.2000000000000002</v>
          </cell>
          <cell r="I246">
            <v>42.25</v>
          </cell>
          <cell r="J246">
            <v>125.27</v>
          </cell>
          <cell r="K246">
            <v>5.51</v>
          </cell>
        </row>
        <row r="247">
          <cell r="B247" t="str">
            <v>ILBE2011</v>
          </cell>
          <cell r="C247" t="str">
            <v>Midwest</v>
          </cell>
          <cell r="D247" t="str">
            <v>IL</v>
          </cell>
          <cell r="E247" t="str">
            <v>BE</v>
          </cell>
          <cell r="F247">
            <v>2011</v>
          </cell>
          <cell r="G247">
            <v>5</v>
          </cell>
          <cell r="H247">
            <v>4.22</v>
          </cell>
          <cell r="I247">
            <v>30.82</v>
          </cell>
          <cell r="J247">
            <v>31.22</v>
          </cell>
          <cell r="K247">
            <v>1.37</v>
          </cell>
        </row>
        <row r="248">
          <cell r="B248" t="str">
            <v>ILBE2013</v>
          </cell>
          <cell r="C248" t="str">
            <v>Midwest</v>
          </cell>
          <cell r="D248" t="str">
            <v>IL</v>
          </cell>
          <cell r="E248" t="str">
            <v>BE</v>
          </cell>
          <cell r="F248">
            <v>2013</v>
          </cell>
          <cell r="G248">
            <v>5</v>
          </cell>
          <cell r="H248">
            <v>15.36</v>
          </cell>
          <cell r="I248">
            <v>30.76</v>
          </cell>
          <cell r="J248">
            <v>31.23</v>
          </cell>
          <cell r="K248">
            <v>1.37</v>
          </cell>
        </row>
        <row r="249">
          <cell r="B249" t="str">
            <v>ILBE2016</v>
          </cell>
          <cell r="C249" t="str">
            <v>Midwest</v>
          </cell>
          <cell r="D249" t="str">
            <v>IL</v>
          </cell>
          <cell r="E249" t="str">
            <v>BE</v>
          </cell>
          <cell r="F249">
            <v>2016</v>
          </cell>
          <cell r="G249">
            <v>5</v>
          </cell>
          <cell r="H249">
            <v>15.43</v>
          </cell>
          <cell r="I249">
            <v>30.67</v>
          </cell>
          <cell r="J249">
            <v>31.22</v>
          </cell>
          <cell r="K249">
            <v>1.37</v>
          </cell>
        </row>
        <row r="250">
          <cell r="B250" t="str">
            <v>ILBE2020</v>
          </cell>
          <cell r="C250" t="str">
            <v>Midwest</v>
          </cell>
          <cell r="D250" t="str">
            <v>IL</v>
          </cell>
          <cell r="E250" t="str">
            <v>BE</v>
          </cell>
          <cell r="F250">
            <v>2020</v>
          </cell>
          <cell r="G250">
            <v>5</v>
          </cell>
          <cell r="H250">
            <v>15.43</v>
          </cell>
          <cell r="I250">
            <v>30.55</v>
          </cell>
          <cell r="J250">
            <v>31.27</v>
          </cell>
          <cell r="K250">
            <v>1.38</v>
          </cell>
        </row>
        <row r="251">
          <cell r="B251" t="str">
            <v>ILBE2025</v>
          </cell>
          <cell r="C251" t="str">
            <v>Midwest</v>
          </cell>
          <cell r="D251" t="str">
            <v>IL</v>
          </cell>
          <cell r="E251" t="str">
            <v>BE</v>
          </cell>
          <cell r="F251">
            <v>2025</v>
          </cell>
          <cell r="G251">
            <v>6</v>
          </cell>
          <cell r="H251">
            <v>21.33</v>
          </cell>
          <cell r="I251">
            <v>31.33</v>
          </cell>
          <cell r="J251">
            <v>31.4</v>
          </cell>
          <cell r="K251">
            <v>1.38</v>
          </cell>
        </row>
        <row r="252">
          <cell r="B252" t="str">
            <v>ILBE2030</v>
          </cell>
          <cell r="C252" t="str">
            <v>Midwest</v>
          </cell>
          <cell r="D252" t="str">
            <v>IL</v>
          </cell>
          <cell r="E252" t="str">
            <v>BE</v>
          </cell>
          <cell r="F252">
            <v>2030</v>
          </cell>
          <cell r="G252">
            <v>6</v>
          </cell>
          <cell r="H252">
            <v>27.68</v>
          </cell>
          <cell r="I252">
            <v>31.17</v>
          </cell>
          <cell r="J252">
            <v>31.64</v>
          </cell>
          <cell r="K252">
            <v>1.39</v>
          </cell>
        </row>
        <row r="253">
          <cell r="B253">
            <v>0</v>
          </cell>
          <cell r="C253">
            <v>0</v>
          </cell>
        </row>
        <row r="254">
          <cell r="B254" t="str">
            <v>ILBF2008</v>
          </cell>
          <cell r="C254" t="str">
            <v>Midwest</v>
          </cell>
          <cell r="D254" t="str">
            <v>IL</v>
          </cell>
          <cell r="E254" t="str">
            <v>BF</v>
          </cell>
          <cell r="F254">
            <v>2008</v>
          </cell>
          <cell r="G254">
            <v>12</v>
          </cell>
          <cell r="H254">
            <v>10.47</v>
          </cell>
          <cell r="I254">
            <v>36.299999999999997</v>
          </cell>
          <cell r="J254">
            <v>129.16</v>
          </cell>
          <cell r="K254">
            <v>5.41</v>
          </cell>
        </row>
        <row r="255">
          <cell r="B255" t="str">
            <v>ILBF2009</v>
          </cell>
          <cell r="C255" t="str">
            <v>Midwest</v>
          </cell>
          <cell r="D255" t="str">
            <v>IL</v>
          </cell>
          <cell r="E255" t="str">
            <v>BF</v>
          </cell>
          <cell r="F255">
            <v>2009</v>
          </cell>
          <cell r="G255">
            <v>12</v>
          </cell>
          <cell r="H255">
            <v>10.47</v>
          </cell>
          <cell r="I255">
            <v>36.75</v>
          </cell>
          <cell r="J255">
            <v>129.51</v>
          </cell>
          <cell r="K255">
            <v>5.43</v>
          </cell>
        </row>
        <row r="256">
          <cell r="B256" t="str">
            <v>ILBF2011</v>
          </cell>
          <cell r="C256" t="str">
            <v>Midwest</v>
          </cell>
          <cell r="D256" t="str">
            <v>IL</v>
          </cell>
          <cell r="E256" t="str">
            <v>BF</v>
          </cell>
          <cell r="F256">
            <v>2011</v>
          </cell>
          <cell r="G256">
            <v>6</v>
          </cell>
          <cell r="H256">
            <v>17.09</v>
          </cell>
          <cell r="I256">
            <v>30.82</v>
          </cell>
          <cell r="J256">
            <v>30.82</v>
          </cell>
          <cell r="K256">
            <v>1.29</v>
          </cell>
        </row>
        <row r="257">
          <cell r="B257" t="str">
            <v>ILBF2013</v>
          </cell>
          <cell r="C257" t="str">
            <v>Midwest</v>
          </cell>
          <cell r="D257" t="str">
            <v>IL</v>
          </cell>
          <cell r="E257" t="str">
            <v>BF</v>
          </cell>
          <cell r="F257">
            <v>2013</v>
          </cell>
          <cell r="G257">
            <v>6</v>
          </cell>
          <cell r="H257">
            <v>11.55</v>
          </cell>
          <cell r="I257">
            <v>30.76</v>
          </cell>
          <cell r="J257">
            <v>30.76</v>
          </cell>
          <cell r="K257">
            <v>1.29</v>
          </cell>
        </row>
        <row r="258">
          <cell r="B258" t="str">
            <v>ILBF2016</v>
          </cell>
          <cell r="C258" t="str">
            <v>Midwest</v>
          </cell>
          <cell r="D258" t="str">
            <v>IL</v>
          </cell>
          <cell r="E258" t="str">
            <v>BF</v>
          </cell>
          <cell r="F258">
            <v>2016</v>
          </cell>
          <cell r="G258">
            <v>6</v>
          </cell>
          <cell r="H258">
            <v>11.73</v>
          </cell>
          <cell r="I258">
            <v>30.67</v>
          </cell>
          <cell r="J258">
            <v>30.67</v>
          </cell>
          <cell r="K258">
            <v>1.28</v>
          </cell>
        </row>
        <row r="259">
          <cell r="B259" t="str">
            <v>ILBF2020</v>
          </cell>
          <cell r="C259" t="str">
            <v>Midwest</v>
          </cell>
          <cell r="D259" t="str">
            <v>IL</v>
          </cell>
          <cell r="E259" t="str">
            <v>BF</v>
          </cell>
          <cell r="F259">
            <v>2020</v>
          </cell>
          <cell r="G259">
            <v>6</v>
          </cell>
          <cell r="H259">
            <v>11.93</v>
          </cell>
          <cell r="I259">
            <v>30.55</v>
          </cell>
          <cell r="J259">
            <v>30.55</v>
          </cell>
          <cell r="K259">
            <v>1.28</v>
          </cell>
        </row>
        <row r="260">
          <cell r="B260" t="str">
            <v>ILBF2025</v>
          </cell>
          <cell r="C260" t="str">
            <v>Midwest</v>
          </cell>
          <cell r="D260" t="str">
            <v>IL</v>
          </cell>
          <cell r="E260" t="str">
            <v>BF</v>
          </cell>
          <cell r="F260">
            <v>2025</v>
          </cell>
          <cell r="G260">
            <v>6</v>
          </cell>
          <cell r="H260">
            <v>8.14</v>
          </cell>
          <cell r="I260">
            <v>30.4</v>
          </cell>
          <cell r="J260">
            <v>30.4</v>
          </cell>
          <cell r="K260">
            <v>1.27</v>
          </cell>
        </row>
        <row r="261">
          <cell r="B261" t="str">
            <v>ILBF2030</v>
          </cell>
          <cell r="C261" t="str">
            <v>Midwest</v>
          </cell>
          <cell r="D261" t="str">
            <v>IL</v>
          </cell>
          <cell r="E261" t="str">
            <v>BF</v>
          </cell>
          <cell r="F261">
            <v>2030</v>
          </cell>
          <cell r="G261">
            <v>6</v>
          </cell>
          <cell r="H261">
            <v>14.23</v>
          </cell>
          <cell r="I261">
            <v>30.24</v>
          </cell>
          <cell r="J261">
            <v>30.45</v>
          </cell>
          <cell r="K261">
            <v>1.28</v>
          </cell>
        </row>
        <row r="262">
          <cell r="B262">
            <v>0</v>
          </cell>
          <cell r="C262">
            <v>0</v>
          </cell>
        </row>
        <row r="263">
          <cell r="B263" t="str">
            <v>ILBG2008</v>
          </cell>
          <cell r="C263" t="str">
            <v>Midwest</v>
          </cell>
          <cell r="D263" t="str">
            <v>IL</v>
          </cell>
          <cell r="E263" t="str">
            <v>BG</v>
          </cell>
          <cell r="F263">
            <v>2008</v>
          </cell>
          <cell r="G263">
            <v>17</v>
          </cell>
          <cell r="H263">
            <v>10.25</v>
          </cell>
          <cell r="I263">
            <v>36.659999999999997</v>
          </cell>
          <cell r="J263">
            <v>120.89</v>
          </cell>
          <cell r="K263">
            <v>5.4</v>
          </cell>
        </row>
        <row r="264">
          <cell r="B264" t="str">
            <v>ILBG2009</v>
          </cell>
          <cell r="C264" t="str">
            <v>Midwest</v>
          </cell>
          <cell r="D264" t="str">
            <v>IL</v>
          </cell>
          <cell r="E264" t="str">
            <v>BG</v>
          </cell>
          <cell r="F264">
            <v>2009</v>
          </cell>
          <cell r="G264">
            <v>17</v>
          </cell>
          <cell r="H264">
            <v>10.25</v>
          </cell>
          <cell r="I264">
            <v>37.119999999999997</v>
          </cell>
          <cell r="J264">
            <v>121.12</v>
          </cell>
          <cell r="K264">
            <v>5.41</v>
          </cell>
        </row>
        <row r="265">
          <cell r="B265" t="str">
            <v>ILBG2011</v>
          </cell>
          <cell r="C265" t="str">
            <v>Midwest</v>
          </cell>
          <cell r="D265" t="str">
            <v>IL</v>
          </cell>
          <cell r="E265" t="str">
            <v>BG</v>
          </cell>
          <cell r="F265">
            <v>2011</v>
          </cell>
          <cell r="G265">
            <v>7</v>
          </cell>
          <cell r="H265">
            <v>6.13</v>
          </cell>
          <cell r="I265">
            <v>26.96</v>
          </cell>
          <cell r="J265">
            <v>30.82</v>
          </cell>
          <cell r="K265">
            <v>1.38</v>
          </cell>
        </row>
        <row r="266">
          <cell r="B266" t="str">
            <v>ILBG2013</v>
          </cell>
          <cell r="C266" t="str">
            <v>Midwest</v>
          </cell>
          <cell r="D266" t="str">
            <v>IL</v>
          </cell>
          <cell r="E266" t="str">
            <v>BG</v>
          </cell>
          <cell r="F266">
            <v>2013</v>
          </cell>
          <cell r="G266">
            <v>8</v>
          </cell>
          <cell r="H266">
            <v>6.17</v>
          </cell>
          <cell r="I266">
            <v>30.76</v>
          </cell>
          <cell r="J266">
            <v>30.76</v>
          </cell>
          <cell r="K266">
            <v>1.38</v>
          </cell>
        </row>
        <row r="267">
          <cell r="B267" t="str">
            <v>ILBG2016</v>
          </cell>
          <cell r="C267" t="str">
            <v>Midwest</v>
          </cell>
          <cell r="D267" t="str">
            <v>IL</v>
          </cell>
          <cell r="E267" t="str">
            <v>BG</v>
          </cell>
          <cell r="F267">
            <v>2016</v>
          </cell>
          <cell r="G267">
            <v>8</v>
          </cell>
          <cell r="H267">
            <v>6.29</v>
          </cell>
          <cell r="I267">
            <v>30.67</v>
          </cell>
          <cell r="J267">
            <v>30.67</v>
          </cell>
          <cell r="K267">
            <v>1.37</v>
          </cell>
        </row>
        <row r="268">
          <cell r="B268" t="str">
            <v>ILBG2020</v>
          </cell>
          <cell r="C268" t="str">
            <v>Midwest</v>
          </cell>
          <cell r="D268" t="str">
            <v>IL</v>
          </cell>
          <cell r="E268" t="str">
            <v>BG</v>
          </cell>
          <cell r="F268">
            <v>2020</v>
          </cell>
          <cell r="G268">
            <v>8</v>
          </cell>
          <cell r="H268">
            <v>6.29</v>
          </cell>
          <cell r="I268">
            <v>30.55</v>
          </cell>
          <cell r="J268">
            <v>30.55</v>
          </cell>
          <cell r="K268">
            <v>1.37</v>
          </cell>
        </row>
        <row r="269">
          <cell r="B269" t="str">
            <v>ILBG2025</v>
          </cell>
          <cell r="C269" t="str">
            <v>Midwest</v>
          </cell>
          <cell r="D269" t="str">
            <v>IL</v>
          </cell>
          <cell r="E269" t="str">
            <v>BG</v>
          </cell>
          <cell r="F269">
            <v>2025</v>
          </cell>
          <cell r="G269">
            <v>8</v>
          </cell>
          <cell r="H269">
            <v>6.29</v>
          </cell>
          <cell r="I269">
            <v>30.4</v>
          </cell>
          <cell r="J269">
            <v>30.4</v>
          </cell>
          <cell r="K269">
            <v>1.36</v>
          </cell>
        </row>
        <row r="270">
          <cell r="B270" t="str">
            <v>ILBG2030</v>
          </cell>
          <cell r="C270" t="str">
            <v>Midwest</v>
          </cell>
          <cell r="D270" t="str">
            <v>IL</v>
          </cell>
          <cell r="E270" t="str">
            <v>BG</v>
          </cell>
          <cell r="F270">
            <v>2030</v>
          </cell>
          <cell r="G270">
            <v>8</v>
          </cell>
          <cell r="H270">
            <v>6.29</v>
          </cell>
          <cell r="I270">
            <v>30.24</v>
          </cell>
          <cell r="J270">
            <v>30.24</v>
          </cell>
          <cell r="K270">
            <v>1.35</v>
          </cell>
        </row>
        <row r="271">
          <cell r="B271">
            <v>0</v>
          </cell>
          <cell r="C271">
            <v>0</v>
          </cell>
        </row>
        <row r="272">
          <cell r="B272" t="str">
            <v>ILSE2008</v>
          </cell>
          <cell r="C272" t="str">
            <v>Midwest</v>
          </cell>
          <cell r="D272" t="str">
            <v>IL</v>
          </cell>
          <cell r="E272" t="str">
            <v>SE</v>
          </cell>
          <cell r="F272">
            <v>2008</v>
          </cell>
          <cell r="G272">
            <v>10</v>
          </cell>
          <cell r="H272">
            <v>2.91</v>
          </cell>
          <cell r="I272">
            <v>41.73</v>
          </cell>
          <cell r="J272">
            <v>120.89</v>
          </cell>
          <cell r="K272">
            <v>5.96</v>
          </cell>
        </row>
        <row r="273">
          <cell r="B273" t="str">
            <v>ILSE2009</v>
          </cell>
          <cell r="C273" t="str">
            <v>Midwest</v>
          </cell>
          <cell r="D273" t="str">
            <v>IL</v>
          </cell>
          <cell r="E273" t="str">
            <v>SE</v>
          </cell>
          <cell r="F273">
            <v>2009</v>
          </cell>
          <cell r="G273">
            <v>10</v>
          </cell>
          <cell r="H273">
            <v>2.91</v>
          </cell>
          <cell r="I273">
            <v>42.25</v>
          </cell>
          <cell r="J273">
            <v>121.12</v>
          </cell>
          <cell r="K273">
            <v>5.97</v>
          </cell>
        </row>
        <row r="274">
          <cell r="B274" t="str">
            <v>ILSE2011</v>
          </cell>
          <cell r="C274" t="str">
            <v>Midwest</v>
          </cell>
          <cell r="D274" t="str">
            <v>IL</v>
          </cell>
          <cell r="E274" t="str">
            <v>SE</v>
          </cell>
          <cell r="F274">
            <v>2011</v>
          </cell>
          <cell r="G274">
            <v>6</v>
          </cell>
          <cell r="H274">
            <v>2.34</v>
          </cell>
          <cell r="I274">
            <v>35.69</v>
          </cell>
          <cell r="J274">
            <v>36.28</v>
          </cell>
          <cell r="K274">
            <v>1.79</v>
          </cell>
        </row>
        <row r="275">
          <cell r="B275" t="str">
            <v>ILSE2013</v>
          </cell>
          <cell r="C275" t="str">
            <v>Midwest</v>
          </cell>
          <cell r="D275" t="str">
            <v>IL</v>
          </cell>
          <cell r="E275" t="str">
            <v>SE</v>
          </cell>
          <cell r="F275">
            <v>2013</v>
          </cell>
          <cell r="G275">
            <v>6</v>
          </cell>
          <cell r="H275">
            <v>2.34</v>
          </cell>
          <cell r="I275">
            <v>35.619999999999997</v>
          </cell>
          <cell r="J275">
            <v>36.270000000000003</v>
          </cell>
          <cell r="K275">
            <v>1.79</v>
          </cell>
        </row>
        <row r="276">
          <cell r="B276" t="str">
            <v>ILSE2016</v>
          </cell>
          <cell r="C276" t="str">
            <v>Midwest</v>
          </cell>
          <cell r="D276" t="str">
            <v>IL</v>
          </cell>
          <cell r="E276" t="str">
            <v>SE</v>
          </cell>
          <cell r="F276">
            <v>2016</v>
          </cell>
          <cell r="G276">
            <v>6</v>
          </cell>
          <cell r="H276">
            <v>2.34</v>
          </cell>
          <cell r="I276">
            <v>35.51</v>
          </cell>
          <cell r="J276">
            <v>35.869999999999997</v>
          </cell>
          <cell r="K276">
            <v>1.77</v>
          </cell>
        </row>
        <row r="277">
          <cell r="B277" t="str">
            <v>ILSE2020</v>
          </cell>
          <cell r="C277" t="str">
            <v>Midwest</v>
          </cell>
          <cell r="D277" t="str">
            <v>IL</v>
          </cell>
          <cell r="E277" t="str">
            <v>SE</v>
          </cell>
          <cell r="F277">
            <v>2020</v>
          </cell>
          <cell r="G277">
            <v>6</v>
          </cell>
          <cell r="H277">
            <v>2.2799999999999998</v>
          </cell>
          <cell r="I277">
            <v>35.369999999999997</v>
          </cell>
          <cell r="J277">
            <v>36.049999999999997</v>
          </cell>
          <cell r="K277">
            <v>1.78</v>
          </cell>
        </row>
        <row r="278">
          <cell r="B278" t="str">
            <v>ILSE2025</v>
          </cell>
          <cell r="C278" t="str">
            <v>Midwest</v>
          </cell>
          <cell r="D278" t="str">
            <v>IL</v>
          </cell>
          <cell r="E278" t="str">
            <v>SE</v>
          </cell>
          <cell r="F278">
            <v>2025</v>
          </cell>
          <cell r="G278">
            <v>6</v>
          </cell>
          <cell r="H278">
            <v>2.0499999999999998</v>
          </cell>
          <cell r="I278">
            <v>35.19</v>
          </cell>
          <cell r="J278">
            <v>35.729999999999997</v>
          </cell>
          <cell r="K278">
            <v>1.76</v>
          </cell>
        </row>
        <row r="279">
          <cell r="B279" t="str">
            <v>ILSE2030</v>
          </cell>
          <cell r="C279" t="str">
            <v>Midwest</v>
          </cell>
          <cell r="D279" t="str">
            <v>IL</v>
          </cell>
          <cell r="E279" t="str">
            <v>SE</v>
          </cell>
          <cell r="F279">
            <v>2030</v>
          </cell>
          <cell r="G279">
            <v>6</v>
          </cell>
          <cell r="H279">
            <v>2.02</v>
          </cell>
          <cell r="I279">
            <v>35.020000000000003</v>
          </cell>
          <cell r="J279">
            <v>35.44</v>
          </cell>
          <cell r="K279">
            <v>1.75</v>
          </cell>
        </row>
        <row r="280">
          <cell r="B280">
            <v>0</v>
          </cell>
          <cell r="C280">
            <v>0</v>
          </cell>
        </row>
        <row r="281">
          <cell r="B281" t="str">
            <v>INBA2008</v>
          </cell>
          <cell r="C281" t="str">
            <v>Midwest</v>
          </cell>
          <cell r="D281" t="str">
            <v>IN</v>
          </cell>
          <cell r="E281" t="str">
            <v>BA</v>
          </cell>
          <cell r="F281">
            <v>2008</v>
          </cell>
          <cell r="G281">
            <v>19</v>
          </cell>
          <cell r="H281">
            <v>1.52</v>
          </cell>
          <cell r="I281">
            <v>69.36</v>
          </cell>
          <cell r="J281">
            <v>122.9</v>
          </cell>
          <cell r="K281">
            <v>5.61</v>
          </cell>
        </row>
        <row r="282">
          <cell r="B282" t="str">
            <v>INBA2009</v>
          </cell>
          <cell r="C282" t="str">
            <v>Midwest</v>
          </cell>
          <cell r="D282" t="str">
            <v>IN</v>
          </cell>
          <cell r="E282" t="str">
            <v>BA</v>
          </cell>
          <cell r="F282">
            <v>2009</v>
          </cell>
          <cell r="G282">
            <v>19</v>
          </cell>
          <cell r="H282">
            <v>1.46</v>
          </cell>
          <cell r="I282">
            <v>70.22</v>
          </cell>
          <cell r="J282">
            <v>126.9</v>
          </cell>
          <cell r="K282">
            <v>5.79</v>
          </cell>
        </row>
        <row r="283">
          <cell r="B283" t="str">
            <v>INBA2011</v>
          </cell>
          <cell r="C283" t="str">
            <v>Midwest</v>
          </cell>
          <cell r="D283" t="str">
            <v>IN</v>
          </cell>
          <cell r="E283" t="str">
            <v>BA</v>
          </cell>
          <cell r="F283">
            <v>2011</v>
          </cell>
          <cell r="G283">
            <v>17</v>
          </cell>
          <cell r="H283">
            <v>1.1499999999999999</v>
          </cell>
          <cell r="I283">
            <v>46.59</v>
          </cell>
          <cell r="J283">
            <v>47.61</v>
          </cell>
          <cell r="K283">
            <v>2.17</v>
          </cell>
        </row>
        <row r="284">
          <cell r="B284" t="str">
            <v>INBA2013</v>
          </cell>
          <cell r="C284" t="str">
            <v>Midwest</v>
          </cell>
          <cell r="D284" t="str">
            <v>IN</v>
          </cell>
          <cell r="E284" t="str">
            <v>BA</v>
          </cell>
          <cell r="F284">
            <v>2013</v>
          </cell>
          <cell r="G284">
            <v>14</v>
          </cell>
          <cell r="H284">
            <v>0.75</v>
          </cell>
          <cell r="I284">
            <v>38.5</v>
          </cell>
          <cell r="J284">
            <v>43.35</v>
          </cell>
          <cell r="K284">
            <v>1.98</v>
          </cell>
        </row>
        <row r="285">
          <cell r="B285" t="str">
            <v>INBA2016</v>
          </cell>
          <cell r="C285" t="str">
            <v>Midwest</v>
          </cell>
          <cell r="D285" t="str">
            <v>IN</v>
          </cell>
          <cell r="E285" t="str">
            <v>BA</v>
          </cell>
          <cell r="F285">
            <v>2016</v>
          </cell>
          <cell r="G285">
            <v>14</v>
          </cell>
          <cell r="H285">
            <v>0.7</v>
          </cell>
          <cell r="I285">
            <v>38.380000000000003</v>
          </cell>
          <cell r="J285">
            <v>44.26</v>
          </cell>
          <cell r="K285">
            <v>2.02</v>
          </cell>
        </row>
        <row r="286">
          <cell r="B286" t="str">
            <v>INBA2020</v>
          </cell>
          <cell r="C286" t="str">
            <v>Midwest</v>
          </cell>
          <cell r="D286" t="str">
            <v>IN</v>
          </cell>
          <cell r="E286" t="str">
            <v>BA</v>
          </cell>
          <cell r="F286">
            <v>2020</v>
          </cell>
          <cell r="G286">
            <v>14</v>
          </cell>
          <cell r="H286">
            <v>0.78</v>
          </cell>
          <cell r="I286">
            <v>38.229999999999997</v>
          </cell>
          <cell r="J286">
            <v>46.23</v>
          </cell>
          <cell r="K286">
            <v>2.11</v>
          </cell>
        </row>
        <row r="287">
          <cell r="B287" t="str">
            <v>INBA2025</v>
          </cell>
          <cell r="C287" t="str">
            <v>Midwest</v>
          </cell>
          <cell r="D287" t="str">
            <v>IN</v>
          </cell>
          <cell r="E287" t="str">
            <v>BA</v>
          </cell>
          <cell r="F287">
            <v>2025</v>
          </cell>
          <cell r="G287">
            <v>14</v>
          </cell>
          <cell r="H287">
            <v>0.47</v>
          </cell>
          <cell r="I287">
            <v>38.04</v>
          </cell>
          <cell r="J287">
            <v>46.27</v>
          </cell>
          <cell r="K287">
            <v>2.11</v>
          </cell>
        </row>
        <row r="288">
          <cell r="B288" t="str">
            <v>INBA2030</v>
          </cell>
          <cell r="C288" t="str">
            <v>Midwest</v>
          </cell>
          <cell r="D288" t="str">
            <v>IN</v>
          </cell>
          <cell r="E288" t="str">
            <v>BA</v>
          </cell>
          <cell r="F288">
            <v>2030</v>
          </cell>
          <cell r="G288">
            <v>12</v>
          </cell>
          <cell r="H288">
            <v>0.4</v>
          </cell>
          <cell r="I288">
            <v>36.450000000000003</v>
          </cell>
          <cell r="J288">
            <v>45.48</v>
          </cell>
          <cell r="K288">
            <v>2.0699999999999998</v>
          </cell>
        </row>
        <row r="289">
          <cell r="B289">
            <v>0</v>
          </cell>
          <cell r="C289">
            <v>0</v>
          </cell>
        </row>
        <row r="290">
          <cell r="B290" t="str">
            <v>INBB2008</v>
          </cell>
          <cell r="C290" t="str">
            <v>Midwest</v>
          </cell>
          <cell r="D290" t="str">
            <v>IN</v>
          </cell>
          <cell r="E290" t="str">
            <v>BB</v>
          </cell>
          <cell r="F290">
            <v>2008</v>
          </cell>
          <cell r="G290">
            <v>35</v>
          </cell>
          <cell r="H290">
            <v>0.21</v>
          </cell>
          <cell r="I290">
            <v>69.36</v>
          </cell>
          <cell r="J290">
            <v>125.65</v>
          </cell>
          <cell r="K290">
            <v>5.63</v>
          </cell>
        </row>
        <row r="291">
          <cell r="B291" t="str">
            <v>INBB2009</v>
          </cell>
          <cell r="C291" t="str">
            <v>Midwest</v>
          </cell>
          <cell r="D291" t="str">
            <v>IN</v>
          </cell>
          <cell r="E291" t="str">
            <v>BB</v>
          </cell>
          <cell r="F291">
            <v>2009</v>
          </cell>
          <cell r="G291">
            <v>35</v>
          </cell>
          <cell r="H291">
            <v>0.21</v>
          </cell>
          <cell r="I291">
            <v>70.22</v>
          </cell>
          <cell r="J291">
            <v>129.72</v>
          </cell>
          <cell r="K291">
            <v>5.81</v>
          </cell>
        </row>
        <row r="292">
          <cell r="B292" t="str">
            <v>INBB2011</v>
          </cell>
          <cell r="C292" t="str">
            <v>Midwest</v>
          </cell>
          <cell r="D292" t="str">
            <v>IN</v>
          </cell>
          <cell r="E292" t="str">
            <v>BB</v>
          </cell>
          <cell r="F292">
            <v>2011</v>
          </cell>
          <cell r="G292">
            <v>16</v>
          </cell>
          <cell r="H292">
            <v>8.11</v>
          </cell>
          <cell r="I292">
            <v>39.340000000000003</v>
          </cell>
          <cell r="J292">
            <v>39.68</v>
          </cell>
          <cell r="K292">
            <v>1.78</v>
          </cell>
        </row>
        <row r="293">
          <cell r="B293" t="str">
            <v>INBB2013</v>
          </cell>
          <cell r="C293" t="str">
            <v>Midwest</v>
          </cell>
          <cell r="D293" t="str">
            <v>IN</v>
          </cell>
          <cell r="E293" t="str">
            <v>BB</v>
          </cell>
          <cell r="F293">
            <v>2013</v>
          </cell>
          <cell r="G293">
            <v>15</v>
          </cell>
          <cell r="H293">
            <v>5.46</v>
          </cell>
          <cell r="I293">
            <v>38.14</v>
          </cell>
          <cell r="J293">
            <v>39.479999999999997</v>
          </cell>
          <cell r="K293">
            <v>1.77</v>
          </cell>
        </row>
        <row r="294">
          <cell r="B294" t="str">
            <v>INBB2016</v>
          </cell>
          <cell r="C294" t="str">
            <v>Midwest</v>
          </cell>
          <cell r="D294" t="str">
            <v>IN</v>
          </cell>
          <cell r="E294" t="str">
            <v>BB</v>
          </cell>
          <cell r="F294">
            <v>2016</v>
          </cell>
          <cell r="G294">
            <v>16</v>
          </cell>
          <cell r="H294">
            <v>6.38</v>
          </cell>
          <cell r="I294">
            <v>39.14</v>
          </cell>
          <cell r="J294">
            <v>39.619999999999997</v>
          </cell>
          <cell r="K294">
            <v>1.77</v>
          </cell>
        </row>
        <row r="295">
          <cell r="B295" t="str">
            <v>INBB2020</v>
          </cell>
          <cell r="C295" t="str">
            <v>Midwest</v>
          </cell>
          <cell r="D295" t="str">
            <v>IN</v>
          </cell>
          <cell r="E295" t="str">
            <v>BB</v>
          </cell>
          <cell r="F295">
            <v>2020</v>
          </cell>
          <cell r="G295">
            <v>18</v>
          </cell>
          <cell r="H295">
            <v>7.48</v>
          </cell>
          <cell r="I295">
            <v>39.46</v>
          </cell>
          <cell r="J295">
            <v>39.6</v>
          </cell>
          <cell r="K295">
            <v>1.77</v>
          </cell>
        </row>
        <row r="296">
          <cell r="B296" t="str">
            <v>INBB2025</v>
          </cell>
          <cell r="C296" t="str">
            <v>Midwest</v>
          </cell>
          <cell r="D296" t="str">
            <v>IN</v>
          </cell>
          <cell r="E296" t="str">
            <v>BB</v>
          </cell>
          <cell r="F296">
            <v>2025</v>
          </cell>
          <cell r="G296">
            <v>19</v>
          </cell>
          <cell r="H296">
            <v>5.41</v>
          </cell>
          <cell r="I296">
            <v>39.9</v>
          </cell>
          <cell r="J296">
            <v>39.9</v>
          </cell>
          <cell r="K296">
            <v>1.79</v>
          </cell>
        </row>
        <row r="297">
          <cell r="B297" t="str">
            <v>INBB2030</v>
          </cell>
          <cell r="C297" t="str">
            <v>Midwest</v>
          </cell>
          <cell r="D297" t="str">
            <v>IN</v>
          </cell>
          <cell r="E297" t="str">
            <v>BB</v>
          </cell>
          <cell r="F297">
            <v>2030</v>
          </cell>
          <cell r="G297">
            <v>19</v>
          </cell>
          <cell r="H297">
            <v>8.32</v>
          </cell>
          <cell r="I297">
            <v>39.700000000000003</v>
          </cell>
          <cell r="J297">
            <v>40.590000000000003</v>
          </cell>
          <cell r="K297">
            <v>1.82</v>
          </cell>
        </row>
        <row r="298">
          <cell r="B298">
            <v>0</v>
          </cell>
          <cell r="C298">
            <v>0</v>
          </cell>
        </row>
        <row r="299">
          <cell r="B299" t="str">
            <v>INBD2008</v>
          </cell>
          <cell r="C299" t="str">
            <v>Midwest</v>
          </cell>
          <cell r="D299" t="str">
            <v>IN</v>
          </cell>
          <cell r="E299" t="str">
            <v>BD</v>
          </cell>
          <cell r="F299">
            <v>2008</v>
          </cell>
          <cell r="G299">
            <v>48</v>
          </cell>
          <cell r="H299">
            <v>3.95</v>
          </cell>
          <cell r="I299">
            <v>69.36</v>
          </cell>
          <cell r="J299">
            <v>121.7</v>
          </cell>
          <cell r="K299">
            <v>5.52</v>
          </cell>
        </row>
        <row r="300">
          <cell r="B300" t="str">
            <v>INBD2009</v>
          </cell>
          <cell r="C300" t="str">
            <v>Midwest</v>
          </cell>
          <cell r="D300" t="str">
            <v>IN</v>
          </cell>
          <cell r="E300" t="str">
            <v>BD</v>
          </cell>
          <cell r="F300">
            <v>2009</v>
          </cell>
          <cell r="G300">
            <v>48</v>
          </cell>
          <cell r="H300">
            <v>3.41</v>
          </cell>
          <cell r="I300">
            <v>70.22</v>
          </cell>
          <cell r="J300">
            <v>125.59</v>
          </cell>
          <cell r="K300">
            <v>5.69</v>
          </cell>
        </row>
        <row r="301">
          <cell r="B301" t="str">
            <v>INBD2011</v>
          </cell>
          <cell r="C301" t="str">
            <v>Midwest</v>
          </cell>
          <cell r="D301" t="str">
            <v>IN</v>
          </cell>
          <cell r="E301" t="str">
            <v>BD</v>
          </cell>
          <cell r="F301">
            <v>2011</v>
          </cell>
          <cell r="G301">
            <v>12</v>
          </cell>
          <cell r="H301">
            <v>0.76</v>
          </cell>
          <cell r="I301">
            <v>34.04</v>
          </cell>
          <cell r="J301">
            <v>36.71</v>
          </cell>
          <cell r="K301">
            <v>1.66</v>
          </cell>
        </row>
        <row r="302">
          <cell r="B302" t="str">
            <v>INBD2013</v>
          </cell>
          <cell r="C302" t="str">
            <v>Midwest</v>
          </cell>
          <cell r="D302" t="str">
            <v>IN</v>
          </cell>
          <cell r="E302" t="str">
            <v>BD</v>
          </cell>
          <cell r="F302">
            <v>2013</v>
          </cell>
          <cell r="G302">
            <v>24</v>
          </cell>
          <cell r="H302">
            <v>5.63</v>
          </cell>
          <cell r="I302">
            <v>38.14</v>
          </cell>
          <cell r="J302">
            <v>38.590000000000003</v>
          </cell>
          <cell r="K302">
            <v>1.75</v>
          </cell>
        </row>
        <row r="303">
          <cell r="B303" t="str">
            <v>INBD2016</v>
          </cell>
          <cell r="C303" t="str">
            <v>Midwest</v>
          </cell>
          <cell r="D303" t="str">
            <v>IN</v>
          </cell>
          <cell r="E303" t="str">
            <v>BD</v>
          </cell>
          <cell r="F303">
            <v>2016</v>
          </cell>
          <cell r="G303">
            <v>25</v>
          </cell>
          <cell r="H303">
            <v>5</v>
          </cell>
          <cell r="I303">
            <v>38.380000000000003</v>
          </cell>
          <cell r="J303">
            <v>38.65</v>
          </cell>
          <cell r="K303">
            <v>1.75</v>
          </cell>
        </row>
        <row r="304">
          <cell r="B304" t="str">
            <v>INBD2020</v>
          </cell>
          <cell r="C304" t="str">
            <v>Midwest</v>
          </cell>
          <cell r="D304" t="str">
            <v>IN</v>
          </cell>
          <cell r="E304" t="str">
            <v>BD</v>
          </cell>
          <cell r="F304">
            <v>2020</v>
          </cell>
          <cell r="G304">
            <v>25</v>
          </cell>
          <cell r="H304">
            <v>3.11</v>
          </cell>
          <cell r="I304">
            <v>38.229999999999997</v>
          </cell>
          <cell r="J304">
            <v>38.49</v>
          </cell>
          <cell r="K304">
            <v>1.74</v>
          </cell>
        </row>
        <row r="305">
          <cell r="B305" t="str">
            <v>INBD2025</v>
          </cell>
          <cell r="C305" t="str">
            <v>Midwest</v>
          </cell>
          <cell r="D305" t="str">
            <v>IN</v>
          </cell>
          <cell r="E305" t="str">
            <v>BD</v>
          </cell>
          <cell r="F305">
            <v>2025</v>
          </cell>
          <cell r="G305">
            <v>25</v>
          </cell>
          <cell r="H305">
            <v>2.31</v>
          </cell>
          <cell r="I305">
            <v>38.04</v>
          </cell>
          <cell r="J305">
            <v>38.54</v>
          </cell>
          <cell r="K305">
            <v>1.75</v>
          </cell>
        </row>
        <row r="306">
          <cell r="B306" t="str">
            <v>INBD2030</v>
          </cell>
          <cell r="C306" t="str">
            <v>Midwest</v>
          </cell>
          <cell r="D306" t="str">
            <v>IN</v>
          </cell>
          <cell r="E306" t="str">
            <v>BD</v>
          </cell>
          <cell r="F306">
            <v>2030</v>
          </cell>
          <cell r="G306">
            <v>27</v>
          </cell>
          <cell r="H306">
            <v>5.66</v>
          </cell>
          <cell r="I306">
            <v>38.74</v>
          </cell>
          <cell r="J306">
            <v>39</v>
          </cell>
          <cell r="K306">
            <v>1.77</v>
          </cell>
        </row>
        <row r="307">
          <cell r="B307">
            <v>0</v>
          </cell>
          <cell r="C307">
            <v>0</v>
          </cell>
        </row>
        <row r="308">
          <cell r="B308" t="str">
            <v>INBE2008</v>
          </cell>
          <cell r="C308" t="str">
            <v>Midwest</v>
          </cell>
          <cell r="D308" t="str">
            <v>IN</v>
          </cell>
          <cell r="E308" t="str">
            <v>BE</v>
          </cell>
          <cell r="F308">
            <v>2008</v>
          </cell>
          <cell r="G308">
            <v>49</v>
          </cell>
          <cell r="H308">
            <v>5.05</v>
          </cell>
          <cell r="I308">
            <v>69.36</v>
          </cell>
          <cell r="J308">
            <v>120.41</v>
          </cell>
          <cell r="K308">
            <v>5.46</v>
          </cell>
        </row>
        <row r="309">
          <cell r="B309" t="str">
            <v>INBE2009</v>
          </cell>
          <cell r="C309" t="str">
            <v>Midwest</v>
          </cell>
          <cell r="D309" t="str">
            <v>IN</v>
          </cell>
          <cell r="E309" t="str">
            <v>BE</v>
          </cell>
          <cell r="F309">
            <v>2009</v>
          </cell>
          <cell r="G309">
            <v>49</v>
          </cell>
          <cell r="H309">
            <v>4.8499999999999996</v>
          </cell>
          <cell r="I309">
            <v>70.22</v>
          </cell>
          <cell r="J309">
            <v>121.69</v>
          </cell>
          <cell r="K309">
            <v>5.51</v>
          </cell>
        </row>
        <row r="310">
          <cell r="B310" t="str">
            <v>INBE2011</v>
          </cell>
          <cell r="C310" t="str">
            <v>Midwest</v>
          </cell>
          <cell r="D310" t="str">
            <v>IN</v>
          </cell>
          <cell r="E310" t="str">
            <v>BE</v>
          </cell>
          <cell r="F310">
            <v>2011</v>
          </cell>
          <cell r="G310">
            <v>7</v>
          </cell>
          <cell r="H310">
            <v>0.54</v>
          </cell>
          <cell r="I310">
            <v>29.1</v>
          </cell>
          <cell r="J310">
            <v>31.27</v>
          </cell>
          <cell r="K310">
            <v>1.42</v>
          </cell>
        </row>
        <row r="311">
          <cell r="B311" t="str">
            <v>INBE2013</v>
          </cell>
          <cell r="C311" t="str">
            <v>Midwest</v>
          </cell>
          <cell r="D311" t="str">
            <v>IN</v>
          </cell>
          <cell r="E311" t="str">
            <v>BE</v>
          </cell>
          <cell r="F311">
            <v>2013</v>
          </cell>
          <cell r="G311">
            <v>7</v>
          </cell>
          <cell r="H311">
            <v>0.37</v>
          </cell>
          <cell r="I311">
            <v>29.05</v>
          </cell>
          <cell r="J311">
            <v>31.34</v>
          </cell>
          <cell r="K311">
            <v>1.42</v>
          </cell>
        </row>
        <row r="312">
          <cell r="B312" t="str">
            <v>INBE2016</v>
          </cell>
          <cell r="C312" t="str">
            <v>Midwest</v>
          </cell>
          <cell r="D312" t="str">
            <v>IN</v>
          </cell>
          <cell r="E312" t="str">
            <v>BE</v>
          </cell>
          <cell r="F312">
            <v>2016</v>
          </cell>
          <cell r="G312">
            <v>7</v>
          </cell>
          <cell r="H312">
            <v>0.31</v>
          </cell>
          <cell r="I312">
            <v>28.96</v>
          </cell>
          <cell r="J312">
            <v>31.42</v>
          </cell>
          <cell r="K312">
            <v>1.42</v>
          </cell>
        </row>
        <row r="313">
          <cell r="B313" t="str">
            <v>INBE2020</v>
          </cell>
          <cell r="C313" t="str">
            <v>Midwest</v>
          </cell>
          <cell r="D313" t="str">
            <v>IN</v>
          </cell>
          <cell r="E313" t="str">
            <v>BE</v>
          </cell>
          <cell r="F313">
            <v>2020</v>
          </cell>
          <cell r="G313">
            <v>7</v>
          </cell>
          <cell r="H313">
            <v>0.26</v>
          </cell>
          <cell r="I313">
            <v>28.84</v>
          </cell>
          <cell r="J313">
            <v>31.63</v>
          </cell>
          <cell r="K313">
            <v>1.43</v>
          </cell>
        </row>
        <row r="314">
          <cell r="B314" t="str">
            <v>INBE2025</v>
          </cell>
          <cell r="C314" t="str">
            <v>Midwest</v>
          </cell>
          <cell r="D314" t="str">
            <v>IN</v>
          </cell>
          <cell r="E314" t="str">
            <v>BE</v>
          </cell>
          <cell r="F314">
            <v>2025</v>
          </cell>
          <cell r="G314">
            <v>7</v>
          </cell>
          <cell r="H314">
            <v>0.26</v>
          </cell>
          <cell r="I314">
            <v>28.7</v>
          </cell>
          <cell r="J314">
            <v>31.83</v>
          </cell>
          <cell r="K314">
            <v>1.44</v>
          </cell>
        </row>
        <row r="315">
          <cell r="B315" t="str">
            <v>INBE2030</v>
          </cell>
          <cell r="C315" t="str">
            <v>Midwest</v>
          </cell>
          <cell r="D315" t="str">
            <v>IN</v>
          </cell>
          <cell r="E315" t="str">
            <v>BE</v>
          </cell>
          <cell r="F315">
            <v>2030</v>
          </cell>
          <cell r="G315">
            <v>11</v>
          </cell>
          <cell r="H315">
            <v>0.4</v>
          </cell>
          <cell r="I315">
            <v>32.43</v>
          </cell>
          <cell r="J315">
            <v>32.99</v>
          </cell>
          <cell r="K315">
            <v>1.49</v>
          </cell>
        </row>
        <row r="316">
          <cell r="B316">
            <v>0</v>
          </cell>
          <cell r="C316">
            <v>0</v>
          </cell>
        </row>
        <row r="317">
          <cell r="B317" t="str">
            <v>INBF2008</v>
          </cell>
          <cell r="C317" t="str">
            <v>Midwest</v>
          </cell>
          <cell r="D317" t="str">
            <v>IN</v>
          </cell>
          <cell r="E317" t="str">
            <v>BF</v>
          </cell>
          <cell r="F317">
            <v>2008</v>
          </cell>
          <cell r="G317">
            <v>49</v>
          </cell>
          <cell r="H317">
            <v>7.24</v>
          </cell>
          <cell r="I317">
            <v>69.36</v>
          </cell>
          <cell r="J317">
            <v>121.91</v>
          </cell>
          <cell r="K317">
            <v>5.41</v>
          </cell>
        </row>
        <row r="318">
          <cell r="B318" t="str">
            <v>INBF2009</v>
          </cell>
          <cell r="C318" t="str">
            <v>Midwest</v>
          </cell>
          <cell r="D318" t="str">
            <v>IN</v>
          </cell>
          <cell r="E318" t="str">
            <v>BF</v>
          </cell>
          <cell r="F318">
            <v>2009</v>
          </cell>
          <cell r="G318">
            <v>49</v>
          </cell>
          <cell r="H318">
            <v>7.03</v>
          </cell>
          <cell r="I318">
            <v>70.22</v>
          </cell>
          <cell r="J318">
            <v>122.24</v>
          </cell>
          <cell r="K318">
            <v>5.43</v>
          </cell>
        </row>
        <row r="319">
          <cell r="B319" t="str">
            <v>INBF2011</v>
          </cell>
          <cell r="C319" t="str">
            <v>Midwest</v>
          </cell>
          <cell r="D319" t="str">
            <v>IN</v>
          </cell>
          <cell r="E319" t="str">
            <v>BF</v>
          </cell>
          <cell r="F319">
            <v>2011</v>
          </cell>
          <cell r="G319">
            <v>7</v>
          </cell>
          <cell r="H319">
            <v>0.82</v>
          </cell>
          <cell r="I319">
            <v>29.11</v>
          </cell>
          <cell r="J319">
            <v>31.34</v>
          </cell>
          <cell r="K319">
            <v>1.39</v>
          </cell>
        </row>
        <row r="320">
          <cell r="B320" t="str">
            <v>INBF2013</v>
          </cell>
          <cell r="C320" t="str">
            <v>Midwest</v>
          </cell>
          <cell r="D320" t="str">
            <v>IN</v>
          </cell>
          <cell r="E320" t="str">
            <v>BF</v>
          </cell>
          <cell r="F320">
            <v>2013</v>
          </cell>
          <cell r="G320">
            <v>9</v>
          </cell>
          <cell r="H320">
            <v>0.56999999999999995</v>
          </cell>
          <cell r="I320">
            <v>31.24</v>
          </cell>
          <cell r="J320">
            <v>31.29</v>
          </cell>
          <cell r="K320">
            <v>1.39</v>
          </cell>
        </row>
        <row r="321">
          <cell r="B321" t="str">
            <v>INBF2016</v>
          </cell>
          <cell r="C321" t="str">
            <v>Midwest</v>
          </cell>
          <cell r="D321" t="str">
            <v>IN</v>
          </cell>
          <cell r="E321" t="str">
            <v>BF</v>
          </cell>
          <cell r="F321">
            <v>2016</v>
          </cell>
          <cell r="G321">
            <v>7</v>
          </cell>
          <cell r="H321">
            <v>0.43</v>
          </cell>
          <cell r="I321">
            <v>28.97</v>
          </cell>
          <cell r="J321">
            <v>31.2</v>
          </cell>
          <cell r="K321">
            <v>1.38</v>
          </cell>
        </row>
        <row r="322">
          <cell r="B322" t="str">
            <v>INBF2020</v>
          </cell>
          <cell r="C322" t="str">
            <v>Midwest</v>
          </cell>
          <cell r="D322" t="str">
            <v>IN</v>
          </cell>
          <cell r="E322" t="str">
            <v>BF</v>
          </cell>
          <cell r="F322">
            <v>2020</v>
          </cell>
          <cell r="G322">
            <v>7</v>
          </cell>
          <cell r="H322">
            <v>0.37</v>
          </cell>
          <cell r="I322">
            <v>28.85</v>
          </cell>
          <cell r="J322">
            <v>31.09</v>
          </cell>
          <cell r="K322">
            <v>1.38</v>
          </cell>
        </row>
        <row r="323">
          <cell r="B323" t="str">
            <v>INBF2025</v>
          </cell>
          <cell r="C323" t="str">
            <v>Midwest</v>
          </cell>
          <cell r="D323" t="str">
            <v>IN</v>
          </cell>
          <cell r="E323" t="str">
            <v>BF</v>
          </cell>
          <cell r="F323">
            <v>2025</v>
          </cell>
          <cell r="G323">
            <v>7</v>
          </cell>
          <cell r="H323">
            <v>0.37</v>
          </cell>
          <cell r="I323">
            <v>28.71</v>
          </cell>
          <cell r="J323">
            <v>30.72</v>
          </cell>
          <cell r="K323">
            <v>1.36</v>
          </cell>
        </row>
        <row r="324">
          <cell r="B324" t="str">
            <v>INBF2030</v>
          </cell>
          <cell r="C324" t="str">
            <v>Midwest</v>
          </cell>
          <cell r="D324" t="str">
            <v>IN</v>
          </cell>
          <cell r="E324" t="str">
            <v>BF</v>
          </cell>
          <cell r="F324">
            <v>2030</v>
          </cell>
          <cell r="G324">
            <v>7</v>
          </cell>
          <cell r="H324">
            <v>0.37</v>
          </cell>
          <cell r="I324">
            <v>28.56</v>
          </cell>
          <cell r="J324">
            <v>30.77</v>
          </cell>
          <cell r="K324">
            <v>1.37</v>
          </cell>
        </row>
        <row r="325">
          <cell r="B325">
            <v>0</v>
          </cell>
          <cell r="C325">
            <v>0</v>
          </cell>
        </row>
        <row r="326">
          <cell r="B326" t="str">
            <v>INBG2008</v>
          </cell>
          <cell r="C326" t="str">
            <v>Midwest</v>
          </cell>
          <cell r="D326" t="str">
            <v>IN</v>
          </cell>
          <cell r="E326" t="str">
            <v>BG</v>
          </cell>
          <cell r="F326">
            <v>2008</v>
          </cell>
          <cell r="G326">
            <v>48</v>
          </cell>
          <cell r="H326">
            <v>16.010000000000002</v>
          </cell>
          <cell r="I326">
            <v>69.36</v>
          </cell>
          <cell r="J326">
            <v>121.33</v>
          </cell>
          <cell r="K326">
            <v>5.4</v>
          </cell>
        </row>
        <row r="327">
          <cell r="B327" t="str">
            <v>INBG2009</v>
          </cell>
          <cell r="C327" t="str">
            <v>Midwest</v>
          </cell>
          <cell r="D327" t="str">
            <v>IN</v>
          </cell>
          <cell r="E327" t="str">
            <v>BG</v>
          </cell>
          <cell r="F327">
            <v>2009</v>
          </cell>
          <cell r="G327">
            <v>48</v>
          </cell>
          <cell r="H327">
            <v>13.77</v>
          </cell>
          <cell r="I327">
            <v>70.22</v>
          </cell>
          <cell r="J327">
            <v>121.67</v>
          </cell>
          <cell r="K327">
            <v>5.42</v>
          </cell>
        </row>
        <row r="328">
          <cell r="B328" t="str">
            <v>INBG2011</v>
          </cell>
          <cell r="C328" t="str">
            <v>Midwest</v>
          </cell>
          <cell r="D328" t="str">
            <v>IN</v>
          </cell>
          <cell r="E328" t="str">
            <v>BG</v>
          </cell>
          <cell r="F328">
            <v>2011</v>
          </cell>
          <cell r="G328">
            <v>8</v>
          </cell>
          <cell r="H328">
            <v>5.32</v>
          </cell>
          <cell r="I328">
            <v>29.11</v>
          </cell>
          <cell r="J328">
            <v>30.64</v>
          </cell>
          <cell r="K328">
            <v>1.36</v>
          </cell>
        </row>
        <row r="329">
          <cell r="B329" t="str">
            <v>INBG2013</v>
          </cell>
          <cell r="C329" t="str">
            <v>Midwest</v>
          </cell>
          <cell r="D329" t="str">
            <v>IN</v>
          </cell>
          <cell r="E329" t="str">
            <v>BG</v>
          </cell>
          <cell r="F329">
            <v>2013</v>
          </cell>
          <cell r="G329">
            <v>8</v>
          </cell>
          <cell r="H329">
            <v>3.96</v>
          </cell>
          <cell r="I329">
            <v>29.05</v>
          </cell>
          <cell r="J329">
            <v>30.47</v>
          </cell>
          <cell r="K329">
            <v>1.36</v>
          </cell>
        </row>
        <row r="330">
          <cell r="B330" t="str">
            <v>INBG2016</v>
          </cell>
          <cell r="C330" t="str">
            <v>Midwest</v>
          </cell>
          <cell r="D330" t="str">
            <v>IN</v>
          </cell>
          <cell r="E330" t="str">
            <v>BG</v>
          </cell>
          <cell r="F330">
            <v>2016</v>
          </cell>
          <cell r="G330">
            <v>8</v>
          </cell>
          <cell r="H330">
            <v>3.84</v>
          </cell>
          <cell r="I330">
            <v>28.97</v>
          </cell>
          <cell r="J330">
            <v>30.04</v>
          </cell>
          <cell r="K330">
            <v>1.34</v>
          </cell>
        </row>
        <row r="331">
          <cell r="B331" t="str">
            <v>INBG2020</v>
          </cell>
          <cell r="C331" t="str">
            <v>Midwest</v>
          </cell>
          <cell r="D331" t="str">
            <v>IN</v>
          </cell>
          <cell r="E331" t="str">
            <v>BG</v>
          </cell>
          <cell r="F331">
            <v>2020</v>
          </cell>
          <cell r="G331">
            <v>8</v>
          </cell>
          <cell r="H331">
            <v>3.73</v>
          </cell>
          <cell r="I331">
            <v>28.85</v>
          </cell>
          <cell r="J331">
            <v>29.68</v>
          </cell>
          <cell r="K331">
            <v>1.32</v>
          </cell>
        </row>
        <row r="332">
          <cell r="B332" t="str">
            <v>INBG2025</v>
          </cell>
          <cell r="C332" t="str">
            <v>Midwest</v>
          </cell>
          <cell r="D332" t="str">
            <v>IN</v>
          </cell>
          <cell r="E332" t="str">
            <v>BG</v>
          </cell>
          <cell r="F332">
            <v>2025</v>
          </cell>
          <cell r="G332">
            <v>8</v>
          </cell>
          <cell r="H332">
            <v>3.73</v>
          </cell>
          <cell r="I332">
            <v>28.71</v>
          </cell>
          <cell r="J332">
            <v>29.11</v>
          </cell>
          <cell r="K332">
            <v>1.3</v>
          </cell>
        </row>
        <row r="333">
          <cell r="B333" t="str">
            <v>INBG2030</v>
          </cell>
          <cell r="C333" t="str">
            <v>Midwest</v>
          </cell>
          <cell r="D333" t="str">
            <v>IN</v>
          </cell>
          <cell r="E333" t="str">
            <v>BG</v>
          </cell>
          <cell r="F333">
            <v>2030</v>
          </cell>
          <cell r="G333">
            <v>8</v>
          </cell>
          <cell r="H333">
            <v>3.73</v>
          </cell>
          <cell r="I333">
            <v>28.56</v>
          </cell>
          <cell r="J333">
            <v>28.78</v>
          </cell>
          <cell r="K333">
            <v>1.28</v>
          </cell>
        </row>
        <row r="334">
          <cell r="B334">
            <v>0</v>
          </cell>
          <cell r="C334">
            <v>0</v>
          </cell>
        </row>
        <row r="335">
          <cell r="B335" t="str">
            <v>INSE2008</v>
          </cell>
          <cell r="C335" t="str">
            <v>Midwest</v>
          </cell>
          <cell r="D335" t="str">
            <v>IN</v>
          </cell>
          <cell r="E335" t="str">
            <v>SE</v>
          </cell>
          <cell r="F335">
            <v>2008</v>
          </cell>
          <cell r="G335">
            <v>8</v>
          </cell>
          <cell r="H335">
            <v>0.19</v>
          </cell>
          <cell r="I335">
            <v>69.36</v>
          </cell>
          <cell r="J335">
            <v>106.74</v>
          </cell>
          <cell r="K335">
            <v>5.47</v>
          </cell>
        </row>
        <row r="336">
          <cell r="B336" t="str">
            <v>INSE2009</v>
          </cell>
          <cell r="C336" t="str">
            <v>Midwest</v>
          </cell>
          <cell r="D336" t="str">
            <v>IN</v>
          </cell>
          <cell r="E336" t="str">
            <v>SE</v>
          </cell>
          <cell r="F336">
            <v>2009</v>
          </cell>
          <cell r="G336">
            <v>8</v>
          </cell>
          <cell r="H336">
            <v>0.19</v>
          </cell>
          <cell r="I336">
            <v>70.22</v>
          </cell>
          <cell r="J336">
            <v>113.17</v>
          </cell>
          <cell r="K336">
            <v>5.8</v>
          </cell>
        </row>
        <row r="337">
          <cell r="B337" t="str">
            <v>INSE2011</v>
          </cell>
          <cell r="C337" t="str">
            <v>Midwest</v>
          </cell>
          <cell r="D337" t="str">
            <v>IN</v>
          </cell>
          <cell r="E337" t="str">
            <v>SE</v>
          </cell>
          <cell r="F337">
            <v>2011</v>
          </cell>
          <cell r="G337">
            <v>5</v>
          </cell>
          <cell r="H337">
            <v>0.09</v>
          </cell>
          <cell r="I337">
            <v>35.74</v>
          </cell>
          <cell r="J337">
            <v>37.03</v>
          </cell>
          <cell r="K337">
            <v>1.9</v>
          </cell>
        </row>
        <row r="338">
          <cell r="B338" t="str">
            <v>INSE2013</v>
          </cell>
          <cell r="C338" t="str">
            <v>Midwest</v>
          </cell>
          <cell r="D338" t="str">
            <v>IN</v>
          </cell>
          <cell r="E338" t="str">
            <v>SE</v>
          </cell>
          <cell r="F338">
            <v>2013</v>
          </cell>
          <cell r="G338">
            <v>5</v>
          </cell>
          <cell r="H338">
            <v>7.0000000000000007E-2</v>
          </cell>
          <cell r="I338">
            <v>35.67</v>
          </cell>
          <cell r="J338">
            <v>37.020000000000003</v>
          </cell>
          <cell r="K338">
            <v>1.9</v>
          </cell>
        </row>
        <row r="339">
          <cell r="B339" t="str">
            <v>INSE2016</v>
          </cell>
          <cell r="C339" t="str">
            <v>Midwest</v>
          </cell>
          <cell r="D339" t="str">
            <v>IN</v>
          </cell>
          <cell r="E339" t="str">
            <v>SE</v>
          </cell>
          <cell r="F339">
            <v>2016</v>
          </cell>
          <cell r="G339">
            <v>5</v>
          </cell>
          <cell r="H339">
            <v>0.02</v>
          </cell>
          <cell r="I339">
            <v>35.56</v>
          </cell>
          <cell r="J339">
            <v>36.630000000000003</v>
          </cell>
          <cell r="K339">
            <v>1.88</v>
          </cell>
        </row>
        <row r="340">
          <cell r="B340" t="str">
            <v>INSE2020</v>
          </cell>
          <cell r="C340" t="str">
            <v>Midwest</v>
          </cell>
          <cell r="D340" t="str">
            <v>IN</v>
          </cell>
          <cell r="E340" t="str">
            <v>SE</v>
          </cell>
          <cell r="F340">
            <v>2020</v>
          </cell>
          <cell r="G340">
            <v>1</v>
          </cell>
          <cell r="H340">
            <v>0</v>
          </cell>
          <cell r="I340">
            <v>21.47</v>
          </cell>
          <cell r="J340">
            <v>36.82</v>
          </cell>
          <cell r="K340">
            <v>1.89</v>
          </cell>
        </row>
        <row r="341">
          <cell r="B341" t="str">
            <v>INSE2025</v>
          </cell>
          <cell r="C341" t="str">
            <v>Midwest</v>
          </cell>
          <cell r="D341" t="str">
            <v>IN</v>
          </cell>
          <cell r="E341" t="str">
            <v>SE</v>
          </cell>
          <cell r="F341">
            <v>2025</v>
          </cell>
          <cell r="G341">
            <v>1</v>
          </cell>
          <cell r="H341">
            <v>0</v>
          </cell>
          <cell r="I341">
            <v>21.36</v>
          </cell>
          <cell r="J341">
            <v>36.31</v>
          </cell>
          <cell r="K341">
            <v>1.86</v>
          </cell>
        </row>
        <row r="342">
          <cell r="B342" t="str">
            <v>INSE2030</v>
          </cell>
          <cell r="C342" t="str">
            <v>Midwest</v>
          </cell>
          <cell r="D342" t="str">
            <v>IN</v>
          </cell>
          <cell r="E342" t="str">
            <v>SE</v>
          </cell>
          <cell r="F342">
            <v>2030</v>
          </cell>
          <cell r="G342">
            <v>1</v>
          </cell>
          <cell r="H342">
            <v>0</v>
          </cell>
          <cell r="I342">
            <v>21.25</v>
          </cell>
          <cell r="J342">
            <v>37.36</v>
          </cell>
          <cell r="K342">
            <v>1.91</v>
          </cell>
        </row>
        <row r="343">
          <cell r="B343">
            <v>0</v>
          </cell>
          <cell r="C343">
            <v>0</v>
          </cell>
        </row>
        <row r="344">
          <cell r="B344" t="str">
            <v>KEBA2008</v>
          </cell>
          <cell r="C344" t="str">
            <v>Central Appalachia</v>
          </cell>
          <cell r="D344" t="str">
            <v>KE</v>
          </cell>
          <cell r="E344" t="str">
            <v>BA</v>
          </cell>
          <cell r="F344">
            <v>2008</v>
          </cell>
          <cell r="G344">
            <v>144</v>
          </cell>
          <cell r="H344">
            <v>4.9400000000000004</v>
          </cell>
          <cell r="I344">
            <v>124.13</v>
          </cell>
          <cell r="J344">
            <v>139.53</v>
          </cell>
          <cell r="K344">
            <v>5.58</v>
          </cell>
        </row>
        <row r="345">
          <cell r="B345" t="str">
            <v>KEBA2009</v>
          </cell>
          <cell r="C345" t="str">
            <v>Central Appalachia</v>
          </cell>
          <cell r="D345" t="str">
            <v>KE</v>
          </cell>
          <cell r="E345" t="str">
            <v>BA</v>
          </cell>
          <cell r="F345">
            <v>2009</v>
          </cell>
          <cell r="G345">
            <v>144</v>
          </cell>
          <cell r="H345">
            <v>4.93</v>
          </cell>
          <cell r="I345">
            <v>129.01</v>
          </cell>
          <cell r="J345">
            <v>139.35</v>
          </cell>
          <cell r="K345">
            <v>5.57</v>
          </cell>
        </row>
        <row r="346">
          <cell r="B346" t="str">
            <v>KEBA2011</v>
          </cell>
          <cell r="C346" t="str">
            <v>Central Appalachia</v>
          </cell>
          <cell r="D346" t="str">
            <v>KE</v>
          </cell>
          <cell r="E346" t="str">
            <v>BA</v>
          </cell>
          <cell r="F346">
            <v>2011</v>
          </cell>
          <cell r="G346">
            <v>41</v>
          </cell>
          <cell r="H346">
            <v>0.57999999999999996</v>
          </cell>
          <cell r="I346">
            <v>37.28</v>
          </cell>
          <cell r="J346">
            <v>53.99</v>
          </cell>
          <cell r="K346">
            <v>2.16</v>
          </cell>
        </row>
        <row r="347">
          <cell r="B347" t="str">
            <v>KEBA2013</v>
          </cell>
          <cell r="C347" t="str">
            <v>Central Appalachia</v>
          </cell>
          <cell r="D347" t="str">
            <v>KE</v>
          </cell>
          <cell r="E347" t="str">
            <v>BA</v>
          </cell>
          <cell r="F347">
            <v>2013</v>
          </cell>
          <cell r="G347">
            <v>114</v>
          </cell>
          <cell r="H347">
            <v>6.54</v>
          </cell>
          <cell r="I347">
            <v>65.319999999999993</v>
          </cell>
          <cell r="J347">
            <v>75.52</v>
          </cell>
          <cell r="K347">
            <v>3.02</v>
          </cell>
        </row>
        <row r="348">
          <cell r="B348" t="str">
            <v>KEBA2016</v>
          </cell>
          <cell r="C348" t="str">
            <v>Central Appalachia</v>
          </cell>
          <cell r="D348" t="str">
            <v>KE</v>
          </cell>
          <cell r="E348" t="str">
            <v>BA</v>
          </cell>
          <cell r="F348">
            <v>2016</v>
          </cell>
          <cell r="G348">
            <v>111</v>
          </cell>
          <cell r="H348">
            <v>6.08</v>
          </cell>
          <cell r="I348">
            <v>63.45</v>
          </cell>
          <cell r="J348">
            <v>76.239999999999995</v>
          </cell>
          <cell r="K348">
            <v>3.05</v>
          </cell>
        </row>
        <row r="349">
          <cell r="B349" t="str">
            <v>KEBA2020</v>
          </cell>
          <cell r="C349" t="str">
            <v>Central Appalachia</v>
          </cell>
          <cell r="D349" t="str">
            <v>KE</v>
          </cell>
          <cell r="E349" t="str">
            <v>BA</v>
          </cell>
          <cell r="F349">
            <v>2020</v>
          </cell>
          <cell r="G349">
            <v>104</v>
          </cell>
          <cell r="H349">
            <v>2.91</v>
          </cell>
          <cell r="I349">
            <v>60.57</v>
          </cell>
          <cell r="J349">
            <v>78.040000000000006</v>
          </cell>
          <cell r="K349">
            <v>3.12</v>
          </cell>
        </row>
        <row r="350">
          <cell r="B350" t="str">
            <v>KEBA2025</v>
          </cell>
          <cell r="C350" t="str">
            <v>Central Appalachia</v>
          </cell>
          <cell r="D350" t="str">
            <v>KE</v>
          </cell>
          <cell r="E350" t="str">
            <v>BA</v>
          </cell>
          <cell r="F350">
            <v>2025</v>
          </cell>
          <cell r="G350">
            <v>130</v>
          </cell>
          <cell r="H350">
            <v>5.05</v>
          </cell>
          <cell r="I350">
            <v>82.82</v>
          </cell>
          <cell r="J350">
            <v>85.61</v>
          </cell>
          <cell r="K350">
            <v>3.42</v>
          </cell>
        </row>
        <row r="351">
          <cell r="B351" t="str">
            <v>KEBA2030</v>
          </cell>
          <cell r="C351" t="str">
            <v>Central Appalachia</v>
          </cell>
          <cell r="D351" t="str">
            <v>KE</v>
          </cell>
          <cell r="E351" t="str">
            <v>BA</v>
          </cell>
          <cell r="F351">
            <v>2030</v>
          </cell>
          <cell r="G351">
            <v>136</v>
          </cell>
          <cell r="H351">
            <v>5.49</v>
          </cell>
          <cell r="I351">
            <v>95.84</v>
          </cell>
          <cell r="J351">
            <v>96.41</v>
          </cell>
          <cell r="K351">
            <v>3.85</v>
          </cell>
        </row>
        <row r="352">
          <cell r="B352">
            <v>0</v>
          </cell>
          <cell r="C352">
            <v>0</v>
          </cell>
        </row>
        <row r="353">
          <cell r="B353" t="str">
            <v>KEBB2008</v>
          </cell>
          <cell r="C353" t="str">
            <v>Central Appalachia</v>
          </cell>
          <cell r="D353" t="str">
            <v>KE</v>
          </cell>
          <cell r="E353" t="str">
            <v>BB</v>
          </cell>
          <cell r="F353">
            <v>2008</v>
          </cell>
          <cell r="G353">
            <v>188</v>
          </cell>
          <cell r="H353">
            <v>14.99</v>
          </cell>
          <cell r="I353">
            <v>124.13</v>
          </cell>
          <cell r="J353">
            <v>138.69</v>
          </cell>
          <cell r="K353">
            <v>5.55</v>
          </cell>
        </row>
        <row r="354">
          <cell r="B354" t="str">
            <v>KEBB2009</v>
          </cell>
          <cell r="C354" t="str">
            <v>Central Appalachia</v>
          </cell>
          <cell r="D354" t="str">
            <v>KE</v>
          </cell>
          <cell r="E354" t="str">
            <v>BB</v>
          </cell>
          <cell r="F354">
            <v>2009</v>
          </cell>
          <cell r="G354">
            <v>188</v>
          </cell>
          <cell r="H354">
            <v>14.99</v>
          </cell>
          <cell r="I354">
            <v>129.01</v>
          </cell>
          <cell r="J354">
            <v>138.13</v>
          </cell>
          <cell r="K354">
            <v>5.53</v>
          </cell>
        </row>
        <row r="355">
          <cell r="B355" t="str">
            <v>KEBB2011</v>
          </cell>
          <cell r="C355" t="str">
            <v>Central Appalachia</v>
          </cell>
          <cell r="D355" t="str">
            <v>KE</v>
          </cell>
          <cell r="E355" t="str">
            <v>BB</v>
          </cell>
          <cell r="F355">
            <v>2011</v>
          </cell>
          <cell r="G355">
            <v>83</v>
          </cell>
          <cell r="H355">
            <v>10.97</v>
          </cell>
          <cell r="I355">
            <v>43.66</v>
          </cell>
          <cell r="J355">
            <v>44.37</v>
          </cell>
          <cell r="K355">
            <v>1.78</v>
          </cell>
        </row>
        <row r="356">
          <cell r="B356" t="str">
            <v>KEBB2013</v>
          </cell>
          <cell r="C356" t="str">
            <v>Central Appalachia</v>
          </cell>
          <cell r="D356" t="str">
            <v>KE</v>
          </cell>
          <cell r="E356" t="str">
            <v>BB</v>
          </cell>
          <cell r="F356">
            <v>2013</v>
          </cell>
          <cell r="G356">
            <v>80</v>
          </cell>
          <cell r="H356">
            <v>8.85</v>
          </cell>
          <cell r="I356">
            <v>43.34</v>
          </cell>
          <cell r="J356">
            <v>43.48</v>
          </cell>
          <cell r="K356">
            <v>1.74</v>
          </cell>
        </row>
        <row r="357">
          <cell r="B357" t="str">
            <v>KEBB2016</v>
          </cell>
          <cell r="C357" t="str">
            <v>Central Appalachia</v>
          </cell>
          <cell r="D357" t="str">
            <v>KE</v>
          </cell>
          <cell r="E357" t="str">
            <v>BB</v>
          </cell>
          <cell r="F357">
            <v>2016</v>
          </cell>
          <cell r="G357">
            <v>83</v>
          </cell>
          <cell r="H357">
            <v>8.42</v>
          </cell>
          <cell r="I357">
            <v>43.88</v>
          </cell>
          <cell r="J357">
            <v>44.71</v>
          </cell>
          <cell r="K357">
            <v>1.79</v>
          </cell>
        </row>
        <row r="358">
          <cell r="B358" t="str">
            <v>KEBB2020</v>
          </cell>
          <cell r="C358" t="str">
            <v>Central Appalachia</v>
          </cell>
          <cell r="D358" t="str">
            <v>KE</v>
          </cell>
          <cell r="E358" t="str">
            <v>BB</v>
          </cell>
          <cell r="F358">
            <v>2020</v>
          </cell>
          <cell r="G358">
            <v>83</v>
          </cell>
          <cell r="H358">
            <v>8.2100000000000009</v>
          </cell>
          <cell r="I358">
            <v>44.05</v>
          </cell>
          <cell r="J358">
            <v>45.55</v>
          </cell>
          <cell r="K358">
            <v>1.82</v>
          </cell>
        </row>
        <row r="359">
          <cell r="B359" t="str">
            <v>KEBB2025</v>
          </cell>
          <cell r="C359" t="str">
            <v>Central Appalachia</v>
          </cell>
          <cell r="D359" t="str">
            <v>KE</v>
          </cell>
          <cell r="E359" t="str">
            <v>BB</v>
          </cell>
          <cell r="F359">
            <v>2025</v>
          </cell>
          <cell r="G359">
            <v>98</v>
          </cell>
          <cell r="H359">
            <v>7.18</v>
          </cell>
          <cell r="I359">
            <v>47.89</v>
          </cell>
          <cell r="J359">
            <v>48.06</v>
          </cell>
          <cell r="K359">
            <v>1.92</v>
          </cell>
        </row>
        <row r="360">
          <cell r="B360" t="str">
            <v>KEBB2030</v>
          </cell>
          <cell r="C360" t="str">
            <v>Central Appalachia</v>
          </cell>
          <cell r="D360" t="str">
            <v>KE</v>
          </cell>
          <cell r="E360" t="str">
            <v>BB</v>
          </cell>
          <cell r="F360">
            <v>2030</v>
          </cell>
          <cell r="G360">
            <v>108</v>
          </cell>
          <cell r="H360">
            <v>8.14</v>
          </cell>
          <cell r="I360">
            <v>51.16</v>
          </cell>
          <cell r="J360">
            <v>51.16</v>
          </cell>
          <cell r="K360">
            <v>2.0499999999999998</v>
          </cell>
        </row>
        <row r="361">
          <cell r="B361">
            <v>0</v>
          </cell>
          <cell r="C361">
            <v>0</v>
          </cell>
        </row>
        <row r="362">
          <cell r="B362" t="str">
            <v>KEBD2008</v>
          </cell>
          <cell r="C362" t="str">
            <v>Central Appalachia</v>
          </cell>
          <cell r="D362" t="str">
            <v>KE</v>
          </cell>
          <cell r="E362" t="str">
            <v>BD</v>
          </cell>
          <cell r="F362">
            <v>2008</v>
          </cell>
          <cell r="G362">
            <v>191</v>
          </cell>
          <cell r="H362">
            <v>53.59</v>
          </cell>
          <cell r="I362">
            <v>124.13</v>
          </cell>
          <cell r="J362">
            <v>136.13</v>
          </cell>
          <cell r="K362">
            <v>5.51</v>
          </cell>
        </row>
        <row r="363">
          <cell r="B363" t="str">
            <v>KEBD2009</v>
          </cell>
          <cell r="C363" t="str">
            <v>Central Appalachia</v>
          </cell>
          <cell r="D363" t="str">
            <v>KE</v>
          </cell>
          <cell r="E363" t="str">
            <v>BD</v>
          </cell>
          <cell r="F363">
            <v>2009</v>
          </cell>
          <cell r="G363">
            <v>191</v>
          </cell>
          <cell r="H363">
            <v>53.47</v>
          </cell>
          <cell r="I363">
            <v>129.01</v>
          </cell>
          <cell r="J363">
            <v>135.24</v>
          </cell>
          <cell r="K363">
            <v>5.47</v>
          </cell>
        </row>
        <row r="364">
          <cell r="B364" t="str">
            <v>KEBD2011</v>
          </cell>
          <cell r="C364" t="str">
            <v>Central Appalachia</v>
          </cell>
          <cell r="D364" t="str">
            <v>KE</v>
          </cell>
          <cell r="E364" t="str">
            <v>BD</v>
          </cell>
          <cell r="F364">
            <v>2011</v>
          </cell>
          <cell r="G364">
            <v>83</v>
          </cell>
          <cell r="H364">
            <v>2.25</v>
          </cell>
          <cell r="I364">
            <v>43.65</v>
          </cell>
          <cell r="J364">
            <v>52.62</v>
          </cell>
          <cell r="K364">
            <v>2.13</v>
          </cell>
        </row>
        <row r="365">
          <cell r="B365" t="str">
            <v>KEBD2013</v>
          </cell>
          <cell r="C365" t="str">
            <v>Central Appalachia</v>
          </cell>
          <cell r="D365" t="str">
            <v>KE</v>
          </cell>
          <cell r="E365" t="str">
            <v>BD</v>
          </cell>
          <cell r="F365">
            <v>2013</v>
          </cell>
          <cell r="G365">
            <v>145</v>
          </cell>
          <cell r="H365">
            <v>61.65</v>
          </cell>
          <cell r="I365">
            <v>63.42</v>
          </cell>
          <cell r="J365">
            <v>74.599999999999994</v>
          </cell>
          <cell r="K365">
            <v>3.02</v>
          </cell>
        </row>
        <row r="366">
          <cell r="B366" t="str">
            <v>KEBD2016</v>
          </cell>
          <cell r="C366" t="str">
            <v>Central Appalachia</v>
          </cell>
          <cell r="D366" t="str">
            <v>KE</v>
          </cell>
          <cell r="E366" t="str">
            <v>BD</v>
          </cell>
          <cell r="F366">
            <v>2016</v>
          </cell>
          <cell r="G366">
            <v>144</v>
          </cell>
          <cell r="H366">
            <v>54.83</v>
          </cell>
          <cell r="I366">
            <v>63.45</v>
          </cell>
          <cell r="J366">
            <v>75.31</v>
          </cell>
          <cell r="K366">
            <v>3.05</v>
          </cell>
        </row>
        <row r="367">
          <cell r="B367" t="str">
            <v>KEBD2020</v>
          </cell>
          <cell r="C367" t="str">
            <v>Central Appalachia</v>
          </cell>
          <cell r="D367" t="str">
            <v>KE</v>
          </cell>
          <cell r="E367" t="str">
            <v>BD</v>
          </cell>
          <cell r="F367">
            <v>2020</v>
          </cell>
          <cell r="G367">
            <v>166</v>
          </cell>
          <cell r="H367">
            <v>23.27</v>
          </cell>
          <cell r="I367">
            <v>77</v>
          </cell>
          <cell r="J367">
            <v>77.09</v>
          </cell>
          <cell r="K367">
            <v>3.12</v>
          </cell>
        </row>
        <row r="368">
          <cell r="B368" t="str">
            <v>KEBD2025</v>
          </cell>
          <cell r="C368" t="str">
            <v>Central Appalachia</v>
          </cell>
          <cell r="D368" t="str">
            <v>KE</v>
          </cell>
          <cell r="E368" t="str">
            <v>BD</v>
          </cell>
          <cell r="F368">
            <v>2025</v>
          </cell>
          <cell r="G368">
            <v>171</v>
          </cell>
          <cell r="H368">
            <v>41.13</v>
          </cell>
          <cell r="I368">
            <v>82.82</v>
          </cell>
          <cell r="J368">
            <v>84.57</v>
          </cell>
          <cell r="K368">
            <v>3.42</v>
          </cell>
        </row>
        <row r="369">
          <cell r="B369" t="str">
            <v>KEBD2030</v>
          </cell>
          <cell r="C369" t="str">
            <v>Central Appalachia</v>
          </cell>
          <cell r="D369" t="str">
            <v>KE</v>
          </cell>
          <cell r="E369" t="str">
            <v>BD</v>
          </cell>
          <cell r="F369">
            <v>2030</v>
          </cell>
          <cell r="G369">
            <v>177</v>
          </cell>
          <cell r="H369">
            <v>47.67</v>
          </cell>
          <cell r="I369">
            <v>93.71</v>
          </cell>
          <cell r="J369">
            <v>95.23</v>
          </cell>
          <cell r="K369">
            <v>3.85</v>
          </cell>
        </row>
        <row r="370">
          <cell r="B370">
            <v>0</v>
          </cell>
          <cell r="C370">
            <v>0</v>
          </cell>
        </row>
        <row r="371">
          <cell r="B371" t="str">
            <v>KEBE2008</v>
          </cell>
          <cell r="C371" t="str">
            <v>Central Appalachia</v>
          </cell>
          <cell r="D371" t="str">
            <v>KE</v>
          </cell>
          <cell r="E371" t="str">
            <v>BE</v>
          </cell>
          <cell r="F371">
            <v>2008</v>
          </cell>
          <cell r="G371">
            <v>178</v>
          </cell>
          <cell r="H371">
            <v>11.45</v>
          </cell>
          <cell r="I371">
            <v>124.13</v>
          </cell>
          <cell r="J371">
            <v>137.41</v>
          </cell>
          <cell r="K371">
            <v>5.51</v>
          </cell>
        </row>
        <row r="372">
          <cell r="B372" t="str">
            <v>KEBE2009</v>
          </cell>
          <cell r="C372" t="str">
            <v>Central Appalachia</v>
          </cell>
          <cell r="D372" t="str">
            <v>KE</v>
          </cell>
          <cell r="E372" t="str">
            <v>BE</v>
          </cell>
          <cell r="F372">
            <v>2009</v>
          </cell>
          <cell r="G372">
            <v>178</v>
          </cell>
          <cell r="H372">
            <v>11.45</v>
          </cell>
          <cell r="I372">
            <v>129.01</v>
          </cell>
          <cell r="J372">
            <v>136.47999999999999</v>
          </cell>
          <cell r="K372">
            <v>5.47</v>
          </cell>
        </row>
        <row r="373">
          <cell r="B373" t="str">
            <v>KEBE2011</v>
          </cell>
          <cell r="C373" t="str">
            <v>Central Appalachia</v>
          </cell>
          <cell r="D373" t="str">
            <v>KE</v>
          </cell>
          <cell r="E373" t="str">
            <v>BE</v>
          </cell>
          <cell r="F373">
            <v>2011</v>
          </cell>
          <cell r="G373">
            <v>77</v>
          </cell>
          <cell r="H373">
            <v>1.41</v>
          </cell>
          <cell r="I373">
            <v>43.65</v>
          </cell>
          <cell r="J373">
            <v>53.43</v>
          </cell>
          <cell r="K373">
            <v>2.14</v>
          </cell>
        </row>
        <row r="374">
          <cell r="B374" t="str">
            <v>KEBE2013</v>
          </cell>
          <cell r="C374" t="str">
            <v>Central Appalachia</v>
          </cell>
          <cell r="D374" t="str">
            <v>KE</v>
          </cell>
          <cell r="E374" t="str">
            <v>BE</v>
          </cell>
          <cell r="F374">
            <v>2013</v>
          </cell>
          <cell r="G374">
            <v>137</v>
          </cell>
          <cell r="H374">
            <v>54.08</v>
          </cell>
          <cell r="I374">
            <v>64.75</v>
          </cell>
          <cell r="J374">
            <v>75.040000000000006</v>
          </cell>
          <cell r="K374">
            <v>3.01</v>
          </cell>
        </row>
        <row r="375">
          <cell r="B375" t="str">
            <v>KEBE2016</v>
          </cell>
          <cell r="C375" t="str">
            <v>Central Appalachia</v>
          </cell>
          <cell r="D375" t="str">
            <v>KE</v>
          </cell>
          <cell r="E375" t="str">
            <v>BE</v>
          </cell>
          <cell r="F375">
            <v>2016</v>
          </cell>
          <cell r="G375">
            <v>135</v>
          </cell>
          <cell r="H375">
            <v>52.1</v>
          </cell>
          <cell r="I375">
            <v>63.45</v>
          </cell>
          <cell r="J375">
            <v>75.760000000000005</v>
          </cell>
          <cell r="K375">
            <v>3.04</v>
          </cell>
        </row>
        <row r="376">
          <cell r="B376" t="str">
            <v>KEBE2020</v>
          </cell>
          <cell r="C376" t="str">
            <v>Central Appalachia</v>
          </cell>
          <cell r="D376" t="str">
            <v>KE</v>
          </cell>
          <cell r="E376" t="str">
            <v>BE</v>
          </cell>
          <cell r="F376">
            <v>2020</v>
          </cell>
          <cell r="G376">
            <v>154</v>
          </cell>
          <cell r="H376">
            <v>18.48</v>
          </cell>
          <cell r="I376">
            <v>77</v>
          </cell>
          <cell r="J376">
            <v>77.55</v>
          </cell>
          <cell r="K376">
            <v>3.11</v>
          </cell>
        </row>
        <row r="377">
          <cell r="B377" t="str">
            <v>KEBE2025</v>
          </cell>
          <cell r="C377" t="str">
            <v>Central Appalachia</v>
          </cell>
          <cell r="D377" t="str">
            <v>KE</v>
          </cell>
          <cell r="E377" t="str">
            <v>BE</v>
          </cell>
          <cell r="F377">
            <v>2025</v>
          </cell>
          <cell r="G377">
            <v>159</v>
          </cell>
          <cell r="H377">
            <v>55.03</v>
          </cell>
          <cell r="I377">
            <v>82.82</v>
          </cell>
          <cell r="J377">
            <v>85.1</v>
          </cell>
          <cell r="K377">
            <v>3.41</v>
          </cell>
        </row>
        <row r="378">
          <cell r="B378" t="str">
            <v>KEBE2030</v>
          </cell>
          <cell r="C378" t="str">
            <v>Central Appalachia</v>
          </cell>
          <cell r="D378" t="str">
            <v>KE</v>
          </cell>
          <cell r="E378" t="str">
            <v>BE</v>
          </cell>
          <cell r="F378">
            <v>2030</v>
          </cell>
          <cell r="G378">
            <v>165</v>
          </cell>
          <cell r="H378">
            <v>68.97</v>
          </cell>
          <cell r="I378">
            <v>93.92</v>
          </cell>
          <cell r="J378">
            <v>95.9</v>
          </cell>
          <cell r="K378">
            <v>3.84</v>
          </cell>
        </row>
        <row r="379">
          <cell r="B379">
            <v>0</v>
          </cell>
          <cell r="C379">
            <v>0</v>
          </cell>
        </row>
        <row r="380">
          <cell r="B380" t="str">
            <v>KEBF2008</v>
          </cell>
          <cell r="C380" t="str">
            <v>Central Appalachia</v>
          </cell>
          <cell r="D380" t="str">
            <v>KE</v>
          </cell>
          <cell r="E380" t="str">
            <v>BF</v>
          </cell>
          <cell r="F380">
            <v>2008</v>
          </cell>
          <cell r="G380">
            <v>101</v>
          </cell>
          <cell r="H380">
            <v>0.61</v>
          </cell>
          <cell r="I380">
            <v>122.12</v>
          </cell>
          <cell r="J380">
            <v>136.13</v>
          </cell>
          <cell r="K380">
            <v>5.85</v>
          </cell>
        </row>
        <row r="381">
          <cell r="B381" t="str">
            <v>KEBF2009</v>
          </cell>
          <cell r="C381" t="str">
            <v>Central Appalachia</v>
          </cell>
          <cell r="D381" t="str">
            <v>KE</v>
          </cell>
          <cell r="E381" t="str">
            <v>BF</v>
          </cell>
          <cell r="F381">
            <v>2009</v>
          </cell>
          <cell r="G381">
            <v>101</v>
          </cell>
          <cell r="H381">
            <v>0.61</v>
          </cell>
          <cell r="I381">
            <v>126.92</v>
          </cell>
          <cell r="J381">
            <v>135.24</v>
          </cell>
          <cell r="K381">
            <v>5.81</v>
          </cell>
        </row>
        <row r="382">
          <cell r="B382" t="str">
            <v>KEBF2011</v>
          </cell>
          <cell r="C382" t="str">
            <v>Central Appalachia</v>
          </cell>
          <cell r="D382" t="str">
            <v>KE</v>
          </cell>
          <cell r="E382" t="str">
            <v>BF</v>
          </cell>
          <cell r="F382">
            <v>2011</v>
          </cell>
          <cell r="G382">
            <v>43</v>
          </cell>
          <cell r="H382">
            <v>2.2599999999999998</v>
          </cell>
          <cell r="I382">
            <v>43.64</v>
          </cell>
          <cell r="J382">
            <v>44.37</v>
          </cell>
          <cell r="K382">
            <v>1.91</v>
          </cell>
        </row>
        <row r="383">
          <cell r="B383" t="str">
            <v>KEBF2013</v>
          </cell>
          <cell r="C383" t="str">
            <v>Central Appalachia</v>
          </cell>
          <cell r="D383" t="str">
            <v>KE</v>
          </cell>
          <cell r="E383" t="str">
            <v>BF</v>
          </cell>
          <cell r="F383">
            <v>2013</v>
          </cell>
          <cell r="G383">
            <v>32</v>
          </cell>
          <cell r="H383">
            <v>2.16</v>
          </cell>
          <cell r="I383">
            <v>39.380000000000003</v>
          </cell>
          <cell r="J383">
            <v>43.48</v>
          </cell>
          <cell r="K383">
            <v>1.87</v>
          </cell>
        </row>
        <row r="384">
          <cell r="B384" t="str">
            <v>KEBF2016</v>
          </cell>
          <cell r="C384" t="str">
            <v>Central Appalachia</v>
          </cell>
          <cell r="D384" t="str">
            <v>KE</v>
          </cell>
          <cell r="E384" t="str">
            <v>BF</v>
          </cell>
          <cell r="F384">
            <v>2016</v>
          </cell>
          <cell r="G384">
            <v>43</v>
          </cell>
          <cell r="H384">
            <v>2.15</v>
          </cell>
          <cell r="I384">
            <v>43.85</v>
          </cell>
          <cell r="J384">
            <v>44.71</v>
          </cell>
          <cell r="K384">
            <v>1.92</v>
          </cell>
        </row>
        <row r="385">
          <cell r="B385" t="str">
            <v>KEBF2020</v>
          </cell>
          <cell r="C385" t="str">
            <v>Central Appalachia</v>
          </cell>
          <cell r="D385" t="str">
            <v>KE</v>
          </cell>
          <cell r="E385" t="str">
            <v>BF</v>
          </cell>
          <cell r="F385">
            <v>2020</v>
          </cell>
          <cell r="G385">
            <v>43</v>
          </cell>
          <cell r="H385">
            <v>2.17</v>
          </cell>
          <cell r="I385">
            <v>44.03</v>
          </cell>
          <cell r="J385">
            <v>45.55</v>
          </cell>
          <cell r="K385">
            <v>1.96</v>
          </cell>
        </row>
        <row r="386">
          <cell r="B386" t="str">
            <v>KEBF2025</v>
          </cell>
          <cell r="C386" t="str">
            <v>Central Appalachia</v>
          </cell>
          <cell r="D386" t="str">
            <v>KE</v>
          </cell>
          <cell r="E386" t="str">
            <v>BF</v>
          </cell>
          <cell r="F386">
            <v>2025</v>
          </cell>
          <cell r="G386">
            <v>55</v>
          </cell>
          <cell r="H386">
            <v>2.34</v>
          </cell>
          <cell r="I386">
            <v>47.89</v>
          </cell>
          <cell r="J386">
            <v>48.06</v>
          </cell>
          <cell r="K386">
            <v>2.06</v>
          </cell>
        </row>
        <row r="387">
          <cell r="B387" t="str">
            <v>KEBF2030</v>
          </cell>
          <cell r="C387" t="str">
            <v>Central Appalachia</v>
          </cell>
          <cell r="D387" t="str">
            <v>KE</v>
          </cell>
          <cell r="E387" t="str">
            <v>BF</v>
          </cell>
          <cell r="F387">
            <v>2030</v>
          </cell>
          <cell r="G387">
            <v>61</v>
          </cell>
          <cell r="H387">
            <v>1.38</v>
          </cell>
          <cell r="I387">
            <v>50.98</v>
          </cell>
          <cell r="J387">
            <v>51.16</v>
          </cell>
          <cell r="K387">
            <v>2.2000000000000002</v>
          </cell>
        </row>
        <row r="388">
          <cell r="B388">
            <v>0</v>
          </cell>
          <cell r="C388">
            <v>0</v>
          </cell>
        </row>
        <row r="389">
          <cell r="B389" t="str">
            <v>KESD2008</v>
          </cell>
          <cell r="C389" t="str">
            <v>Central Appalachia</v>
          </cell>
          <cell r="D389" t="str">
            <v>KE</v>
          </cell>
          <cell r="E389" t="str">
            <v>SD</v>
          </cell>
          <cell r="F389">
            <v>2008</v>
          </cell>
          <cell r="G389">
            <v>1</v>
          </cell>
          <cell r="H389">
            <v>0</v>
          </cell>
          <cell r="I389">
            <v>30.18</v>
          </cell>
          <cell r="J389">
            <v>114.68</v>
          </cell>
          <cell r="K389">
            <v>6.18</v>
          </cell>
        </row>
        <row r="390">
          <cell r="B390" t="str">
            <v>KESD2009</v>
          </cell>
          <cell r="C390" t="str">
            <v>Central Appalachia</v>
          </cell>
          <cell r="D390" t="str">
            <v>KE</v>
          </cell>
          <cell r="E390" t="str">
            <v>SD</v>
          </cell>
          <cell r="F390">
            <v>2009</v>
          </cell>
          <cell r="G390">
            <v>1</v>
          </cell>
          <cell r="H390">
            <v>0</v>
          </cell>
          <cell r="I390">
            <v>31.37</v>
          </cell>
          <cell r="J390">
            <v>115.58</v>
          </cell>
          <cell r="K390">
            <v>6.23</v>
          </cell>
        </row>
        <row r="391">
          <cell r="B391" t="str">
            <v>KESD2011</v>
          </cell>
          <cell r="C391" t="str">
            <v>Central Appalachia</v>
          </cell>
          <cell r="D391" t="str">
            <v>KE</v>
          </cell>
          <cell r="E391" t="str">
            <v>SD</v>
          </cell>
          <cell r="F391">
            <v>2011</v>
          </cell>
          <cell r="G391">
            <v>3</v>
          </cell>
          <cell r="H391">
            <v>0.04</v>
          </cell>
          <cell r="I391">
            <v>39.299999999999997</v>
          </cell>
          <cell r="J391">
            <v>42.23</v>
          </cell>
          <cell r="K391">
            <v>2.2799999999999998</v>
          </cell>
        </row>
        <row r="392">
          <cell r="B392" t="str">
            <v>KESD2013</v>
          </cell>
          <cell r="C392" t="str">
            <v>Central Appalachia</v>
          </cell>
          <cell r="D392" t="str">
            <v>KE</v>
          </cell>
          <cell r="E392" t="str">
            <v>SD</v>
          </cell>
          <cell r="F392">
            <v>2013</v>
          </cell>
          <cell r="G392">
            <v>3</v>
          </cell>
          <cell r="H392">
            <v>0.04</v>
          </cell>
          <cell r="I392">
            <v>39.380000000000003</v>
          </cell>
          <cell r="J392">
            <v>41.46</v>
          </cell>
          <cell r="K392">
            <v>2.23</v>
          </cell>
        </row>
        <row r="393">
          <cell r="B393" t="str">
            <v>KESD2016</v>
          </cell>
          <cell r="C393" t="str">
            <v>Central Appalachia</v>
          </cell>
          <cell r="D393" t="str">
            <v>KE</v>
          </cell>
          <cell r="E393" t="str">
            <v>SD</v>
          </cell>
          <cell r="F393">
            <v>2016</v>
          </cell>
          <cell r="G393">
            <v>3</v>
          </cell>
          <cell r="H393">
            <v>0.04</v>
          </cell>
          <cell r="I393">
            <v>39.5</v>
          </cell>
          <cell r="J393">
            <v>39.96</v>
          </cell>
          <cell r="K393">
            <v>2.15</v>
          </cell>
        </row>
        <row r="394">
          <cell r="B394" t="str">
            <v>KESD2020</v>
          </cell>
          <cell r="C394" t="str">
            <v>Central Appalachia</v>
          </cell>
          <cell r="D394" t="str">
            <v>KE</v>
          </cell>
          <cell r="E394" t="str">
            <v>SD</v>
          </cell>
          <cell r="F394">
            <v>2020</v>
          </cell>
          <cell r="G394">
            <v>3</v>
          </cell>
          <cell r="H394">
            <v>0.04</v>
          </cell>
          <cell r="I394">
            <v>39.659999999999997</v>
          </cell>
          <cell r="J394">
            <v>39.93</v>
          </cell>
          <cell r="K394">
            <v>2.15</v>
          </cell>
        </row>
        <row r="395">
          <cell r="B395" t="str">
            <v>KESD2025</v>
          </cell>
          <cell r="C395" t="str">
            <v>Central Appalachia</v>
          </cell>
          <cell r="D395" t="str">
            <v>KE</v>
          </cell>
          <cell r="E395" t="str">
            <v>SD</v>
          </cell>
          <cell r="F395">
            <v>2025</v>
          </cell>
          <cell r="G395">
            <v>1</v>
          </cell>
          <cell r="H395">
            <v>0</v>
          </cell>
          <cell r="I395">
            <v>33.1</v>
          </cell>
          <cell r="J395">
            <v>35.69</v>
          </cell>
          <cell r="K395">
            <v>1.92</v>
          </cell>
        </row>
        <row r="396">
          <cell r="B396" t="str">
            <v>KESD2030</v>
          </cell>
          <cell r="C396" t="str">
            <v>Central Appalachia</v>
          </cell>
          <cell r="D396" t="str">
            <v>KE</v>
          </cell>
          <cell r="E396" t="str">
            <v>SD</v>
          </cell>
          <cell r="F396">
            <v>2030</v>
          </cell>
          <cell r="G396">
            <v>1</v>
          </cell>
          <cell r="H396">
            <v>0</v>
          </cell>
          <cell r="I396">
            <v>33.270000000000003</v>
          </cell>
          <cell r="J396">
            <v>36.659999999999997</v>
          </cell>
          <cell r="K396">
            <v>1.98</v>
          </cell>
        </row>
        <row r="397">
          <cell r="B397">
            <v>0</v>
          </cell>
          <cell r="C397">
            <v>0</v>
          </cell>
        </row>
        <row r="398">
          <cell r="B398" t="str">
            <v>KESE2008</v>
          </cell>
          <cell r="C398" t="str">
            <v>Central Appalachia</v>
          </cell>
          <cell r="D398" t="str">
            <v>KE</v>
          </cell>
          <cell r="E398" t="str">
            <v>SE</v>
          </cell>
          <cell r="F398">
            <v>2008</v>
          </cell>
          <cell r="G398">
            <v>31</v>
          </cell>
          <cell r="H398">
            <v>0.05</v>
          </cell>
          <cell r="I398">
            <v>63.16</v>
          </cell>
          <cell r="J398">
            <v>101.67</v>
          </cell>
          <cell r="K398">
            <v>5.48</v>
          </cell>
        </row>
        <row r="399">
          <cell r="B399" t="str">
            <v>KESE2009</v>
          </cell>
          <cell r="C399" t="str">
            <v>Central Appalachia</v>
          </cell>
          <cell r="D399" t="str">
            <v>KE</v>
          </cell>
          <cell r="E399" t="str">
            <v>SE</v>
          </cell>
          <cell r="F399">
            <v>2009</v>
          </cell>
          <cell r="G399">
            <v>31</v>
          </cell>
          <cell r="H399">
            <v>0.05</v>
          </cell>
          <cell r="I399">
            <v>65.64</v>
          </cell>
          <cell r="J399">
            <v>107.79</v>
          </cell>
          <cell r="K399">
            <v>5.81</v>
          </cell>
        </row>
        <row r="400">
          <cell r="B400" t="str">
            <v>KESE2011</v>
          </cell>
          <cell r="C400" t="str">
            <v>Central Appalachia</v>
          </cell>
          <cell r="D400" t="str">
            <v>KE</v>
          </cell>
          <cell r="E400" t="str">
            <v>SE</v>
          </cell>
          <cell r="F400">
            <v>2011</v>
          </cell>
          <cell r="G400">
            <v>4</v>
          </cell>
          <cell r="H400">
            <v>0.15</v>
          </cell>
          <cell r="I400">
            <v>33.28</v>
          </cell>
          <cell r="J400">
            <v>35.03</v>
          </cell>
          <cell r="K400">
            <v>1.89</v>
          </cell>
        </row>
        <row r="401">
          <cell r="B401" t="str">
            <v>KESE2013</v>
          </cell>
          <cell r="C401" t="str">
            <v>Central Appalachia</v>
          </cell>
          <cell r="D401" t="str">
            <v>KE</v>
          </cell>
          <cell r="E401" t="str">
            <v>SE</v>
          </cell>
          <cell r="F401">
            <v>2013</v>
          </cell>
          <cell r="G401">
            <v>4</v>
          </cell>
          <cell r="H401">
            <v>0.14000000000000001</v>
          </cell>
          <cell r="I401">
            <v>33.35</v>
          </cell>
          <cell r="J401">
            <v>35.020000000000003</v>
          </cell>
          <cell r="K401">
            <v>1.89</v>
          </cell>
        </row>
        <row r="402">
          <cell r="B402" t="str">
            <v>KESE2016</v>
          </cell>
          <cell r="C402" t="str">
            <v>Central Appalachia</v>
          </cell>
          <cell r="D402" t="str">
            <v>KE</v>
          </cell>
          <cell r="E402" t="str">
            <v>SE</v>
          </cell>
          <cell r="F402">
            <v>2016</v>
          </cell>
          <cell r="G402">
            <v>4</v>
          </cell>
          <cell r="H402">
            <v>0.14000000000000001</v>
          </cell>
          <cell r="I402">
            <v>33.450000000000003</v>
          </cell>
          <cell r="J402">
            <v>34.65</v>
          </cell>
          <cell r="K402">
            <v>1.87</v>
          </cell>
        </row>
        <row r="403">
          <cell r="B403" t="str">
            <v>KESE2020</v>
          </cell>
          <cell r="C403" t="str">
            <v>Central Appalachia</v>
          </cell>
          <cell r="D403" t="str">
            <v>KE</v>
          </cell>
          <cell r="E403" t="str">
            <v>SE</v>
          </cell>
          <cell r="F403">
            <v>2020</v>
          </cell>
          <cell r="G403">
            <v>4</v>
          </cell>
          <cell r="H403">
            <v>0.14000000000000001</v>
          </cell>
          <cell r="I403">
            <v>33.58</v>
          </cell>
          <cell r="J403">
            <v>34.82</v>
          </cell>
          <cell r="K403">
            <v>1.88</v>
          </cell>
        </row>
        <row r="404">
          <cell r="B404" t="str">
            <v>KESE2025</v>
          </cell>
          <cell r="C404" t="str">
            <v>Central Appalachia</v>
          </cell>
          <cell r="D404" t="str">
            <v>KE</v>
          </cell>
          <cell r="E404" t="str">
            <v>SE</v>
          </cell>
          <cell r="F404">
            <v>2025</v>
          </cell>
          <cell r="G404">
            <v>3</v>
          </cell>
          <cell r="H404">
            <v>0.03</v>
          </cell>
          <cell r="I404">
            <v>33.1</v>
          </cell>
          <cell r="J404">
            <v>34.520000000000003</v>
          </cell>
          <cell r="K404">
            <v>1.86</v>
          </cell>
        </row>
        <row r="405">
          <cell r="B405" t="str">
            <v>KESE2030</v>
          </cell>
          <cell r="C405" t="str">
            <v>Central Appalachia</v>
          </cell>
          <cell r="D405" t="str">
            <v>KE</v>
          </cell>
          <cell r="E405" t="str">
            <v>SE</v>
          </cell>
          <cell r="F405">
            <v>2030</v>
          </cell>
          <cell r="G405">
            <v>4</v>
          </cell>
          <cell r="H405">
            <v>0.03</v>
          </cell>
          <cell r="I405">
            <v>33.92</v>
          </cell>
          <cell r="J405">
            <v>35.25</v>
          </cell>
          <cell r="K405">
            <v>1.9</v>
          </cell>
        </row>
        <row r="406">
          <cell r="B406">
            <v>0</v>
          </cell>
          <cell r="C406">
            <v>0</v>
          </cell>
        </row>
        <row r="407">
          <cell r="B407" t="str">
            <v>KECK2008</v>
          </cell>
          <cell r="C407" t="str">
            <v>Central Appalachia</v>
          </cell>
          <cell r="D407" t="str">
            <v>KE</v>
          </cell>
          <cell r="E407" t="str">
            <v>CK</v>
          </cell>
          <cell r="F407">
            <v>2008</v>
          </cell>
          <cell r="G407">
            <v>16</v>
          </cell>
          <cell r="H407">
            <v>0.3</v>
          </cell>
          <cell r="I407">
            <v>107.25</v>
          </cell>
          <cell r="J407">
            <v>207.33</v>
          </cell>
          <cell r="K407">
            <v>7.89</v>
          </cell>
        </row>
        <row r="408">
          <cell r="B408" t="str">
            <v>KECK2009</v>
          </cell>
          <cell r="C408" t="str">
            <v>Central Appalachia</v>
          </cell>
          <cell r="D408" t="str">
            <v>KE</v>
          </cell>
          <cell r="E408" t="str">
            <v>CK</v>
          </cell>
          <cell r="F408">
            <v>2009</v>
          </cell>
          <cell r="G408">
            <v>16</v>
          </cell>
          <cell r="H408">
            <v>0.3</v>
          </cell>
          <cell r="I408">
            <v>111.46</v>
          </cell>
          <cell r="J408">
            <v>203.03</v>
          </cell>
          <cell r="K408">
            <v>7.73</v>
          </cell>
        </row>
        <row r="409">
          <cell r="B409" t="str">
            <v>KECK2011</v>
          </cell>
          <cell r="C409" t="str">
            <v>Central Appalachia</v>
          </cell>
          <cell r="D409" t="str">
            <v>KE</v>
          </cell>
          <cell r="E409" t="str">
            <v>CK</v>
          </cell>
          <cell r="F409">
            <v>2011</v>
          </cell>
          <cell r="G409">
            <v>1</v>
          </cell>
          <cell r="H409">
            <v>0</v>
          </cell>
          <cell r="I409">
            <v>31.07</v>
          </cell>
          <cell r="J409">
            <v>141</v>
          </cell>
          <cell r="K409">
            <v>5.37</v>
          </cell>
        </row>
        <row r="410">
          <cell r="B410" t="str">
            <v>KECK2013</v>
          </cell>
          <cell r="C410" t="str">
            <v>Central Appalachia</v>
          </cell>
          <cell r="D410" t="str">
            <v>KE</v>
          </cell>
          <cell r="E410" t="str">
            <v>CK</v>
          </cell>
          <cell r="F410">
            <v>2013</v>
          </cell>
          <cell r="G410">
            <v>16</v>
          </cell>
          <cell r="H410">
            <v>0.09</v>
          </cell>
          <cell r="I410">
            <v>116.23</v>
          </cell>
          <cell r="J410">
            <v>190.82</v>
          </cell>
          <cell r="K410">
            <v>7.26</v>
          </cell>
        </row>
        <row r="411">
          <cell r="B411" t="str">
            <v>KECK2016</v>
          </cell>
          <cell r="C411" t="str">
            <v>Central Appalachia</v>
          </cell>
          <cell r="D411" t="str">
            <v>KE</v>
          </cell>
          <cell r="E411" t="str">
            <v>CK</v>
          </cell>
          <cell r="F411">
            <v>2016</v>
          </cell>
          <cell r="G411">
            <v>16</v>
          </cell>
          <cell r="H411">
            <v>0.04</v>
          </cell>
          <cell r="I411">
            <v>116.58</v>
          </cell>
          <cell r="J411">
            <v>188.49</v>
          </cell>
          <cell r="K411">
            <v>7.18</v>
          </cell>
        </row>
        <row r="412">
          <cell r="B412" t="str">
            <v>KECK2020</v>
          </cell>
          <cell r="C412" t="str">
            <v>Central Appalachia</v>
          </cell>
          <cell r="D412" t="str">
            <v>KE</v>
          </cell>
          <cell r="E412" t="str">
            <v>CK</v>
          </cell>
          <cell r="F412">
            <v>2020</v>
          </cell>
          <cell r="G412">
            <v>1</v>
          </cell>
          <cell r="H412">
            <v>0</v>
          </cell>
          <cell r="I412">
            <v>31.35</v>
          </cell>
          <cell r="J412">
            <v>185.12</v>
          </cell>
          <cell r="K412">
            <v>7.05</v>
          </cell>
        </row>
        <row r="413">
          <cell r="B413" t="str">
            <v>KECK2025</v>
          </cell>
          <cell r="C413" t="str">
            <v>Central Appalachia</v>
          </cell>
          <cell r="D413" t="str">
            <v>KE</v>
          </cell>
          <cell r="E413" t="str">
            <v>CK</v>
          </cell>
          <cell r="F413">
            <v>2025</v>
          </cell>
          <cell r="G413">
            <v>1</v>
          </cell>
          <cell r="H413">
            <v>0</v>
          </cell>
          <cell r="I413">
            <v>31.51</v>
          </cell>
          <cell r="J413">
            <v>181.18</v>
          </cell>
          <cell r="K413">
            <v>6.9</v>
          </cell>
        </row>
        <row r="414">
          <cell r="B414" t="str">
            <v>KECK2030</v>
          </cell>
          <cell r="C414" t="str">
            <v>Central Appalachia</v>
          </cell>
          <cell r="D414" t="str">
            <v>KE</v>
          </cell>
          <cell r="E414" t="str">
            <v>CK</v>
          </cell>
          <cell r="F414">
            <v>2030</v>
          </cell>
          <cell r="G414">
            <v>1</v>
          </cell>
          <cell r="H414">
            <v>0</v>
          </cell>
          <cell r="I414">
            <v>31.67</v>
          </cell>
          <cell r="J414">
            <v>177.34</v>
          </cell>
          <cell r="K414">
            <v>6.75</v>
          </cell>
        </row>
        <row r="415">
          <cell r="B415">
            <v>0</v>
          </cell>
          <cell r="C415">
            <v>0</v>
          </cell>
        </row>
        <row r="416">
          <cell r="B416" t="str">
            <v>KSBG2008</v>
          </cell>
          <cell r="C416" t="str">
            <v>Other US</v>
          </cell>
          <cell r="D416" t="str">
            <v>KS</v>
          </cell>
          <cell r="E416" t="str">
            <v>BG</v>
          </cell>
          <cell r="F416">
            <v>2008</v>
          </cell>
          <cell r="G416">
            <v>2</v>
          </cell>
          <cell r="H416">
            <v>0.42</v>
          </cell>
          <cell r="I416">
            <v>48.54</v>
          </cell>
          <cell r="J416">
            <v>113.68</v>
          </cell>
          <cell r="K416">
            <v>5.1100000000000003</v>
          </cell>
        </row>
        <row r="417">
          <cell r="B417" t="str">
            <v>KSBG2009</v>
          </cell>
          <cell r="C417" t="str">
            <v>Other US</v>
          </cell>
          <cell r="D417" t="str">
            <v>KS</v>
          </cell>
          <cell r="E417" t="str">
            <v>BG</v>
          </cell>
          <cell r="F417">
            <v>2009</v>
          </cell>
          <cell r="G417">
            <v>2</v>
          </cell>
          <cell r="H417">
            <v>0.42</v>
          </cell>
          <cell r="I417">
            <v>50.55</v>
          </cell>
          <cell r="J417">
            <v>112.69</v>
          </cell>
          <cell r="K417">
            <v>5.0599999999999996</v>
          </cell>
        </row>
        <row r="418">
          <cell r="B418" t="str">
            <v>KSBG2011</v>
          </cell>
          <cell r="C418" t="str">
            <v>Other US</v>
          </cell>
          <cell r="D418" t="str">
            <v>KS</v>
          </cell>
          <cell r="E418" t="str">
            <v>BG</v>
          </cell>
          <cell r="F418">
            <v>2011</v>
          </cell>
          <cell r="G418">
            <v>1</v>
          </cell>
          <cell r="H418">
            <v>0</v>
          </cell>
          <cell r="I418">
            <v>30.13</v>
          </cell>
          <cell r="J418">
            <v>25.51</v>
          </cell>
          <cell r="K418">
            <v>1.1499999999999999</v>
          </cell>
        </row>
        <row r="419">
          <cell r="B419" t="str">
            <v>KSBG2013</v>
          </cell>
          <cell r="C419" t="str">
            <v>Other US</v>
          </cell>
          <cell r="D419" t="str">
            <v>KS</v>
          </cell>
          <cell r="E419" t="str">
            <v>BG</v>
          </cell>
          <cell r="F419">
            <v>2013</v>
          </cell>
          <cell r="G419">
            <v>1</v>
          </cell>
          <cell r="H419">
            <v>0</v>
          </cell>
          <cell r="I419">
            <v>30.07</v>
          </cell>
          <cell r="J419">
            <v>27.32</v>
          </cell>
          <cell r="K419">
            <v>1.23</v>
          </cell>
        </row>
        <row r="420">
          <cell r="B420" t="str">
            <v>KSBG2016</v>
          </cell>
          <cell r="C420" t="str">
            <v>Other US</v>
          </cell>
          <cell r="D420" t="str">
            <v>KS</v>
          </cell>
          <cell r="E420" t="str">
            <v>BG</v>
          </cell>
          <cell r="F420">
            <v>2016</v>
          </cell>
          <cell r="G420">
            <v>1</v>
          </cell>
          <cell r="H420">
            <v>0</v>
          </cell>
          <cell r="I420">
            <v>29.98</v>
          </cell>
          <cell r="J420">
            <v>27.32</v>
          </cell>
          <cell r="K420">
            <v>1.23</v>
          </cell>
        </row>
        <row r="421">
          <cell r="B421" t="str">
            <v>KSBG2020</v>
          </cell>
          <cell r="C421" t="str">
            <v>Other US</v>
          </cell>
          <cell r="D421" t="str">
            <v>KS</v>
          </cell>
          <cell r="E421" t="str">
            <v>BG</v>
          </cell>
          <cell r="F421">
            <v>2020</v>
          </cell>
          <cell r="G421">
            <v>1</v>
          </cell>
          <cell r="H421">
            <v>0</v>
          </cell>
          <cell r="I421">
            <v>29.86</v>
          </cell>
          <cell r="J421">
            <v>26.65</v>
          </cell>
          <cell r="K421">
            <v>1.2</v>
          </cell>
        </row>
        <row r="422">
          <cell r="B422" t="str">
            <v>KSBG2025</v>
          </cell>
          <cell r="C422" t="str">
            <v>Other US</v>
          </cell>
          <cell r="D422" t="str">
            <v>KS</v>
          </cell>
          <cell r="E422" t="str">
            <v>BG</v>
          </cell>
          <cell r="F422">
            <v>2025</v>
          </cell>
          <cell r="G422">
            <v>1</v>
          </cell>
          <cell r="H422">
            <v>0</v>
          </cell>
          <cell r="I422">
            <v>29.71</v>
          </cell>
          <cell r="J422">
            <v>25.78</v>
          </cell>
          <cell r="K422">
            <v>1.1599999999999999</v>
          </cell>
        </row>
        <row r="423">
          <cell r="B423" t="str">
            <v>KSBG2030</v>
          </cell>
          <cell r="C423" t="str">
            <v>Other US</v>
          </cell>
          <cell r="D423" t="str">
            <v>KS</v>
          </cell>
          <cell r="E423" t="str">
            <v>BG</v>
          </cell>
          <cell r="F423">
            <v>2030</v>
          </cell>
          <cell r="G423">
            <v>1</v>
          </cell>
          <cell r="H423">
            <v>0</v>
          </cell>
          <cell r="I423">
            <v>29.56</v>
          </cell>
          <cell r="J423">
            <v>27.75</v>
          </cell>
          <cell r="K423">
            <v>1.25</v>
          </cell>
        </row>
        <row r="424">
          <cell r="B424">
            <v>0</v>
          </cell>
          <cell r="C424">
            <v>0</v>
          </cell>
        </row>
        <row r="425">
          <cell r="B425" t="str">
            <v>KSSE2008</v>
          </cell>
          <cell r="C425" t="str">
            <v>Other US</v>
          </cell>
          <cell r="D425" t="str">
            <v>KS</v>
          </cell>
          <cell r="E425" t="str">
            <v>SE</v>
          </cell>
          <cell r="F425">
            <v>2008</v>
          </cell>
          <cell r="G425">
            <v>1</v>
          </cell>
          <cell r="H425">
            <v>0</v>
          </cell>
          <cell r="I425">
            <v>48.54</v>
          </cell>
          <cell r="J425">
            <v>111.08</v>
          </cell>
          <cell r="K425">
            <v>5.31</v>
          </cell>
        </row>
        <row r="426">
          <cell r="B426" t="str">
            <v>KSSE2009</v>
          </cell>
          <cell r="C426" t="str">
            <v>Other US</v>
          </cell>
          <cell r="D426" t="str">
            <v>KS</v>
          </cell>
          <cell r="E426" t="str">
            <v>SE</v>
          </cell>
          <cell r="F426">
            <v>2009</v>
          </cell>
          <cell r="G426">
            <v>1</v>
          </cell>
          <cell r="H426">
            <v>0</v>
          </cell>
          <cell r="I426">
            <v>50.55</v>
          </cell>
          <cell r="J426">
            <v>113.85</v>
          </cell>
          <cell r="K426">
            <v>5.45</v>
          </cell>
        </row>
        <row r="427">
          <cell r="B427" t="str">
            <v>KSSE2011</v>
          </cell>
          <cell r="C427" t="str">
            <v>Other US</v>
          </cell>
          <cell r="D427" t="str">
            <v>KS</v>
          </cell>
          <cell r="E427" t="str">
            <v>SE</v>
          </cell>
          <cell r="F427">
            <v>2011</v>
          </cell>
          <cell r="G427">
            <v>1</v>
          </cell>
          <cell r="H427">
            <v>0</v>
          </cell>
          <cell r="I427">
            <v>52.61</v>
          </cell>
          <cell r="J427">
            <v>41.11</v>
          </cell>
          <cell r="K427">
            <v>1.97</v>
          </cell>
        </row>
        <row r="428">
          <cell r="B428" t="str">
            <v>KSSE2013</v>
          </cell>
          <cell r="C428" t="str">
            <v>Other US</v>
          </cell>
          <cell r="D428" t="str">
            <v>KS</v>
          </cell>
          <cell r="E428" t="str">
            <v>SE</v>
          </cell>
          <cell r="F428">
            <v>2013</v>
          </cell>
          <cell r="G428">
            <v>1</v>
          </cell>
          <cell r="H428">
            <v>0</v>
          </cell>
          <cell r="I428">
            <v>52.5</v>
          </cell>
          <cell r="J428">
            <v>41.11</v>
          </cell>
          <cell r="K428">
            <v>1.97</v>
          </cell>
        </row>
        <row r="429">
          <cell r="B429" t="str">
            <v>KSSE2016</v>
          </cell>
          <cell r="C429" t="str">
            <v>Other US</v>
          </cell>
          <cell r="D429" t="str">
            <v>KS</v>
          </cell>
          <cell r="E429" t="str">
            <v>SE</v>
          </cell>
          <cell r="F429">
            <v>2016</v>
          </cell>
          <cell r="G429">
            <v>1</v>
          </cell>
          <cell r="H429">
            <v>0</v>
          </cell>
          <cell r="I429">
            <v>52.35</v>
          </cell>
          <cell r="J429">
            <v>40.69</v>
          </cell>
          <cell r="K429">
            <v>1.95</v>
          </cell>
        </row>
        <row r="430">
          <cell r="B430" t="str">
            <v>KSSE2020</v>
          </cell>
          <cell r="C430" t="str">
            <v>Other US</v>
          </cell>
          <cell r="D430" t="str">
            <v>KS</v>
          </cell>
          <cell r="E430" t="str">
            <v>SE</v>
          </cell>
          <cell r="F430">
            <v>2020</v>
          </cell>
          <cell r="G430">
            <v>1</v>
          </cell>
          <cell r="H430">
            <v>0</v>
          </cell>
          <cell r="I430">
            <v>52.14</v>
          </cell>
          <cell r="J430">
            <v>40.880000000000003</v>
          </cell>
          <cell r="K430">
            <v>1.96</v>
          </cell>
        </row>
        <row r="431">
          <cell r="B431" t="str">
            <v>KSSE2025</v>
          </cell>
          <cell r="C431" t="str">
            <v>Other US</v>
          </cell>
          <cell r="D431" t="str">
            <v>KS</v>
          </cell>
          <cell r="E431" t="str">
            <v>SE</v>
          </cell>
          <cell r="F431">
            <v>2025</v>
          </cell>
          <cell r="G431">
            <v>1</v>
          </cell>
          <cell r="H431">
            <v>0</v>
          </cell>
          <cell r="I431">
            <v>51.88</v>
          </cell>
          <cell r="J431">
            <v>32.81</v>
          </cell>
          <cell r="K431">
            <v>1.57</v>
          </cell>
        </row>
        <row r="432">
          <cell r="B432" t="str">
            <v>KSSE2030</v>
          </cell>
          <cell r="C432" t="str">
            <v>Other US</v>
          </cell>
          <cell r="D432" t="str">
            <v>KS</v>
          </cell>
          <cell r="E432" t="str">
            <v>SE</v>
          </cell>
          <cell r="F432">
            <v>2030</v>
          </cell>
          <cell r="G432">
            <v>1</v>
          </cell>
          <cell r="H432">
            <v>0</v>
          </cell>
          <cell r="I432">
            <v>51.62</v>
          </cell>
          <cell r="J432">
            <v>32.96</v>
          </cell>
          <cell r="K432">
            <v>1.58</v>
          </cell>
        </row>
        <row r="433">
          <cell r="B433">
            <v>0</v>
          </cell>
          <cell r="C433">
            <v>0</v>
          </cell>
        </row>
        <row r="434">
          <cell r="B434" t="str">
            <v>KWBE2008</v>
          </cell>
          <cell r="C434" t="str">
            <v>Midwest</v>
          </cell>
          <cell r="D434" t="str">
            <v>KW</v>
          </cell>
          <cell r="E434" t="str">
            <v>BE</v>
          </cell>
          <cell r="F434">
            <v>2008</v>
          </cell>
          <cell r="G434">
            <v>1</v>
          </cell>
          <cell r="H434">
            <v>0</v>
          </cell>
          <cell r="I434">
            <v>25.78</v>
          </cell>
          <cell r="J434">
            <v>141.24</v>
          </cell>
          <cell r="K434">
            <v>5.53</v>
          </cell>
        </row>
        <row r="435">
          <cell r="B435" t="str">
            <v>KWBE2009</v>
          </cell>
          <cell r="C435" t="str">
            <v>Midwest</v>
          </cell>
          <cell r="D435" t="str">
            <v>KW</v>
          </cell>
          <cell r="E435" t="str">
            <v>BE</v>
          </cell>
          <cell r="F435">
            <v>2009</v>
          </cell>
          <cell r="G435">
            <v>1</v>
          </cell>
          <cell r="H435">
            <v>0</v>
          </cell>
          <cell r="I435">
            <v>26.1</v>
          </cell>
          <cell r="J435">
            <v>141.44</v>
          </cell>
          <cell r="K435">
            <v>5.53</v>
          </cell>
        </row>
        <row r="436">
          <cell r="B436" t="str">
            <v>KWBE2011</v>
          </cell>
          <cell r="C436" t="str">
            <v>Midwest</v>
          </cell>
          <cell r="D436" t="str">
            <v>KW</v>
          </cell>
          <cell r="E436" t="str">
            <v>BE</v>
          </cell>
          <cell r="F436">
            <v>2011</v>
          </cell>
          <cell r="G436">
            <v>2</v>
          </cell>
          <cell r="H436">
            <v>0.26</v>
          </cell>
          <cell r="I436">
            <v>27.03</v>
          </cell>
          <cell r="J436">
            <v>36.72</v>
          </cell>
          <cell r="K436">
            <v>1.44</v>
          </cell>
        </row>
        <row r="437">
          <cell r="B437" t="str">
            <v>KWBE2013</v>
          </cell>
          <cell r="C437" t="str">
            <v>Midwest</v>
          </cell>
          <cell r="D437" t="str">
            <v>KW</v>
          </cell>
          <cell r="E437" t="str">
            <v>BE</v>
          </cell>
          <cell r="F437">
            <v>2013</v>
          </cell>
          <cell r="G437">
            <v>2</v>
          </cell>
          <cell r="H437">
            <v>0.26</v>
          </cell>
          <cell r="I437">
            <v>26.97</v>
          </cell>
          <cell r="J437">
            <v>34.81</v>
          </cell>
          <cell r="K437">
            <v>1.36</v>
          </cell>
        </row>
        <row r="438">
          <cell r="B438" t="str">
            <v>KWBE2016</v>
          </cell>
          <cell r="C438" t="str">
            <v>Midwest</v>
          </cell>
          <cell r="D438" t="str">
            <v>KW</v>
          </cell>
          <cell r="E438" t="str">
            <v>BE</v>
          </cell>
          <cell r="F438">
            <v>2016</v>
          </cell>
          <cell r="G438">
            <v>2</v>
          </cell>
          <cell r="H438">
            <v>0.26</v>
          </cell>
          <cell r="I438">
            <v>26.89</v>
          </cell>
          <cell r="J438">
            <v>35.11</v>
          </cell>
          <cell r="K438">
            <v>1.37</v>
          </cell>
        </row>
        <row r="439">
          <cell r="B439" t="str">
            <v>KWBE2020</v>
          </cell>
          <cell r="C439" t="str">
            <v>Midwest</v>
          </cell>
          <cell r="D439" t="str">
            <v>KW</v>
          </cell>
          <cell r="E439" t="str">
            <v>BE</v>
          </cell>
          <cell r="F439">
            <v>2020</v>
          </cell>
          <cell r="G439">
            <v>2</v>
          </cell>
          <cell r="H439">
            <v>0.26</v>
          </cell>
          <cell r="I439">
            <v>26.78</v>
          </cell>
          <cell r="J439">
            <v>36.4</v>
          </cell>
          <cell r="K439">
            <v>1.42</v>
          </cell>
        </row>
        <row r="440">
          <cell r="B440" t="str">
            <v>KWBE2025</v>
          </cell>
          <cell r="C440" t="str">
            <v>Midwest</v>
          </cell>
          <cell r="D440" t="str">
            <v>KW</v>
          </cell>
          <cell r="E440" t="str">
            <v>BE</v>
          </cell>
          <cell r="F440">
            <v>2025</v>
          </cell>
          <cell r="G440">
            <v>4</v>
          </cell>
          <cell r="H440">
            <v>1.1399999999999999</v>
          </cell>
          <cell r="I440">
            <v>37.64</v>
          </cell>
          <cell r="J440">
            <v>38.9</v>
          </cell>
          <cell r="K440">
            <v>1.52</v>
          </cell>
        </row>
        <row r="441">
          <cell r="B441" t="str">
            <v>KWBE2030</v>
          </cell>
          <cell r="C441" t="str">
            <v>Midwest</v>
          </cell>
          <cell r="D441" t="str">
            <v>KW</v>
          </cell>
          <cell r="E441" t="str">
            <v>BE</v>
          </cell>
          <cell r="F441">
            <v>2030</v>
          </cell>
          <cell r="G441">
            <v>4</v>
          </cell>
          <cell r="H441">
            <v>1.04</v>
          </cell>
          <cell r="I441">
            <v>37.450000000000003</v>
          </cell>
          <cell r="J441">
            <v>40.25</v>
          </cell>
          <cell r="K441">
            <v>1.57</v>
          </cell>
        </row>
        <row r="442">
          <cell r="B442">
            <v>0</v>
          </cell>
          <cell r="C442">
            <v>0</v>
          </cell>
        </row>
        <row r="443">
          <cell r="B443" t="str">
            <v>KWBF2008</v>
          </cell>
          <cell r="C443" t="str">
            <v>Midwest</v>
          </cell>
          <cell r="D443" t="str">
            <v>KW</v>
          </cell>
          <cell r="E443" t="str">
            <v>BF</v>
          </cell>
          <cell r="F443">
            <v>2008</v>
          </cell>
          <cell r="G443">
            <v>33</v>
          </cell>
          <cell r="H443">
            <v>8.56</v>
          </cell>
          <cell r="I443">
            <v>99.55</v>
          </cell>
          <cell r="J443">
            <v>129.51</v>
          </cell>
          <cell r="K443">
            <v>5.42</v>
          </cell>
        </row>
        <row r="444">
          <cell r="B444" t="str">
            <v>KWBF2009</v>
          </cell>
          <cell r="C444" t="str">
            <v>Midwest</v>
          </cell>
          <cell r="D444" t="str">
            <v>KW</v>
          </cell>
          <cell r="E444" t="str">
            <v>BF</v>
          </cell>
          <cell r="F444">
            <v>2009</v>
          </cell>
          <cell r="G444">
            <v>33</v>
          </cell>
          <cell r="H444">
            <v>8.0500000000000007</v>
          </cell>
          <cell r="I444">
            <v>100.79</v>
          </cell>
          <cell r="J444">
            <v>129.91999999999999</v>
          </cell>
          <cell r="K444">
            <v>5.43</v>
          </cell>
        </row>
        <row r="445">
          <cell r="B445" t="str">
            <v>KWBF2011</v>
          </cell>
          <cell r="C445" t="str">
            <v>Midwest</v>
          </cell>
          <cell r="D445" t="str">
            <v>KW</v>
          </cell>
          <cell r="E445" t="str">
            <v>BF</v>
          </cell>
          <cell r="F445">
            <v>2011</v>
          </cell>
          <cell r="G445">
            <v>6</v>
          </cell>
          <cell r="H445">
            <v>25.74</v>
          </cell>
          <cell r="I445">
            <v>28.41</v>
          </cell>
          <cell r="J445">
            <v>29</v>
          </cell>
          <cell r="K445">
            <v>1.21</v>
          </cell>
        </row>
        <row r="446">
          <cell r="B446" t="str">
            <v>KWBF2013</v>
          </cell>
          <cell r="C446" t="str">
            <v>Midwest</v>
          </cell>
          <cell r="D446" t="str">
            <v>KW</v>
          </cell>
          <cell r="E446" t="str">
            <v>BF</v>
          </cell>
          <cell r="F446">
            <v>2013</v>
          </cell>
          <cell r="G446">
            <v>6</v>
          </cell>
          <cell r="H446">
            <v>24.91</v>
          </cell>
          <cell r="I446">
            <v>28.36</v>
          </cell>
          <cell r="J446">
            <v>29.48</v>
          </cell>
          <cell r="K446">
            <v>1.23</v>
          </cell>
        </row>
        <row r="447">
          <cell r="B447" t="str">
            <v>KWBF2016</v>
          </cell>
          <cell r="C447" t="str">
            <v>Midwest</v>
          </cell>
          <cell r="D447" t="str">
            <v>KW</v>
          </cell>
          <cell r="E447" t="str">
            <v>BF</v>
          </cell>
          <cell r="F447">
            <v>2016</v>
          </cell>
          <cell r="G447">
            <v>6</v>
          </cell>
          <cell r="H447">
            <v>24.79</v>
          </cell>
          <cell r="I447">
            <v>28.27</v>
          </cell>
          <cell r="J447">
            <v>29.5</v>
          </cell>
          <cell r="K447">
            <v>1.23</v>
          </cell>
        </row>
        <row r="448">
          <cell r="B448" t="str">
            <v>KWBF2020</v>
          </cell>
          <cell r="C448" t="str">
            <v>Midwest</v>
          </cell>
          <cell r="D448" t="str">
            <v>KW</v>
          </cell>
          <cell r="E448" t="str">
            <v>BF</v>
          </cell>
          <cell r="F448">
            <v>2020</v>
          </cell>
          <cell r="G448">
            <v>6</v>
          </cell>
          <cell r="H448">
            <v>22.12</v>
          </cell>
          <cell r="I448">
            <v>28.16</v>
          </cell>
          <cell r="J448">
            <v>30.06</v>
          </cell>
          <cell r="K448">
            <v>1.26</v>
          </cell>
        </row>
        <row r="449">
          <cell r="B449" t="str">
            <v>KWBF2025</v>
          </cell>
          <cell r="C449" t="str">
            <v>Midwest</v>
          </cell>
          <cell r="D449" t="str">
            <v>KW</v>
          </cell>
          <cell r="E449" t="str">
            <v>BF</v>
          </cell>
          <cell r="F449">
            <v>2025</v>
          </cell>
          <cell r="G449">
            <v>7</v>
          </cell>
          <cell r="H449">
            <v>13.31</v>
          </cell>
          <cell r="I449">
            <v>29.92</v>
          </cell>
          <cell r="J449">
            <v>31.22</v>
          </cell>
          <cell r="K449">
            <v>1.31</v>
          </cell>
        </row>
        <row r="450">
          <cell r="B450" t="str">
            <v>KWBF2030</v>
          </cell>
          <cell r="C450" t="str">
            <v>Midwest</v>
          </cell>
          <cell r="D450" t="str">
            <v>KW</v>
          </cell>
          <cell r="E450" t="str">
            <v>BF</v>
          </cell>
          <cell r="F450">
            <v>2030</v>
          </cell>
          <cell r="G450">
            <v>8</v>
          </cell>
          <cell r="H450">
            <v>4.22</v>
          </cell>
          <cell r="I450">
            <v>31.65</v>
          </cell>
          <cell r="J450">
            <v>32.75</v>
          </cell>
          <cell r="K450">
            <v>1.37</v>
          </cell>
        </row>
        <row r="451">
          <cell r="B451">
            <v>0</v>
          </cell>
          <cell r="C451">
            <v>0</v>
          </cell>
        </row>
        <row r="452">
          <cell r="B452" t="str">
            <v>KWBG2008</v>
          </cell>
          <cell r="C452" t="str">
            <v>Midwest</v>
          </cell>
          <cell r="D452" t="str">
            <v>KW</v>
          </cell>
          <cell r="E452" t="str">
            <v>BG</v>
          </cell>
          <cell r="F452">
            <v>2008</v>
          </cell>
          <cell r="G452">
            <v>34</v>
          </cell>
          <cell r="H452">
            <v>19.3</v>
          </cell>
          <cell r="I452">
            <v>99.55</v>
          </cell>
          <cell r="J452">
            <v>124.57</v>
          </cell>
          <cell r="K452">
            <v>5.4</v>
          </cell>
        </row>
        <row r="453">
          <cell r="B453" t="str">
            <v>KWBG2009</v>
          </cell>
          <cell r="C453" t="str">
            <v>Midwest</v>
          </cell>
          <cell r="D453" t="str">
            <v>KW</v>
          </cell>
          <cell r="E453" t="str">
            <v>BG</v>
          </cell>
          <cell r="F453">
            <v>2009</v>
          </cell>
          <cell r="G453">
            <v>34</v>
          </cell>
          <cell r="H453">
            <v>17.989999999999998</v>
          </cell>
          <cell r="I453">
            <v>100.79</v>
          </cell>
          <cell r="J453">
            <v>124.92</v>
          </cell>
          <cell r="K453">
            <v>5.42</v>
          </cell>
        </row>
        <row r="454">
          <cell r="B454" t="str">
            <v>KWBG2011</v>
          </cell>
          <cell r="C454" t="str">
            <v>Midwest</v>
          </cell>
          <cell r="D454" t="str">
            <v>KW</v>
          </cell>
          <cell r="E454" t="str">
            <v>BG</v>
          </cell>
          <cell r="F454">
            <v>2011</v>
          </cell>
          <cell r="G454">
            <v>2</v>
          </cell>
          <cell r="H454">
            <v>18.260000000000002</v>
          </cell>
          <cell r="I454">
            <v>26.4</v>
          </cell>
          <cell r="J454">
            <v>26.57</v>
          </cell>
          <cell r="K454">
            <v>1.1499999999999999</v>
          </cell>
        </row>
        <row r="455">
          <cell r="B455" t="str">
            <v>KWBG2013</v>
          </cell>
          <cell r="C455" t="str">
            <v>Midwest</v>
          </cell>
          <cell r="D455" t="str">
            <v>KW</v>
          </cell>
          <cell r="E455" t="str">
            <v>BG</v>
          </cell>
          <cell r="F455">
            <v>2013</v>
          </cell>
          <cell r="G455">
            <v>2</v>
          </cell>
          <cell r="H455">
            <v>34.58</v>
          </cell>
          <cell r="I455">
            <v>26.35</v>
          </cell>
          <cell r="J455">
            <v>26.55</v>
          </cell>
          <cell r="K455">
            <v>1.1499999999999999</v>
          </cell>
        </row>
        <row r="456">
          <cell r="B456" t="str">
            <v>KWBG2016</v>
          </cell>
          <cell r="C456" t="str">
            <v>Midwest</v>
          </cell>
          <cell r="D456" t="str">
            <v>KW</v>
          </cell>
          <cell r="E456" t="str">
            <v>BG</v>
          </cell>
          <cell r="F456">
            <v>2016</v>
          </cell>
          <cell r="G456">
            <v>2</v>
          </cell>
          <cell r="H456">
            <v>45.23</v>
          </cell>
          <cell r="I456">
            <v>26.27</v>
          </cell>
          <cell r="J456">
            <v>26.51</v>
          </cell>
          <cell r="K456">
            <v>1.1499999999999999</v>
          </cell>
        </row>
        <row r="457">
          <cell r="B457" t="str">
            <v>KWBG2020</v>
          </cell>
          <cell r="C457" t="str">
            <v>Midwest</v>
          </cell>
          <cell r="D457" t="str">
            <v>KW</v>
          </cell>
          <cell r="E457" t="str">
            <v>BG</v>
          </cell>
          <cell r="F457">
            <v>2020</v>
          </cell>
          <cell r="G457">
            <v>2</v>
          </cell>
          <cell r="H457">
            <v>16.489999999999998</v>
          </cell>
          <cell r="I457">
            <v>26.16</v>
          </cell>
          <cell r="J457">
            <v>26.47</v>
          </cell>
          <cell r="K457">
            <v>1.1499999999999999</v>
          </cell>
        </row>
        <row r="458">
          <cell r="B458" t="str">
            <v>KWBG2025</v>
          </cell>
          <cell r="C458" t="str">
            <v>Midwest</v>
          </cell>
          <cell r="D458" t="str">
            <v>KW</v>
          </cell>
          <cell r="E458" t="str">
            <v>BG</v>
          </cell>
          <cell r="F458">
            <v>2025</v>
          </cell>
          <cell r="G458">
            <v>2</v>
          </cell>
          <cell r="H458">
            <v>28.2</v>
          </cell>
          <cell r="I458">
            <v>26.03</v>
          </cell>
          <cell r="J458">
            <v>26.46</v>
          </cell>
          <cell r="K458">
            <v>1.1499999999999999</v>
          </cell>
        </row>
        <row r="459">
          <cell r="B459" t="str">
            <v>KWBG2030</v>
          </cell>
          <cell r="C459" t="str">
            <v>Midwest</v>
          </cell>
          <cell r="D459" t="str">
            <v>KW</v>
          </cell>
          <cell r="E459" t="str">
            <v>BG</v>
          </cell>
          <cell r="F459">
            <v>2030</v>
          </cell>
          <cell r="G459">
            <v>5</v>
          </cell>
          <cell r="H459">
            <v>66.599999999999994</v>
          </cell>
          <cell r="I459">
            <v>26.74</v>
          </cell>
          <cell r="J459">
            <v>26.95</v>
          </cell>
          <cell r="K459">
            <v>1.17</v>
          </cell>
        </row>
        <row r="460">
          <cell r="B460">
            <v>0</v>
          </cell>
          <cell r="C460">
            <v>0</v>
          </cell>
        </row>
        <row r="461">
          <cell r="B461" t="str">
            <v>KWSE2008</v>
          </cell>
          <cell r="C461" t="str">
            <v>Midwest</v>
          </cell>
          <cell r="D461" t="str">
            <v>KW</v>
          </cell>
          <cell r="E461" t="str">
            <v>SE</v>
          </cell>
          <cell r="F461">
            <v>2008</v>
          </cell>
          <cell r="G461">
            <v>6</v>
          </cell>
          <cell r="H461">
            <v>0.31</v>
          </cell>
          <cell r="I461">
            <v>39.46</v>
          </cell>
          <cell r="J461">
            <v>124.57</v>
          </cell>
          <cell r="K461">
            <v>7.53</v>
          </cell>
        </row>
        <row r="462">
          <cell r="B462" t="str">
            <v>KWSE2009</v>
          </cell>
          <cell r="C462" t="str">
            <v>Midwest</v>
          </cell>
          <cell r="D462" t="str">
            <v>KW</v>
          </cell>
          <cell r="E462" t="str">
            <v>SE</v>
          </cell>
          <cell r="F462">
            <v>2009</v>
          </cell>
          <cell r="G462">
            <v>6</v>
          </cell>
          <cell r="H462">
            <v>0.27</v>
          </cell>
          <cell r="I462">
            <v>39.950000000000003</v>
          </cell>
          <cell r="J462">
            <v>124.92</v>
          </cell>
          <cell r="K462">
            <v>7.55</v>
          </cell>
        </row>
        <row r="463">
          <cell r="B463" t="str">
            <v>KWSE2011</v>
          </cell>
          <cell r="C463" t="str">
            <v>Midwest</v>
          </cell>
          <cell r="D463" t="str">
            <v>KW</v>
          </cell>
          <cell r="E463" t="str">
            <v>SE</v>
          </cell>
          <cell r="F463">
            <v>2011</v>
          </cell>
          <cell r="G463">
            <v>1</v>
          </cell>
          <cell r="H463">
            <v>0.18</v>
          </cell>
          <cell r="I463">
            <v>27.25</v>
          </cell>
          <cell r="J463">
            <v>31.9</v>
          </cell>
          <cell r="K463">
            <v>1.93</v>
          </cell>
        </row>
        <row r="464">
          <cell r="B464" t="str">
            <v>KWSE2013</v>
          </cell>
          <cell r="C464" t="str">
            <v>Midwest</v>
          </cell>
          <cell r="D464" t="str">
            <v>KW</v>
          </cell>
          <cell r="E464" t="str">
            <v>SE</v>
          </cell>
          <cell r="F464">
            <v>2013</v>
          </cell>
          <cell r="G464">
            <v>1</v>
          </cell>
          <cell r="H464">
            <v>0.18</v>
          </cell>
          <cell r="I464">
            <v>27.2</v>
          </cell>
          <cell r="J464">
            <v>31.89</v>
          </cell>
          <cell r="K464">
            <v>1.93</v>
          </cell>
        </row>
        <row r="465">
          <cell r="B465" t="str">
            <v>KWSE2016</v>
          </cell>
          <cell r="C465" t="str">
            <v>Midwest</v>
          </cell>
          <cell r="D465" t="str">
            <v>KW</v>
          </cell>
          <cell r="E465" t="str">
            <v>SE</v>
          </cell>
          <cell r="F465">
            <v>2016</v>
          </cell>
          <cell r="G465">
            <v>1</v>
          </cell>
          <cell r="H465">
            <v>0.18</v>
          </cell>
          <cell r="I465">
            <v>27.11</v>
          </cell>
          <cell r="J465">
            <v>31.56</v>
          </cell>
          <cell r="K465">
            <v>1.91</v>
          </cell>
        </row>
        <row r="466">
          <cell r="B466" t="str">
            <v>KWSE2020</v>
          </cell>
          <cell r="C466" t="str">
            <v>Midwest</v>
          </cell>
          <cell r="D466" t="str">
            <v>KW</v>
          </cell>
          <cell r="E466" t="str">
            <v>SE</v>
          </cell>
          <cell r="F466">
            <v>2020</v>
          </cell>
          <cell r="G466">
            <v>1</v>
          </cell>
          <cell r="H466">
            <v>0.18</v>
          </cell>
          <cell r="I466">
            <v>27.01</v>
          </cell>
          <cell r="J466">
            <v>31.71</v>
          </cell>
          <cell r="K466">
            <v>1.92</v>
          </cell>
        </row>
        <row r="467">
          <cell r="B467" t="str">
            <v>KWSE2025</v>
          </cell>
          <cell r="C467" t="str">
            <v>Midwest</v>
          </cell>
          <cell r="D467" t="str">
            <v>KW</v>
          </cell>
          <cell r="E467" t="str">
            <v>SE</v>
          </cell>
          <cell r="F467">
            <v>2025</v>
          </cell>
          <cell r="G467">
            <v>1</v>
          </cell>
          <cell r="H467">
            <v>0.18</v>
          </cell>
          <cell r="I467">
            <v>26.87</v>
          </cell>
          <cell r="J467">
            <v>31.44</v>
          </cell>
          <cell r="K467">
            <v>1.9</v>
          </cell>
        </row>
        <row r="468">
          <cell r="B468" t="str">
            <v>KWSE2030</v>
          </cell>
          <cell r="C468" t="str">
            <v>Midwest</v>
          </cell>
          <cell r="D468" t="str">
            <v>KW</v>
          </cell>
          <cell r="E468" t="str">
            <v>SE</v>
          </cell>
          <cell r="F468">
            <v>2030</v>
          </cell>
          <cell r="G468">
            <v>1</v>
          </cell>
          <cell r="H468">
            <v>0.01</v>
          </cell>
          <cell r="I468">
            <v>26.74</v>
          </cell>
          <cell r="J468">
            <v>31.21</v>
          </cell>
          <cell r="K468">
            <v>1.89</v>
          </cell>
        </row>
        <row r="469">
          <cell r="B469">
            <v>0</v>
          </cell>
          <cell r="C469">
            <v>0</v>
          </cell>
        </row>
        <row r="470">
          <cell r="B470" t="str">
            <v>KWLF2008</v>
          </cell>
          <cell r="C470" t="str">
            <v>Midwest</v>
          </cell>
          <cell r="D470" t="str">
            <v>KW</v>
          </cell>
          <cell r="E470" t="str">
            <v>LF</v>
          </cell>
          <cell r="F470">
            <v>2008</v>
          </cell>
          <cell r="G470">
            <v>2</v>
          </cell>
          <cell r="H470">
            <v>0.08</v>
          </cell>
          <cell r="I470">
            <v>39.46</v>
          </cell>
          <cell r="J470">
            <v>51.3</v>
          </cell>
          <cell r="K470">
            <v>3.44</v>
          </cell>
        </row>
        <row r="471">
          <cell r="B471" t="str">
            <v>KWLF2009</v>
          </cell>
          <cell r="C471" t="str">
            <v>Midwest</v>
          </cell>
          <cell r="D471" t="str">
            <v>KW</v>
          </cell>
          <cell r="E471" t="str">
            <v>LF</v>
          </cell>
          <cell r="F471">
            <v>2009</v>
          </cell>
          <cell r="G471">
            <v>2</v>
          </cell>
          <cell r="H471">
            <v>0.08</v>
          </cell>
          <cell r="I471">
            <v>39.950000000000003</v>
          </cell>
          <cell r="J471">
            <v>57.86</v>
          </cell>
          <cell r="K471">
            <v>3.88</v>
          </cell>
        </row>
        <row r="472">
          <cell r="B472" t="str">
            <v>KWLF2011</v>
          </cell>
          <cell r="C472" t="str">
            <v>Midwest</v>
          </cell>
          <cell r="D472" t="str">
            <v>KW</v>
          </cell>
          <cell r="E472" t="str">
            <v>LF</v>
          </cell>
          <cell r="F472">
            <v>2011</v>
          </cell>
          <cell r="G472">
            <v>1</v>
          </cell>
          <cell r="H472">
            <v>0</v>
          </cell>
          <cell r="I472">
            <v>27.25</v>
          </cell>
          <cell r="J472">
            <v>10.91</v>
          </cell>
          <cell r="K472">
            <v>0.73</v>
          </cell>
        </row>
        <row r="473">
          <cell r="B473" t="str">
            <v>KWLF2013</v>
          </cell>
          <cell r="C473" t="str">
            <v>Midwest</v>
          </cell>
          <cell r="D473" t="str">
            <v>KW</v>
          </cell>
          <cell r="E473" t="str">
            <v>LF</v>
          </cell>
          <cell r="F473">
            <v>2013</v>
          </cell>
          <cell r="G473">
            <v>1</v>
          </cell>
          <cell r="H473">
            <v>0</v>
          </cell>
          <cell r="I473">
            <v>27.2</v>
          </cell>
          <cell r="J473">
            <v>14.23</v>
          </cell>
          <cell r="K473">
            <v>0.95</v>
          </cell>
        </row>
        <row r="474">
          <cell r="B474" t="str">
            <v>KWLF2016</v>
          </cell>
          <cell r="C474" t="str">
            <v>Midwest</v>
          </cell>
          <cell r="D474" t="str">
            <v>KW</v>
          </cell>
          <cell r="E474" t="str">
            <v>LF</v>
          </cell>
          <cell r="F474">
            <v>2016</v>
          </cell>
          <cell r="G474">
            <v>1</v>
          </cell>
          <cell r="H474">
            <v>0</v>
          </cell>
          <cell r="I474">
            <v>27.11</v>
          </cell>
          <cell r="J474">
            <v>13.93</v>
          </cell>
          <cell r="K474">
            <v>0.93</v>
          </cell>
        </row>
        <row r="475">
          <cell r="B475" t="str">
            <v>KWLF2020</v>
          </cell>
          <cell r="C475" t="str">
            <v>Midwest</v>
          </cell>
          <cell r="D475" t="str">
            <v>KW</v>
          </cell>
          <cell r="E475" t="str">
            <v>LF</v>
          </cell>
          <cell r="F475">
            <v>2020</v>
          </cell>
          <cell r="G475">
            <v>1</v>
          </cell>
          <cell r="H475">
            <v>0</v>
          </cell>
          <cell r="I475">
            <v>27.01</v>
          </cell>
          <cell r="J475">
            <v>13.73</v>
          </cell>
          <cell r="K475">
            <v>0.92</v>
          </cell>
        </row>
        <row r="476">
          <cell r="B476" t="str">
            <v>KWLF2025</v>
          </cell>
          <cell r="C476" t="str">
            <v>Midwest</v>
          </cell>
          <cell r="D476" t="str">
            <v>KW</v>
          </cell>
          <cell r="E476" t="str">
            <v>LF</v>
          </cell>
          <cell r="F476">
            <v>2025</v>
          </cell>
          <cell r="G476">
            <v>1</v>
          </cell>
          <cell r="H476">
            <v>0</v>
          </cell>
          <cell r="I476">
            <v>26.87</v>
          </cell>
          <cell r="J476">
            <v>13.35</v>
          </cell>
          <cell r="K476">
            <v>0.89</v>
          </cell>
        </row>
        <row r="477">
          <cell r="B477" t="str">
            <v>KWLF2030</v>
          </cell>
          <cell r="C477" t="str">
            <v>Midwest</v>
          </cell>
          <cell r="D477" t="str">
            <v>KW</v>
          </cell>
          <cell r="E477" t="str">
            <v>LF</v>
          </cell>
          <cell r="F477">
            <v>2030</v>
          </cell>
          <cell r="G477">
            <v>1</v>
          </cell>
          <cell r="H477">
            <v>0</v>
          </cell>
          <cell r="I477">
            <v>26.74</v>
          </cell>
          <cell r="J477">
            <v>13.1</v>
          </cell>
          <cell r="K477">
            <v>0.88</v>
          </cell>
        </row>
        <row r="478">
          <cell r="B478">
            <v>0</v>
          </cell>
          <cell r="C478">
            <v>0</v>
          </cell>
        </row>
        <row r="479">
          <cell r="B479" t="str">
            <v>LALD2008</v>
          </cell>
          <cell r="C479" t="str">
            <v>Other US</v>
          </cell>
          <cell r="D479" t="str">
            <v>LA</v>
          </cell>
          <cell r="E479" t="str">
            <v>LD</v>
          </cell>
          <cell r="F479">
            <v>2008</v>
          </cell>
          <cell r="G479">
            <v>2</v>
          </cell>
          <cell r="H479">
            <v>2.58</v>
          </cell>
          <cell r="I479">
            <v>29.61</v>
          </cell>
          <cell r="J479">
            <v>68.08</v>
          </cell>
          <cell r="K479">
            <v>4.97</v>
          </cell>
        </row>
        <row r="480">
          <cell r="B480" t="str">
            <v>LALD2009</v>
          </cell>
          <cell r="C480" t="str">
            <v>Other US</v>
          </cell>
          <cell r="D480" t="str">
            <v>LA</v>
          </cell>
          <cell r="E480" t="str">
            <v>LD</v>
          </cell>
          <cell r="F480">
            <v>2009</v>
          </cell>
          <cell r="G480">
            <v>2</v>
          </cell>
          <cell r="H480">
            <v>2.58</v>
          </cell>
          <cell r="I480">
            <v>30.33</v>
          </cell>
          <cell r="J480">
            <v>72.33</v>
          </cell>
          <cell r="K480">
            <v>5.28</v>
          </cell>
        </row>
        <row r="481">
          <cell r="B481" t="str">
            <v>LALD2011</v>
          </cell>
          <cell r="C481" t="str">
            <v>Other US</v>
          </cell>
          <cell r="D481" t="str">
            <v>LA</v>
          </cell>
          <cell r="E481" t="str">
            <v>LD</v>
          </cell>
          <cell r="F481">
            <v>2011</v>
          </cell>
          <cell r="G481">
            <v>1</v>
          </cell>
          <cell r="H481">
            <v>0</v>
          </cell>
          <cell r="I481">
            <v>30.26</v>
          </cell>
          <cell r="J481">
            <v>27.64</v>
          </cell>
          <cell r="K481">
            <v>2.02</v>
          </cell>
        </row>
        <row r="482">
          <cell r="B482" t="str">
            <v>LALD2013</v>
          </cell>
          <cell r="C482" t="str">
            <v>Other US</v>
          </cell>
          <cell r="D482" t="str">
            <v>LA</v>
          </cell>
          <cell r="E482" t="str">
            <v>LD</v>
          </cell>
          <cell r="F482">
            <v>2013</v>
          </cell>
          <cell r="G482">
            <v>1</v>
          </cell>
          <cell r="H482">
            <v>0</v>
          </cell>
          <cell r="I482">
            <v>30.2</v>
          </cell>
          <cell r="J482">
            <v>27.57</v>
          </cell>
          <cell r="K482">
            <v>2.0099999999999998</v>
          </cell>
        </row>
        <row r="483">
          <cell r="B483" t="str">
            <v>LALD2016</v>
          </cell>
          <cell r="C483" t="str">
            <v>Other US</v>
          </cell>
          <cell r="D483" t="str">
            <v>LA</v>
          </cell>
          <cell r="E483" t="str">
            <v>LD</v>
          </cell>
          <cell r="F483">
            <v>2016</v>
          </cell>
          <cell r="G483">
            <v>1</v>
          </cell>
          <cell r="H483">
            <v>0</v>
          </cell>
          <cell r="I483">
            <v>30.11</v>
          </cell>
          <cell r="J483">
            <v>27.48</v>
          </cell>
          <cell r="K483">
            <v>2</v>
          </cell>
        </row>
        <row r="484">
          <cell r="B484" t="str">
            <v>LALD2020</v>
          </cell>
          <cell r="C484" t="str">
            <v>Other US</v>
          </cell>
          <cell r="D484" t="str">
            <v>LA</v>
          </cell>
          <cell r="E484" t="str">
            <v>LD</v>
          </cell>
          <cell r="F484">
            <v>2020</v>
          </cell>
          <cell r="G484">
            <v>1</v>
          </cell>
          <cell r="H484">
            <v>0</v>
          </cell>
          <cell r="I484">
            <v>29.99</v>
          </cell>
          <cell r="J484">
            <v>27.34</v>
          </cell>
          <cell r="K484">
            <v>1.99</v>
          </cell>
        </row>
        <row r="485">
          <cell r="B485" t="str">
            <v>LALD2025</v>
          </cell>
          <cell r="C485" t="str">
            <v>Other US</v>
          </cell>
          <cell r="D485" t="str">
            <v>LA</v>
          </cell>
          <cell r="E485" t="str">
            <v>LD</v>
          </cell>
          <cell r="F485">
            <v>2025</v>
          </cell>
          <cell r="G485">
            <v>1</v>
          </cell>
          <cell r="H485">
            <v>0</v>
          </cell>
          <cell r="I485">
            <v>29.84</v>
          </cell>
          <cell r="J485">
            <v>27.18</v>
          </cell>
          <cell r="K485">
            <v>1.98</v>
          </cell>
        </row>
        <row r="486">
          <cell r="B486" t="str">
            <v>LALD2030</v>
          </cell>
          <cell r="C486" t="str">
            <v>Other US</v>
          </cell>
          <cell r="D486" t="str">
            <v>LA</v>
          </cell>
          <cell r="E486" t="str">
            <v>LD</v>
          </cell>
          <cell r="F486">
            <v>2030</v>
          </cell>
          <cell r="G486">
            <v>1</v>
          </cell>
          <cell r="H486">
            <v>0</v>
          </cell>
          <cell r="I486">
            <v>29.69</v>
          </cell>
          <cell r="J486">
            <v>27.02</v>
          </cell>
          <cell r="K486">
            <v>1.97</v>
          </cell>
        </row>
        <row r="487">
          <cell r="B487">
            <v>0</v>
          </cell>
          <cell r="C487">
            <v>0</v>
          </cell>
        </row>
        <row r="488">
          <cell r="B488" t="str">
            <v>LALF2008</v>
          </cell>
          <cell r="C488" t="str">
            <v>Other US</v>
          </cell>
          <cell r="D488" t="str">
            <v>LA</v>
          </cell>
          <cell r="E488" t="str">
            <v>LF</v>
          </cell>
          <cell r="F488">
            <v>2008</v>
          </cell>
          <cell r="G488">
            <v>1</v>
          </cell>
          <cell r="H488">
            <v>0.48</v>
          </cell>
          <cell r="I488">
            <v>29.61</v>
          </cell>
          <cell r="J488">
            <v>65.61</v>
          </cell>
          <cell r="K488">
            <v>4.8</v>
          </cell>
        </row>
        <row r="489">
          <cell r="B489" t="str">
            <v>LALF2009</v>
          </cell>
          <cell r="C489" t="str">
            <v>Other US</v>
          </cell>
          <cell r="D489" t="str">
            <v>LA</v>
          </cell>
          <cell r="E489" t="str">
            <v>LF</v>
          </cell>
          <cell r="F489">
            <v>2009</v>
          </cell>
          <cell r="G489">
            <v>1</v>
          </cell>
          <cell r="H489">
            <v>0.48</v>
          </cell>
          <cell r="I489">
            <v>30.33</v>
          </cell>
          <cell r="J489">
            <v>68.84</v>
          </cell>
          <cell r="K489">
            <v>5.04</v>
          </cell>
        </row>
        <row r="490">
          <cell r="B490" t="str">
            <v>LALF2011</v>
          </cell>
          <cell r="C490" t="str">
            <v>Other US</v>
          </cell>
          <cell r="D490" t="str">
            <v>LA</v>
          </cell>
          <cell r="E490" t="str">
            <v>LF</v>
          </cell>
          <cell r="F490">
            <v>2011</v>
          </cell>
          <cell r="G490">
            <v>1</v>
          </cell>
          <cell r="H490">
            <v>0</v>
          </cell>
          <cell r="I490">
            <v>31.04</v>
          </cell>
          <cell r="J490">
            <v>26.37</v>
          </cell>
          <cell r="K490">
            <v>1.93</v>
          </cell>
        </row>
        <row r="491">
          <cell r="B491" t="str">
            <v>LALF2013</v>
          </cell>
          <cell r="C491" t="str">
            <v>Other US</v>
          </cell>
          <cell r="D491" t="str">
            <v>LA</v>
          </cell>
          <cell r="E491" t="str">
            <v>LF</v>
          </cell>
          <cell r="F491">
            <v>2013</v>
          </cell>
          <cell r="G491">
            <v>1</v>
          </cell>
          <cell r="H491">
            <v>0</v>
          </cell>
          <cell r="I491">
            <v>30.98</v>
          </cell>
          <cell r="J491">
            <v>26.09</v>
          </cell>
          <cell r="K491">
            <v>1.91</v>
          </cell>
        </row>
        <row r="492">
          <cell r="B492" t="str">
            <v>LALF2016</v>
          </cell>
          <cell r="C492" t="str">
            <v>Other US</v>
          </cell>
          <cell r="D492" t="str">
            <v>LA</v>
          </cell>
          <cell r="E492" t="str">
            <v>LF</v>
          </cell>
          <cell r="F492">
            <v>2016</v>
          </cell>
          <cell r="G492">
            <v>1</v>
          </cell>
          <cell r="H492">
            <v>0</v>
          </cell>
          <cell r="I492">
            <v>30.89</v>
          </cell>
          <cell r="J492">
            <v>25.74</v>
          </cell>
          <cell r="K492">
            <v>1.88</v>
          </cell>
        </row>
        <row r="493">
          <cell r="B493" t="str">
            <v>LALF2020</v>
          </cell>
          <cell r="C493" t="str">
            <v>Other US</v>
          </cell>
          <cell r="D493" t="str">
            <v>LA</v>
          </cell>
          <cell r="E493" t="str">
            <v>LF</v>
          </cell>
          <cell r="F493">
            <v>2020</v>
          </cell>
          <cell r="G493">
            <v>1</v>
          </cell>
          <cell r="H493">
            <v>0</v>
          </cell>
          <cell r="I493">
            <v>30.77</v>
          </cell>
          <cell r="J493">
            <v>25.11</v>
          </cell>
          <cell r="K493">
            <v>1.84</v>
          </cell>
        </row>
        <row r="494">
          <cell r="B494" t="str">
            <v>LALF2025</v>
          </cell>
          <cell r="C494" t="str">
            <v>Other US</v>
          </cell>
          <cell r="D494" t="str">
            <v>LA</v>
          </cell>
          <cell r="E494" t="str">
            <v>LF</v>
          </cell>
          <cell r="F494">
            <v>2025</v>
          </cell>
          <cell r="G494">
            <v>1</v>
          </cell>
          <cell r="H494">
            <v>0</v>
          </cell>
          <cell r="I494">
            <v>30.61</v>
          </cell>
          <cell r="J494">
            <v>24.1</v>
          </cell>
          <cell r="K494">
            <v>1.76</v>
          </cell>
        </row>
        <row r="495">
          <cell r="B495" t="str">
            <v>LALF2030</v>
          </cell>
          <cell r="C495" t="str">
            <v>Other US</v>
          </cell>
          <cell r="D495" t="str">
            <v>LA</v>
          </cell>
          <cell r="E495" t="str">
            <v>LF</v>
          </cell>
          <cell r="F495">
            <v>2030</v>
          </cell>
          <cell r="G495">
            <v>1</v>
          </cell>
          <cell r="H495">
            <v>0</v>
          </cell>
          <cell r="I495">
            <v>30.46</v>
          </cell>
          <cell r="J495">
            <v>23.17</v>
          </cell>
          <cell r="K495">
            <v>1.7</v>
          </cell>
        </row>
        <row r="496">
          <cell r="B496">
            <v>0</v>
          </cell>
          <cell r="C496">
            <v>0</v>
          </cell>
        </row>
        <row r="497">
          <cell r="B497" t="str">
            <v>MDBB2008</v>
          </cell>
          <cell r="C497" t="str">
            <v>No. &amp; So. Appalachia</v>
          </cell>
          <cell r="D497" t="str">
            <v>MD</v>
          </cell>
          <cell r="E497" t="str">
            <v>BB</v>
          </cell>
          <cell r="F497">
            <v>2008</v>
          </cell>
          <cell r="G497">
            <v>1</v>
          </cell>
          <cell r="H497">
            <v>0</v>
          </cell>
          <cell r="I497">
            <v>37.06</v>
          </cell>
          <cell r="J497">
            <v>136.44999999999999</v>
          </cell>
          <cell r="K497">
            <v>5.89</v>
          </cell>
        </row>
        <row r="498">
          <cell r="B498" t="str">
            <v>MDBB2009</v>
          </cell>
          <cell r="C498" t="str">
            <v>No. &amp; So. Appalachia</v>
          </cell>
          <cell r="D498" t="str">
            <v>MD</v>
          </cell>
          <cell r="E498" t="str">
            <v>BB</v>
          </cell>
          <cell r="F498">
            <v>2009</v>
          </cell>
          <cell r="G498">
            <v>1</v>
          </cell>
          <cell r="H498">
            <v>0</v>
          </cell>
          <cell r="I498">
            <v>37.21</v>
          </cell>
          <cell r="J498">
            <v>135.01</v>
          </cell>
          <cell r="K498">
            <v>5.83</v>
          </cell>
        </row>
        <row r="499">
          <cell r="B499" t="str">
            <v>MDBB2011</v>
          </cell>
          <cell r="C499" t="str">
            <v>No. &amp; So. Appalachia</v>
          </cell>
          <cell r="D499" t="str">
            <v>MD</v>
          </cell>
          <cell r="E499" t="str">
            <v>BB</v>
          </cell>
          <cell r="F499">
            <v>2011</v>
          </cell>
          <cell r="G499">
            <v>1</v>
          </cell>
          <cell r="H499">
            <v>0</v>
          </cell>
          <cell r="I499">
            <v>37.33</v>
          </cell>
          <cell r="J499">
            <v>38.590000000000003</v>
          </cell>
          <cell r="K499">
            <v>1.67</v>
          </cell>
        </row>
        <row r="500">
          <cell r="B500" t="str">
            <v>MDBB2013</v>
          </cell>
          <cell r="C500" t="str">
            <v>No. &amp; So. Appalachia</v>
          </cell>
          <cell r="D500" t="str">
            <v>MD</v>
          </cell>
          <cell r="E500" t="str">
            <v>BB</v>
          </cell>
          <cell r="F500">
            <v>2013</v>
          </cell>
          <cell r="G500">
            <v>1</v>
          </cell>
          <cell r="H500">
            <v>0.98</v>
          </cell>
          <cell r="I500">
            <v>37.25</v>
          </cell>
          <cell r="J500">
            <v>39.85</v>
          </cell>
          <cell r="K500">
            <v>1.72</v>
          </cell>
        </row>
        <row r="501">
          <cell r="B501" t="str">
            <v>MDBB2016</v>
          </cell>
          <cell r="C501" t="str">
            <v>No. &amp; So. Appalachia</v>
          </cell>
          <cell r="D501" t="str">
            <v>MD</v>
          </cell>
          <cell r="E501" t="str">
            <v>BB</v>
          </cell>
          <cell r="F501">
            <v>2016</v>
          </cell>
          <cell r="G501">
            <v>2</v>
          </cell>
          <cell r="H501">
            <v>1.1399999999999999</v>
          </cell>
          <cell r="I501">
            <v>38.33</v>
          </cell>
          <cell r="J501">
            <v>40.28</v>
          </cell>
          <cell r="K501">
            <v>1.74</v>
          </cell>
        </row>
        <row r="502">
          <cell r="B502" t="str">
            <v>MDBB2020</v>
          </cell>
          <cell r="C502" t="str">
            <v>No. &amp; So. Appalachia</v>
          </cell>
          <cell r="D502" t="str">
            <v>MD</v>
          </cell>
          <cell r="E502" t="str">
            <v>BB</v>
          </cell>
          <cell r="F502">
            <v>2020</v>
          </cell>
          <cell r="G502">
            <v>2</v>
          </cell>
          <cell r="H502">
            <v>0.73</v>
          </cell>
          <cell r="I502">
            <v>38.17</v>
          </cell>
          <cell r="J502">
            <v>40.71</v>
          </cell>
          <cell r="K502">
            <v>1.76</v>
          </cell>
        </row>
        <row r="503">
          <cell r="B503" t="str">
            <v>MDBB2025</v>
          </cell>
          <cell r="C503" t="str">
            <v>No. &amp; So. Appalachia</v>
          </cell>
          <cell r="D503" t="str">
            <v>MD</v>
          </cell>
          <cell r="E503" t="str">
            <v>BB</v>
          </cell>
          <cell r="F503">
            <v>2025</v>
          </cell>
          <cell r="G503">
            <v>2</v>
          </cell>
          <cell r="H503">
            <v>1.81</v>
          </cell>
          <cell r="I503">
            <v>37.979999999999997</v>
          </cell>
          <cell r="J503">
            <v>42.09</v>
          </cell>
          <cell r="K503">
            <v>1.82</v>
          </cell>
        </row>
        <row r="504">
          <cell r="B504" t="str">
            <v>MDBB2030</v>
          </cell>
          <cell r="C504" t="str">
            <v>No. &amp; So. Appalachia</v>
          </cell>
          <cell r="D504" t="str">
            <v>MD</v>
          </cell>
          <cell r="E504" t="str">
            <v>BB</v>
          </cell>
          <cell r="F504">
            <v>2030</v>
          </cell>
          <cell r="G504">
            <v>2</v>
          </cell>
          <cell r="H504">
            <v>1.81</v>
          </cell>
          <cell r="I504">
            <v>37.79</v>
          </cell>
          <cell r="J504">
            <v>44.98</v>
          </cell>
          <cell r="K504">
            <v>1.94</v>
          </cell>
        </row>
        <row r="505">
          <cell r="B505">
            <v>0</v>
          </cell>
          <cell r="C505">
            <v>0</v>
          </cell>
        </row>
        <row r="506">
          <cell r="B506" t="str">
            <v>MDBD2008</v>
          </cell>
          <cell r="C506" t="str">
            <v>No. &amp; So. Appalachia</v>
          </cell>
          <cell r="D506" t="str">
            <v>MD</v>
          </cell>
          <cell r="E506" t="str">
            <v>BD</v>
          </cell>
          <cell r="F506">
            <v>2008</v>
          </cell>
          <cell r="G506">
            <v>16</v>
          </cell>
          <cell r="H506">
            <v>0.17</v>
          </cell>
          <cell r="I506">
            <v>86.13</v>
          </cell>
          <cell r="J506">
            <v>134.80000000000001</v>
          </cell>
          <cell r="K506">
            <v>5.82</v>
          </cell>
        </row>
        <row r="507">
          <cell r="B507" t="str">
            <v>MDBD2009</v>
          </cell>
          <cell r="C507" t="str">
            <v>No. &amp; So. Appalachia</v>
          </cell>
          <cell r="D507" t="str">
            <v>MD</v>
          </cell>
          <cell r="E507" t="str">
            <v>BD</v>
          </cell>
          <cell r="F507">
            <v>2009</v>
          </cell>
          <cell r="G507">
            <v>16</v>
          </cell>
          <cell r="H507">
            <v>0.17</v>
          </cell>
          <cell r="I507">
            <v>86.49</v>
          </cell>
          <cell r="J507">
            <v>134.04</v>
          </cell>
          <cell r="K507">
            <v>5.79</v>
          </cell>
        </row>
        <row r="508">
          <cell r="B508" t="str">
            <v>MDBD2011</v>
          </cell>
          <cell r="C508" t="str">
            <v>No. &amp; So. Appalachia</v>
          </cell>
          <cell r="D508" t="str">
            <v>MD</v>
          </cell>
          <cell r="E508" t="str">
            <v>BD</v>
          </cell>
          <cell r="F508">
            <v>2011</v>
          </cell>
          <cell r="G508">
            <v>5</v>
          </cell>
          <cell r="H508">
            <v>0.08</v>
          </cell>
          <cell r="I508">
            <v>35.39</v>
          </cell>
          <cell r="J508">
            <v>36.450000000000003</v>
          </cell>
          <cell r="K508">
            <v>1.57</v>
          </cell>
        </row>
        <row r="509">
          <cell r="B509" t="str">
            <v>MDBD2013</v>
          </cell>
          <cell r="C509" t="str">
            <v>No. &amp; So. Appalachia</v>
          </cell>
          <cell r="D509" t="str">
            <v>MD</v>
          </cell>
          <cell r="E509" t="str">
            <v>BD</v>
          </cell>
          <cell r="F509">
            <v>2013</v>
          </cell>
          <cell r="G509">
            <v>5</v>
          </cell>
          <cell r="H509">
            <v>0.09</v>
          </cell>
          <cell r="I509">
            <v>35.31</v>
          </cell>
          <cell r="J509">
            <v>36.56</v>
          </cell>
          <cell r="K509">
            <v>1.58</v>
          </cell>
        </row>
        <row r="510">
          <cell r="B510" t="str">
            <v>MDBD2016</v>
          </cell>
          <cell r="C510" t="str">
            <v>No. &amp; So. Appalachia</v>
          </cell>
          <cell r="D510" t="str">
            <v>MD</v>
          </cell>
          <cell r="E510" t="str">
            <v>BD</v>
          </cell>
          <cell r="F510">
            <v>2016</v>
          </cell>
          <cell r="G510">
            <v>5</v>
          </cell>
          <cell r="H510">
            <v>0.04</v>
          </cell>
          <cell r="I510">
            <v>35.21</v>
          </cell>
          <cell r="J510">
            <v>36.85</v>
          </cell>
          <cell r="K510">
            <v>1.59</v>
          </cell>
        </row>
        <row r="511">
          <cell r="B511" t="str">
            <v>MDBD2020</v>
          </cell>
          <cell r="C511" t="str">
            <v>No. &amp; So. Appalachia</v>
          </cell>
          <cell r="D511" t="str">
            <v>MD</v>
          </cell>
          <cell r="E511" t="str">
            <v>BD</v>
          </cell>
          <cell r="F511">
            <v>2020</v>
          </cell>
          <cell r="G511">
            <v>6</v>
          </cell>
          <cell r="H511">
            <v>0.4</v>
          </cell>
          <cell r="I511">
            <v>36.99</v>
          </cell>
          <cell r="J511">
            <v>36.99</v>
          </cell>
          <cell r="K511">
            <v>1.6</v>
          </cell>
        </row>
        <row r="512">
          <cell r="B512" t="str">
            <v>MDBD2025</v>
          </cell>
          <cell r="C512" t="str">
            <v>No. &amp; So. Appalachia</v>
          </cell>
          <cell r="D512" t="str">
            <v>MD</v>
          </cell>
          <cell r="E512" t="str">
            <v>BD</v>
          </cell>
          <cell r="F512">
            <v>2025</v>
          </cell>
          <cell r="G512">
            <v>6</v>
          </cell>
          <cell r="H512">
            <v>0.67</v>
          </cell>
          <cell r="I512">
            <v>36.81</v>
          </cell>
          <cell r="J512">
            <v>36.81</v>
          </cell>
          <cell r="K512">
            <v>1.59</v>
          </cell>
        </row>
        <row r="513">
          <cell r="B513" t="str">
            <v>MDBD2030</v>
          </cell>
          <cell r="C513" t="str">
            <v>No. &amp; So. Appalachia</v>
          </cell>
          <cell r="D513" t="str">
            <v>MD</v>
          </cell>
          <cell r="E513" t="str">
            <v>BD</v>
          </cell>
          <cell r="F513">
            <v>2030</v>
          </cell>
          <cell r="G513">
            <v>7</v>
          </cell>
          <cell r="H513">
            <v>1.71</v>
          </cell>
          <cell r="I513">
            <v>36.81</v>
          </cell>
          <cell r="J513">
            <v>37.79</v>
          </cell>
          <cell r="K513">
            <v>1.63</v>
          </cell>
        </row>
        <row r="514">
          <cell r="B514">
            <v>0</v>
          </cell>
          <cell r="C514">
            <v>0</v>
          </cell>
        </row>
        <row r="515">
          <cell r="B515" t="str">
            <v>MDBE2008</v>
          </cell>
          <cell r="C515" t="str">
            <v>No. &amp; So. Appalachia</v>
          </cell>
          <cell r="D515" t="str">
            <v>MD</v>
          </cell>
          <cell r="E515" t="str">
            <v>BE</v>
          </cell>
          <cell r="F515">
            <v>2008</v>
          </cell>
          <cell r="G515">
            <v>20</v>
          </cell>
          <cell r="H515">
            <v>1.77</v>
          </cell>
          <cell r="I515">
            <v>110.11</v>
          </cell>
          <cell r="J515">
            <v>134.80000000000001</v>
          </cell>
          <cell r="K515">
            <v>5.44</v>
          </cell>
        </row>
        <row r="516">
          <cell r="B516" t="str">
            <v>MDBE2009</v>
          </cell>
          <cell r="C516" t="str">
            <v>No. &amp; So. Appalachia</v>
          </cell>
          <cell r="D516" t="str">
            <v>MD</v>
          </cell>
          <cell r="E516" t="str">
            <v>BE</v>
          </cell>
          <cell r="F516">
            <v>2009</v>
          </cell>
          <cell r="G516">
            <v>20</v>
          </cell>
          <cell r="H516">
            <v>1.77</v>
          </cell>
          <cell r="I516">
            <v>110.56</v>
          </cell>
          <cell r="J516">
            <v>134.04</v>
          </cell>
          <cell r="K516">
            <v>5.41</v>
          </cell>
        </row>
        <row r="517">
          <cell r="B517" t="str">
            <v>MDBE2011</v>
          </cell>
          <cell r="C517" t="str">
            <v>No. &amp; So. Appalachia</v>
          </cell>
          <cell r="D517" t="str">
            <v>MD</v>
          </cell>
          <cell r="E517" t="str">
            <v>BE</v>
          </cell>
          <cell r="F517">
            <v>2011</v>
          </cell>
          <cell r="G517">
            <v>6</v>
          </cell>
          <cell r="H517">
            <v>0.55000000000000004</v>
          </cell>
          <cell r="I517">
            <v>35.39</v>
          </cell>
          <cell r="J517">
            <v>36.450000000000003</v>
          </cell>
          <cell r="K517">
            <v>1.47</v>
          </cell>
        </row>
        <row r="518">
          <cell r="B518" t="str">
            <v>MDBE2013</v>
          </cell>
          <cell r="C518" t="str">
            <v>No. &amp; So. Appalachia</v>
          </cell>
          <cell r="D518" t="str">
            <v>MD</v>
          </cell>
          <cell r="E518" t="str">
            <v>BE</v>
          </cell>
          <cell r="F518">
            <v>2013</v>
          </cell>
          <cell r="G518">
            <v>6</v>
          </cell>
          <cell r="H518">
            <v>0.55000000000000004</v>
          </cell>
          <cell r="I518">
            <v>35.31</v>
          </cell>
          <cell r="J518">
            <v>36.56</v>
          </cell>
          <cell r="K518">
            <v>1.47</v>
          </cell>
        </row>
        <row r="519">
          <cell r="B519" t="str">
            <v>MDBE2016</v>
          </cell>
          <cell r="C519" t="str">
            <v>No. &amp; So. Appalachia</v>
          </cell>
          <cell r="D519" t="str">
            <v>MD</v>
          </cell>
          <cell r="E519" t="str">
            <v>BE</v>
          </cell>
          <cell r="F519">
            <v>2016</v>
          </cell>
          <cell r="G519">
            <v>8</v>
          </cell>
          <cell r="H519">
            <v>0.53</v>
          </cell>
          <cell r="I519">
            <v>36.36</v>
          </cell>
          <cell r="J519">
            <v>36.85</v>
          </cell>
          <cell r="K519">
            <v>1.49</v>
          </cell>
        </row>
        <row r="520">
          <cell r="B520" t="str">
            <v>MDBE2020</v>
          </cell>
          <cell r="C520" t="str">
            <v>No. &amp; So. Appalachia</v>
          </cell>
          <cell r="D520" t="str">
            <v>MD</v>
          </cell>
          <cell r="E520" t="str">
            <v>BE</v>
          </cell>
          <cell r="F520">
            <v>2020</v>
          </cell>
          <cell r="G520">
            <v>8</v>
          </cell>
          <cell r="H520">
            <v>0.21</v>
          </cell>
          <cell r="I520">
            <v>36.22</v>
          </cell>
          <cell r="J520">
            <v>36.99</v>
          </cell>
          <cell r="K520">
            <v>1.49</v>
          </cell>
        </row>
        <row r="521">
          <cell r="B521" t="str">
            <v>MDBE2025</v>
          </cell>
          <cell r="C521" t="str">
            <v>No. &amp; So. Appalachia</v>
          </cell>
          <cell r="D521" t="str">
            <v>MD</v>
          </cell>
          <cell r="E521" t="str">
            <v>BE</v>
          </cell>
          <cell r="F521">
            <v>2025</v>
          </cell>
          <cell r="G521">
            <v>1</v>
          </cell>
          <cell r="H521">
            <v>0</v>
          </cell>
          <cell r="I521">
            <v>24.8</v>
          </cell>
          <cell r="J521">
            <v>36.81</v>
          </cell>
          <cell r="K521">
            <v>1.48</v>
          </cell>
        </row>
        <row r="522">
          <cell r="B522" t="str">
            <v>MDBE2030</v>
          </cell>
          <cell r="C522" t="str">
            <v>No. &amp; So. Appalachia</v>
          </cell>
          <cell r="D522" t="str">
            <v>MD</v>
          </cell>
          <cell r="E522" t="str">
            <v>BE</v>
          </cell>
          <cell r="F522">
            <v>2030</v>
          </cell>
          <cell r="G522">
            <v>9</v>
          </cell>
          <cell r="H522">
            <v>0.67</v>
          </cell>
          <cell r="I522">
            <v>36.630000000000003</v>
          </cell>
          <cell r="J522">
            <v>36.630000000000003</v>
          </cell>
          <cell r="K522">
            <v>1.48</v>
          </cell>
        </row>
        <row r="523">
          <cell r="B523">
            <v>0</v>
          </cell>
          <cell r="C523">
            <v>0</v>
          </cell>
        </row>
        <row r="524">
          <cell r="B524" t="str">
            <v>MDBF2008</v>
          </cell>
          <cell r="C524" t="str">
            <v>No. &amp; So. Appalachia</v>
          </cell>
          <cell r="D524" t="str">
            <v>MD</v>
          </cell>
          <cell r="E524" t="str">
            <v>BF</v>
          </cell>
          <cell r="F524">
            <v>2008</v>
          </cell>
          <cell r="G524">
            <v>23</v>
          </cell>
          <cell r="H524">
            <v>0.22</v>
          </cell>
          <cell r="I524">
            <v>110.11</v>
          </cell>
          <cell r="J524">
            <v>134.80000000000001</v>
          </cell>
          <cell r="K524">
            <v>5.53</v>
          </cell>
        </row>
        <row r="525">
          <cell r="B525" t="str">
            <v>MDBF2009</v>
          </cell>
          <cell r="C525" t="str">
            <v>No. &amp; So. Appalachia</v>
          </cell>
          <cell r="D525" t="str">
            <v>MD</v>
          </cell>
          <cell r="E525" t="str">
            <v>BF</v>
          </cell>
          <cell r="F525">
            <v>2009</v>
          </cell>
          <cell r="G525">
            <v>23</v>
          </cell>
          <cell r="H525">
            <v>0.22</v>
          </cell>
          <cell r="I525">
            <v>110.56</v>
          </cell>
          <cell r="J525">
            <v>134.04</v>
          </cell>
          <cell r="K525">
            <v>5.5</v>
          </cell>
        </row>
        <row r="526">
          <cell r="B526" t="str">
            <v>MDBF2011</v>
          </cell>
          <cell r="C526" t="str">
            <v>No. &amp; So. Appalachia</v>
          </cell>
          <cell r="D526" t="str">
            <v>MD</v>
          </cell>
          <cell r="E526" t="str">
            <v>BF</v>
          </cell>
          <cell r="F526">
            <v>2011</v>
          </cell>
          <cell r="G526">
            <v>6</v>
          </cell>
          <cell r="H526">
            <v>0.04</v>
          </cell>
          <cell r="I526">
            <v>35.39</v>
          </cell>
          <cell r="J526">
            <v>36.450000000000003</v>
          </cell>
          <cell r="K526">
            <v>1.49</v>
          </cell>
        </row>
        <row r="527">
          <cell r="B527" t="str">
            <v>MDBF2013</v>
          </cell>
          <cell r="C527" t="str">
            <v>No. &amp; So. Appalachia</v>
          </cell>
          <cell r="D527" t="str">
            <v>MD</v>
          </cell>
          <cell r="E527" t="str">
            <v>BF</v>
          </cell>
          <cell r="F527">
            <v>2013</v>
          </cell>
          <cell r="G527">
            <v>5</v>
          </cell>
          <cell r="H527">
            <v>0.04</v>
          </cell>
          <cell r="I527">
            <v>33.65</v>
          </cell>
          <cell r="J527">
            <v>36.56</v>
          </cell>
          <cell r="K527">
            <v>1.5</v>
          </cell>
        </row>
        <row r="528">
          <cell r="B528" t="str">
            <v>MDBF2016</v>
          </cell>
          <cell r="C528" t="str">
            <v>No. &amp; So. Appalachia</v>
          </cell>
          <cell r="D528" t="str">
            <v>MD</v>
          </cell>
          <cell r="E528" t="str">
            <v>BF</v>
          </cell>
          <cell r="F528">
            <v>2016</v>
          </cell>
          <cell r="G528">
            <v>8</v>
          </cell>
          <cell r="H528">
            <v>0.08</v>
          </cell>
          <cell r="I528">
            <v>36.36</v>
          </cell>
          <cell r="J528">
            <v>36.85</v>
          </cell>
          <cell r="K528">
            <v>1.51</v>
          </cell>
        </row>
        <row r="529">
          <cell r="B529" t="str">
            <v>MDBF2020</v>
          </cell>
          <cell r="C529" t="str">
            <v>No. &amp; So. Appalachia</v>
          </cell>
          <cell r="D529" t="str">
            <v>MD</v>
          </cell>
          <cell r="E529" t="str">
            <v>BF</v>
          </cell>
          <cell r="F529">
            <v>2020</v>
          </cell>
          <cell r="G529">
            <v>8</v>
          </cell>
          <cell r="H529">
            <v>0.05</v>
          </cell>
          <cell r="I529">
            <v>36.22</v>
          </cell>
          <cell r="J529">
            <v>36.99</v>
          </cell>
          <cell r="K529">
            <v>1.52</v>
          </cell>
        </row>
        <row r="530">
          <cell r="B530" t="str">
            <v>MDBF2025</v>
          </cell>
          <cell r="C530" t="str">
            <v>No. &amp; So. Appalachia</v>
          </cell>
          <cell r="D530" t="str">
            <v>MD</v>
          </cell>
          <cell r="E530" t="str">
            <v>BF</v>
          </cell>
          <cell r="F530">
            <v>2025</v>
          </cell>
          <cell r="G530">
            <v>1</v>
          </cell>
          <cell r="H530">
            <v>0</v>
          </cell>
          <cell r="I530">
            <v>24.8</v>
          </cell>
          <cell r="J530">
            <v>36.81</v>
          </cell>
          <cell r="K530">
            <v>1.51</v>
          </cell>
        </row>
        <row r="531">
          <cell r="B531" t="str">
            <v>MDBF2030</v>
          </cell>
          <cell r="C531" t="str">
            <v>No. &amp; So. Appalachia</v>
          </cell>
          <cell r="D531" t="str">
            <v>MD</v>
          </cell>
          <cell r="E531" t="str">
            <v>BF</v>
          </cell>
          <cell r="F531">
            <v>2030</v>
          </cell>
          <cell r="G531">
            <v>1</v>
          </cell>
          <cell r="H531">
            <v>0</v>
          </cell>
          <cell r="I531">
            <v>24.68</v>
          </cell>
          <cell r="J531">
            <v>36.630000000000003</v>
          </cell>
          <cell r="K531">
            <v>1.5</v>
          </cell>
        </row>
        <row r="532">
          <cell r="B532">
            <v>0</v>
          </cell>
          <cell r="C532">
            <v>0</v>
          </cell>
        </row>
        <row r="533">
          <cell r="B533" t="str">
            <v>MDSE2008</v>
          </cell>
          <cell r="C533" t="str">
            <v>No. &amp; So. Appalachia</v>
          </cell>
          <cell r="D533" t="str">
            <v>MD</v>
          </cell>
          <cell r="E533" t="str">
            <v>SE</v>
          </cell>
          <cell r="F533">
            <v>2008</v>
          </cell>
          <cell r="G533">
            <v>7</v>
          </cell>
          <cell r="H533">
            <v>0.05</v>
          </cell>
          <cell r="I533">
            <v>110.11</v>
          </cell>
          <cell r="J533">
            <v>134.80000000000001</v>
          </cell>
          <cell r="K533">
            <v>6.85</v>
          </cell>
        </row>
        <row r="534">
          <cell r="B534" t="str">
            <v>MDSE2009</v>
          </cell>
          <cell r="C534" t="str">
            <v>No. &amp; So. Appalachia</v>
          </cell>
          <cell r="D534" t="str">
            <v>MD</v>
          </cell>
          <cell r="E534" t="str">
            <v>SE</v>
          </cell>
          <cell r="F534">
            <v>2009</v>
          </cell>
          <cell r="G534">
            <v>7</v>
          </cell>
          <cell r="H534">
            <v>0.05</v>
          </cell>
          <cell r="I534">
            <v>110.56</v>
          </cell>
          <cell r="J534">
            <v>134.04</v>
          </cell>
          <cell r="K534">
            <v>6.81</v>
          </cell>
        </row>
        <row r="535">
          <cell r="B535" t="str">
            <v>MDSE2011</v>
          </cell>
          <cell r="C535" t="str">
            <v>No. &amp; So. Appalachia</v>
          </cell>
          <cell r="D535" t="str">
            <v>MD</v>
          </cell>
          <cell r="E535" t="str">
            <v>SE</v>
          </cell>
          <cell r="F535">
            <v>2011</v>
          </cell>
          <cell r="G535">
            <v>1</v>
          </cell>
          <cell r="H535">
            <v>0</v>
          </cell>
          <cell r="I535">
            <v>32.94</v>
          </cell>
          <cell r="J535">
            <v>36.450000000000003</v>
          </cell>
          <cell r="K535">
            <v>1.85</v>
          </cell>
        </row>
        <row r="536">
          <cell r="B536" t="str">
            <v>MDSE2013</v>
          </cell>
          <cell r="C536" t="str">
            <v>No. &amp; So. Appalachia</v>
          </cell>
          <cell r="D536" t="str">
            <v>MD</v>
          </cell>
          <cell r="E536" t="str">
            <v>SE</v>
          </cell>
          <cell r="F536">
            <v>2013</v>
          </cell>
          <cell r="G536">
            <v>1</v>
          </cell>
          <cell r="H536">
            <v>0</v>
          </cell>
          <cell r="I536">
            <v>32.869999999999997</v>
          </cell>
          <cell r="J536">
            <v>36.56</v>
          </cell>
          <cell r="K536">
            <v>1.86</v>
          </cell>
        </row>
        <row r="537">
          <cell r="B537" t="str">
            <v>MDSE2016</v>
          </cell>
          <cell r="C537" t="str">
            <v>No. &amp; So. Appalachia</v>
          </cell>
          <cell r="D537" t="str">
            <v>MD</v>
          </cell>
          <cell r="E537" t="str">
            <v>SE</v>
          </cell>
          <cell r="F537">
            <v>2016</v>
          </cell>
          <cell r="G537">
            <v>2</v>
          </cell>
          <cell r="H537">
            <v>0.02</v>
          </cell>
          <cell r="I537">
            <v>35.93</v>
          </cell>
          <cell r="J537">
            <v>36.85</v>
          </cell>
          <cell r="K537">
            <v>1.87</v>
          </cell>
        </row>
        <row r="538">
          <cell r="B538" t="str">
            <v>MDSE2020</v>
          </cell>
          <cell r="C538" t="str">
            <v>No. &amp; So. Appalachia</v>
          </cell>
          <cell r="D538" t="str">
            <v>MD</v>
          </cell>
          <cell r="E538" t="str">
            <v>SE</v>
          </cell>
          <cell r="F538">
            <v>2020</v>
          </cell>
          <cell r="G538">
            <v>3</v>
          </cell>
          <cell r="H538">
            <v>0.01</v>
          </cell>
          <cell r="I538">
            <v>36.22</v>
          </cell>
          <cell r="J538">
            <v>36.99</v>
          </cell>
          <cell r="K538">
            <v>1.88</v>
          </cell>
        </row>
        <row r="539">
          <cell r="B539" t="str">
            <v>MDSE2025</v>
          </cell>
          <cell r="C539" t="str">
            <v>No. &amp; So. Appalachia</v>
          </cell>
          <cell r="D539" t="str">
            <v>MD</v>
          </cell>
          <cell r="E539" t="str">
            <v>SE</v>
          </cell>
          <cell r="F539">
            <v>2025</v>
          </cell>
          <cell r="G539">
            <v>1</v>
          </cell>
          <cell r="H539">
            <v>0</v>
          </cell>
          <cell r="I539">
            <v>32.479999999999997</v>
          </cell>
          <cell r="J539">
            <v>36.81</v>
          </cell>
          <cell r="K539">
            <v>1.87</v>
          </cell>
        </row>
        <row r="540">
          <cell r="B540" t="str">
            <v>MDSE2030</v>
          </cell>
          <cell r="C540" t="str">
            <v>No. &amp; So. Appalachia</v>
          </cell>
          <cell r="D540" t="str">
            <v>MD</v>
          </cell>
          <cell r="E540" t="str">
            <v>SE</v>
          </cell>
          <cell r="F540">
            <v>2030</v>
          </cell>
          <cell r="G540">
            <v>3</v>
          </cell>
          <cell r="H540">
            <v>0</v>
          </cell>
          <cell r="I540">
            <v>35.86</v>
          </cell>
          <cell r="J540">
            <v>37.549999999999997</v>
          </cell>
          <cell r="K540">
            <v>1.91</v>
          </cell>
        </row>
        <row r="541">
          <cell r="B541">
            <v>0</v>
          </cell>
          <cell r="C541">
            <v>0</v>
          </cell>
        </row>
        <row r="542">
          <cell r="B542" t="str">
            <v>MOBF2008</v>
          </cell>
          <cell r="C542" t="str">
            <v>Other US</v>
          </cell>
          <cell r="D542" t="str">
            <v>MO</v>
          </cell>
          <cell r="E542" t="str">
            <v>BF</v>
          </cell>
          <cell r="F542">
            <v>2008</v>
          </cell>
          <cell r="G542">
            <v>1</v>
          </cell>
          <cell r="H542">
            <v>0</v>
          </cell>
          <cell r="I542">
            <v>33.020000000000003</v>
          </cell>
          <cell r="J542">
            <v>119.93</v>
          </cell>
          <cell r="K542">
            <v>5.28</v>
          </cell>
        </row>
        <row r="543">
          <cell r="B543" t="str">
            <v>MOBF2009</v>
          </cell>
          <cell r="C543" t="str">
            <v>Other US</v>
          </cell>
          <cell r="D543" t="str">
            <v>MO</v>
          </cell>
          <cell r="E543" t="str">
            <v>BF</v>
          </cell>
          <cell r="F543">
            <v>2009</v>
          </cell>
          <cell r="G543">
            <v>1</v>
          </cell>
          <cell r="H543">
            <v>0</v>
          </cell>
          <cell r="I543">
            <v>34.39</v>
          </cell>
          <cell r="J543">
            <v>120.38</v>
          </cell>
          <cell r="K543">
            <v>5.3</v>
          </cell>
        </row>
        <row r="544">
          <cell r="B544" t="str">
            <v>MOBF2011</v>
          </cell>
          <cell r="C544" t="str">
            <v>Other US</v>
          </cell>
          <cell r="D544" t="str">
            <v>MO</v>
          </cell>
          <cell r="E544" t="str">
            <v>BF</v>
          </cell>
          <cell r="F544">
            <v>2011</v>
          </cell>
          <cell r="G544">
            <v>1</v>
          </cell>
          <cell r="H544">
            <v>0.02</v>
          </cell>
          <cell r="I544">
            <v>35.79</v>
          </cell>
          <cell r="J544">
            <v>35.79</v>
          </cell>
          <cell r="K544">
            <v>1.58</v>
          </cell>
        </row>
        <row r="545">
          <cell r="B545" t="str">
            <v>MOBF2013</v>
          </cell>
          <cell r="C545" t="str">
            <v>Other US</v>
          </cell>
          <cell r="D545" t="str">
            <v>MO</v>
          </cell>
          <cell r="E545" t="str">
            <v>BF</v>
          </cell>
          <cell r="F545">
            <v>2013</v>
          </cell>
          <cell r="G545">
            <v>1</v>
          </cell>
          <cell r="H545">
            <v>0</v>
          </cell>
          <cell r="I545">
            <v>35.72</v>
          </cell>
          <cell r="J545">
            <v>35.72</v>
          </cell>
          <cell r="K545">
            <v>1.57</v>
          </cell>
        </row>
        <row r="546">
          <cell r="B546" t="str">
            <v>MOBF2016</v>
          </cell>
          <cell r="C546" t="str">
            <v>Other US</v>
          </cell>
          <cell r="D546" t="str">
            <v>MO</v>
          </cell>
          <cell r="E546" t="str">
            <v>BF</v>
          </cell>
          <cell r="F546">
            <v>2016</v>
          </cell>
          <cell r="G546">
            <v>1</v>
          </cell>
          <cell r="H546">
            <v>0</v>
          </cell>
          <cell r="I546">
            <v>35.61</v>
          </cell>
          <cell r="J546">
            <v>35.61</v>
          </cell>
          <cell r="K546">
            <v>1.57</v>
          </cell>
        </row>
        <row r="547">
          <cell r="B547" t="str">
            <v>MOBF2020</v>
          </cell>
          <cell r="C547" t="str">
            <v>Other US</v>
          </cell>
          <cell r="D547" t="str">
            <v>MO</v>
          </cell>
          <cell r="E547" t="str">
            <v>BF</v>
          </cell>
          <cell r="F547">
            <v>2020</v>
          </cell>
          <cell r="G547">
            <v>1</v>
          </cell>
          <cell r="H547">
            <v>0</v>
          </cell>
          <cell r="I547">
            <v>35.47</v>
          </cell>
          <cell r="J547">
            <v>35.47</v>
          </cell>
          <cell r="K547">
            <v>1.56</v>
          </cell>
        </row>
        <row r="548">
          <cell r="B548" t="str">
            <v>MOBF2025</v>
          </cell>
          <cell r="C548" t="str">
            <v>Other US</v>
          </cell>
          <cell r="D548" t="str">
            <v>MO</v>
          </cell>
          <cell r="E548" t="str">
            <v>BF</v>
          </cell>
          <cell r="F548">
            <v>2025</v>
          </cell>
          <cell r="G548">
            <v>1</v>
          </cell>
          <cell r="H548">
            <v>0</v>
          </cell>
          <cell r="I548">
            <v>35.29</v>
          </cell>
          <cell r="J548">
            <v>35.29</v>
          </cell>
          <cell r="K548">
            <v>1.55</v>
          </cell>
        </row>
        <row r="549">
          <cell r="B549" t="str">
            <v>MOBF2030</v>
          </cell>
          <cell r="C549" t="str">
            <v>Other US</v>
          </cell>
          <cell r="D549" t="str">
            <v>MO</v>
          </cell>
          <cell r="E549" t="str">
            <v>BF</v>
          </cell>
          <cell r="F549">
            <v>2030</v>
          </cell>
          <cell r="G549">
            <v>1</v>
          </cell>
          <cell r="H549">
            <v>0</v>
          </cell>
          <cell r="I549">
            <v>35.11</v>
          </cell>
          <cell r="J549">
            <v>35.11</v>
          </cell>
          <cell r="K549">
            <v>1.55</v>
          </cell>
        </row>
        <row r="550">
          <cell r="B550">
            <v>0</v>
          </cell>
          <cell r="C550">
            <v>0</v>
          </cell>
        </row>
        <row r="551">
          <cell r="B551" t="str">
            <v>MOBG2008</v>
          </cell>
          <cell r="C551" t="str">
            <v>Other US</v>
          </cell>
          <cell r="D551" t="str">
            <v>MO</v>
          </cell>
          <cell r="E551" t="str">
            <v>BG</v>
          </cell>
          <cell r="F551">
            <v>2008</v>
          </cell>
          <cell r="G551">
            <v>4</v>
          </cell>
          <cell r="H551">
            <v>0.24</v>
          </cell>
          <cell r="I551">
            <v>35.58</v>
          </cell>
          <cell r="J551">
            <v>119.78</v>
          </cell>
          <cell r="K551">
            <v>5.27</v>
          </cell>
        </row>
        <row r="552">
          <cell r="B552" t="str">
            <v>MOBG2009</v>
          </cell>
          <cell r="C552" t="str">
            <v>Other US</v>
          </cell>
          <cell r="D552" t="str">
            <v>MO</v>
          </cell>
          <cell r="E552" t="str">
            <v>BG</v>
          </cell>
          <cell r="F552">
            <v>2009</v>
          </cell>
          <cell r="G552">
            <v>4</v>
          </cell>
          <cell r="H552">
            <v>0.24</v>
          </cell>
          <cell r="I552">
            <v>37.049999999999997</v>
          </cell>
          <cell r="J552">
            <v>120.12</v>
          </cell>
          <cell r="K552">
            <v>5.29</v>
          </cell>
        </row>
        <row r="553">
          <cell r="B553" t="str">
            <v>MOBG2011</v>
          </cell>
          <cell r="C553" t="str">
            <v>Other US</v>
          </cell>
          <cell r="D553" t="str">
            <v>MO</v>
          </cell>
          <cell r="E553" t="str">
            <v>BG</v>
          </cell>
          <cell r="F553">
            <v>2011</v>
          </cell>
          <cell r="G553">
            <v>1</v>
          </cell>
          <cell r="H553">
            <v>7.0000000000000007E-2</v>
          </cell>
          <cell r="I553">
            <v>32.18</v>
          </cell>
          <cell r="J553">
            <v>35.79</v>
          </cell>
          <cell r="K553">
            <v>1.58</v>
          </cell>
        </row>
        <row r="554">
          <cell r="B554" t="str">
            <v>MOBG2013</v>
          </cell>
          <cell r="C554" t="str">
            <v>Other US</v>
          </cell>
          <cell r="D554" t="str">
            <v>MO</v>
          </cell>
          <cell r="E554" t="str">
            <v>BG</v>
          </cell>
          <cell r="F554">
            <v>2013</v>
          </cell>
          <cell r="G554">
            <v>2</v>
          </cell>
          <cell r="H554">
            <v>0.09</v>
          </cell>
          <cell r="I554">
            <v>35.72</v>
          </cell>
          <cell r="J554">
            <v>35.72</v>
          </cell>
          <cell r="K554">
            <v>1.57</v>
          </cell>
        </row>
        <row r="555">
          <cell r="B555" t="str">
            <v>MOBG2016</v>
          </cell>
          <cell r="C555" t="str">
            <v>Other US</v>
          </cell>
          <cell r="D555" t="str">
            <v>MO</v>
          </cell>
          <cell r="E555" t="str">
            <v>BG</v>
          </cell>
          <cell r="F555">
            <v>2016</v>
          </cell>
          <cell r="G555">
            <v>2</v>
          </cell>
          <cell r="H555">
            <v>0.09</v>
          </cell>
          <cell r="I555">
            <v>35.61</v>
          </cell>
          <cell r="J555">
            <v>35.61</v>
          </cell>
          <cell r="K555">
            <v>1.57</v>
          </cell>
        </row>
        <row r="556">
          <cell r="B556" t="str">
            <v>MOBG2020</v>
          </cell>
          <cell r="C556" t="str">
            <v>Other US</v>
          </cell>
          <cell r="D556" t="str">
            <v>MO</v>
          </cell>
          <cell r="E556" t="str">
            <v>BG</v>
          </cell>
          <cell r="F556">
            <v>2020</v>
          </cell>
          <cell r="G556">
            <v>2</v>
          </cell>
          <cell r="H556">
            <v>0.09</v>
          </cell>
          <cell r="I556">
            <v>35.47</v>
          </cell>
          <cell r="J556">
            <v>35.47</v>
          </cell>
          <cell r="K556">
            <v>1.56</v>
          </cell>
        </row>
        <row r="557">
          <cell r="B557" t="str">
            <v>MOBG2025</v>
          </cell>
          <cell r="C557" t="str">
            <v>Other US</v>
          </cell>
          <cell r="D557" t="str">
            <v>MO</v>
          </cell>
          <cell r="E557" t="str">
            <v>BG</v>
          </cell>
          <cell r="F557">
            <v>2025</v>
          </cell>
          <cell r="G557">
            <v>2</v>
          </cell>
          <cell r="H557">
            <v>0.08</v>
          </cell>
          <cell r="I557">
            <v>35.29</v>
          </cell>
          <cell r="J557">
            <v>35.29</v>
          </cell>
          <cell r="K557">
            <v>1.55</v>
          </cell>
        </row>
        <row r="558">
          <cell r="B558" t="str">
            <v>MOBG2030</v>
          </cell>
          <cell r="C558" t="str">
            <v>Other US</v>
          </cell>
          <cell r="D558" t="str">
            <v>MO</v>
          </cell>
          <cell r="E558" t="str">
            <v>BG</v>
          </cell>
          <cell r="F558">
            <v>2030</v>
          </cell>
          <cell r="G558">
            <v>2</v>
          </cell>
          <cell r="H558">
            <v>0.04</v>
          </cell>
          <cell r="I558">
            <v>35.11</v>
          </cell>
          <cell r="J558">
            <v>35.11</v>
          </cell>
          <cell r="K558">
            <v>1.55</v>
          </cell>
        </row>
        <row r="559">
          <cell r="B559">
            <v>0</v>
          </cell>
          <cell r="C559">
            <v>0</v>
          </cell>
        </row>
        <row r="560">
          <cell r="B560" t="str">
            <v>MPBA2008</v>
          </cell>
          <cell r="C560" t="str">
            <v>Wyoming &amp; Montana</v>
          </cell>
          <cell r="D560" t="str">
            <v>MP</v>
          </cell>
          <cell r="E560" t="str">
            <v>BA</v>
          </cell>
          <cell r="F560">
            <v>2008</v>
          </cell>
          <cell r="G560">
            <v>1</v>
          </cell>
          <cell r="H560">
            <v>0.04</v>
          </cell>
          <cell r="I560">
            <v>53.99</v>
          </cell>
          <cell r="J560">
            <v>215.16</v>
          </cell>
          <cell r="K560">
            <v>8.9600000000000009</v>
          </cell>
        </row>
        <row r="561">
          <cell r="B561" t="str">
            <v>MPBA2009</v>
          </cell>
          <cell r="C561" t="str">
            <v>Wyoming &amp; Montana</v>
          </cell>
          <cell r="D561" t="str">
            <v>MP</v>
          </cell>
          <cell r="E561" t="str">
            <v>BA</v>
          </cell>
          <cell r="F561">
            <v>2009</v>
          </cell>
          <cell r="G561">
            <v>1</v>
          </cell>
          <cell r="H561">
            <v>0.04</v>
          </cell>
          <cell r="I561">
            <v>55.07</v>
          </cell>
          <cell r="J561">
            <v>185.98</v>
          </cell>
          <cell r="K561">
            <v>7.75</v>
          </cell>
        </row>
        <row r="562">
          <cell r="B562" t="str">
            <v>MPBA2011</v>
          </cell>
          <cell r="C562" t="str">
            <v>Wyoming &amp; Montana</v>
          </cell>
          <cell r="D562" t="str">
            <v>MP</v>
          </cell>
          <cell r="E562" t="str">
            <v>BA</v>
          </cell>
          <cell r="F562">
            <v>2011</v>
          </cell>
          <cell r="G562">
            <v>1</v>
          </cell>
          <cell r="H562">
            <v>0.04</v>
          </cell>
          <cell r="I562">
            <v>55.91</v>
          </cell>
          <cell r="J562">
            <v>60.11</v>
          </cell>
          <cell r="K562">
            <v>2.5</v>
          </cell>
        </row>
        <row r="563">
          <cell r="B563" t="str">
            <v>MPBA2013</v>
          </cell>
          <cell r="C563" t="str">
            <v>Wyoming &amp; Montana</v>
          </cell>
          <cell r="D563" t="str">
            <v>MP</v>
          </cell>
          <cell r="E563" t="str">
            <v>BA</v>
          </cell>
          <cell r="F563">
            <v>2013</v>
          </cell>
          <cell r="G563">
            <v>1</v>
          </cell>
          <cell r="H563">
            <v>0.04</v>
          </cell>
          <cell r="I563">
            <v>55.35</v>
          </cell>
          <cell r="J563">
            <v>69.239999999999995</v>
          </cell>
          <cell r="K563">
            <v>2.88</v>
          </cell>
        </row>
        <row r="564">
          <cell r="B564" t="str">
            <v>MPBA2016</v>
          </cell>
          <cell r="C564" t="str">
            <v>Wyoming &amp; Montana</v>
          </cell>
          <cell r="D564" t="str">
            <v>MP</v>
          </cell>
          <cell r="E564" t="str">
            <v>BA</v>
          </cell>
          <cell r="F564">
            <v>2016</v>
          </cell>
          <cell r="G564">
            <v>1</v>
          </cell>
          <cell r="H564">
            <v>0.04</v>
          </cell>
          <cell r="I564">
            <v>54.52</v>
          </cell>
          <cell r="J564">
            <v>79.89</v>
          </cell>
          <cell r="K564">
            <v>3.33</v>
          </cell>
        </row>
        <row r="565">
          <cell r="B565" t="str">
            <v>MPBA2020</v>
          </cell>
          <cell r="C565" t="str">
            <v>Wyoming &amp; Montana</v>
          </cell>
          <cell r="D565" t="str">
            <v>MP</v>
          </cell>
          <cell r="E565" t="str">
            <v>BA</v>
          </cell>
          <cell r="F565">
            <v>2020</v>
          </cell>
          <cell r="G565">
            <v>1</v>
          </cell>
          <cell r="H565">
            <v>0.04</v>
          </cell>
          <cell r="I565">
            <v>53.44</v>
          </cell>
          <cell r="J565">
            <v>101.01</v>
          </cell>
          <cell r="K565">
            <v>4.21</v>
          </cell>
        </row>
        <row r="566">
          <cell r="B566" t="str">
            <v>MPBA2025</v>
          </cell>
          <cell r="C566" t="str">
            <v>Wyoming &amp; Montana</v>
          </cell>
          <cell r="D566" t="str">
            <v>MP</v>
          </cell>
          <cell r="E566" t="str">
            <v>BA</v>
          </cell>
          <cell r="F566">
            <v>2025</v>
          </cell>
          <cell r="G566">
            <v>1</v>
          </cell>
          <cell r="H566">
            <v>0.04</v>
          </cell>
          <cell r="I566">
            <v>52.12</v>
          </cell>
          <cell r="J566">
            <v>97.6</v>
          </cell>
          <cell r="K566">
            <v>4.07</v>
          </cell>
        </row>
        <row r="567">
          <cell r="B567" t="str">
            <v>MPBA2030</v>
          </cell>
          <cell r="C567" t="str">
            <v>Wyoming &amp; Montana</v>
          </cell>
          <cell r="D567" t="str">
            <v>MP</v>
          </cell>
          <cell r="E567" t="str">
            <v>BA</v>
          </cell>
          <cell r="F567">
            <v>2030</v>
          </cell>
          <cell r="G567">
            <v>1</v>
          </cell>
          <cell r="H567">
            <v>0.04</v>
          </cell>
          <cell r="I567">
            <v>50.83</v>
          </cell>
          <cell r="J567">
            <v>99.25</v>
          </cell>
          <cell r="K567">
            <v>4.1399999999999997</v>
          </cell>
        </row>
        <row r="568">
          <cell r="B568">
            <v>0</v>
          </cell>
          <cell r="C568">
            <v>0</v>
          </cell>
        </row>
        <row r="569">
          <cell r="B569" t="str">
            <v>MPSA2008</v>
          </cell>
          <cell r="C569" t="str">
            <v>Wyoming &amp; Montana</v>
          </cell>
          <cell r="D569" t="str">
            <v>MP</v>
          </cell>
          <cell r="E569" t="str">
            <v>SA</v>
          </cell>
          <cell r="F569">
            <v>2008</v>
          </cell>
          <cell r="G569">
            <v>3</v>
          </cell>
          <cell r="H569">
            <v>0.39</v>
          </cell>
          <cell r="I569">
            <v>11.62</v>
          </cell>
          <cell r="J569">
            <v>74.069999999999993</v>
          </cell>
          <cell r="K569">
            <v>3.96</v>
          </cell>
        </row>
        <row r="570">
          <cell r="B570" t="str">
            <v>MPSA2009</v>
          </cell>
          <cell r="C570" t="str">
            <v>Wyoming &amp; Montana</v>
          </cell>
          <cell r="D570" t="str">
            <v>MP</v>
          </cell>
          <cell r="E570" t="str">
            <v>SA</v>
          </cell>
          <cell r="F570">
            <v>2009</v>
          </cell>
          <cell r="G570">
            <v>3</v>
          </cell>
          <cell r="H570">
            <v>0.4</v>
          </cell>
          <cell r="I570">
            <v>11.85</v>
          </cell>
          <cell r="J570">
            <v>81.22</v>
          </cell>
          <cell r="K570">
            <v>4.34</v>
          </cell>
        </row>
        <row r="571">
          <cell r="B571" t="str">
            <v>MPSA2011</v>
          </cell>
          <cell r="C571" t="str">
            <v>Wyoming &amp; Montana</v>
          </cell>
          <cell r="D571" t="str">
            <v>MP</v>
          </cell>
          <cell r="E571" t="str">
            <v>SA</v>
          </cell>
          <cell r="F571">
            <v>2011</v>
          </cell>
          <cell r="G571">
            <v>4</v>
          </cell>
          <cell r="H571">
            <v>25.19</v>
          </cell>
          <cell r="I571">
            <v>13.23</v>
          </cell>
          <cell r="J571">
            <v>13.4</v>
          </cell>
          <cell r="K571">
            <v>0.72</v>
          </cell>
        </row>
        <row r="572">
          <cell r="B572" t="str">
            <v>MPSA2013</v>
          </cell>
          <cell r="C572" t="str">
            <v>Wyoming &amp; Montana</v>
          </cell>
          <cell r="D572" t="str">
            <v>MP</v>
          </cell>
          <cell r="E572" t="str">
            <v>SA</v>
          </cell>
          <cell r="F572">
            <v>2013</v>
          </cell>
          <cell r="G572">
            <v>4</v>
          </cell>
          <cell r="H572">
            <v>38.24</v>
          </cell>
          <cell r="I572">
            <v>13.1</v>
          </cell>
          <cell r="J572">
            <v>13.3</v>
          </cell>
          <cell r="K572">
            <v>0.71</v>
          </cell>
        </row>
        <row r="573">
          <cell r="B573" t="str">
            <v>MPSA2016</v>
          </cell>
          <cell r="C573" t="str">
            <v>Wyoming &amp; Montana</v>
          </cell>
          <cell r="D573" t="str">
            <v>MP</v>
          </cell>
          <cell r="E573" t="str">
            <v>SA</v>
          </cell>
          <cell r="F573">
            <v>2016</v>
          </cell>
          <cell r="G573">
            <v>4</v>
          </cell>
          <cell r="H573">
            <v>71.599999999999994</v>
          </cell>
          <cell r="I573">
            <v>12.91</v>
          </cell>
          <cell r="J573">
            <v>13.14</v>
          </cell>
          <cell r="K573">
            <v>0.7</v>
          </cell>
        </row>
        <row r="574">
          <cell r="B574" t="str">
            <v>MPSA2020</v>
          </cell>
          <cell r="C574" t="str">
            <v>Wyoming &amp; Montana</v>
          </cell>
          <cell r="D574" t="str">
            <v>MP</v>
          </cell>
          <cell r="E574" t="str">
            <v>SA</v>
          </cell>
          <cell r="F574">
            <v>2020</v>
          </cell>
          <cell r="G574">
            <v>4</v>
          </cell>
          <cell r="H574">
            <v>75.739999999999995</v>
          </cell>
          <cell r="I574">
            <v>12.65</v>
          </cell>
          <cell r="J574">
            <v>12.95</v>
          </cell>
          <cell r="K574">
            <v>0.69</v>
          </cell>
        </row>
        <row r="575">
          <cell r="B575" t="str">
            <v>MPSA2025</v>
          </cell>
          <cell r="C575" t="str">
            <v>Wyoming &amp; Montana</v>
          </cell>
          <cell r="D575" t="str">
            <v>MP</v>
          </cell>
          <cell r="E575" t="str">
            <v>SA</v>
          </cell>
          <cell r="F575">
            <v>2025</v>
          </cell>
          <cell r="G575">
            <v>5</v>
          </cell>
          <cell r="H575">
            <v>135.22999999999999</v>
          </cell>
          <cell r="I575">
            <v>12.94</v>
          </cell>
          <cell r="J575">
            <v>12.94</v>
          </cell>
          <cell r="K575">
            <v>0.69</v>
          </cell>
        </row>
        <row r="576">
          <cell r="B576" t="str">
            <v>MPSA2030</v>
          </cell>
          <cell r="C576" t="str">
            <v>Wyoming &amp; Montana</v>
          </cell>
          <cell r="D576" t="str">
            <v>MP</v>
          </cell>
          <cell r="E576" t="str">
            <v>SA</v>
          </cell>
          <cell r="F576">
            <v>2030</v>
          </cell>
          <cell r="G576">
            <v>5</v>
          </cell>
          <cell r="H576">
            <v>109.29</v>
          </cell>
          <cell r="I576">
            <v>12.62</v>
          </cell>
          <cell r="J576">
            <v>12.62</v>
          </cell>
          <cell r="K576">
            <v>0.67</v>
          </cell>
        </row>
        <row r="577">
          <cell r="B577">
            <v>0</v>
          </cell>
          <cell r="C577">
            <v>0</v>
          </cell>
        </row>
        <row r="578">
          <cell r="B578" t="str">
            <v>MPSB2008</v>
          </cell>
          <cell r="C578" t="str">
            <v>Wyoming &amp; Montana</v>
          </cell>
          <cell r="D578" t="str">
            <v>MP</v>
          </cell>
          <cell r="E578" t="str">
            <v>SB</v>
          </cell>
          <cell r="F578">
            <v>2008</v>
          </cell>
          <cell r="G578">
            <v>3</v>
          </cell>
          <cell r="H578">
            <v>9.5500000000000007</v>
          </cell>
          <cell r="I578">
            <v>11.62</v>
          </cell>
          <cell r="J578">
            <v>70.98</v>
          </cell>
          <cell r="K578">
            <v>3.78</v>
          </cell>
        </row>
        <row r="579">
          <cell r="B579" t="str">
            <v>MPSB2009</v>
          </cell>
          <cell r="C579" t="str">
            <v>Wyoming &amp; Montana</v>
          </cell>
          <cell r="D579" t="str">
            <v>MP</v>
          </cell>
          <cell r="E579" t="str">
            <v>SB</v>
          </cell>
          <cell r="F579">
            <v>2009</v>
          </cell>
          <cell r="G579">
            <v>3</v>
          </cell>
          <cell r="H579">
            <v>9.8000000000000007</v>
          </cell>
          <cell r="I579">
            <v>11.85</v>
          </cell>
          <cell r="J579">
            <v>77.98</v>
          </cell>
          <cell r="K579">
            <v>4.16</v>
          </cell>
        </row>
        <row r="580">
          <cell r="B580" t="str">
            <v>MPSB2011</v>
          </cell>
          <cell r="C580" t="str">
            <v>Wyoming &amp; Montana</v>
          </cell>
          <cell r="D580" t="str">
            <v>MP</v>
          </cell>
          <cell r="E580" t="str">
            <v>SB</v>
          </cell>
          <cell r="F580">
            <v>2011</v>
          </cell>
          <cell r="G580">
            <v>2</v>
          </cell>
          <cell r="H580">
            <v>5.18</v>
          </cell>
          <cell r="I580">
            <v>10.82</v>
          </cell>
          <cell r="J580">
            <v>11.74</v>
          </cell>
          <cell r="K580">
            <v>0.63</v>
          </cell>
        </row>
        <row r="581">
          <cell r="B581" t="str">
            <v>MPSB2013</v>
          </cell>
          <cell r="C581" t="str">
            <v>Wyoming &amp; Montana</v>
          </cell>
          <cell r="D581" t="str">
            <v>MP</v>
          </cell>
          <cell r="E581" t="str">
            <v>SB</v>
          </cell>
          <cell r="F581">
            <v>2013</v>
          </cell>
          <cell r="G581">
            <v>1</v>
          </cell>
          <cell r="H581">
            <v>5.0599999999999996</v>
          </cell>
          <cell r="I581">
            <v>7.76</v>
          </cell>
          <cell r="J581">
            <v>11.3</v>
          </cell>
          <cell r="K581">
            <v>0.6</v>
          </cell>
        </row>
        <row r="582">
          <cell r="B582" t="str">
            <v>MPSB2016</v>
          </cell>
          <cell r="C582" t="str">
            <v>Wyoming &amp; Montana</v>
          </cell>
          <cell r="D582" t="str">
            <v>MP</v>
          </cell>
          <cell r="E582" t="str">
            <v>SB</v>
          </cell>
          <cell r="F582">
            <v>2016</v>
          </cell>
          <cell r="G582">
            <v>1</v>
          </cell>
          <cell r="H582">
            <v>5.0599999999999996</v>
          </cell>
          <cell r="I582">
            <v>7.64</v>
          </cell>
          <cell r="J582">
            <v>11.13</v>
          </cell>
          <cell r="K582">
            <v>0.59</v>
          </cell>
        </row>
        <row r="583">
          <cell r="B583" t="str">
            <v>MPSB2020</v>
          </cell>
          <cell r="C583" t="str">
            <v>Wyoming &amp; Montana</v>
          </cell>
          <cell r="D583" t="str">
            <v>MP</v>
          </cell>
          <cell r="E583" t="str">
            <v>SB</v>
          </cell>
          <cell r="F583">
            <v>2020</v>
          </cell>
          <cell r="G583">
            <v>1</v>
          </cell>
          <cell r="H583">
            <v>5.0599999999999996</v>
          </cell>
          <cell r="I583">
            <v>7.49</v>
          </cell>
          <cell r="J583">
            <v>11.39</v>
          </cell>
          <cell r="K583">
            <v>0.61</v>
          </cell>
        </row>
        <row r="584">
          <cell r="B584" t="str">
            <v>MPSB2025</v>
          </cell>
          <cell r="C584" t="str">
            <v>Wyoming &amp; Montana</v>
          </cell>
          <cell r="D584" t="str">
            <v>MP</v>
          </cell>
          <cell r="E584" t="str">
            <v>SB</v>
          </cell>
          <cell r="F584">
            <v>2025</v>
          </cell>
          <cell r="G584">
            <v>1</v>
          </cell>
          <cell r="H584">
            <v>5.0599999999999996</v>
          </cell>
          <cell r="I584">
            <v>7.31</v>
          </cell>
          <cell r="J584">
            <v>12.17</v>
          </cell>
          <cell r="K584">
            <v>0.65</v>
          </cell>
        </row>
        <row r="585">
          <cell r="B585" t="str">
            <v>MPSB2030</v>
          </cell>
          <cell r="C585" t="str">
            <v>Wyoming &amp; Montana</v>
          </cell>
          <cell r="D585" t="str">
            <v>MP</v>
          </cell>
          <cell r="E585" t="str">
            <v>SB</v>
          </cell>
          <cell r="F585">
            <v>2030</v>
          </cell>
          <cell r="G585">
            <v>4</v>
          </cell>
          <cell r="H585">
            <v>8.1</v>
          </cell>
          <cell r="I585">
            <v>12.03</v>
          </cell>
          <cell r="J585">
            <v>12.03</v>
          </cell>
          <cell r="K585">
            <v>0.64</v>
          </cell>
        </row>
        <row r="586">
          <cell r="B586">
            <v>0</v>
          </cell>
          <cell r="C586">
            <v>0</v>
          </cell>
        </row>
        <row r="587">
          <cell r="B587" t="str">
            <v>MPSD2008</v>
          </cell>
          <cell r="C587" t="str">
            <v>Wyoming &amp; Montana</v>
          </cell>
          <cell r="D587" t="str">
            <v>MP</v>
          </cell>
          <cell r="E587" t="str">
            <v>SD</v>
          </cell>
          <cell r="F587">
            <v>2008</v>
          </cell>
          <cell r="G587">
            <v>3</v>
          </cell>
          <cell r="H587">
            <v>11.84</v>
          </cell>
          <cell r="I587">
            <v>11.62</v>
          </cell>
          <cell r="J587">
            <v>69.91</v>
          </cell>
          <cell r="K587">
            <v>3.76</v>
          </cell>
        </row>
        <row r="588">
          <cell r="B588" t="str">
            <v>MPSD2009</v>
          </cell>
          <cell r="C588" t="str">
            <v>Wyoming &amp; Montana</v>
          </cell>
          <cell r="D588" t="str">
            <v>MP</v>
          </cell>
          <cell r="E588" t="str">
            <v>SD</v>
          </cell>
          <cell r="F588">
            <v>2009</v>
          </cell>
          <cell r="G588">
            <v>3</v>
          </cell>
          <cell r="H588">
            <v>12.15</v>
          </cell>
          <cell r="I588">
            <v>11.85</v>
          </cell>
          <cell r="J588">
            <v>76.7</v>
          </cell>
          <cell r="K588">
            <v>4.13</v>
          </cell>
        </row>
        <row r="589">
          <cell r="B589" t="str">
            <v>MPSD2011</v>
          </cell>
          <cell r="C589" t="str">
            <v>Wyoming &amp; Montana</v>
          </cell>
          <cell r="D589" t="str">
            <v>MP</v>
          </cell>
          <cell r="E589" t="str">
            <v>SD</v>
          </cell>
          <cell r="F589">
            <v>2011</v>
          </cell>
          <cell r="G589">
            <v>1</v>
          </cell>
          <cell r="H589">
            <v>6.28</v>
          </cell>
          <cell r="I589">
            <v>7.84</v>
          </cell>
          <cell r="J589">
            <v>11.24</v>
          </cell>
          <cell r="K589">
            <v>0.6</v>
          </cell>
        </row>
        <row r="590">
          <cell r="B590" t="str">
            <v>MPSD2013</v>
          </cell>
          <cell r="C590" t="str">
            <v>Wyoming &amp; Montana</v>
          </cell>
          <cell r="D590" t="str">
            <v>MP</v>
          </cell>
          <cell r="E590" t="str">
            <v>SD</v>
          </cell>
          <cell r="F590">
            <v>2013</v>
          </cell>
          <cell r="G590">
            <v>1</v>
          </cell>
          <cell r="H590">
            <v>6.28</v>
          </cell>
          <cell r="I590">
            <v>7.76</v>
          </cell>
          <cell r="J590">
            <v>10.76</v>
          </cell>
          <cell r="K590">
            <v>0.57999999999999996</v>
          </cell>
        </row>
        <row r="591">
          <cell r="B591" t="str">
            <v>MPSD2016</v>
          </cell>
          <cell r="C591" t="str">
            <v>Wyoming &amp; Montana</v>
          </cell>
          <cell r="D591" t="str">
            <v>MP</v>
          </cell>
          <cell r="E591" t="str">
            <v>SD</v>
          </cell>
          <cell r="F591">
            <v>2016</v>
          </cell>
          <cell r="G591">
            <v>1</v>
          </cell>
          <cell r="H591">
            <v>6.28</v>
          </cell>
          <cell r="I591">
            <v>7.64</v>
          </cell>
          <cell r="J591">
            <v>10.78</v>
          </cell>
          <cell r="K591">
            <v>0.57999999999999996</v>
          </cell>
        </row>
        <row r="592">
          <cell r="B592" t="str">
            <v>MPSD2020</v>
          </cell>
          <cell r="C592" t="str">
            <v>Wyoming &amp; Montana</v>
          </cell>
          <cell r="D592" t="str">
            <v>MP</v>
          </cell>
          <cell r="E592" t="str">
            <v>SD</v>
          </cell>
          <cell r="F592">
            <v>2020</v>
          </cell>
          <cell r="G592">
            <v>1</v>
          </cell>
          <cell r="H592">
            <v>6.28</v>
          </cell>
          <cell r="I592">
            <v>7.49</v>
          </cell>
          <cell r="J592">
            <v>11.02</v>
          </cell>
          <cell r="K592">
            <v>0.59</v>
          </cell>
        </row>
        <row r="593">
          <cell r="B593" t="str">
            <v>MPSD2025</v>
          </cell>
          <cell r="C593" t="str">
            <v>Wyoming &amp; Montana</v>
          </cell>
          <cell r="D593" t="str">
            <v>MP</v>
          </cell>
          <cell r="E593" t="str">
            <v>SD</v>
          </cell>
          <cell r="F593">
            <v>2025</v>
          </cell>
          <cell r="G593">
            <v>2</v>
          </cell>
          <cell r="H593">
            <v>6.36</v>
          </cell>
          <cell r="I593">
            <v>10.09</v>
          </cell>
          <cell r="J593">
            <v>11.69</v>
          </cell>
          <cell r="K593">
            <v>0.63</v>
          </cell>
        </row>
        <row r="594">
          <cell r="B594" t="str">
            <v>MPSD2030</v>
          </cell>
          <cell r="C594" t="str">
            <v>Wyoming &amp; Montana</v>
          </cell>
          <cell r="D594" t="str">
            <v>MP</v>
          </cell>
          <cell r="E594" t="str">
            <v>SD</v>
          </cell>
          <cell r="F594">
            <v>2030</v>
          </cell>
          <cell r="G594">
            <v>1</v>
          </cell>
          <cell r="H594">
            <v>0.88</v>
          </cell>
          <cell r="I594">
            <v>7.13</v>
          </cell>
          <cell r="J594">
            <v>11.73</v>
          </cell>
          <cell r="K594">
            <v>0.63</v>
          </cell>
        </row>
        <row r="595">
          <cell r="B595">
            <v>0</v>
          </cell>
          <cell r="C595">
            <v>0</v>
          </cell>
        </row>
        <row r="596">
          <cell r="B596" t="str">
            <v>MPSE2008</v>
          </cell>
          <cell r="C596" t="str">
            <v>Wyoming &amp; Montana</v>
          </cell>
          <cell r="D596" t="str">
            <v>MP</v>
          </cell>
          <cell r="E596" t="str">
            <v>SE</v>
          </cell>
          <cell r="F596">
            <v>2008</v>
          </cell>
          <cell r="G596">
            <v>5</v>
          </cell>
          <cell r="H596">
            <v>20.440000000000001</v>
          </cell>
          <cell r="I596">
            <v>13.32</v>
          </cell>
          <cell r="J596">
            <v>62.94</v>
          </cell>
          <cell r="K596">
            <v>3.66</v>
          </cell>
        </row>
        <row r="597">
          <cell r="B597" t="str">
            <v>MPSE2009</v>
          </cell>
          <cell r="C597" t="str">
            <v>Wyoming &amp; Montana</v>
          </cell>
          <cell r="D597" t="str">
            <v>MP</v>
          </cell>
          <cell r="E597" t="str">
            <v>SE</v>
          </cell>
          <cell r="F597">
            <v>2009</v>
          </cell>
          <cell r="G597">
            <v>5</v>
          </cell>
          <cell r="H597">
            <v>20.64</v>
          </cell>
          <cell r="I597">
            <v>13.59</v>
          </cell>
          <cell r="J597">
            <v>69.209999999999994</v>
          </cell>
          <cell r="K597">
            <v>4.03</v>
          </cell>
        </row>
        <row r="598">
          <cell r="B598" t="str">
            <v>MPSE2011</v>
          </cell>
          <cell r="C598" t="str">
            <v>Wyoming &amp; Montana</v>
          </cell>
          <cell r="D598" t="str">
            <v>MP</v>
          </cell>
          <cell r="E598" t="str">
            <v>SE</v>
          </cell>
          <cell r="F598">
            <v>2011</v>
          </cell>
          <cell r="G598">
            <v>1</v>
          </cell>
          <cell r="H598">
            <v>4.16</v>
          </cell>
          <cell r="I598">
            <v>7.84</v>
          </cell>
          <cell r="J598">
            <v>8.5</v>
          </cell>
          <cell r="K598">
            <v>0.49</v>
          </cell>
        </row>
        <row r="599">
          <cell r="B599" t="str">
            <v>MPSE2013</v>
          </cell>
          <cell r="C599" t="str">
            <v>Wyoming &amp; Montana</v>
          </cell>
          <cell r="D599" t="str">
            <v>MP</v>
          </cell>
          <cell r="E599" t="str">
            <v>SE</v>
          </cell>
          <cell r="F599">
            <v>2013</v>
          </cell>
          <cell r="G599">
            <v>1</v>
          </cell>
          <cell r="H599">
            <v>2.1</v>
          </cell>
          <cell r="I599">
            <v>7.76</v>
          </cell>
          <cell r="J599">
            <v>8.19</v>
          </cell>
          <cell r="K599">
            <v>0.48</v>
          </cell>
        </row>
        <row r="600">
          <cell r="B600" t="str">
            <v>MPSE2016</v>
          </cell>
          <cell r="C600" t="str">
            <v>Wyoming &amp; Montana</v>
          </cell>
          <cell r="D600" t="str">
            <v>MP</v>
          </cell>
          <cell r="E600" t="str">
            <v>SE</v>
          </cell>
          <cell r="F600">
            <v>2016</v>
          </cell>
          <cell r="G600">
            <v>1</v>
          </cell>
          <cell r="H600">
            <v>2.1</v>
          </cell>
          <cell r="I600">
            <v>7.64</v>
          </cell>
          <cell r="J600">
            <v>8.15</v>
          </cell>
          <cell r="K600">
            <v>0.47</v>
          </cell>
        </row>
        <row r="601">
          <cell r="B601" t="str">
            <v>MPSE2020</v>
          </cell>
          <cell r="C601" t="str">
            <v>Wyoming &amp; Montana</v>
          </cell>
          <cell r="D601" t="str">
            <v>MP</v>
          </cell>
          <cell r="E601" t="str">
            <v>SE</v>
          </cell>
          <cell r="F601">
            <v>2020</v>
          </cell>
          <cell r="G601">
            <v>1</v>
          </cell>
          <cell r="H601">
            <v>2.65</v>
          </cell>
          <cell r="I601">
            <v>7.49</v>
          </cell>
          <cell r="J601">
            <v>8.15</v>
          </cell>
          <cell r="K601">
            <v>0.47</v>
          </cell>
        </row>
        <row r="602">
          <cell r="B602" t="str">
            <v>MPSE2025</v>
          </cell>
          <cell r="C602" t="str">
            <v>Wyoming &amp; Montana</v>
          </cell>
          <cell r="D602" t="str">
            <v>MP</v>
          </cell>
          <cell r="E602" t="str">
            <v>SE</v>
          </cell>
          <cell r="F602">
            <v>2025</v>
          </cell>
          <cell r="G602">
            <v>1</v>
          </cell>
          <cell r="H602">
            <v>4.16</v>
          </cell>
          <cell r="I602">
            <v>7.31</v>
          </cell>
          <cell r="J602">
            <v>8.81</v>
          </cell>
          <cell r="K602">
            <v>0.51</v>
          </cell>
        </row>
        <row r="603">
          <cell r="B603" t="str">
            <v>MPSE2030</v>
          </cell>
          <cell r="C603" t="str">
            <v>Wyoming &amp; Montana</v>
          </cell>
          <cell r="D603" t="str">
            <v>MP</v>
          </cell>
          <cell r="E603" t="str">
            <v>SE</v>
          </cell>
          <cell r="F603">
            <v>2030</v>
          </cell>
          <cell r="G603">
            <v>1</v>
          </cell>
          <cell r="H603">
            <v>4.16</v>
          </cell>
          <cell r="I603">
            <v>7.13</v>
          </cell>
          <cell r="J603">
            <v>8.6199999999999992</v>
          </cell>
          <cell r="K603">
            <v>0.5</v>
          </cell>
        </row>
        <row r="604">
          <cell r="B604">
            <v>0</v>
          </cell>
          <cell r="C604">
            <v>0</v>
          </cell>
        </row>
        <row r="605">
          <cell r="B605" t="str">
            <v>MSLD2008</v>
          </cell>
          <cell r="C605" t="str">
            <v>No. &amp; So. Appalachia</v>
          </cell>
          <cell r="D605" t="str">
            <v>MS</v>
          </cell>
          <cell r="E605" t="str">
            <v>LD</v>
          </cell>
          <cell r="F605">
            <v>2008</v>
          </cell>
          <cell r="G605">
            <v>1</v>
          </cell>
          <cell r="H605">
            <v>3.25</v>
          </cell>
          <cell r="I605">
            <v>23.09</v>
          </cell>
          <cell r="J605">
            <v>23.09</v>
          </cell>
          <cell r="K605">
            <v>2.27</v>
          </cell>
        </row>
        <row r="606">
          <cell r="B606" t="str">
            <v>MSLD2009</v>
          </cell>
          <cell r="C606" t="str">
            <v>No. &amp; So. Appalachia</v>
          </cell>
          <cell r="D606" t="str">
            <v>MS</v>
          </cell>
          <cell r="E606" t="str">
            <v>LD</v>
          </cell>
          <cell r="F606">
            <v>2009</v>
          </cell>
          <cell r="G606">
            <v>1</v>
          </cell>
          <cell r="H606">
            <v>3.34</v>
          </cell>
          <cell r="I606">
            <v>23.65</v>
          </cell>
          <cell r="J606">
            <v>23.65</v>
          </cell>
          <cell r="K606">
            <v>2.3199999999999998</v>
          </cell>
        </row>
        <row r="607">
          <cell r="B607" t="str">
            <v>MSLD2011</v>
          </cell>
          <cell r="C607" t="str">
            <v>No. &amp; So. Appalachia</v>
          </cell>
          <cell r="D607" t="str">
            <v>MS</v>
          </cell>
          <cell r="E607" t="str">
            <v>LD</v>
          </cell>
          <cell r="F607">
            <v>2011</v>
          </cell>
          <cell r="G607">
            <v>1</v>
          </cell>
          <cell r="H607">
            <v>2.87</v>
          </cell>
          <cell r="I607">
            <v>24.21</v>
          </cell>
          <cell r="J607">
            <v>24.21</v>
          </cell>
          <cell r="K607">
            <v>2.38</v>
          </cell>
        </row>
        <row r="608">
          <cell r="B608" t="str">
            <v>MSLD2013</v>
          </cell>
          <cell r="C608" t="str">
            <v>No. &amp; So. Appalachia</v>
          </cell>
          <cell r="D608" t="str">
            <v>MS</v>
          </cell>
          <cell r="E608" t="str">
            <v>LD</v>
          </cell>
          <cell r="F608">
            <v>2013</v>
          </cell>
          <cell r="G608">
            <v>1</v>
          </cell>
          <cell r="H608">
            <v>2.87</v>
          </cell>
          <cell r="I608">
            <v>24.16</v>
          </cell>
          <cell r="J608">
            <v>24.16</v>
          </cell>
          <cell r="K608">
            <v>2.37</v>
          </cell>
        </row>
        <row r="609">
          <cell r="B609" t="str">
            <v>MSLD2016</v>
          </cell>
          <cell r="C609" t="str">
            <v>No. &amp; So. Appalachia</v>
          </cell>
          <cell r="D609" t="str">
            <v>MS</v>
          </cell>
          <cell r="E609" t="str">
            <v>LD</v>
          </cell>
          <cell r="F609">
            <v>2016</v>
          </cell>
          <cell r="G609">
            <v>1</v>
          </cell>
          <cell r="H609">
            <v>2.87</v>
          </cell>
          <cell r="I609">
            <v>24.09</v>
          </cell>
          <cell r="J609">
            <v>24.09</v>
          </cell>
          <cell r="K609">
            <v>2.36</v>
          </cell>
        </row>
        <row r="610">
          <cell r="B610" t="str">
            <v>MSLD2020</v>
          </cell>
          <cell r="C610" t="str">
            <v>No. &amp; So. Appalachia</v>
          </cell>
          <cell r="D610" t="str">
            <v>MS</v>
          </cell>
          <cell r="E610" t="str">
            <v>LD</v>
          </cell>
          <cell r="F610">
            <v>2020</v>
          </cell>
          <cell r="G610">
            <v>1</v>
          </cell>
          <cell r="H610">
            <v>3.25</v>
          </cell>
          <cell r="I610">
            <v>23.99</v>
          </cell>
          <cell r="J610">
            <v>23.99</v>
          </cell>
          <cell r="K610">
            <v>2.35</v>
          </cell>
        </row>
        <row r="611">
          <cell r="B611" t="str">
            <v>MSLD2025</v>
          </cell>
          <cell r="C611" t="str">
            <v>No. &amp; So. Appalachia</v>
          </cell>
          <cell r="D611" t="str">
            <v>MS</v>
          </cell>
          <cell r="E611" t="str">
            <v>LD</v>
          </cell>
          <cell r="F611">
            <v>2025</v>
          </cell>
          <cell r="G611">
            <v>1</v>
          </cell>
          <cell r="H611">
            <v>2.38</v>
          </cell>
          <cell r="I611">
            <v>23.87</v>
          </cell>
          <cell r="J611">
            <v>23.87</v>
          </cell>
          <cell r="K611">
            <v>2.34</v>
          </cell>
        </row>
        <row r="612">
          <cell r="B612" t="str">
            <v>MSLD2030</v>
          </cell>
          <cell r="C612" t="str">
            <v>No. &amp; So. Appalachia</v>
          </cell>
          <cell r="D612" t="str">
            <v>MS</v>
          </cell>
          <cell r="E612" t="str">
            <v>LD</v>
          </cell>
          <cell r="F612">
            <v>2030</v>
          </cell>
          <cell r="G612">
            <v>1</v>
          </cell>
          <cell r="H612">
            <v>0.85</v>
          </cell>
          <cell r="I612">
            <v>23.75</v>
          </cell>
          <cell r="J612">
            <v>23.75</v>
          </cell>
          <cell r="K612">
            <v>2.33</v>
          </cell>
        </row>
        <row r="613">
          <cell r="B613">
            <v>0</v>
          </cell>
          <cell r="C613">
            <v>0</v>
          </cell>
        </row>
        <row r="614">
          <cell r="B614" t="str">
            <v>MWBA2008</v>
          </cell>
          <cell r="C614" t="str">
            <v>Wyoming &amp; Montana</v>
          </cell>
          <cell r="D614" t="str">
            <v>MW</v>
          </cell>
          <cell r="E614" t="str">
            <v>BA</v>
          </cell>
          <cell r="F614">
            <v>2008</v>
          </cell>
          <cell r="G614">
            <v>1</v>
          </cell>
          <cell r="H614">
            <v>0</v>
          </cell>
          <cell r="I614">
            <v>23.02</v>
          </cell>
          <cell r="J614">
            <v>0</v>
          </cell>
          <cell r="K614">
            <v>0</v>
          </cell>
        </row>
        <row r="615">
          <cell r="B615" t="str">
            <v>MWBA2009</v>
          </cell>
          <cell r="C615" t="str">
            <v>Wyoming &amp; Montana</v>
          </cell>
          <cell r="D615" t="str">
            <v>MW</v>
          </cell>
          <cell r="E615" t="str">
            <v>BA</v>
          </cell>
          <cell r="F615">
            <v>2009</v>
          </cell>
          <cell r="G615">
            <v>1</v>
          </cell>
          <cell r="H615">
            <v>0</v>
          </cell>
          <cell r="I615">
            <v>23.33</v>
          </cell>
          <cell r="J615">
            <v>0</v>
          </cell>
          <cell r="K615">
            <v>0</v>
          </cell>
        </row>
        <row r="616">
          <cell r="B616" t="str">
            <v>MWBA2011</v>
          </cell>
          <cell r="C616" t="str">
            <v>Wyoming &amp; Montana</v>
          </cell>
          <cell r="D616" t="str">
            <v>MW</v>
          </cell>
          <cell r="E616" t="str">
            <v>BA</v>
          </cell>
          <cell r="F616">
            <v>2011</v>
          </cell>
          <cell r="G616">
            <v>1</v>
          </cell>
          <cell r="H616">
            <v>0.33</v>
          </cell>
          <cell r="I616">
            <v>23.53</v>
          </cell>
          <cell r="J616">
            <v>23.53</v>
          </cell>
          <cell r="K616">
            <v>1.1200000000000001</v>
          </cell>
        </row>
        <row r="617">
          <cell r="B617" t="str">
            <v>MWBA2013</v>
          </cell>
          <cell r="C617" t="str">
            <v>Wyoming &amp; Montana</v>
          </cell>
          <cell r="D617" t="str">
            <v>MW</v>
          </cell>
          <cell r="E617" t="str">
            <v>BA</v>
          </cell>
          <cell r="F617">
            <v>2013</v>
          </cell>
          <cell r="G617">
            <v>1</v>
          </cell>
          <cell r="H617">
            <v>0.33</v>
          </cell>
          <cell r="I617">
            <v>23.29</v>
          </cell>
          <cell r="J617">
            <v>23.29</v>
          </cell>
          <cell r="K617">
            <v>1.1100000000000001</v>
          </cell>
        </row>
        <row r="618">
          <cell r="B618" t="str">
            <v>MWBA2016</v>
          </cell>
          <cell r="C618" t="str">
            <v>Wyoming &amp; Montana</v>
          </cell>
          <cell r="D618" t="str">
            <v>MW</v>
          </cell>
          <cell r="E618" t="str">
            <v>BA</v>
          </cell>
          <cell r="F618">
            <v>2016</v>
          </cell>
          <cell r="G618">
            <v>1</v>
          </cell>
          <cell r="H618">
            <v>0.33</v>
          </cell>
          <cell r="I618">
            <v>22.94</v>
          </cell>
          <cell r="J618">
            <v>22.94</v>
          </cell>
          <cell r="K618">
            <v>1.0900000000000001</v>
          </cell>
        </row>
        <row r="619">
          <cell r="B619" t="str">
            <v>MWBA2020</v>
          </cell>
          <cell r="C619" t="str">
            <v>Wyoming &amp; Montana</v>
          </cell>
          <cell r="D619" t="str">
            <v>MW</v>
          </cell>
          <cell r="E619" t="str">
            <v>BA</v>
          </cell>
          <cell r="F619">
            <v>2020</v>
          </cell>
          <cell r="G619">
            <v>1</v>
          </cell>
          <cell r="H619">
            <v>0.33</v>
          </cell>
          <cell r="I619">
            <v>22.49</v>
          </cell>
          <cell r="J619">
            <v>22.49</v>
          </cell>
          <cell r="K619">
            <v>1.07</v>
          </cell>
        </row>
        <row r="620">
          <cell r="B620" t="str">
            <v>MWBA2025</v>
          </cell>
          <cell r="C620" t="str">
            <v>Wyoming &amp; Montana</v>
          </cell>
          <cell r="D620" t="str">
            <v>MW</v>
          </cell>
          <cell r="E620" t="str">
            <v>BA</v>
          </cell>
          <cell r="F620">
            <v>2025</v>
          </cell>
          <cell r="G620">
            <v>1</v>
          </cell>
          <cell r="H620">
            <v>0.33</v>
          </cell>
          <cell r="I620">
            <v>21.93</v>
          </cell>
          <cell r="J620">
            <v>21.93</v>
          </cell>
          <cell r="K620">
            <v>1.04</v>
          </cell>
        </row>
        <row r="621">
          <cell r="B621" t="str">
            <v>MWBA2030</v>
          </cell>
          <cell r="C621" t="str">
            <v>Wyoming &amp; Montana</v>
          </cell>
          <cell r="D621" t="str">
            <v>MW</v>
          </cell>
          <cell r="E621" t="str">
            <v>BA</v>
          </cell>
          <cell r="F621">
            <v>2030</v>
          </cell>
          <cell r="G621">
            <v>1</v>
          </cell>
          <cell r="H621">
            <v>0.34</v>
          </cell>
          <cell r="I621">
            <v>21.39</v>
          </cell>
          <cell r="J621">
            <v>21.39</v>
          </cell>
          <cell r="K621">
            <v>1.02</v>
          </cell>
        </row>
        <row r="622">
          <cell r="B622">
            <v>0</v>
          </cell>
          <cell r="C622">
            <v>0</v>
          </cell>
        </row>
        <row r="623">
          <cell r="B623" t="str">
            <v>NDLD2008</v>
          </cell>
          <cell r="C623" t="str">
            <v>Other US</v>
          </cell>
          <cell r="D623" t="str">
            <v>ND</v>
          </cell>
          <cell r="E623" t="str">
            <v>LD</v>
          </cell>
          <cell r="F623">
            <v>2008</v>
          </cell>
          <cell r="G623">
            <v>3</v>
          </cell>
          <cell r="H623">
            <v>17.809999999999999</v>
          </cell>
          <cell r="I623">
            <v>16.850000000000001</v>
          </cell>
          <cell r="J623">
            <v>16.850000000000001</v>
          </cell>
          <cell r="K623">
            <v>1.32</v>
          </cell>
        </row>
        <row r="624">
          <cell r="B624" t="str">
            <v>NDLD2009</v>
          </cell>
          <cell r="C624" t="str">
            <v>Other US</v>
          </cell>
          <cell r="D624" t="str">
            <v>ND</v>
          </cell>
          <cell r="E624" t="str">
            <v>LD</v>
          </cell>
          <cell r="F624">
            <v>2009</v>
          </cell>
          <cell r="G624">
            <v>3</v>
          </cell>
          <cell r="H624">
            <v>17.809999999999999</v>
          </cell>
          <cell r="I624">
            <v>17.079999999999998</v>
          </cell>
          <cell r="J624">
            <v>17.079999999999998</v>
          </cell>
          <cell r="K624">
            <v>1.33</v>
          </cell>
        </row>
        <row r="625">
          <cell r="B625" t="str">
            <v>NDLD2011</v>
          </cell>
          <cell r="C625" t="str">
            <v>Other US</v>
          </cell>
          <cell r="D625" t="str">
            <v>ND</v>
          </cell>
          <cell r="E625" t="str">
            <v>LD</v>
          </cell>
          <cell r="F625">
            <v>2011</v>
          </cell>
          <cell r="G625">
            <v>3</v>
          </cell>
          <cell r="H625">
            <v>17.809999999999999</v>
          </cell>
          <cell r="I625">
            <v>17.22</v>
          </cell>
          <cell r="J625">
            <v>17.22</v>
          </cell>
          <cell r="K625">
            <v>1.34</v>
          </cell>
        </row>
        <row r="626">
          <cell r="B626" t="str">
            <v>NDLD2013</v>
          </cell>
          <cell r="C626" t="str">
            <v>Other US</v>
          </cell>
          <cell r="D626" t="str">
            <v>ND</v>
          </cell>
          <cell r="E626" t="str">
            <v>LD</v>
          </cell>
          <cell r="F626">
            <v>2013</v>
          </cell>
          <cell r="G626">
            <v>3</v>
          </cell>
          <cell r="H626">
            <v>17.559999999999999</v>
          </cell>
          <cell r="I626">
            <v>17.05</v>
          </cell>
          <cell r="J626">
            <v>17.05</v>
          </cell>
          <cell r="K626">
            <v>1.33</v>
          </cell>
        </row>
        <row r="627">
          <cell r="B627" t="str">
            <v>NDLD2016</v>
          </cell>
          <cell r="C627" t="str">
            <v>Other US</v>
          </cell>
          <cell r="D627" t="str">
            <v>ND</v>
          </cell>
          <cell r="E627" t="str">
            <v>LD</v>
          </cell>
          <cell r="F627">
            <v>2016</v>
          </cell>
          <cell r="G627">
            <v>2</v>
          </cell>
          <cell r="H627">
            <v>15.99</v>
          </cell>
          <cell r="I627">
            <v>15.1</v>
          </cell>
          <cell r="J627">
            <v>15.1</v>
          </cell>
          <cell r="K627">
            <v>1.18</v>
          </cell>
        </row>
        <row r="628">
          <cell r="B628" t="str">
            <v>NDLD2020</v>
          </cell>
          <cell r="C628" t="str">
            <v>Other US</v>
          </cell>
          <cell r="D628" t="str">
            <v>ND</v>
          </cell>
          <cell r="E628" t="str">
            <v>LD</v>
          </cell>
          <cell r="F628">
            <v>2020</v>
          </cell>
          <cell r="G628">
            <v>1</v>
          </cell>
          <cell r="H628">
            <v>8.9600000000000009</v>
          </cell>
          <cell r="I628">
            <v>14.03</v>
          </cell>
          <cell r="J628">
            <v>14.03</v>
          </cell>
          <cell r="K628">
            <v>1.1000000000000001</v>
          </cell>
        </row>
        <row r="629">
          <cell r="B629" t="str">
            <v>NDLD2025</v>
          </cell>
          <cell r="C629" t="str">
            <v>Other US</v>
          </cell>
          <cell r="D629" t="str">
            <v>ND</v>
          </cell>
          <cell r="E629" t="str">
            <v>LD</v>
          </cell>
          <cell r="F629">
            <v>2025</v>
          </cell>
          <cell r="G629">
            <v>1</v>
          </cell>
          <cell r="H629">
            <v>8.9600000000000009</v>
          </cell>
          <cell r="I629">
            <v>13.68</v>
          </cell>
          <cell r="J629">
            <v>13.68</v>
          </cell>
          <cell r="K629">
            <v>1.07</v>
          </cell>
        </row>
        <row r="630">
          <cell r="B630" t="str">
            <v>NDLD2030</v>
          </cell>
          <cell r="C630" t="str">
            <v>Other US</v>
          </cell>
          <cell r="D630" t="str">
            <v>ND</v>
          </cell>
          <cell r="E630" t="str">
            <v>LD</v>
          </cell>
          <cell r="F630">
            <v>2030</v>
          </cell>
          <cell r="G630">
            <v>1</v>
          </cell>
          <cell r="H630">
            <v>8.9600000000000009</v>
          </cell>
          <cell r="I630">
            <v>13.34</v>
          </cell>
          <cell r="J630">
            <v>13.34</v>
          </cell>
          <cell r="K630">
            <v>1.04</v>
          </cell>
        </row>
        <row r="631">
          <cell r="B631">
            <v>0</v>
          </cell>
          <cell r="C631">
            <v>0</v>
          </cell>
        </row>
        <row r="632">
          <cell r="B632" t="str">
            <v>NDLF2008</v>
          </cell>
          <cell r="C632" t="str">
            <v>Other US</v>
          </cell>
          <cell r="D632" t="str">
            <v>ND</v>
          </cell>
          <cell r="E632" t="str">
            <v>LF</v>
          </cell>
          <cell r="F632">
            <v>2008</v>
          </cell>
          <cell r="G632">
            <v>2</v>
          </cell>
          <cell r="H632">
            <v>8.25</v>
          </cell>
          <cell r="I632">
            <v>16.850000000000001</v>
          </cell>
          <cell r="J632">
            <v>16.850000000000001</v>
          </cell>
          <cell r="K632">
            <v>1.26</v>
          </cell>
        </row>
        <row r="633">
          <cell r="B633" t="str">
            <v>NDLF2009</v>
          </cell>
          <cell r="C633" t="str">
            <v>Other US</v>
          </cell>
          <cell r="D633" t="str">
            <v>ND</v>
          </cell>
          <cell r="E633" t="str">
            <v>LF</v>
          </cell>
          <cell r="F633">
            <v>2009</v>
          </cell>
          <cell r="G633">
            <v>2</v>
          </cell>
          <cell r="H633">
            <v>8.75</v>
          </cell>
          <cell r="I633">
            <v>17.079999999999998</v>
          </cell>
          <cell r="J633">
            <v>17.079999999999998</v>
          </cell>
          <cell r="K633">
            <v>1.28</v>
          </cell>
        </row>
        <row r="634">
          <cell r="B634" t="str">
            <v>NDLF2011</v>
          </cell>
          <cell r="C634" t="str">
            <v>Other US</v>
          </cell>
          <cell r="D634" t="str">
            <v>ND</v>
          </cell>
          <cell r="E634" t="str">
            <v>LF</v>
          </cell>
          <cell r="F634">
            <v>2011</v>
          </cell>
          <cell r="G634">
            <v>2</v>
          </cell>
          <cell r="H634">
            <v>6</v>
          </cell>
          <cell r="I634">
            <v>17.22</v>
          </cell>
          <cell r="J634">
            <v>17.22</v>
          </cell>
          <cell r="K634">
            <v>1.29</v>
          </cell>
        </row>
        <row r="635">
          <cell r="B635" t="str">
            <v>NDLF2013</v>
          </cell>
          <cell r="C635" t="str">
            <v>Other US</v>
          </cell>
          <cell r="D635" t="str">
            <v>ND</v>
          </cell>
          <cell r="E635" t="str">
            <v>LF</v>
          </cell>
          <cell r="F635">
            <v>2013</v>
          </cell>
          <cell r="G635">
            <v>1</v>
          </cell>
          <cell r="H635">
            <v>5.99</v>
          </cell>
          <cell r="I635">
            <v>14.53</v>
          </cell>
          <cell r="J635">
            <v>17.05</v>
          </cell>
          <cell r="K635">
            <v>1.28</v>
          </cell>
        </row>
        <row r="636">
          <cell r="B636" t="str">
            <v>NDLF2016</v>
          </cell>
          <cell r="C636" t="str">
            <v>Other US</v>
          </cell>
          <cell r="D636" t="str">
            <v>ND</v>
          </cell>
          <cell r="E636" t="str">
            <v>LF</v>
          </cell>
          <cell r="F636">
            <v>2016</v>
          </cell>
          <cell r="G636">
            <v>1</v>
          </cell>
          <cell r="H636">
            <v>5.99</v>
          </cell>
          <cell r="I636">
            <v>14.31</v>
          </cell>
          <cell r="J636">
            <v>15.1</v>
          </cell>
          <cell r="K636">
            <v>1.1299999999999999</v>
          </cell>
        </row>
        <row r="637">
          <cell r="B637" t="str">
            <v>NDLF2020</v>
          </cell>
          <cell r="C637" t="str">
            <v>Other US</v>
          </cell>
          <cell r="D637" t="str">
            <v>ND</v>
          </cell>
          <cell r="E637" t="str">
            <v>LF</v>
          </cell>
          <cell r="F637">
            <v>2020</v>
          </cell>
          <cell r="G637">
            <v>1</v>
          </cell>
          <cell r="H637">
            <v>5.54</v>
          </cell>
          <cell r="I637">
            <v>14.03</v>
          </cell>
          <cell r="J637">
            <v>14.03</v>
          </cell>
          <cell r="K637">
            <v>1.05</v>
          </cell>
        </row>
        <row r="638">
          <cell r="B638" t="str">
            <v>NDLF2025</v>
          </cell>
          <cell r="C638" t="str">
            <v>Other US</v>
          </cell>
          <cell r="D638" t="str">
            <v>ND</v>
          </cell>
          <cell r="E638" t="str">
            <v>LF</v>
          </cell>
          <cell r="F638">
            <v>2025</v>
          </cell>
          <cell r="G638">
            <v>1</v>
          </cell>
          <cell r="H638">
            <v>3.6</v>
          </cell>
          <cell r="I638">
            <v>13.68</v>
          </cell>
          <cell r="J638">
            <v>13.68</v>
          </cell>
          <cell r="K638">
            <v>1.02</v>
          </cell>
        </row>
        <row r="639">
          <cell r="B639" t="str">
            <v>NDLF2030</v>
          </cell>
          <cell r="C639" t="str">
            <v>Other US</v>
          </cell>
          <cell r="D639" t="str">
            <v>ND</v>
          </cell>
          <cell r="E639" t="str">
            <v>LF</v>
          </cell>
          <cell r="F639">
            <v>2030</v>
          </cell>
          <cell r="G639">
            <v>1</v>
          </cell>
          <cell r="H639">
            <v>2.08</v>
          </cell>
          <cell r="I639">
            <v>13.34</v>
          </cell>
          <cell r="J639">
            <v>13.34</v>
          </cell>
          <cell r="K639">
            <v>1</v>
          </cell>
        </row>
        <row r="640">
          <cell r="B640">
            <v>0</v>
          </cell>
          <cell r="C640">
            <v>0</v>
          </cell>
        </row>
        <row r="641">
          <cell r="B641" t="str">
            <v>NRBA2008</v>
          </cell>
          <cell r="C641" t="str">
            <v>Other US</v>
          </cell>
          <cell r="D641" t="str">
            <v>NR</v>
          </cell>
          <cell r="E641" t="str">
            <v>BA</v>
          </cell>
          <cell r="F641">
            <v>2008</v>
          </cell>
          <cell r="G641">
            <v>1</v>
          </cell>
          <cell r="H641">
            <v>0</v>
          </cell>
          <cell r="I641">
            <v>21.34</v>
          </cell>
          <cell r="J641">
            <v>117.53</v>
          </cell>
          <cell r="K641">
            <v>5.07</v>
          </cell>
        </row>
        <row r="642">
          <cell r="B642" t="str">
            <v>NRBA2009</v>
          </cell>
          <cell r="C642" t="str">
            <v>Other US</v>
          </cell>
          <cell r="D642" t="str">
            <v>NR</v>
          </cell>
          <cell r="E642" t="str">
            <v>BA</v>
          </cell>
          <cell r="F642">
            <v>2009</v>
          </cell>
          <cell r="G642">
            <v>1</v>
          </cell>
          <cell r="H642">
            <v>0</v>
          </cell>
          <cell r="I642">
            <v>21.63</v>
          </cell>
          <cell r="J642">
            <v>117.41</v>
          </cell>
          <cell r="K642">
            <v>5.07</v>
          </cell>
        </row>
        <row r="643">
          <cell r="B643" t="str">
            <v>NRBA2011</v>
          </cell>
          <cell r="C643" t="str">
            <v>Other US</v>
          </cell>
          <cell r="D643" t="str">
            <v>NR</v>
          </cell>
          <cell r="E643" t="str">
            <v>BA</v>
          </cell>
          <cell r="F643">
            <v>2011</v>
          </cell>
          <cell r="G643">
            <v>2</v>
          </cell>
          <cell r="H643">
            <v>1.25</v>
          </cell>
          <cell r="I643">
            <v>22.06</v>
          </cell>
          <cell r="J643">
            <v>25.91</v>
          </cell>
          <cell r="K643">
            <v>1.1200000000000001</v>
          </cell>
        </row>
        <row r="644">
          <cell r="B644" t="str">
            <v>NRBA2013</v>
          </cell>
          <cell r="C644" t="str">
            <v>Other US</v>
          </cell>
          <cell r="D644" t="str">
            <v>NR</v>
          </cell>
          <cell r="E644" t="str">
            <v>BA</v>
          </cell>
          <cell r="F644">
            <v>2013</v>
          </cell>
          <cell r="G644">
            <v>2</v>
          </cell>
          <cell r="H644">
            <v>1.25</v>
          </cell>
          <cell r="I644">
            <v>21.84</v>
          </cell>
          <cell r="J644">
            <v>27.43</v>
          </cell>
          <cell r="K644">
            <v>1.18</v>
          </cell>
        </row>
        <row r="645">
          <cell r="B645" t="str">
            <v>NRBA2016</v>
          </cell>
          <cell r="C645" t="str">
            <v>Other US</v>
          </cell>
          <cell r="D645" t="str">
            <v>NR</v>
          </cell>
          <cell r="E645" t="str">
            <v>BA</v>
          </cell>
          <cell r="F645">
            <v>2016</v>
          </cell>
          <cell r="G645">
            <v>2</v>
          </cell>
          <cell r="H645">
            <v>1.25</v>
          </cell>
          <cell r="I645">
            <v>21.52</v>
          </cell>
          <cell r="J645">
            <v>27.38</v>
          </cell>
          <cell r="K645">
            <v>1.18</v>
          </cell>
        </row>
        <row r="646">
          <cell r="B646" t="str">
            <v>NRBA2020</v>
          </cell>
          <cell r="C646" t="str">
            <v>Other US</v>
          </cell>
          <cell r="D646" t="str">
            <v>NR</v>
          </cell>
          <cell r="E646" t="str">
            <v>BA</v>
          </cell>
          <cell r="F646">
            <v>2020</v>
          </cell>
          <cell r="G646">
            <v>3</v>
          </cell>
          <cell r="H646">
            <v>1.59</v>
          </cell>
          <cell r="I646">
            <v>27.28</v>
          </cell>
          <cell r="J646">
            <v>27.47</v>
          </cell>
          <cell r="K646">
            <v>1.19</v>
          </cell>
        </row>
        <row r="647">
          <cell r="B647" t="str">
            <v>NRBA2025</v>
          </cell>
          <cell r="C647" t="str">
            <v>Other US</v>
          </cell>
          <cell r="D647" t="str">
            <v>NR</v>
          </cell>
          <cell r="E647" t="str">
            <v>BA</v>
          </cell>
          <cell r="F647">
            <v>2025</v>
          </cell>
          <cell r="G647">
            <v>3</v>
          </cell>
          <cell r="H647">
            <v>0.84</v>
          </cell>
          <cell r="I647">
            <v>26.6</v>
          </cell>
          <cell r="J647">
            <v>27.88</v>
          </cell>
          <cell r="K647">
            <v>1.2</v>
          </cell>
        </row>
        <row r="648">
          <cell r="B648" t="str">
            <v>NRBA2030</v>
          </cell>
          <cell r="C648" t="str">
            <v>Other US</v>
          </cell>
          <cell r="D648" t="str">
            <v>NR</v>
          </cell>
          <cell r="E648" t="str">
            <v>BA</v>
          </cell>
          <cell r="F648">
            <v>2030</v>
          </cell>
          <cell r="G648">
            <v>4</v>
          </cell>
          <cell r="H648">
            <v>0.54</v>
          </cell>
          <cell r="I648">
            <v>27.36</v>
          </cell>
          <cell r="J648">
            <v>27.36</v>
          </cell>
          <cell r="K648">
            <v>1.18</v>
          </cell>
        </row>
        <row r="649">
          <cell r="B649">
            <v>0</v>
          </cell>
          <cell r="C649">
            <v>0</v>
          </cell>
        </row>
        <row r="650">
          <cell r="B650" t="str">
            <v>NRBB2008</v>
          </cell>
          <cell r="C650" t="str">
            <v>Other US</v>
          </cell>
          <cell r="D650" t="str">
            <v>NR</v>
          </cell>
          <cell r="E650" t="str">
            <v>BB</v>
          </cell>
          <cell r="F650">
            <v>2008</v>
          </cell>
          <cell r="G650">
            <v>1</v>
          </cell>
          <cell r="H650">
            <v>0</v>
          </cell>
          <cell r="I650">
            <v>21.34</v>
          </cell>
          <cell r="J650">
            <v>120.43</v>
          </cell>
          <cell r="K650">
            <v>5.08</v>
          </cell>
        </row>
        <row r="651">
          <cell r="B651" t="str">
            <v>NRBB2009</v>
          </cell>
          <cell r="C651" t="str">
            <v>Other US</v>
          </cell>
          <cell r="D651" t="str">
            <v>NR</v>
          </cell>
          <cell r="E651" t="str">
            <v>BB</v>
          </cell>
          <cell r="F651">
            <v>2009</v>
          </cell>
          <cell r="G651">
            <v>1</v>
          </cell>
          <cell r="H651">
            <v>0</v>
          </cell>
          <cell r="I651">
            <v>21.63</v>
          </cell>
          <cell r="J651">
            <v>120.37</v>
          </cell>
          <cell r="K651">
            <v>5.07</v>
          </cell>
        </row>
        <row r="652">
          <cell r="B652" t="str">
            <v>NRBB2011</v>
          </cell>
          <cell r="C652" t="str">
            <v>Other US</v>
          </cell>
          <cell r="D652" t="str">
            <v>NR</v>
          </cell>
          <cell r="E652" t="str">
            <v>BB</v>
          </cell>
          <cell r="F652">
            <v>2011</v>
          </cell>
          <cell r="G652">
            <v>1</v>
          </cell>
          <cell r="H652">
            <v>7.19</v>
          </cell>
          <cell r="I652">
            <v>21.81</v>
          </cell>
          <cell r="J652">
            <v>22.84</v>
          </cell>
          <cell r="K652">
            <v>0.96</v>
          </cell>
        </row>
        <row r="653">
          <cell r="B653" t="str">
            <v>NRBB2013</v>
          </cell>
          <cell r="C653" t="str">
            <v>Other US</v>
          </cell>
          <cell r="D653" t="str">
            <v>NR</v>
          </cell>
          <cell r="E653" t="str">
            <v>BB</v>
          </cell>
          <cell r="F653">
            <v>2013</v>
          </cell>
          <cell r="G653">
            <v>1</v>
          </cell>
          <cell r="H653">
            <v>22.61</v>
          </cell>
          <cell r="I653">
            <v>21.59</v>
          </cell>
          <cell r="J653">
            <v>22.81</v>
          </cell>
          <cell r="K653">
            <v>0.96</v>
          </cell>
        </row>
        <row r="654">
          <cell r="B654" t="str">
            <v>NRBB2016</v>
          </cell>
          <cell r="C654" t="str">
            <v>Other US</v>
          </cell>
          <cell r="D654" t="str">
            <v>NR</v>
          </cell>
          <cell r="E654" t="str">
            <v>BB</v>
          </cell>
          <cell r="F654">
            <v>2016</v>
          </cell>
          <cell r="G654">
            <v>1</v>
          </cell>
          <cell r="H654">
            <v>23.44</v>
          </cell>
          <cell r="I654">
            <v>21.27</v>
          </cell>
          <cell r="J654">
            <v>22.7</v>
          </cell>
          <cell r="K654">
            <v>0.96</v>
          </cell>
        </row>
        <row r="655">
          <cell r="B655" t="str">
            <v>NRBB2020</v>
          </cell>
          <cell r="C655" t="str">
            <v>Other US</v>
          </cell>
          <cell r="D655" t="str">
            <v>NR</v>
          </cell>
          <cell r="E655" t="str">
            <v>BB</v>
          </cell>
          <cell r="F655">
            <v>2020</v>
          </cell>
          <cell r="G655">
            <v>2</v>
          </cell>
          <cell r="H655">
            <v>24.98</v>
          </cell>
          <cell r="I655">
            <v>21.09</v>
          </cell>
          <cell r="J655">
            <v>22.71</v>
          </cell>
          <cell r="K655">
            <v>0.96</v>
          </cell>
        </row>
        <row r="656">
          <cell r="B656" t="str">
            <v>NRBB2025</v>
          </cell>
          <cell r="C656" t="str">
            <v>Other US</v>
          </cell>
          <cell r="D656" t="str">
            <v>NR</v>
          </cell>
          <cell r="E656" t="str">
            <v>BB</v>
          </cell>
          <cell r="F656">
            <v>2025</v>
          </cell>
          <cell r="G656">
            <v>2</v>
          </cell>
          <cell r="H656">
            <v>33.54</v>
          </cell>
          <cell r="I656">
            <v>20.57</v>
          </cell>
          <cell r="J656">
            <v>22.93</v>
          </cell>
          <cell r="K656">
            <v>0.97</v>
          </cell>
        </row>
        <row r="657">
          <cell r="B657" t="str">
            <v>NRBB2030</v>
          </cell>
          <cell r="C657" t="str">
            <v>Other US</v>
          </cell>
          <cell r="D657" t="str">
            <v>NR</v>
          </cell>
          <cell r="E657" t="str">
            <v>BB</v>
          </cell>
          <cell r="F657">
            <v>2030</v>
          </cell>
          <cell r="G657">
            <v>2</v>
          </cell>
          <cell r="H657">
            <v>40.75</v>
          </cell>
          <cell r="I657">
            <v>20.059999999999999</v>
          </cell>
          <cell r="J657">
            <v>23.45</v>
          </cell>
          <cell r="K657">
            <v>0.99</v>
          </cell>
        </row>
        <row r="658">
          <cell r="B658">
            <v>0</v>
          </cell>
          <cell r="C658">
            <v>0</v>
          </cell>
        </row>
        <row r="659">
          <cell r="B659" t="str">
            <v>NRBD2008</v>
          </cell>
          <cell r="C659" t="str">
            <v>Other US</v>
          </cell>
          <cell r="D659" t="str">
            <v>NR</v>
          </cell>
          <cell r="E659" t="str">
            <v>BD</v>
          </cell>
          <cell r="F659">
            <v>2008</v>
          </cell>
          <cell r="G659">
            <v>1</v>
          </cell>
          <cell r="H659">
            <v>0</v>
          </cell>
          <cell r="I659">
            <v>21.34</v>
          </cell>
          <cell r="J659">
            <v>106.49</v>
          </cell>
          <cell r="K659">
            <v>5.03</v>
          </cell>
        </row>
        <row r="660">
          <cell r="B660" t="str">
            <v>NRBD2009</v>
          </cell>
          <cell r="C660" t="str">
            <v>Other US</v>
          </cell>
          <cell r="D660" t="str">
            <v>NR</v>
          </cell>
          <cell r="E660" t="str">
            <v>BD</v>
          </cell>
          <cell r="F660">
            <v>2009</v>
          </cell>
          <cell r="G660">
            <v>1</v>
          </cell>
          <cell r="H660">
            <v>0</v>
          </cell>
          <cell r="I660">
            <v>21.63</v>
          </cell>
          <cell r="J660">
            <v>106.24</v>
          </cell>
          <cell r="K660">
            <v>5.01</v>
          </cell>
        </row>
        <row r="661">
          <cell r="B661" t="str">
            <v>NRBD2011</v>
          </cell>
          <cell r="C661" t="str">
            <v>Other US</v>
          </cell>
          <cell r="D661" t="str">
            <v>NR</v>
          </cell>
          <cell r="E661" t="str">
            <v>BD</v>
          </cell>
          <cell r="F661">
            <v>2011</v>
          </cell>
          <cell r="G661">
            <v>1</v>
          </cell>
          <cell r="H661">
            <v>0</v>
          </cell>
          <cell r="I661">
            <v>21.81</v>
          </cell>
          <cell r="J661">
            <v>19.55</v>
          </cell>
          <cell r="K661">
            <v>0.92</v>
          </cell>
        </row>
        <row r="662">
          <cell r="B662" t="str">
            <v>NRBD2013</v>
          </cell>
          <cell r="C662" t="str">
            <v>Other US</v>
          </cell>
          <cell r="D662" t="str">
            <v>NR</v>
          </cell>
          <cell r="E662" t="str">
            <v>BD</v>
          </cell>
          <cell r="F662">
            <v>2013</v>
          </cell>
          <cell r="G662">
            <v>1</v>
          </cell>
          <cell r="H662">
            <v>0</v>
          </cell>
          <cell r="I662">
            <v>21.59</v>
          </cell>
          <cell r="J662">
            <v>21.59</v>
          </cell>
          <cell r="K662">
            <v>1.02</v>
          </cell>
        </row>
        <row r="663">
          <cell r="B663" t="str">
            <v>NRBD2016</v>
          </cell>
          <cell r="C663" t="str">
            <v>Other US</v>
          </cell>
          <cell r="D663" t="str">
            <v>NR</v>
          </cell>
          <cell r="E663" t="str">
            <v>BD</v>
          </cell>
          <cell r="F663">
            <v>2016</v>
          </cell>
          <cell r="G663">
            <v>1</v>
          </cell>
          <cell r="H663">
            <v>0</v>
          </cell>
          <cell r="I663">
            <v>21.27</v>
          </cell>
          <cell r="J663">
            <v>21.27</v>
          </cell>
          <cell r="K663">
            <v>1</v>
          </cell>
        </row>
        <row r="664">
          <cell r="B664" t="str">
            <v>NRBD2020</v>
          </cell>
          <cell r="C664" t="str">
            <v>Other US</v>
          </cell>
          <cell r="D664" t="str">
            <v>NR</v>
          </cell>
          <cell r="E664" t="str">
            <v>BD</v>
          </cell>
          <cell r="F664">
            <v>2020</v>
          </cell>
          <cell r="G664">
            <v>1</v>
          </cell>
          <cell r="H664">
            <v>0</v>
          </cell>
          <cell r="I664">
            <v>20.85</v>
          </cell>
          <cell r="J664">
            <v>20.85</v>
          </cell>
          <cell r="K664">
            <v>0.98</v>
          </cell>
        </row>
        <row r="665">
          <cell r="B665" t="str">
            <v>NRBD2025</v>
          </cell>
          <cell r="C665" t="str">
            <v>Other US</v>
          </cell>
          <cell r="D665" t="str">
            <v>NR</v>
          </cell>
          <cell r="E665" t="str">
            <v>BD</v>
          </cell>
          <cell r="F665">
            <v>2025</v>
          </cell>
          <cell r="G665">
            <v>1</v>
          </cell>
          <cell r="H665">
            <v>0</v>
          </cell>
          <cell r="I665">
            <v>20.329999999999998</v>
          </cell>
          <cell r="J665">
            <v>20.329999999999998</v>
          </cell>
          <cell r="K665">
            <v>0.96</v>
          </cell>
        </row>
        <row r="666">
          <cell r="B666" t="str">
            <v>NRBD2030</v>
          </cell>
          <cell r="C666" t="str">
            <v>Other US</v>
          </cell>
          <cell r="D666" t="str">
            <v>NR</v>
          </cell>
          <cell r="E666" t="str">
            <v>BD</v>
          </cell>
          <cell r="F666">
            <v>2030</v>
          </cell>
          <cell r="G666">
            <v>1</v>
          </cell>
          <cell r="H666">
            <v>0.06</v>
          </cell>
          <cell r="I666">
            <v>19.829999999999998</v>
          </cell>
          <cell r="J666">
            <v>19.829999999999998</v>
          </cell>
          <cell r="K666">
            <v>0.94</v>
          </cell>
        </row>
        <row r="667">
          <cell r="B667">
            <v>0</v>
          </cell>
          <cell r="C667">
            <v>0</v>
          </cell>
        </row>
        <row r="668">
          <cell r="B668" t="str">
            <v>NSBA2008</v>
          </cell>
          <cell r="C668" t="str">
            <v>Other US</v>
          </cell>
          <cell r="D668" t="str">
            <v>NS</v>
          </cell>
          <cell r="E668" t="str">
            <v>BA</v>
          </cell>
          <cell r="F668">
            <v>2008</v>
          </cell>
          <cell r="G668">
            <v>1</v>
          </cell>
          <cell r="H668">
            <v>0</v>
          </cell>
          <cell r="I668">
            <v>21.34</v>
          </cell>
          <cell r="J668">
            <v>118.22</v>
          </cell>
          <cell r="K668">
            <v>5.0999999999999996</v>
          </cell>
        </row>
        <row r="669">
          <cell r="B669" t="str">
            <v>NSBA2009</v>
          </cell>
          <cell r="C669" t="str">
            <v>Other US</v>
          </cell>
          <cell r="D669" t="str">
            <v>NS</v>
          </cell>
          <cell r="E669" t="str">
            <v>BA</v>
          </cell>
          <cell r="F669">
            <v>2009</v>
          </cell>
          <cell r="G669">
            <v>1</v>
          </cell>
          <cell r="H669">
            <v>0</v>
          </cell>
          <cell r="I669">
            <v>21.63</v>
          </cell>
          <cell r="J669">
            <v>118.1</v>
          </cell>
          <cell r="K669">
            <v>5.0999999999999996</v>
          </cell>
        </row>
        <row r="670">
          <cell r="B670" t="str">
            <v>NSBA2011</v>
          </cell>
          <cell r="C670" t="str">
            <v>Other US</v>
          </cell>
          <cell r="D670" t="str">
            <v>NS</v>
          </cell>
          <cell r="E670" t="str">
            <v>BA</v>
          </cell>
          <cell r="F670">
            <v>2011</v>
          </cell>
          <cell r="G670">
            <v>2</v>
          </cell>
          <cell r="H670">
            <v>0.31</v>
          </cell>
          <cell r="I670">
            <v>22.06</v>
          </cell>
          <cell r="J670">
            <v>26.25</v>
          </cell>
          <cell r="K670">
            <v>1.1299999999999999</v>
          </cell>
        </row>
        <row r="671">
          <cell r="B671" t="str">
            <v>NSBA2013</v>
          </cell>
          <cell r="C671" t="str">
            <v>Other US</v>
          </cell>
          <cell r="D671" t="str">
            <v>NS</v>
          </cell>
          <cell r="E671" t="str">
            <v>BA</v>
          </cell>
          <cell r="F671">
            <v>2013</v>
          </cell>
          <cell r="G671">
            <v>2</v>
          </cell>
          <cell r="H671">
            <v>0.31</v>
          </cell>
          <cell r="I671">
            <v>21.84</v>
          </cell>
          <cell r="J671">
            <v>27.22</v>
          </cell>
          <cell r="K671">
            <v>1.18</v>
          </cell>
        </row>
        <row r="672">
          <cell r="B672" t="str">
            <v>NSBA2016</v>
          </cell>
          <cell r="C672" t="str">
            <v>Other US</v>
          </cell>
          <cell r="D672" t="str">
            <v>NS</v>
          </cell>
          <cell r="E672" t="str">
            <v>BA</v>
          </cell>
          <cell r="F672">
            <v>2016</v>
          </cell>
          <cell r="G672">
            <v>2</v>
          </cell>
          <cell r="H672">
            <v>0.31</v>
          </cell>
          <cell r="I672">
            <v>21.52</v>
          </cell>
          <cell r="J672">
            <v>27.61</v>
          </cell>
          <cell r="K672">
            <v>1.19</v>
          </cell>
        </row>
        <row r="673">
          <cell r="B673" t="str">
            <v>NSBA2020</v>
          </cell>
          <cell r="C673" t="str">
            <v>Other US</v>
          </cell>
          <cell r="D673" t="str">
            <v>NS</v>
          </cell>
          <cell r="E673" t="str">
            <v>BA</v>
          </cell>
          <cell r="F673">
            <v>2020</v>
          </cell>
          <cell r="G673">
            <v>2</v>
          </cell>
          <cell r="H673">
            <v>0.31</v>
          </cell>
          <cell r="I673">
            <v>21.09</v>
          </cell>
          <cell r="J673">
            <v>24.87</v>
          </cell>
          <cell r="K673">
            <v>1.07</v>
          </cell>
        </row>
        <row r="674">
          <cell r="B674" t="str">
            <v>NSBA2025</v>
          </cell>
          <cell r="C674" t="str">
            <v>Other US</v>
          </cell>
          <cell r="D674" t="str">
            <v>NS</v>
          </cell>
          <cell r="E674" t="str">
            <v>BA</v>
          </cell>
          <cell r="F674">
            <v>2025</v>
          </cell>
          <cell r="G674">
            <v>2</v>
          </cell>
          <cell r="H674">
            <v>0.13</v>
          </cell>
          <cell r="I674">
            <v>20.57</v>
          </cell>
          <cell r="J674">
            <v>25.73</v>
          </cell>
          <cell r="K674">
            <v>1.1100000000000001</v>
          </cell>
        </row>
        <row r="675">
          <cell r="B675" t="str">
            <v>NSBA2030</v>
          </cell>
          <cell r="C675" t="str">
            <v>Other US</v>
          </cell>
          <cell r="D675" t="str">
            <v>NS</v>
          </cell>
          <cell r="E675" t="str">
            <v>BA</v>
          </cell>
          <cell r="F675">
            <v>2030</v>
          </cell>
          <cell r="G675">
            <v>3</v>
          </cell>
          <cell r="H675">
            <v>0.09</v>
          </cell>
          <cell r="I675">
            <v>25.94</v>
          </cell>
          <cell r="J675">
            <v>27.12</v>
          </cell>
          <cell r="K675">
            <v>1.17</v>
          </cell>
        </row>
        <row r="676">
          <cell r="B676">
            <v>0</v>
          </cell>
          <cell r="C676">
            <v>0</v>
          </cell>
        </row>
        <row r="677">
          <cell r="B677" t="str">
            <v>NSBB2008</v>
          </cell>
          <cell r="C677" t="str">
            <v>Other US</v>
          </cell>
          <cell r="D677" t="str">
            <v>NS</v>
          </cell>
          <cell r="E677" t="str">
            <v>BB</v>
          </cell>
          <cell r="F677">
            <v>2008</v>
          </cell>
          <cell r="G677">
            <v>1</v>
          </cell>
          <cell r="H677">
            <v>0</v>
          </cell>
          <cell r="I677">
            <v>21.34</v>
          </cell>
          <cell r="J677">
            <v>121.14</v>
          </cell>
          <cell r="K677">
            <v>5.1100000000000003</v>
          </cell>
        </row>
        <row r="678">
          <cell r="B678" t="str">
            <v>NSBB2009</v>
          </cell>
          <cell r="C678" t="str">
            <v>Other US</v>
          </cell>
          <cell r="D678" t="str">
            <v>NS</v>
          </cell>
          <cell r="E678" t="str">
            <v>BB</v>
          </cell>
          <cell r="F678">
            <v>2009</v>
          </cell>
          <cell r="G678">
            <v>1</v>
          </cell>
          <cell r="H678">
            <v>0</v>
          </cell>
          <cell r="I678">
            <v>21.63</v>
          </cell>
          <cell r="J678">
            <v>121.08</v>
          </cell>
          <cell r="K678">
            <v>5.0999999999999996</v>
          </cell>
        </row>
        <row r="679">
          <cell r="B679" t="str">
            <v>NSBB2011</v>
          </cell>
          <cell r="C679" t="str">
            <v>Other US</v>
          </cell>
          <cell r="D679" t="str">
            <v>NS</v>
          </cell>
          <cell r="E679" t="str">
            <v>BB</v>
          </cell>
          <cell r="F679">
            <v>2011</v>
          </cell>
          <cell r="G679">
            <v>1</v>
          </cell>
          <cell r="H679">
            <v>2.2400000000000002</v>
          </cell>
          <cell r="I679">
            <v>21.81</v>
          </cell>
          <cell r="J679">
            <v>23.03</v>
          </cell>
          <cell r="K679">
            <v>0.97</v>
          </cell>
        </row>
        <row r="680">
          <cell r="B680" t="str">
            <v>NSBB2013</v>
          </cell>
          <cell r="C680" t="str">
            <v>Other US</v>
          </cell>
          <cell r="D680" t="str">
            <v>NS</v>
          </cell>
          <cell r="E680" t="str">
            <v>BB</v>
          </cell>
          <cell r="F680">
            <v>2013</v>
          </cell>
          <cell r="G680">
            <v>2</v>
          </cell>
          <cell r="H680">
            <v>10.56</v>
          </cell>
          <cell r="I680">
            <v>21.84</v>
          </cell>
          <cell r="J680">
            <v>23.28</v>
          </cell>
          <cell r="K680">
            <v>0.98</v>
          </cell>
        </row>
        <row r="681">
          <cell r="B681" t="str">
            <v>NSBB2016</v>
          </cell>
          <cell r="C681" t="str">
            <v>Other US</v>
          </cell>
          <cell r="D681" t="str">
            <v>NS</v>
          </cell>
          <cell r="E681" t="str">
            <v>BB</v>
          </cell>
          <cell r="F681">
            <v>2016</v>
          </cell>
          <cell r="G681">
            <v>2</v>
          </cell>
          <cell r="H681">
            <v>10.56</v>
          </cell>
          <cell r="I681">
            <v>21.52</v>
          </cell>
          <cell r="J681">
            <v>23.18</v>
          </cell>
          <cell r="K681">
            <v>0.98</v>
          </cell>
        </row>
        <row r="682">
          <cell r="B682" t="str">
            <v>NSBB2020</v>
          </cell>
          <cell r="C682" t="str">
            <v>Other US</v>
          </cell>
          <cell r="D682" t="str">
            <v>NS</v>
          </cell>
          <cell r="E682" t="str">
            <v>BB</v>
          </cell>
          <cell r="F682">
            <v>2020</v>
          </cell>
          <cell r="G682">
            <v>2</v>
          </cell>
          <cell r="H682">
            <v>10.56</v>
          </cell>
          <cell r="I682">
            <v>21.09</v>
          </cell>
          <cell r="J682">
            <v>23.19</v>
          </cell>
          <cell r="K682">
            <v>0.98</v>
          </cell>
        </row>
        <row r="683">
          <cell r="B683" t="str">
            <v>NSBB2025</v>
          </cell>
          <cell r="C683" t="str">
            <v>Other US</v>
          </cell>
          <cell r="D683" t="str">
            <v>NS</v>
          </cell>
          <cell r="E683" t="str">
            <v>BB</v>
          </cell>
          <cell r="F683">
            <v>2025</v>
          </cell>
          <cell r="G683">
            <v>2</v>
          </cell>
          <cell r="H683">
            <v>7.11</v>
          </cell>
          <cell r="I683">
            <v>20.57</v>
          </cell>
          <cell r="J683">
            <v>23.4</v>
          </cell>
          <cell r="K683">
            <v>0.99</v>
          </cell>
        </row>
        <row r="684">
          <cell r="B684" t="str">
            <v>NSBB2030</v>
          </cell>
          <cell r="C684" t="str">
            <v>Other US</v>
          </cell>
          <cell r="D684" t="str">
            <v>NS</v>
          </cell>
          <cell r="E684" t="str">
            <v>BB</v>
          </cell>
          <cell r="F684">
            <v>2030</v>
          </cell>
          <cell r="G684">
            <v>2</v>
          </cell>
          <cell r="H684">
            <v>2.1</v>
          </cell>
          <cell r="I684">
            <v>20.059999999999999</v>
          </cell>
          <cell r="J684">
            <v>24.01</v>
          </cell>
          <cell r="K684">
            <v>1.01</v>
          </cell>
        </row>
        <row r="685">
          <cell r="B685">
            <v>0</v>
          </cell>
          <cell r="C685">
            <v>0</v>
          </cell>
        </row>
        <row r="686">
          <cell r="B686" t="str">
            <v>NSBD2008</v>
          </cell>
          <cell r="C686" t="str">
            <v>Other US</v>
          </cell>
          <cell r="D686" t="str">
            <v>NS</v>
          </cell>
          <cell r="E686" t="str">
            <v>BD</v>
          </cell>
          <cell r="F686">
            <v>2008</v>
          </cell>
          <cell r="G686">
            <v>1</v>
          </cell>
          <cell r="H686">
            <v>0</v>
          </cell>
          <cell r="I686">
            <v>21.34</v>
          </cell>
          <cell r="J686">
            <v>107.13</v>
          </cell>
          <cell r="K686">
            <v>5.0599999999999996</v>
          </cell>
        </row>
        <row r="687">
          <cell r="B687" t="str">
            <v>NSBD2009</v>
          </cell>
          <cell r="C687" t="str">
            <v>Other US</v>
          </cell>
          <cell r="D687" t="str">
            <v>NS</v>
          </cell>
          <cell r="E687" t="str">
            <v>BD</v>
          </cell>
          <cell r="F687">
            <v>2009</v>
          </cell>
          <cell r="G687">
            <v>1</v>
          </cell>
          <cell r="H687">
            <v>0</v>
          </cell>
          <cell r="I687">
            <v>21.63</v>
          </cell>
          <cell r="J687">
            <v>106.88</v>
          </cell>
          <cell r="K687">
            <v>5.04</v>
          </cell>
        </row>
        <row r="688">
          <cell r="B688" t="str">
            <v>NSBD2011</v>
          </cell>
          <cell r="C688" t="str">
            <v>Other US</v>
          </cell>
          <cell r="D688" t="str">
            <v>NS</v>
          </cell>
          <cell r="E688" t="str">
            <v>BD</v>
          </cell>
          <cell r="F688">
            <v>2011</v>
          </cell>
          <cell r="G688">
            <v>1</v>
          </cell>
          <cell r="H688">
            <v>0</v>
          </cell>
          <cell r="I688">
            <v>21.81</v>
          </cell>
          <cell r="J688">
            <v>20.18</v>
          </cell>
          <cell r="K688">
            <v>0.95</v>
          </cell>
        </row>
        <row r="689">
          <cell r="B689" t="str">
            <v>NSBD2013</v>
          </cell>
          <cell r="C689" t="str">
            <v>Other US</v>
          </cell>
          <cell r="D689" t="str">
            <v>NS</v>
          </cell>
          <cell r="E689" t="str">
            <v>BD</v>
          </cell>
          <cell r="F689">
            <v>2013</v>
          </cell>
          <cell r="G689">
            <v>1</v>
          </cell>
          <cell r="H689">
            <v>0</v>
          </cell>
          <cell r="I689">
            <v>21.59</v>
          </cell>
          <cell r="J689">
            <v>19.760000000000002</v>
          </cell>
          <cell r="K689">
            <v>0.93</v>
          </cell>
        </row>
        <row r="690">
          <cell r="B690" t="str">
            <v>NSBD2016</v>
          </cell>
          <cell r="C690" t="str">
            <v>Other US</v>
          </cell>
          <cell r="D690" t="str">
            <v>NS</v>
          </cell>
          <cell r="E690" t="str">
            <v>BD</v>
          </cell>
          <cell r="F690">
            <v>2016</v>
          </cell>
          <cell r="G690">
            <v>1</v>
          </cell>
          <cell r="H690">
            <v>0</v>
          </cell>
          <cell r="I690">
            <v>21.27</v>
          </cell>
          <cell r="J690">
            <v>19.809999999999999</v>
          </cell>
          <cell r="K690">
            <v>0.93</v>
          </cell>
        </row>
        <row r="691">
          <cell r="B691" t="str">
            <v>NSBD2020</v>
          </cell>
          <cell r="C691" t="str">
            <v>Other US</v>
          </cell>
          <cell r="D691" t="str">
            <v>NS</v>
          </cell>
          <cell r="E691" t="str">
            <v>BD</v>
          </cell>
          <cell r="F691">
            <v>2020</v>
          </cell>
          <cell r="G691">
            <v>1</v>
          </cell>
          <cell r="H691">
            <v>0</v>
          </cell>
          <cell r="I691">
            <v>20.85</v>
          </cell>
          <cell r="J691">
            <v>20.04</v>
          </cell>
          <cell r="K691">
            <v>0.95</v>
          </cell>
        </row>
        <row r="692">
          <cell r="B692" t="str">
            <v>NSBD2025</v>
          </cell>
          <cell r="C692" t="str">
            <v>Other US</v>
          </cell>
          <cell r="D692" t="str">
            <v>NS</v>
          </cell>
          <cell r="E692" t="str">
            <v>BD</v>
          </cell>
          <cell r="F692">
            <v>2025</v>
          </cell>
          <cell r="G692">
            <v>1</v>
          </cell>
          <cell r="H692">
            <v>0</v>
          </cell>
          <cell r="I692">
            <v>20.329999999999998</v>
          </cell>
          <cell r="J692">
            <v>20.14</v>
          </cell>
          <cell r="K692">
            <v>0.95</v>
          </cell>
        </row>
        <row r="693">
          <cell r="B693" t="str">
            <v>NSBD2030</v>
          </cell>
          <cell r="C693" t="str">
            <v>Other US</v>
          </cell>
          <cell r="D693" t="str">
            <v>NS</v>
          </cell>
          <cell r="E693" t="str">
            <v>BD</v>
          </cell>
          <cell r="F693">
            <v>2030</v>
          </cell>
          <cell r="G693">
            <v>1</v>
          </cell>
          <cell r="H693">
            <v>2.25</v>
          </cell>
          <cell r="I693">
            <v>19.829999999999998</v>
          </cell>
          <cell r="J693">
            <v>19.88</v>
          </cell>
          <cell r="K693">
            <v>0.94</v>
          </cell>
        </row>
        <row r="694">
          <cell r="B694">
            <v>0</v>
          </cell>
          <cell r="C694">
            <v>0</v>
          </cell>
        </row>
        <row r="695">
          <cell r="B695" t="str">
            <v>NSSD2008</v>
          </cell>
          <cell r="C695" t="str">
            <v>Other US</v>
          </cell>
          <cell r="D695" t="str">
            <v>NS</v>
          </cell>
          <cell r="E695" t="str">
            <v>SD</v>
          </cell>
          <cell r="F695">
            <v>2008</v>
          </cell>
          <cell r="G695">
            <v>3</v>
          </cell>
          <cell r="H695">
            <v>1.1299999999999999</v>
          </cell>
          <cell r="I695">
            <v>23.1</v>
          </cell>
          <cell r="J695">
            <v>86.22</v>
          </cell>
          <cell r="K695">
            <v>4.4400000000000004</v>
          </cell>
        </row>
        <row r="696">
          <cell r="B696" t="str">
            <v>NSSD2009</v>
          </cell>
          <cell r="C696" t="str">
            <v>Other US</v>
          </cell>
          <cell r="D696" t="str">
            <v>NS</v>
          </cell>
          <cell r="E696" t="str">
            <v>SD</v>
          </cell>
          <cell r="F696">
            <v>2009</v>
          </cell>
          <cell r="G696">
            <v>4</v>
          </cell>
          <cell r="H696">
            <v>1.65</v>
          </cell>
          <cell r="I696">
            <v>27.75</v>
          </cell>
          <cell r="J696">
            <v>90.89</v>
          </cell>
          <cell r="K696">
            <v>4.68</v>
          </cell>
        </row>
        <row r="697">
          <cell r="B697" t="str">
            <v>NSSD2011</v>
          </cell>
          <cell r="C697" t="str">
            <v>Other US</v>
          </cell>
          <cell r="D697" t="str">
            <v>NS</v>
          </cell>
          <cell r="E697" t="str">
            <v>SD</v>
          </cell>
          <cell r="F697">
            <v>2011</v>
          </cell>
          <cell r="G697">
            <v>1</v>
          </cell>
          <cell r="H697">
            <v>16.11</v>
          </cell>
          <cell r="I697">
            <v>21.81</v>
          </cell>
          <cell r="J697">
            <v>21.94</v>
          </cell>
          <cell r="K697">
            <v>1.1299999999999999</v>
          </cell>
        </row>
        <row r="698">
          <cell r="B698" t="str">
            <v>NSSD2013</v>
          </cell>
          <cell r="C698" t="str">
            <v>Other US</v>
          </cell>
          <cell r="D698" t="str">
            <v>NS</v>
          </cell>
          <cell r="E698" t="str">
            <v>SD</v>
          </cell>
          <cell r="F698">
            <v>2013</v>
          </cell>
          <cell r="G698">
            <v>1</v>
          </cell>
          <cell r="H698">
            <v>12.35</v>
          </cell>
          <cell r="I698">
            <v>21.59</v>
          </cell>
          <cell r="J698">
            <v>21.75</v>
          </cell>
          <cell r="K698">
            <v>1.1200000000000001</v>
          </cell>
        </row>
        <row r="699">
          <cell r="B699" t="str">
            <v>NSSD2016</v>
          </cell>
          <cell r="C699" t="str">
            <v>Other US</v>
          </cell>
          <cell r="D699" t="str">
            <v>NS</v>
          </cell>
          <cell r="E699" t="str">
            <v>SD</v>
          </cell>
          <cell r="F699">
            <v>2016</v>
          </cell>
          <cell r="G699">
            <v>1</v>
          </cell>
          <cell r="H699">
            <v>15.17</v>
          </cell>
          <cell r="I699">
            <v>21.27</v>
          </cell>
          <cell r="J699">
            <v>21.45</v>
          </cell>
          <cell r="K699">
            <v>1.1100000000000001</v>
          </cell>
        </row>
        <row r="700">
          <cell r="B700" t="str">
            <v>NSSD2020</v>
          </cell>
          <cell r="C700" t="str">
            <v>Other US</v>
          </cell>
          <cell r="D700" t="str">
            <v>NS</v>
          </cell>
          <cell r="E700" t="str">
            <v>SD</v>
          </cell>
          <cell r="F700">
            <v>2020</v>
          </cell>
          <cell r="G700">
            <v>2</v>
          </cell>
          <cell r="H700">
            <v>16.12</v>
          </cell>
          <cell r="I700">
            <v>21.09</v>
          </cell>
          <cell r="J700">
            <v>21.09</v>
          </cell>
          <cell r="K700">
            <v>1.0900000000000001</v>
          </cell>
        </row>
        <row r="701">
          <cell r="B701" t="str">
            <v>NSSD2025</v>
          </cell>
          <cell r="C701" t="str">
            <v>Other US</v>
          </cell>
          <cell r="D701" t="str">
            <v>NS</v>
          </cell>
          <cell r="E701" t="str">
            <v>SD</v>
          </cell>
          <cell r="F701">
            <v>2025</v>
          </cell>
          <cell r="G701">
            <v>2</v>
          </cell>
          <cell r="H701">
            <v>29.07</v>
          </cell>
          <cell r="I701">
            <v>20.57</v>
          </cell>
          <cell r="J701">
            <v>20.66</v>
          </cell>
          <cell r="K701">
            <v>1.07</v>
          </cell>
        </row>
        <row r="702">
          <cell r="B702" t="str">
            <v>NSSD2030</v>
          </cell>
          <cell r="C702" t="str">
            <v>Other US</v>
          </cell>
          <cell r="D702" t="str">
            <v>NS</v>
          </cell>
          <cell r="E702" t="str">
            <v>SD</v>
          </cell>
          <cell r="F702">
            <v>2030</v>
          </cell>
          <cell r="G702">
            <v>2</v>
          </cell>
          <cell r="H702">
            <v>31.19</v>
          </cell>
          <cell r="I702">
            <v>20.059999999999999</v>
          </cell>
          <cell r="J702">
            <v>20.3</v>
          </cell>
          <cell r="K702">
            <v>1.05</v>
          </cell>
        </row>
        <row r="703">
          <cell r="B703">
            <v>0</v>
          </cell>
          <cell r="C703">
            <v>0</v>
          </cell>
        </row>
        <row r="704">
          <cell r="B704" t="str">
            <v>NSSE2008</v>
          </cell>
          <cell r="C704" t="str">
            <v>Other US</v>
          </cell>
          <cell r="D704" t="str">
            <v>NS</v>
          </cell>
          <cell r="E704" t="str">
            <v>SE</v>
          </cell>
          <cell r="F704">
            <v>2008</v>
          </cell>
          <cell r="G704">
            <v>6</v>
          </cell>
          <cell r="H704">
            <v>20.98</v>
          </cell>
          <cell r="I704">
            <v>27.38</v>
          </cell>
          <cell r="J704">
            <v>81.84</v>
          </cell>
          <cell r="K704">
            <v>4.4000000000000004</v>
          </cell>
        </row>
        <row r="705">
          <cell r="B705" t="str">
            <v>NSSE2009</v>
          </cell>
          <cell r="C705" t="str">
            <v>Other US</v>
          </cell>
          <cell r="D705" t="str">
            <v>NS</v>
          </cell>
          <cell r="E705" t="str">
            <v>SE</v>
          </cell>
          <cell r="F705">
            <v>2009</v>
          </cell>
          <cell r="G705">
            <v>6</v>
          </cell>
          <cell r="H705">
            <v>20.57</v>
          </cell>
          <cell r="I705">
            <v>27.75</v>
          </cell>
          <cell r="J705">
            <v>85.95</v>
          </cell>
          <cell r="K705">
            <v>4.63</v>
          </cell>
        </row>
        <row r="706">
          <cell r="B706" t="str">
            <v>NSSE2011</v>
          </cell>
          <cell r="C706" t="str">
            <v>Other US</v>
          </cell>
          <cell r="D706" t="str">
            <v>NS</v>
          </cell>
          <cell r="E706" t="str">
            <v>SE</v>
          </cell>
          <cell r="F706">
            <v>2011</v>
          </cell>
          <cell r="G706">
            <v>1</v>
          </cell>
          <cell r="H706">
            <v>7.05</v>
          </cell>
          <cell r="I706">
            <v>18.170000000000002</v>
          </cell>
          <cell r="J706">
            <v>19.2</v>
          </cell>
          <cell r="K706">
            <v>1.03</v>
          </cell>
        </row>
        <row r="707">
          <cell r="B707" t="str">
            <v>NSSE2013</v>
          </cell>
          <cell r="C707" t="str">
            <v>Other US</v>
          </cell>
          <cell r="D707" t="str">
            <v>NS</v>
          </cell>
          <cell r="E707" t="str">
            <v>SE</v>
          </cell>
          <cell r="F707">
            <v>2013</v>
          </cell>
          <cell r="G707">
            <v>1</v>
          </cell>
          <cell r="H707">
            <v>7.05</v>
          </cell>
          <cell r="I707">
            <v>17.989999999999998</v>
          </cell>
          <cell r="J707">
            <v>18.72</v>
          </cell>
          <cell r="K707">
            <v>1.01</v>
          </cell>
        </row>
        <row r="708">
          <cell r="B708" t="str">
            <v>NSSE2016</v>
          </cell>
          <cell r="C708" t="str">
            <v>Other US</v>
          </cell>
          <cell r="D708" t="str">
            <v>NS</v>
          </cell>
          <cell r="E708" t="str">
            <v>SE</v>
          </cell>
          <cell r="F708">
            <v>2016</v>
          </cell>
          <cell r="G708">
            <v>1</v>
          </cell>
          <cell r="H708">
            <v>4.1100000000000003</v>
          </cell>
          <cell r="I708">
            <v>17.72</v>
          </cell>
          <cell r="J708">
            <v>18.440000000000001</v>
          </cell>
          <cell r="K708">
            <v>0.99</v>
          </cell>
        </row>
        <row r="709">
          <cell r="B709" t="str">
            <v>NSSE2020</v>
          </cell>
          <cell r="C709" t="str">
            <v>Other US</v>
          </cell>
          <cell r="D709" t="str">
            <v>NS</v>
          </cell>
          <cell r="E709" t="str">
            <v>SE</v>
          </cell>
          <cell r="F709">
            <v>2020</v>
          </cell>
          <cell r="G709">
            <v>1</v>
          </cell>
          <cell r="H709">
            <v>3.11</v>
          </cell>
          <cell r="I709">
            <v>17.37</v>
          </cell>
          <cell r="J709">
            <v>18.309999999999999</v>
          </cell>
          <cell r="K709">
            <v>0.99</v>
          </cell>
        </row>
        <row r="710">
          <cell r="B710" t="str">
            <v>NSSE2025</v>
          </cell>
          <cell r="C710" t="str">
            <v>Other US</v>
          </cell>
          <cell r="D710" t="str">
            <v>NS</v>
          </cell>
          <cell r="E710" t="str">
            <v>SE</v>
          </cell>
          <cell r="F710">
            <v>2025</v>
          </cell>
          <cell r="G710">
            <v>1</v>
          </cell>
          <cell r="H710">
            <v>1.55</v>
          </cell>
          <cell r="I710">
            <v>16.940000000000001</v>
          </cell>
          <cell r="J710">
            <v>18.25</v>
          </cell>
          <cell r="K710">
            <v>0.98</v>
          </cell>
        </row>
        <row r="711">
          <cell r="B711" t="str">
            <v>NSSE2030</v>
          </cell>
          <cell r="C711" t="str">
            <v>Other US</v>
          </cell>
          <cell r="D711" t="str">
            <v>NS</v>
          </cell>
          <cell r="E711" t="str">
            <v>SE</v>
          </cell>
          <cell r="F711">
            <v>2030</v>
          </cell>
          <cell r="G711">
            <v>1</v>
          </cell>
          <cell r="H711">
            <v>0.42</v>
          </cell>
          <cell r="I711">
            <v>16.52</v>
          </cell>
          <cell r="J711">
            <v>18.34</v>
          </cell>
          <cell r="K711">
            <v>0.99</v>
          </cell>
        </row>
        <row r="712">
          <cell r="B712">
            <v>0</v>
          </cell>
          <cell r="C712">
            <v>0</v>
          </cell>
        </row>
        <row r="713">
          <cell r="B713" t="str">
            <v>OHBA2008</v>
          </cell>
          <cell r="C713" t="str">
            <v>No. &amp; So. Appalachia</v>
          </cell>
          <cell r="D713" t="str">
            <v>OH</v>
          </cell>
          <cell r="E713" t="str">
            <v>BA</v>
          </cell>
          <cell r="F713">
            <v>2008</v>
          </cell>
          <cell r="G713">
            <v>16</v>
          </cell>
          <cell r="H713">
            <v>0.09</v>
          </cell>
          <cell r="I713">
            <v>119.78</v>
          </cell>
          <cell r="J713">
            <v>205.05</v>
          </cell>
          <cell r="K713">
            <v>9.0399999999999991</v>
          </cell>
        </row>
        <row r="714">
          <cell r="B714" t="str">
            <v>OHBA2009</v>
          </cell>
          <cell r="C714" t="str">
            <v>No. &amp; So. Appalachia</v>
          </cell>
          <cell r="D714" t="str">
            <v>OH</v>
          </cell>
          <cell r="E714" t="str">
            <v>BA</v>
          </cell>
          <cell r="F714">
            <v>2009</v>
          </cell>
          <cell r="G714">
            <v>16</v>
          </cell>
          <cell r="H714">
            <v>0.09</v>
          </cell>
          <cell r="I714">
            <v>120.27</v>
          </cell>
          <cell r="J714">
            <v>177.49</v>
          </cell>
          <cell r="K714">
            <v>7.83</v>
          </cell>
        </row>
        <row r="715">
          <cell r="B715" t="str">
            <v>OHBA2011</v>
          </cell>
          <cell r="C715" t="str">
            <v>No. &amp; So. Appalachia</v>
          </cell>
          <cell r="D715" t="str">
            <v>OH</v>
          </cell>
          <cell r="E715" t="str">
            <v>BA</v>
          </cell>
          <cell r="F715">
            <v>2011</v>
          </cell>
          <cell r="G715">
            <v>7</v>
          </cell>
          <cell r="H715">
            <v>4</v>
          </cell>
          <cell r="I715">
            <v>32.1</v>
          </cell>
          <cell r="J715">
            <v>42.1</v>
          </cell>
          <cell r="K715">
            <v>1.86</v>
          </cell>
        </row>
        <row r="716">
          <cell r="B716" t="str">
            <v>OHBA2013</v>
          </cell>
          <cell r="C716" t="str">
            <v>No. &amp; So. Appalachia</v>
          </cell>
          <cell r="D716" t="str">
            <v>OH</v>
          </cell>
          <cell r="E716" t="str">
            <v>BA</v>
          </cell>
          <cell r="F716">
            <v>2013</v>
          </cell>
          <cell r="G716">
            <v>7</v>
          </cell>
          <cell r="H716">
            <v>4</v>
          </cell>
          <cell r="I716">
            <v>32.04</v>
          </cell>
          <cell r="J716">
            <v>40.76</v>
          </cell>
          <cell r="K716">
            <v>1.8</v>
          </cell>
        </row>
        <row r="717">
          <cell r="B717" t="str">
            <v>OHBA2016</v>
          </cell>
          <cell r="C717" t="str">
            <v>No. &amp; So. Appalachia</v>
          </cell>
          <cell r="D717" t="str">
            <v>OH</v>
          </cell>
          <cell r="E717" t="str">
            <v>BA</v>
          </cell>
          <cell r="F717">
            <v>2016</v>
          </cell>
          <cell r="G717">
            <v>7</v>
          </cell>
          <cell r="H717">
            <v>4</v>
          </cell>
          <cell r="I717">
            <v>31.94</v>
          </cell>
          <cell r="J717">
            <v>42.83</v>
          </cell>
          <cell r="K717">
            <v>1.89</v>
          </cell>
        </row>
        <row r="718">
          <cell r="B718" t="str">
            <v>OHBA2020</v>
          </cell>
          <cell r="C718" t="str">
            <v>No. &amp; So. Appalachia</v>
          </cell>
          <cell r="D718" t="str">
            <v>OH</v>
          </cell>
          <cell r="E718" t="str">
            <v>BA</v>
          </cell>
          <cell r="F718">
            <v>2020</v>
          </cell>
          <cell r="G718">
            <v>7</v>
          </cell>
          <cell r="H718">
            <v>3.89</v>
          </cell>
          <cell r="I718">
            <v>31.81</v>
          </cell>
          <cell r="J718">
            <v>44.92</v>
          </cell>
          <cell r="K718">
            <v>1.98</v>
          </cell>
        </row>
        <row r="719">
          <cell r="B719" t="str">
            <v>OHBA2025</v>
          </cell>
          <cell r="C719" t="str">
            <v>No. &amp; So. Appalachia</v>
          </cell>
          <cell r="D719" t="str">
            <v>OH</v>
          </cell>
          <cell r="E719" t="str">
            <v>BA</v>
          </cell>
          <cell r="F719">
            <v>2025</v>
          </cell>
          <cell r="G719">
            <v>9</v>
          </cell>
          <cell r="H719">
            <v>1.97</v>
          </cell>
          <cell r="I719">
            <v>49.35</v>
          </cell>
          <cell r="J719">
            <v>50.19</v>
          </cell>
          <cell r="K719">
            <v>2.21</v>
          </cell>
        </row>
        <row r="720">
          <cell r="B720" t="str">
            <v>OHBA2030</v>
          </cell>
          <cell r="C720" t="str">
            <v>No. &amp; So. Appalachia</v>
          </cell>
          <cell r="D720" t="str">
            <v>OH</v>
          </cell>
          <cell r="E720" t="str">
            <v>BA</v>
          </cell>
          <cell r="F720">
            <v>2030</v>
          </cell>
          <cell r="G720">
            <v>9</v>
          </cell>
          <cell r="H720">
            <v>0.27</v>
          </cell>
          <cell r="I720">
            <v>49.1</v>
          </cell>
          <cell r="J720">
            <v>51.57</v>
          </cell>
          <cell r="K720">
            <v>2.27</v>
          </cell>
        </row>
        <row r="721">
          <cell r="B721">
            <v>0</v>
          </cell>
          <cell r="C721">
            <v>0</v>
          </cell>
        </row>
        <row r="722">
          <cell r="B722" t="str">
            <v>OHBB2008</v>
          </cell>
          <cell r="C722" t="str">
            <v>No. &amp; So. Appalachia</v>
          </cell>
          <cell r="D722" t="str">
            <v>OH</v>
          </cell>
          <cell r="E722" t="str">
            <v>BB</v>
          </cell>
          <cell r="F722">
            <v>2008</v>
          </cell>
          <cell r="G722">
            <v>16</v>
          </cell>
          <cell r="H722">
            <v>0.03</v>
          </cell>
          <cell r="I722">
            <v>119.78</v>
          </cell>
          <cell r="J722">
            <v>228.83</v>
          </cell>
          <cell r="K722">
            <v>9.0399999999999991</v>
          </cell>
        </row>
        <row r="723">
          <cell r="B723" t="str">
            <v>OHBB2009</v>
          </cell>
          <cell r="C723" t="str">
            <v>No. &amp; So. Appalachia</v>
          </cell>
          <cell r="D723" t="str">
            <v>OH</v>
          </cell>
          <cell r="E723" t="str">
            <v>BB</v>
          </cell>
          <cell r="F723">
            <v>2009</v>
          </cell>
          <cell r="G723">
            <v>16</v>
          </cell>
          <cell r="H723">
            <v>0.03</v>
          </cell>
          <cell r="I723">
            <v>120.27</v>
          </cell>
          <cell r="J723">
            <v>198.08</v>
          </cell>
          <cell r="K723">
            <v>7.83</v>
          </cell>
        </row>
        <row r="724">
          <cell r="B724" t="str">
            <v>OHBB2011</v>
          </cell>
          <cell r="C724" t="str">
            <v>No. &amp; So. Appalachia</v>
          </cell>
          <cell r="D724" t="str">
            <v>OH</v>
          </cell>
          <cell r="E724" t="str">
            <v>BB</v>
          </cell>
          <cell r="F724">
            <v>2011</v>
          </cell>
          <cell r="G724">
            <v>7</v>
          </cell>
          <cell r="H724">
            <v>4.72</v>
          </cell>
          <cell r="I724">
            <v>32.1</v>
          </cell>
          <cell r="J724">
            <v>42.43</v>
          </cell>
          <cell r="K724">
            <v>1.68</v>
          </cell>
        </row>
        <row r="725">
          <cell r="B725" t="str">
            <v>OHBB2013</v>
          </cell>
          <cell r="C725" t="str">
            <v>No. &amp; So. Appalachia</v>
          </cell>
          <cell r="D725" t="str">
            <v>OH</v>
          </cell>
          <cell r="E725" t="str">
            <v>BB</v>
          </cell>
          <cell r="F725">
            <v>2013</v>
          </cell>
          <cell r="G725">
            <v>7</v>
          </cell>
          <cell r="H725">
            <v>4.72</v>
          </cell>
          <cell r="I725">
            <v>32.04</v>
          </cell>
          <cell r="J725">
            <v>42.28</v>
          </cell>
          <cell r="K725">
            <v>1.67</v>
          </cell>
        </row>
        <row r="726">
          <cell r="B726" t="str">
            <v>OHBB2016</v>
          </cell>
          <cell r="C726" t="str">
            <v>No. &amp; So. Appalachia</v>
          </cell>
          <cell r="D726" t="str">
            <v>OH</v>
          </cell>
          <cell r="E726" t="str">
            <v>BB</v>
          </cell>
          <cell r="F726">
            <v>2016</v>
          </cell>
          <cell r="G726">
            <v>7</v>
          </cell>
          <cell r="H726">
            <v>4.72</v>
          </cell>
          <cell r="I726">
            <v>31.94</v>
          </cell>
          <cell r="J726">
            <v>43.09</v>
          </cell>
          <cell r="K726">
            <v>1.7</v>
          </cell>
        </row>
        <row r="727">
          <cell r="B727" t="str">
            <v>OHBB2020</v>
          </cell>
          <cell r="C727" t="str">
            <v>No. &amp; So. Appalachia</v>
          </cell>
          <cell r="D727" t="str">
            <v>OH</v>
          </cell>
          <cell r="E727" t="str">
            <v>BB</v>
          </cell>
          <cell r="F727">
            <v>2020</v>
          </cell>
          <cell r="G727">
            <v>7</v>
          </cell>
          <cell r="H727">
            <v>4.59</v>
          </cell>
          <cell r="I727">
            <v>31.81</v>
          </cell>
          <cell r="J727">
            <v>42.35</v>
          </cell>
          <cell r="K727">
            <v>1.67</v>
          </cell>
        </row>
        <row r="728">
          <cell r="B728" t="str">
            <v>OHBB2025</v>
          </cell>
          <cell r="C728" t="str">
            <v>No. &amp; So. Appalachia</v>
          </cell>
          <cell r="D728" t="str">
            <v>OH</v>
          </cell>
          <cell r="E728" t="str">
            <v>BB</v>
          </cell>
          <cell r="F728">
            <v>2025</v>
          </cell>
          <cell r="G728">
            <v>8</v>
          </cell>
          <cell r="H728">
            <v>2.19</v>
          </cell>
          <cell r="I728">
            <v>46.45</v>
          </cell>
          <cell r="J728">
            <v>46.51</v>
          </cell>
          <cell r="K728">
            <v>1.84</v>
          </cell>
        </row>
        <row r="729">
          <cell r="B729" t="str">
            <v>OHBB2030</v>
          </cell>
          <cell r="C729" t="str">
            <v>No. &amp; So. Appalachia</v>
          </cell>
          <cell r="D729" t="str">
            <v>OH</v>
          </cell>
          <cell r="E729" t="str">
            <v>BB</v>
          </cell>
          <cell r="F729">
            <v>2030</v>
          </cell>
          <cell r="G729">
            <v>9</v>
          </cell>
          <cell r="H729">
            <v>1.01</v>
          </cell>
          <cell r="I729">
            <v>49.1</v>
          </cell>
          <cell r="J729">
            <v>49.1</v>
          </cell>
          <cell r="K729">
            <v>1.94</v>
          </cell>
        </row>
        <row r="730">
          <cell r="B730">
            <v>0</v>
          </cell>
          <cell r="C730">
            <v>0</v>
          </cell>
        </row>
        <row r="731">
          <cell r="B731" t="str">
            <v>OHBD2008</v>
          </cell>
          <cell r="C731" t="str">
            <v>No. &amp; So. Appalachia</v>
          </cell>
          <cell r="D731" t="str">
            <v>OH</v>
          </cell>
          <cell r="E731" t="str">
            <v>BD</v>
          </cell>
          <cell r="F731">
            <v>2008</v>
          </cell>
          <cell r="G731">
            <v>28</v>
          </cell>
          <cell r="H731">
            <v>0.86</v>
          </cell>
          <cell r="I731">
            <v>119.78</v>
          </cell>
          <cell r="J731">
            <v>137.81</v>
          </cell>
          <cell r="K731">
            <v>5.5</v>
          </cell>
        </row>
        <row r="732">
          <cell r="B732" t="str">
            <v>OHBD2009</v>
          </cell>
          <cell r="C732" t="str">
            <v>No. &amp; So. Appalachia</v>
          </cell>
          <cell r="D732" t="str">
            <v>OH</v>
          </cell>
          <cell r="E732" t="str">
            <v>BD</v>
          </cell>
          <cell r="F732">
            <v>2009</v>
          </cell>
          <cell r="G732">
            <v>28</v>
          </cell>
          <cell r="H732">
            <v>0.86</v>
          </cell>
          <cell r="I732">
            <v>120.27</v>
          </cell>
          <cell r="J732">
            <v>136.91</v>
          </cell>
          <cell r="K732">
            <v>5.46</v>
          </cell>
        </row>
        <row r="733">
          <cell r="B733" t="str">
            <v>OHBD2011</v>
          </cell>
          <cell r="C733" t="str">
            <v>No. &amp; So. Appalachia</v>
          </cell>
          <cell r="D733" t="str">
            <v>OH</v>
          </cell>
          <cell r="E733" t="str">
            <v>BD</v>
          </cell>
          <cell r="F733">
            <v>2011</v>
          </cell>
          <cell r="G733">
            <v>9</v>
          </cell>
          <cell r="H733">
            <v>10.72</v>
          </cell>
          <cell r="I733">
            <v>31.07</v>
          </cell>
          <cell r="J733">
            <v>34.090000000000003</v>
          </cell>
          <cell r="K733">
            <v>1.36</v>
          </cell>
        </row>
        <row r="734">
          <cell r="B734" t="str">
            <v>OHBD2013</v>
          </cell>
          <cell r="C734" t="str">
            <v>No. &amp; So. Appalachia</v>
          </cell>
          <cell r="D734" t="str">
            <v>OH</v>
          </cell>
          <cell r="E734" t="str">
            <v>BD</v>
          </cell>
          <cell r="F734">
            <v>2013</v>
          </cell>
          <cell r="G734">
            <v>10</v>
          </cell>
          <cell r="H734">
            <v>10.93</v>
          </cell>
          <cell r="I734">
            <v>32.04</v>
          </cell>
          <cell r="J734">
            <v>34.61</v>
          </cell>
          <cell r="K734">
            <v>1.38</v>
          </cell>
        </row>
        <row r="735">
          <cell r="B735" t="str">
            <v>OHBD2016</v>
          </cell>
          <cell r="C735" t="str">
            <v>No. &amp; So. Appalachia</v>
          </cell>
          <cell r="D735" t="str">
            <v>OH</v>
          </cell>
          <cell r="E735" t="str">
            <v>BD</v>
          </cell>
          <cell r="F735">
            <v>2016</v>
          </cell>
          <cell r="G735">
            <v>9</v>
          </cell>
          <cell r="H735">
            <v>10.72</v>
          </cell>
          <cell r="I735">
            <v>30.92</v>
          </cell>
          <cell r="J735">
            <v>34.880000000000003</v>
          </cell>
          <cell r="K735">
            <v>1.39</v>
          </cell>
        </row>
        <row r="736">
          <cell r="B736" t="str">
            <v>OHBD2020</v>
          </cell>
          <cell r="C736" t="str">
            <v>No. &amp; So. Appalachia</v>
          </cell>
          <cell r="D736" t="str">
            <v>OH</v>
          </cell>
          <cell r="E736" t="str">
            <v>BD</v>
          </cell>
          <cell r="F736">
            <v>2020</v>
          </cell>
          <cell r="G736">
            <v>10</v>
          </cell>
          <cell r="H736">
            <v>10.47</v>
          </cell>
          <cell r="I736">
            <v>31.81</v>
          </cell>
          <cell r="J736">
            <v>35.76</v>
          </cell>
          <cell r="K736">
            <v>1.43</v>
          </cell>
        </row>
        <row r="737">
          <cell r="B737" t="str">
            <v>OHBD2025</v>
          </cell>
          <cell r="C737" t="str">
            <v>No. &amp; So. Appalachia</v>
          </cell>
          <cell r="D737" t="str">
            <v>OH</v>
          </cell>
          <cell r="E737" t="str">
            <v>BD</v>
          </cell>
          <cell r="F737">
            <v>2025</v>
          </cell>
          <cell r="G737">
            <v>12</v>
          </cell>
          <cell r="H737">
            <v>5.34</v>
          </cell>
          <cell r="I737">
            <v>37.32</v>
          </cell>
          <cell r="J737">
            <v>37.72</v>
          </cell>
          <cell r="K737">
            <v>1.51</v>
          </cell>
        </row>
        <row r="738">
          <cell r="B738" t="str">
            <v>OHBD2030</v>
          </cell>
          <cell r="C738" t="str">
            <v>No. &amp; So. Appalachia</v>
          </cell>
          <cell r="D738" t="str">
            <v>OH</v>
          </cell>
          <cell r="E738" t="str">
            <v>BD</v>
          </cell>
          <cell r="F738">
            <v>2030</v>
          </cell>
          <cell r="G738">
            <v>12</v>
          </cell>
          <cell r="H738">
            <v>0.89</v>
          </cell>
          <cell r="I738">
            <v>37.130000000000003</v>
          </cell>
          <cell r="J738">
            <v>39.65</v>
          </cell>
          <cell r="K738">
            <v>1.58</v>
          </cell>
        </row>
        <row r="739">
          <cell r="B739">
            <v>0</v>
          </cell>
          <cell r="C739">
            <v>0</v>
          </cell>
        </row>
        <row r="740">
          <cell r="B740" t="str">
            <v>OHBE2008</v>
          </cell>
          <cell r="C740" t="str">
            <v>No. &amp; So. Appalachia</v>
          </cell>
          <cell r="D740" t="str">
            <v>OH</v>
          </cell>
          <cell r="E740" t="str">
            <v>BE</v>
          </cell>
          <cell r="F740">
            <v>2008</v>
          </cell>
          <cell r="G740">
            <v>39</v>
          </cell>
          <cell r="H740">
            <v>0.78</v>
          </cell>
          <cell r="I740">
            <v>119.78</v>
          </cell>
          <cell r="J740">
            <v>136.58000000000001</v>
          </cell>
          <cell r="K740">
            <v>5.45</v>
          </cell>
        </row>
        <row r="741">
          <cell r="B741" t="str">
            <v>OHBE2009</v>
          </cell>
          <cell r="C741" t="str">
            <v>No. &amp; So. Appalachia</v>
          </cell>
          <cell r="D741" t="str">
            <v>OH</v>
          </cell>
          <cell r="E741" t="str">
            <v>BE</v>
          </cell>
          <cell r="F741">
            <v>2009</v>
          </cell>
          <cell r="G741">
            <v>39</v>
          </cell>
          <cell r="H741">
            <v>0.78</v>
          </cell>
          <cell r="I741">
            <v>120.27</v>
          </cell>
          <cell r="J741">
            <v>135.99</v>
          </cell>
          <cell r="K741">
            <v>5.42</v>
          </cell>
        </row>
        <row r="742">
          <cell r="B742" t="str">
            <v>OHBE2011</v>
          </cell>
          <cell r="C742" t="str">
            <v>No. &amp; So. Appalachia</v>
          </cell>
          <cell r="D742" t="str">
            <v>OH</v>
          </cell>
          <cell r="E742" t="str">
            <v>BE</v>
          </cell>
          <cell r="F742">
            <v>2011</v>
          </cell>
          <cell r="G742">
            <v>8</v>
          </cell>
          <cell r="H742">
            <v>37.19</v>
          </cell>
          <cell r="I742">
            <v>26.9</v>
          </cell>
          <cell r="J742">
            <v>28.5</v>
          </cell>
          <cell r="K742">
            <v>1.1399999999999999</v>
          </cell>
        </row>
        <row r="743">
          <cell r="B743" t="str">
            <v>OHBE2013</v>
          </cell>
          <cell r="C743" t="str">
            <v>No. &amp; So. Appalachia</v>
          </cell>
          <cell r="D743" t="str">
            <v>OH</v>
          </cell>
          <cell r="E743" t="str">
            <v>BE</v>
          </cell>
          <cell r="F743">
            <v>2013</v>
          </cell>
          <cell r="G743">
            <v>8</v>
          </cell>
          <cell r="H743">
            <v>37.19</v>
          </cell>
          <cell r="I743">
            <v>26.85</v>
          </cell>
          <cell r="J743">
            <v>28.99</v>
          </cell>
          <cell r="K743">
            <v>1.1599999999999999</v>
          </cell>
        </row>
        <row r="744">
          <cell r="B744" t="str">
            <v>OHBE2016</v>
          </cell>
          <cell r="C744" t="str">
            <v>No. &amp; So. Appalachia</v>
          </cell>
          <cell r="D744" t="str">
            <v>OH</v>
          </cell>
          <cell r="E744" t="str">
            <v>BE</v>
          </cell>
          <cell r="F744">
            <v>2016</v>
          </cell>
          <cell r="G744">
            <v>8</v>
          </cell>
          <cell r="H744">
            <v>37.19</v>
          </cell>
          <cell r="I744">
            <v>26.77</v>
          </cell>
          <cell r="J744">
            <v>28.92</v>
          </cell>
          <cell r="K744">
            <v>1.1499999999999999</v>
          </cell>
        </row>
        <row r="745">
          <cell r="B745" t="str">
            <v>OHBE2020</v>
          </cell>
          <cell r="C745" t="str">
            <v>No. &amp; So. Appalachia</v>
          </cell>
          <cell r="D745" t="str">
            <v>OH</v>
          </cell>
          <cell r="E745" t="str">
            <v>BE</v>
          </cell>
          <cell r="F745">
            <v>2020</v>
          </cell>
          <cell r="G745">
            <v>7</v>
          </cell>
          <cell r="H745">
            <v>30.69</v>
          </cell>
          <cell r="I745">
            <v>25.8</v>
          </cell>
          <cell r="J745">
            <v>29.31</v>
          </cell>
          <cell r="K745">
            <v>1.17</v>
          </cell>
        </row>
        <row r="746">
          <cell r="B746" t="str">
            <v>OHBE2025</v>
          </cell>
          <cell r="C746" t="str">
            <v>No. &amp; So. Appalachia</v>
          </cell>
          <cell r="D746" t="str">
            <v>OH</v>
          </cell>
          <cell r="E746" t="str">
            <v>BE</v>
          </cell>
          <cell r="F746">
            <v>2025</v>
          </cell>
          <cell r="G746">
            <v>9</v>
          </cell>
          <cell r="H746">
            <v>19.71</v>
          </cell>
          <cell r="I746">
            <v>29.26</v>
          </cell>
          <cell r="J746">
            <v>30.59</v>
          </cell>
          <cell r="K746">
            <v>1.22</v>
          </cell>
        </row>
        <row r="747">
          <cell r="B747" t="str">
            <v>OHBE2030</v>
          </cell>
          <cell r="C747" t="str">
            <v>No. &amp; So. Appalachia</v>
          </cell>
          <cell r="D747" t="str">
            <v>OH</v>
          </cell>
          <cell r="E747" t="str">
            <v>BE</v>
          </cell>
          <cell r="F747">
            <v>2030</v>
          </cell>
          <cell r="G747">
            <v>12</v>
          </cell>
          <cell r="H747">
            <v>5.52</v>
          </cell>
          <cell r="I747">
            <v>31.5</v>
          </cell>
          <cell r="J747">
            <v>31.82</v>
          </cell>
          <cell r="K747">
            <v>1.27</v>
          </cell>
        </row>
        <row r="748">
          <cell r="B748">
            <v>0</v>
          </cell>
          <cell r="C748">
            <v>0</v>
          </cell>
        </row>
        <row r="749">
          <cell r="B749" t="str">
            <v>OHBF2008</v>
          </cell>
          <cell r="C749" t="str">
            <v>No. &amp; So. Appalachia</v>
          </cell>
          <cell r="D749" t="str">
            <v>OH</v>
          </cell>
          <cell r="E749" t="str">
            <v>BF</v>
          </cell>
          <cell r="F749">
            <v>2008</v>
          </cell>
          <cell r="G749">
            <v>55</v>
          </cell>
          <cell r="H749">
            <v>5.0999999999999996</v>
          </cell>
          <cell r="I749">
            <v>131.56</v>
          </cell>
          <cell r="J749">
            <v>132.63999999999999</v>
          </cell>
          <cell r="K749">
            <v>5.38</v>
          </cell>
        </row>
        <row r="750">
          <cell r="B750" t="str">
            <v>OHBF2009</v>
          </cell>
          <cell r="C750" t="str">
            <v>No. &amp; So. Appalachia</v>
          </cell>
          <cell r="D750" t="str">
            <v>OH</v>
          </cell>
          <cell r="E750" t="str">
            <v>BF</v>
          </cell>
          <cell r="F750">
            <v>2009</v>
          </cell>
          <cell r="G750">
            <v>55</v>
          </cell>
          <cell r="H750">
            <v>5.0999999999999996</v>
          </cell>
          <cell r="I750">
            <v>132.1</v>
          </cell>
          <cell r="J750">
            <v>133</v>
          </cell>
          <cell r="K750">
            <v>5.4</v>
          </cell>
        </row>
        <row r="751">
          <cell r="B751" t="str">
            <v>OHBF2011</v>
          </cell>
          <cell r="C751" t="str">
            <v>No. &amp; So. Appalachia</v>
          </cell>
          <cell r="D751" t="str">
            <v>OH</v>
          </cell>
          <cell r="E751" t="str">
            <v>BF</v>
          </cell>
          <cell r="F751">
            <v>2011</v>
          </cell>
          <cell r="G751">
            <v>6</v>
          </cell>
          <cell r="H751">
            <v>63.41</v>
          </cell>
          <cell r="I751">
            <v>25.26</v>
          </cell>
          <cell r="J751">
            <v>25.98</v>
          </cell>
          <cell r="K751">
            <v>1.05</v>
          </cell>
        </row>
        <row r="752">
          <cell r="B752" t="str">
            <v>OHBF2013</v>
          </cell>
          <cell r="C752" t="str">
            <v>No. &amp; So. Appalachia</v>
          </cell>
          <cell r="D752" t="str">
            <v>OH</v>
          </cell>
          <cell r="E752" t="str">
            <v>BF</v>
          </cell>
          <cell r="F752">
            <v>2013</v>
          </cell>
          <cell r="G752">
            <v>6</v>
          </cell>
          <cell r="H752">
            <v>74.08</v>
          </cell>
          <cell r="I752">
            <v>25.21</v>
          </cell>
          <cell r="J752">
            <v>26.06</v>
          </cell>
          <cell r="K752">
            <v>1.06</v>
          </cell>
        </row>
        <row r="753">
          <cell r="B753" t="str">
            <v>OHBF2016</v>
          </cell>
          <cell r="C753" t="str">
            <v>No. &amp; So. Appalachia</v>
          </cell>
          <cell r="D753" t="str">
            <v>OH</v>
          </cell>
          <cell r="E753" t="str">
            <v>BF</v>
          </cell>
          <cell r="F753">
            <v>2016</v>
          </cell>
          <cell r="G753">
            <v>7</v>
          </cell>
          <cell r="H753">
            <v>81.19</v>
          </cell>
          <cell r="I753">
            <v>25.3</v>
          </cell>
          <cell r="J753">
            <v>26.22</v>
          </cell>
          <cell r="K753">
            <v>1.06</v>
          </cell>
        </row>
        <row r="754">
          <cell r="B754" t="str">
            <v>OHBF2020</v>
          </cell>
          <cell r="C754" t="str">
            <v>No. &amp; So. Appalachia</v>
          </cell>
          <cell r="D754" t="str">
            <v>OH</v>
          </cell>
          <cell r="E754" t="str">
            <v>BF</v>
          </cell>
          <cell r="F754">
            <v>2020</v>
          </cell>
          <cell r="G754">
            <v>8</v>
          </cell>
          <cell r="H754">
            <v>92.31</v>
          </cell>
          <cell r="I754">
            <v>25.8</v>
          </cell>
          <cell r="J754">
            <v>26.34</v>
          </cell>
          <cell r="K754">
            <v>1.07</v>
          </cell>
        </row>
        <row r="755">
          <cell r="B755" t="str">
            <v>OHBF2025</v>
          </cell>
          <cell r="C755" t="str">
            <v>No. &amp; So. Appalachia</v>
          </cell>
          <cell r="D755" t="str">
            <v>OH</v>
          </cell>
          <cell r="E755" t="str">
            <v>BF</v>
          </cell>
          <cell r="F755">
            <v>2025</v>
          </cell>
          <cell r="G755">
            <v>11</v>
          </cell>
          <cell r="H755">
            <v>69.59</v>
          </cell>
          <cell r="I755">
            <v>26.53</v>
          </cell>
          <cell r="J755">
            <v>26.72</v>
          </cell>
          <cell r="K755">
            <v>1.08</v>
          </cell>
        </row>
        <row r="756">
          <cell r="B756" t="str">
            <v>OHBF2030</v>
          </cell>
          <cell r="C756" t="str">
            <v>No. &amp; So. Appalachia</v>
          </cell>
          <cell r="D756" t="str">
            <v>OH</v>
          </cell>
          <cell r="E756" t="str">
            <v>BF</v>
          </cell>
          <cell r="F756">
            <v>2030</v>
          </cell>
          <cell r="G756">
            <v>11</v>
          </cell>
          <cell r="H756">
            <v>22.91</v>
          </cell>
          <cell r="I756">
            <v>26.4</v>
          </cell>
          <cell r="J756">
            <v>27.12</v>
          </cell>
          <cell r="K756">
            <v>1.1000000000000001</v>
          </cell>
        </row>
        <row r="757">
          <cell r="B757">
            <v>0</v>
          </cell>
          <cell r="C757">
            <v>0</v>
          </cell>
        </row>
        <row r="758">
          <cell r="B758" t="str">
            <v>OHBG2008</v>
          </cell>
          <cell r="C758" t="str">
            <v>No. &amp; So. Appalachia</v>
          </cell>
          <cell r="D758" t="str">
            <v>OH</v>
          </cell>
          <cell r="E758" t="str">
            <v>BG</v>
          </cell>
          <cell r="F758">
            <v>2008</v>
          </cell>
          <cell r="G758">
            <v>50</v>
          </cell>
          <cell r="H758">
            <v>15.66</v>
          </cell>
          <cell r="I758">
            <v>119.78</v>
          </cell>
          <cell r="J758">
            <v>131.99</v>
          </cell>
          <cell r="K758">
            <v>5.37</v>
          </cell>
        </row>
        <row r="759">
          <cell r="B759" t="str">
            <v>OHBG2009</v>
          </cell>
          <cell r="C759" t="str">
            <v>No. &amp; So. Appalachia</v>
          </cell>
          <cell r="D759" t="str">
            <v>OH</v>
          </cell>
          <cell r="E759" t="str">
            <v>BG</v>
          </cell>
          <cell r="F759">
            <v>2009</v>
          </cell>
          <cell r="G759">
            <v>50</v>
          </cell>
          <cell r="H759">
            <v>15.66</v>
          </cell>
          <cell r="I759">
            <v>120.27</v>
          </cell>
          <cell r="J759">
            <v>132.24</v>
          </cell>
          <cell r="K759">
            <v>5.38</v>
          </cell>
        </row>
        <row r="760">
          <cell r="B760" t="str">
            <v>OHBG2011</v>
          </cell>
          <cell r="C760" t="str">
            <v>No. &amp; So. Appalachia</v>
          </cell>
          <cell r="D760" t="str">
            <v>OH</v>
          </cell>
          <cell r="E760" t="str">
            <v>BG</v>
          </cell>
          <cell r="F760">
            <v>2011</v>
          </cell>
          <cell r="G760">
            <v>6</v>
          </cell>
          <cell r="H760">
            <v>35.53</v>
          </cell>
          <cell r="I760">
            <v>24.86</v>
          </cell>
          <cell r="J760">
            <v>24.86</v>
          </cell>
          <cell r="K760">
            <v>1.01</v>
          </cell>
        </row>
        <row r="761">
          <cell r="B761" t="str">
            <v>OHBG2013</v>
          </cell>
          <cell r="C761" t="str">
            <v>No. &amp; So. Appalachia</v>
          </cell>
          <cell r="D761" t="str">
            <v>OH</v>
          </cell>
          <cell r="E761" t="str">
            <v>BG</v>
          </cell>
          <cell r="F761">
            <v>2013</v>
          </cell>
          <cell r="G761">
            <v>6</v>
          </cell>
          <cell r="H761">
            <v>36.369999999999997</v>
          </cell>
          <cell r="I761">
            <v>24.81</v>
          </cell>
          <cell r="J761">
            <v>24.81</v>
          </cell>
          <cell r="K761">
            <v>1.01</v>
          </cell>
        </row>
        <row r="762">
          <cell r="B762" t="str">
            <v>OHBG2016</v>
          </cell>
          <cell r="C762" t="str">
            <v>No. &amp; So. Appalachia</v>
          </cell>
          <cell r="D762" t="str">
            <v>OH</v>
          </cell>
          <cell r="E762" t="str">
            <v>BG</v>
          </cell>
          <cell r="F762">
            <v>2016</v>
          </cell>
          <cell r="G762">
            <v>6</v>
          </cell>
          <cell r="H762">
            <v>36.380000000000003</v>
          </cell>
          <cell r="I762">
            <v>24.74</v>
          </cell>
          <cell r="J762">
            <v>24.74</v>
          </cell>
          <cell r="K762">
            <v>1.01</v>
          </cell>
        </row>
        <row r="763">
          <cell r="B763" t="str">
            <v>OHBG2020</v>
          </cell>
          <cell r="C763" t="str">
            <v>No. &amp; So. Appalachia</v>
          </cell>
          <cell r="D763" t="str">
            <v>OH</v>
          </cell>
          <cell r="E763" t="str">
            <v>BG</v>
          </cell>
          <cell r="F763">
            <v>2020</v>
          </cell>
          <cell r="G763">
            <v>6</v>
          </cell>
          <cell r="H763">
            <v>54.3</v>
          </cell>
          <cell r="I763">
            <v>24.64</v>
          </cell>
          <cell r="J763">
            <v>24.64</v>
          </cell>
          <cell r="K763">
            <v>1</v>
          </cell>
        </row>
        <row r="764">
          <cell r="B764" t="str">
            <v>OHBG2025</v>
          </cell>
          <cell r="C764" t="str">
            <v>No. &amp; So. Appalachia</v>
          </cell>
          <cell r="D764" t="str">
            <v>OH</v>
          </cell>
          <cell r="E764" t="str">
            <v>BG</v>
          </cell>
          <cell r="F764">
            <v>2025</v>
          </cell>
          <cell r="G764">
            <v>6</v>
          </cell>
          <cell r="H764">
            <v>106.86</v>
          </cell>
          <cell r="I764">
            <v>24.51</v>
          </cell>
          <cell r="J764">
            <v>24.51</v>
          </cell>
          <cell r="K764">
            <v>1</v>
          </cell>
        </row>
        <row r="765">
          <cell r="B765" t="str">
            <v>OHBG2030</v>
          </cell>
          <cell r="C765" t="str">
            <v>No. &amp; So. Appalachia</v>
          </cell>
          <cell r="D765" t="str">
            <v>OH</v>
          </cell>
          <cell r="E765" t="str">
            <v>BG</v>
          </cell>
          <cell r="F765">
            <v>2030</v>
          </cell>
          <cell r="G765">
            <v>7</v>
          </cell>
          <cell r="H765">
            <v>134.47999999999999</v>
          </cell>
          <cell r="I765">
            <v>24.79</v>
          </cell>
          <cell r="J765">
            <v>24.79</v>
          </cell>
          <cell r="K765">
            <v>1.01</v>
          </cell>
        </row>
        <row r="766">
          <cell r="B766">
            <v>0</v>
          </cell>
          <cell r="C766">
            <v>0</v>
          </cell>
        </row>
        <row r="767">
          <cell r="B767" t="str">
            <v>OHSE2008</v>
          </cell>
          <cell r="C767" t="str">
            <v>No. &amp; So. Appalachia</v>
          </cell>
          <cell r="D767" t="str">
            <v>OH</v>
          </cell>
          <cell r="E767" t="str">
            <v>SE</v>
          </cell>
          <cell r="F767">
            <v>2008</v>
          </cell>
          <cell r="G767">
            <v>2</v>
          </cell>
          <cell r="H767">
            <v>0.02</v>
          </cell>
          <cell r="I767">
            <v>44.98</v>
          </cell>
          <cell r="J767">
            <v>114.15</v>
          </cell>
          <cell r="K767">
            <v>5.49</v>
          </cell>
        </row>
        <row r="768">
          <cell r="B768" t="str">
            <v>OHSE2009</v>
          </cell>
          <cell r="C768" t="str">
            <v>No. &amp; So. Appalachia</v>
          </cell>
          <cell r="D768" t="str">
            <v>OH</v>
          </cell>
          <cell r="E768" t="str">
            <v>SE</v>
          </cell>
          <cell r="F768">
            <v>2009</v>
          </cell>
          <cell r="G768">
            <v>2</v>
          </cell>
          <cell r="H768">
            <v>0.02</v>
          </cell>
          <cell r="I768">
            <v>45.17</v>
          </cell>
          <cell r="J768">
            <v>119.55</v>
          </cell>
          <cell r="K768">
            <v>5.75</v>
          </cell>
        </row>
        <row r="769">
          <cell r="B769" t="str">
            <v>OHSE2011</v>
          </cell>
          <cell r="C769" t="str">
            <v>No. &amp; So. Appalachia</v>
          </cell>
          <cell r="D769" t="str">
            <v>OH</v>
          </cell>
          <cell r="E769" t="str">
            <v>SE</v>
          </cell>
          <cell r="F769">
            <v>2011</v>
          </cell>
          <cell r="G769">
            <v>1</v>
          </cell>
          <cell r="H769">
            <v>0</v>
          </cell>
          <cell r="I769">
            <v>40.33</v>
          </cell>
          <cell r="J769">
            <v>36.97</v>
          </cell>
          <cell r="K769">
            <v>1.78</v>
          </cell>
        </row>
        <row r="770">
          <cell r="B770" t="str">
            <v>OHSE2013</v>
          </cell>
          <cell r="C770" t="str">
            <v>No. &amp; So. Appalachia</v>
          </cell>
          <cell r="D770" t="str">
            <v>OH</v>
          </cell>
          <cell r="E770" t="str">
            <v>SE</v>
          </cell>
          <cell r="F770">
            <v>2013</v>
          </cell>
          <cell r="G770">
            <v>1</v>
          </cell>
          <cell r="H770">
            <v>0</v>
          </cell>
          <cell r="I770">
            <v>40.25</v>
          </cell>
          <cell r="J770">
            <v>38</v>
          </cell>
          <cell r="K770">
            <v>1.83</v>
          </cell>
        </row>
        <row r="771">
          <cell r="B771" t="str">
            <v>OHSE2016</v>
          </cell>
          <cell r="C771" t="str">
            <v>No. &amp; So. Appalachia</v>
          </cell>
          <cell r="D771" t="str">
            <v>OH</v>
          </cell>
          <cell r="E771" t="str">
            <v>SE</v>
          </cell>
          <cell r="F771">
            <v>2016</v>
          </cell>
          <cell r="G771">
            <v>1</v>
          </cell>
          <cell r="H771">
            <v>0</v>
          </cell>
          <cell r="I771">
            <v>40.130000000000003</v>
          </cell>
          <cell r="J771">
            <v>39.08</v>
          </cell>
          <cell r="K771">
            <v>1.88</v>
          </cell>
        </row>
        <row r="772">
          <cell r="B772" t="str">
            <v>OHSE2020</v>
          </cell>
          <cell r="C772" t="str">
            <v>No. &amp; So. Appalachia</v>
          </cell>
          <cell r="D772" t="str">
            <v>OH</v>
          </cell>
          <cell r="E772" t="str">
            <v>SE</v>
          </cell>
          <cell r="F772">
            <v>2020</v>
          </cell>
          <cell r="G772">
            <v>1</v>
          </cell>
          <cell r="H772">
            <v>0</v>
          </cell>
          <cell r="I772">
            <v>39.97</v>
          </cell>
          <cell r="J772">
            <v>37.85</v>
          </cell>
          <cell r="K772">
            <v>1.82</v>
          </cell>
        </row>
        <row r="773">
          <cell r="B773" t="str">
            <v>OHSE2025</v>
          </cell>
          <cell r="C773" t="str">
            <v>No. &amp; So. Appalachia</v>
          </cell>
          <cell r="D773" t="str">
            <v>OH</v>
          </cell>
          <cell r="E773" t="str">
            <v>SE</v>
          </cell>
          <cell r="F773">
            <v>2025</v>
          </cell>
          <cell r="G773">
            <v>1</v>
          </cell>
          <cell r="H773">
            <v>0</v>
          </cell>
          <cell r="I773">
            <v>39.770000000000003</v>
          </cell>
          <cell r="J773">
            <v>38.479999999999997</v>
          </cell>
          <cell r="K773">
            <v>1.85</v>
          </cell>
        </row>
        <row r="774">
          <cell r="B774" t="str">
            <v>OHSE2030</v>
          </cell>
          <cell r="C774" t="str">
            <v>No. &amp; So. Appalachia</v>
          </cell>
          <cell r="D774" t="str">
            <v>OH</v>
          </cell>
          <cell r="E774" t="str">
            <v>SE</v>
          </cell>
          <cell r="F774">
            <v>2030</v>
          </cell>
          <cell r="G774">
            <v>1</v>
          </cell>
          <cell r="H774">
            <v>0</v>
          </cell>
          <cell r="I774">
            <v>39.57</v>
          </cell>
          <cell r="J774">
            <v>39.57</v>
          </cell>
          <cell r="K774">
            <v>1.9</v>
          </cell>
        </row>
        <row r="775">
          <cell r="B775">
            <v>0</v>
          </cell>
          <cell r="C775">
            <v>0</v>
          </cell>
        </row>
        <row r="776">
          <cell r="B776" t="str">
            <v>OKBG2008</v>
          </cell>
          <cell r="C776" t="str">
            <v>Other US</v>
          </cell>
          <cell r="D776" t="str">
            <v>OK</v>
          </cell>
          <cell r="E776" t="str">
            <v>BG</v>
          </cell>
          <cell r="F776">
            <v>2008</v>
          </cell>
          <cell r="G776">
            <v>15</v>
          </cell>
          <cell r="H776">
            <v>1</v>
          </cell>
          <cell r="I776">
            <v>80.349999999999994</v>
          </cell>
          <cell r="J776">
            <v>127.8</v>
          </cell>
          <cell r="K776">
            <v>5.46</v>
          </cell>
        </row>
        <row r="777">
          <cell r="B777" t="str">
            <v>OKBG2009</v>
          </cell>
          <cell r="C777" t="str">
            <v>Other US</v>
          </cell>
          <cell r="D777" t="str">
            <v>OK</v>
          </cell>
          <cell r="E777" t="str">
            <v>BG</v>
          </cell>
          <cell r="F777">
            <v>2009</v>
          </cell>
          <cell r="G777">
            <v>15</v>
          </cell>
          <cell r="H777">
            <v>1</v>
          </cell>
          <cell r="I777">
            <v>83.68</v>
          </cell>
          <cell r="J777">
            <v>126.76</v>
          </cell>
          <cell r="K777">
            <v>5.41</v>
          </cell>
        </row>
        <row r="778">
          <cell r="B778" t="str">
            <v>OKBG2011</v>
          </cell>
          <cell r="C778" t="str">
            <v>Other US</v>
          </cell>
          <cell r="D778" t="str">
            <v>OK</v>
          </cell>
          <cell r="E778" t="str">
            <v>BG</v>
          </cell>
          <cell r="F778">
            <v>2011</v>
          </cell>
          <cell r="G778">
            <v>1</v>
          </cell>
          <cell r="H778">
            <v>0</v>
          </cell>
          <cell r="I778">
            <v>34.53</v>
          </cell>
          <cell r="J778">
            <v>33.159999999999997</v>
          </cell>
          <cell r="K778">
            <v>1.42</v>
          </cell>
        </row>
        <row r="779">
          <cell r="B779" t="str">
            <v>OKBG2013</v>
          </cell>
          <cell r="C779" t="str">
            <v>Other US</v>
          </cell>
          <cell r="D779" t="str">
            <v>OK</v>
          </cell>
          <cell r="E779" t="str">
            <v>BG</v>
          </cell>
          <cell r="F779">
            <v>2013</v>
          </cell>
          <cell r="G779">
            <v>1</v>
          </cell>
          <cell r="H779">
            <v>0</v>
          </cell>
          <cell r="I779">
            <v>34.46</v>
          </cell>
          <cell r="J779">
            <v>30.88</v>
          </cell>
          <cell r="K779">
            <v>1.32</v>
          </cell>
        </row>
        <row r="780">
          <cell r="B780" t="str">
            <v>OKBG2016</v>
          </cell>
          <cell r="C780" t="str">
            <v>Other US</v>
          </cell>
          <cell r="D780" t="str">
            <v>OK</v>
          </cell>
          <cell r="E780" t="str">
            <v>BG</v>
          </cell>
          <cell r="F780">
            <v>2016</v>
          </cell>
          <cell r="G780">
            <v>1</v>
          </cell>
          <cell r="H780">
            <v>0</v>
          </cell>
          <cell r="I780">
            <v>34.36</v>
          </cell>
          <cell r="J780">
            <v>29.99</v>
          </cell>
          <cell r="K780">
            <v>1.28</v>
          </cell>
        </row>
        <row r="781">
          <cell r="B781" t="str">
            <v>OKBG2020</v>
          </cell>
          <cell r="C781" t="str">
            <v>Other US</v>
          </cell>
          <cell r="D781" t="str">
            <v>OK</v>
          </cell>
          <cell r="E781" t="str">
            <v>BG</v>
          </cell>
          <cell r="F781">
            <v>2020</v>
          </cell>
          <cell r="G781">
            <v>1</v>
          </cell>
          <cell r="H781">
            <v>0</v>
          </cell>
          <cell r="I781">
            <v>34.22</v>
          </cell>
          <cell r="J781">
            <v>29.68</v>
          </cell>
          <cell r="K781">
            <v>1.27</v>
          </cell>
        </row>
        <row r="782">
          <cell r="B782" t="str">
            <v>OKBG2025</v>
          </cell>
          <cell r="C782" t="str">
            <v>Other US</v>
          </cell>
          <cell r="D782" t="str">
            <v>OK</v>
          </cell>
          <cell r="E782" t="str">
            <v>BG</v>
          </cell>
          <cell r="F782">
            <v>2025</v>
          </cell>
          <cell r="G782">
            <v>1</v>
          </cell>
          <cell r="H782">
            <v>0</v>
          </cell>
          <cell r="I782">
            <v>34.049999999999997</v>
          </cell>
          <cell r="J782">
            <v>31.8</v>
          </cell>
          <cell r="K782">
            <v>1.36</v>
          </cell>
        </row>
        <row r="783">
          <cell r="B783" t="str">
            <v>OKBG2030</v>
          </cell>
          <cell r="C783" t="str">
            <v>Other US</v>
          </cell>
          <cell r="D783" t="str">
            <v>OK</v>
          </cell>
          <cell r="E783" t="str">
            <v>BG</v>
          </cell>
          <cell r="F783">
            <v>2030</v>
          </cell>
          <cell r="G783">
            <v>1</v>
          </cell>
          <cell r="H783">
            <v>0</v>
          </cell>
          <cell r="I783">
            <v>33.880000000000003</v>
          </cell>
          <cell r="J783">
            <v>33.880000000000003</v>
          </cell>
          <cell r="K783">
            <v>1.45</v>
          </cell>
        </row>
        <row r="784">
          <cell r="B784">
            <v>0</v>
          </cell>
          <cell r="C784">
            <v>0</v>
          </cell>
        </row>
        <row r="785">
          <cell r="B785" t="str">
            <v>OKSE2008</v>
          </cell>
          <cell r="C785" t="str">
            <v>Other US</v>
          </cell>
          <cell r="D785" t="str">
            <v>OK</v>
          </cell>
          <cell r="E785" t="str">
            <v>SE</v>
          </cell>
          <cell r="F785">
            <v>2008</v>
          </cell>
          <cell r="G785">
            <v>4</v>
          </cell>
          <cell r="H785">
            <v>0.63</v>
          </cell>
          <cell r="I785">
            <v>74.959999999999994</v>
          </cell>
          <cell r="J785">
            <v>97.65</v>
          </cell>
          <cell r="K785">
            <v>4.8899999999999997</v>
          </cell>
        </row>
        <row r="786">
          <cell r="B786" t="str">
            <v>OKSE2009</v>
          </cell>
          <cell r="C786" t="str">
            <v>Other US</v>
          </cell>
          <cell r="D786" t="str">
            <v>OK</v>
          </cell>
          <cell r="E786" t="str">
            <v>SE</v>
          </cell>
          <cell r="F786">
            <v>2009</v>
          </cell>
          <cell r="G786">
            <v>4</v>
          </cell>
          <cell r="H786">
            <v>0.63</v>
          </cell>
          <cell r="I786">
            <v>78.06</v>
          </cell>
          <cell r="J786">
            <v>104.82</v>
          </cell>
          <cell r="K786">
            <v>5.25</v>
          </cell>
        </row>
        <row r="787">
          <cell r="B787" t="str">
            <v>OKSE2011</v>
          </cell>
          <cell r="C787" t="str">
            <v>Other US</v>
          </cell>
          <cell r="D787" t="str">
            <v>OK</v>
          </cell>
          <cell r="E787" t="str">
            <v>SE</v>
          </cell>
          <cell r="F787">
            <v>2011</v>
          </cell>
          <cell r="G787">
            <v>1</v>
          </cell>
          <cell r="H787">
            <v>0</v>
          </cell>
          <cell r="I787">
            <v>34.53</v>
          </cell>
          <cell r="J787">
            <v>33.659999999999997</v>
          </cell>
          <cell r="K787">
            <v>1.69</v>
          </cell>
        </row>
        <row r="788">
          <cell r="B788" t="str">
            <v>OKSE2013</v>
          </cell>
          <cell r="C788" t="str">
            <v>Other US</v>
          </cell>
          <cell r="D788" t="str">
            <v>OK</v>
          </cell>
          <cell r="E788" t="str">
            <v>SE</v>
          </cell>
          <cell r="F788">
            <v>2013</v>
          </cell>
          <cell r="G788">
            <v>1</v>
          </cell>
          <cell r="H788">
            <v>0</v>
          </cell>
          <cell r="I788">
            <v>34.46</v>
          </cell>
          <cell r="J788">
            <v>33.299999999999997</v>
          </cell>
          <cell r="K788">
            <v>1.67</v>
          </cell>
        </row>
        <row r="789">
          <cell r="B789" t="str">
            <v>OKSE2016</v>
          </cell>
          <cell r="C789" t="str">
            <v>Other US</v>
          </cell>
          <cell r="D789" t="str">
            <v>OK</v>
          </cell>
          <cell r="E789" t="str">
            <v>SE</v>
          </cell>
          <cell r="F789">
            <v>2016</v>
          </cell>
          <cell r="G789">
            <v>1</v>
          </cell>
          <cell r="H789">
            <v>0</v>
          </cell>
          <cell r="I789">
            <v>34.36</v>
          </cell>
          <cell r="J789">
            <v>32.9</v>
          </cell>
          <cell r="K789">
            <v>1.65</v>
          </cell>
        </row>
        <row r="790">
          <cell r="B790" t="str">
            <v>OKSE2020</v>
          </cell>
          <cell r="C790" t="str">
            <v>Other US</v>
          </cell>
          <cell r="D790" t="str">
            <v>OK</v>
          </cell>
          <cell r="E790" t="str">
            <v>SE</v>
          </cell>
          <cell r="F790">
            <v>2020</v>
          </cell>
          <cell r="G790">
            <v>1</v>
          </cell>
          <cell r="H790">
            <v>0</v>
          </cell>
          <cell r="I790">
            <v>34.22</v>
          </cell>
          <cell r="J790">
            <v>33.04</v>
          </cell>
          <cell r="K790">
            <v>1.66</v>
          </cell>
        </row>
        <row r="791">
          <cell r="B791" t="str">
            <v>OKSE2025</v>
          </cell>
          <cell r="C791" t="str">
            <v>Other US</v>
          </cell>
          <cell r="D791" t="str">
            <v>OK</v>
          </cell>
          <cell r="E791" t="str">
            <v>SE</v>
          </cell>
          <cell r="F791">
            <v>2025</v>
          </cell>
          <cell r="G791">
            <v>1</v>
          </cell>
          <cell r="H791">
            <v>0</v>
          </cell>
          <cell r="I791">
            <v>34.049999999999997</v>
          </cell>
          <cell r="J791">
            <v>32.72</v>
          </cell>
          <cell r="K791">
            <v>1.64</v>
          </cell>
        </row>
        <row r="792">
          <cell r="B792" t="str">
            <v>OKSE2030</v>
          </cell>
          <cell r="C792" t="str">
            <v>Other US</v>
          </cell>
          <cell r="D792" t="str">
            <v>OK</v>
          </cell>
          <cell r="E792" t="str">
            <v>SE</v>
          </cell>
          <cell r="F792">
            <v>2030</v>
          </cell>
          <cell r="G792">
            <v>1</v>
          </cell>
          <cell r="H792">
            <v>0</v>
          </cell>
          <cell r="I792">
            <v>33.880000000000003</v>
          </cell>
          <cell r="J792">
            <v>32.86</v>
          </cell>
          <cell r="K792">
            <v>1.65</v>
          </cell>
        </row>
        <row r="793">
          <cell r="B793">
            <v>0</v>
          </cell>
          <cell r="C793">
            <v>0</v>
          </cell>
        </row>
        <row r="794">
          <cell r="B794" t="str">
            <v>PCBF2008</v>
          </cell>
          <cell r="C794" t="str">
            <v>No. &amp; So. Appalachia</v>
          </cell>
          <cell r="D794" t="str">
            <v>PC</v>
          </cell>
          <cell r="E794" t="str">
            <v>BF</v>
          </cell>
          <cell r="F794">
            <v>2008</v>
          </cell>
          <cell r="G794">
            <v>11</v>
          </cell>
          <cell r="H794">
            <v>0.17</v>
          </cell>
          <cell r="I794">
            <v>110.3</v>
          </cell>
          <cell r="J794">
            <v>146.63999999999999</v>
          </cell>
          <cell r="K794">
            <v>5.69</v>
          </cell>
        </row>
        <row r="795">
          <cell r="B795" t="str">
            <v>PCBF2009</v>
          </cell>
          <cell r="C795" t="str">
            <v>No. &amp; So. Appalachia</v>
          </cell>
          <cell r="D795" t="str">
            <v>PC</v>
          </cell>
          <cell r="E795" t="str">
            <v>BF</v>
          </cell>
          <cell r="F795">
            <v>2009</v>
          </cell>
          <cell r="G795">
            <v>11</v>
          </cell>
          <cell r="H795">
            <v>0.17</v>
          </cell>
          <cell r="I795">
            <v>110.76</v>
          </cell>
          <cell r="J795">
            <v>144.66</v>
          </cell>
          <cell r="K795">
            <v>5.62</v>
          </cell>
        </row>
        <row r="796">
          <cell r="B796" t="str">
            <v>PCBF2011</v>
          </cell>
          <cell r="C796" t="str">
            <v>No. &amp; So. Appalachia</v>
          </cell>
          <cell r="D796" t="str">
            <v>PC</v>
          </cell>
          <cell r="E796" t="str">
            <v>BF</v>
          </cell>
          <cell r="F796">
            <v>2011</v>
          </cell>
          <cell r="G796">
            <v>1</v>
          </cell>
          <cell r="H796">
            <v>0.01</v>
          </cell>
          <cell r="I796">
            <v>27.19</v>
          </cell>
          <cell r="J796">
            <v>36.74</v>
          </cell>
          <cell r="K796">
            <v>1.43</v>
          </cell>
        </row>
        <row r="797">
          <cell r="B797" t="str">
            <v>PCBF2013</v>
          </cell>
          <cell r="C797" t="str">
            <v>No. &amp; So. Appalachia</v>
          </cell>
          <cell r="D797" t="str">
            <v>PC</v>
          </cell>
          <cell r="E797" t="str">
            <v>BF</v>
          </cell>
          <cell r="F797">
            <v>2013</v>
          </cell>
          <cell r="G797">
            <v>1</v>
          </cell>
          <cell r="H797">
            <v>0.01</v>
          </cell>
          <cell r="I797">
            <v>27.14</v>
          </cell>
          <cell r="J797">
            <v>36.36</v>
          </cell>
          <cell r="K797">
            <v>1.41</v>
          </cell>
        </row>
        <row r="798">
          <cell r="B798" t="str">
            <v>PCBF2016</v>
          </cell>
          <cell r="C798" t="str">
            <v>No. &amp; So. Appalachia</v>
          </cell>
          <cell r="D798" t="str">
            <v>PC</v>
          </cell>
          <cell r="E798" t="str">
            <v>BF</v>
          </cell>
          <cell r="F798">
            <v>2016</v>
          </cell>
          <cell r="G798">
            <v>1</v>
          </cell>
          <cell r="H798">
            <v>0.01</v>
          </cell>
          <cell r="I798">
            <v>27.06</v>
          </cell>
          <cell r="J798">
            <v>35.76</v>
          </cell>
          <cell r="K798">
            <v>1.39</v>
          </cell>
        </row>
        <row r="799">
          <cell r="B799" t="str">
            <v>PCBF2020</v>
          </cell>
          <cell r="C799" t="str">
            <v>No. &amp; So. Appalachia</v>
          </cell>
          <cell r="D799" t="str">
            <v>PC</v>
          </cell>
          <cell r="E799" t="str">
            <v>BF</v>
          </cell>
          <cell r="F799">
            <v>2020</v>
          </cell>
          <cell r="G799">
            <v>1</v>
          </cell>
          <cell r="H799">
            <v>0</v>
          </cell>
          <cell r="I799">
            <v>26.95</v>
          </cell>
          <cell r="J799">
            <v>34.630000000000003</v>
          </cell>
          <cell r="K799">
            <v>1.34</v>
          </cell>
        </row>
        <row r="800">
          <cell r="B800" t="str">
            <v>PCBF2025</v>
          </cell>
          <cell r="C800" t="str">
            <v>No. &amp; So. Appalachia</v>
          </cell>
          <cell r="D800" t="str">
            <v>PC</v>
          </cell>
          <cell r="E800" t="str">
            <v>BF</v>
          </cell>
          <cell r="F800">
            <v>2025</v>
          </cell>
          <cell r="G800">
            <v>1</v>
          </cell>
          <cell r="H800">
            <v>0</v>
          </cell>
          <cell r="I800">
            <v>26.81</v>
          </cell>
          <cell r="J800">
            <v>32.869999999999997</v>
          </cell>
          <cell r="K800">
            <v>1.28</v>
          </cell>
        </row>
        <row r="801">
          <cell r="B801" t="str">
            <v>PCBF2030</v>
          </cell>
          <cell r="C801" t="str">
            <v>No. &amp; So. Appalachia</v>
          </cell>
          <cell r="D801" t="str">
            <v>PC</v>
          </cell>
          <cell r="E801" t="str">
            <v>BF</v>
          </cell>
          <cell r="F801">
            <v>2030</v>
          </cell>
          <cell r="G801">
            <v>1</v>
          </cell>
          <cell r="H801">
            <v>0</v>
          </cell>
          <cell r="I801">
            <v>26.68</v>
          </cell>
          <cell r="J801">
            <v>32.479999999999997</v>
          </cell>
          <cell r="K801">
            <v>1.26</v>
          </cell>
        </row>
        <row r="802">
          <cell r="B802">
            <v>0</v>
          </cell>
          <cell r="C802">
            <v>0</v>
          </cell>
        </row>
        <row r="803">
          <cell r="B803" t="str">
            <v>PCSD2008</v>
          </cell>
          <cell r="C803" t="str">
            <v>No. &amp; So. Appalachia</v>
          </cell>
          <cell r="D803" t="str">
            <v>PC</v>
          </cell>
          <cell r="E803" t="str">
            <v>SD</v>
          </cell>
          <cell r="F803">
            <v>2008</v>
          </cell>
          <cell r="G803">
            <v>32</v>
          </cell>
          <cell r="H803">
            <v>0.03</v>
          </cell>
          <cell r="I803">
            <v>111.4</v>
          </cell>
          <cell r="J803">
            <v>113.09</v>
          </cell>
          <cell r="K803">
            <v>5.92</v>
          </cell>
        </row>
        <row r="804">
          <cell r="B804" t="str">
            <v>PCSD2009</v>
          </cell>
          <cell r="C804" t="str">
            <v>No. &amp; So. Appalachia</v>
          </cell>
          <cell r="D804" t="str">
            <v>PC</v>
          </cell>
          <cell r="E804" t="str">
            <v>SD</v>
          </cell>
          <cell r="F804">
            <v>2009</v>
          </cell>
          <cell r="G804">
            <v>33</v>
          </cell>
          <cell r="H804">
            <v>0.03</v>
          </cell>
          <cell r="I804">
            <v>117.76</v>
          </cell>
          <cell r="J804">
            <v>119.39</v>
          </cell>
          <cell r="K804">
            <v>6.25</v>
          </cell>
        </row>
        <row r="805">
          <cell r="B805" t="str">
            <v>PCSD2011</v>
          </cell>
          <cell r="C805" t="str">
            <v>No. &amp; So. Appalachia</v>
          </cell>
          <cell r="D805" t="str">
            <v>PC</v>
          </cell>
          <cell r="E805" t="str">
            <v>SD</v>
          </cell>
          <cell r="F805">
            <v>2011</v>
          </cell>
          <cell r="G805">
            <v>13</v>
          </cell>
          <cell r="H805">
            <v>0.02</v>
          </cell>
          <cell r="I805">
            <v>37.68</v>
          </cell>
          <cell r="J805">
            <v>40.61</v>
          </cell>
          <cell r="K805">
            <v>2.12</v>
          </cell>
        </row>
        <row r="806">
          <cell r="B806" t="str">
            <v>PCSD2013</v>
          </cell>
          <cell r="C806" t="str">
            <v>No. &amp; So. Appalachia</v>
          </cell>
          <cell r="D806" t="str">
            <v>PC</v>
          </cell>
          <cell r="E806" t="str">
            <v>SD</v>
          </cell>
          <cell r="F806">
            <v>2013</v>
          </cell>
          <cell r="G806">
            <v>13</v>
          </cell>
          <cell r="H806">
            <v>0.02</v>
          </cell>
          <cell r="I806">
            <v>37.61</v>
          </cell>
          <cell r="J806">
            <v>41.22</v>
          </cell>
          <cell r="K806">
            <v>2.16</v>
          </cell>
        </row>
        <row r="807">
          <cell r="B807" t="str">
            <v>PCSD2016</v>
          </cell>
          <cell r="C807" t="str">
            <v>No. &amp; So. Appalachia</v>
          </cell>
          <cell r="D807" t="str">
            <v>PC</v>
          </cell>
          <cell r="E807" t="str">
            <v>SD</v>
          </cell>
          <cell r="F807">
            <v>2016</v>
          </cell>
          <cell r="G807">
            <v>10</v>
          </cell>
          <cell r="H807">
            <v>0.02</v>
          </cell>
          <cell r="I807">
            <v>34.880000000000003</v>
          </cell>
          <cell r="J807">
            <v>41.14</v>
          </cell>
          <cell r="K807">
            <v>2.15</v>
          </cell>
        </row>
        <row r="808">
          <cell r="B808" t="str">
            <v>PCSD2020</v>
          </cell>
          <cell r="C808" t="str">
            <v>No. &amp; So. Appalachia</v>
          </cell>
          <cell r="D808" t="str">
            <v>PC</v>
          </cell>
          <cell r="E808" t="str">
            <v>SD</v>
          </cell>
          <cell r="F808">
            <v>2020</v>
          </cell>
          <cell r="G808">
            <v>15</v>
          </cell>
          <cell r="H808">
            <v>0</v>
          </cell>
          <cell r="I808">
            <v>40.58</v>
          </cell>
          <cell r="J808">
            <v>42.61</v>
          </cell>
          <cell r="K808">
            <v>2.23</v>
          </cell>
        </row>
        <row r="809">
          <cell r="B809" t="str">
            <v>PCSD2025</v>
          </cell>
          <cell r="C809" t="str">
            <v>No. &amp; So. Appalachia</v>
          </cell>
          <cell r="D809" t="str">
            <v>PC</v>
          </cell>
          <cell r="E809" t="str">
            <v>SD</v>
          </cell>
          <cell r="F809">
            <v>2025</v>
          </cell>
          <cell r="G809">
            <v>16</v>
          </cell>
          <cell r="H809">
            <v>0</v>
          </cell>
          <cell r="I809">
            <v>41.97</v>
          </cell>
          <cell r="J809">
            <v>43.19</v>
          </cell>
          <cell r="K809">
            <v>2.2599999999999998</v>
          </cell>
        </row>
        <row r="810">
          <cell r="B810" t="str">
            <v>PCSD2030</v>
          </cell>
          <cell r="C810" t="str">
            <v>No. &amp; So. Appalachia</v>
          </cell>
          <cell r="D810" t="str">
            <v>PC</v>
          </cell>
          <cell r="E810" t="str">
            <v>SD</v>
          </cell>
          <cell r="F810">
            <v>2030</v>
          </cell>
          <cell r="G810">
            <v>16</v>
          </cell>
          <cell r="H810">
            <v>0</v>
          </cell>
          <cell r="I810">
            <v>41.76</v>
          </cell>
          <cell r="J810">
            <v>43.94</v>
          </cell>
          <cell r="K810">
            <v>2.2999999999999998</v>
          </cell>
        </row>
        <row r="811">
          <cell r="B811">
            <v>0</v>
          </cell>
          <cell r="C811">
            <v>0</v>
          </cell>
        </row>
        <row r="812">
          <cell r="B812" t="str">
            <v>PCSE2008</v>
          </cell>
          <cell r="C812" t="str">
            <v>No. &amp; So. Appalachia</v>
          </cell>
          <cell r="D812" t="str">
            <v>PC</v>
          </cell>
          <cell r="E812" t="str">
            <v>SE</v>
          </cell>
          <cell r="F812">
            <v>2008</v>
          </cell>
          <cell r="G812">
            <v>3</v>
          </cell>
          <cell r="H812">
            <v>0</v>
          </cell>
          <cell r="I812">
            <v>64.05</v>
          </cell>
          <cell r="J812">
            <v>92.63</v>
          </cell>
          <cell r="K812">
            <v>5.85</v>
          </cell>
        </row>
        <row r="813">
          <cell r="B813" t="str">
            <v>PCSE2009</v>
          </cell>
          <cell r="C813" t="str">
            <v>No. &amp; So. Appalachia</v>
          </cell>
          <cell r="D813" t="str">
            <v>PC</v>
          </cell>
          <cell r="E813" t="str">
            <v>SE</v>
          </cell>
          <cell r="F813">
            <v>2009</v>
          </cell>
          <cell r="G813">
            <v>3</v>
          </cell>
          <cell r="H813">
            <v>0</v>
          </cell>
          <cell r="I813">
            <v>64.31</v>
          </cell>
          <cell r="J813">
            <v>97.85</v>
          </cell>
          <cell r="K813">
            <v>6.18</v>
          </cell>
        </row>
        <row r="814">
          <cell r="B814" t="str">
            <v>PCSE2011</v>
          </cell>
          <cell r="C814" t="str">
            <v>No. &amp; So. Appalachia</v>
          </cell>
          <cell r="D814" t="str">
            <v>PC</v>
          </cell>
          <cell r="E814" t="str">
            <v>SE</v>
          </cell>
          <cell r="F814">
            <v>2011</v>
          </cell>
          <cell r="G814">
            <v>1</v>
          </cell>
          <cell r="H814">
            <v>0</v>
          </cell>
          <cell r="I814">
            <v>33.15</v>
          </cell>
          <cell r="J814">
            <v>32.549999999999997</v>
          </cell>
          <cell r="K814">
            <v>2.0499999999999998</v>
          </cell>
        </row>
        <row r="815">
          <cell r="B815" t="str">
            <v>PCSE2013</v>
          </cell>
          <cell r="C815" t="str">
            <v>No. &amp; So. Appalachia</v>
          </cell>
          <cell r="D815" t="str">
            <v>PC</v>
          </cell>
          <cell r="E815" t="str">
            <v>SE</v>
          </cell>
          <cell r="F815">
            <v>2013</v>
          </cell>
          <cell r="G815">
            <v>1</v>
          </cell>
          <cell r="H815">
            <v>0</v>
          </cell>
          <cell r="I815">
            <v>33.08</v>
          </cell>
          <cell r="J815">
            <v>33.049999999999997</v>
          </cell>
          <cell r="K815">
            <v>2.09</v>
          </cell>
        </row>
        <row r="816">
          <cell r="B816" t="str">
            <v>PCSE2016</v>
          </cell>
          <cell r="C816" t="str">
            <v>No. &amp; So. Appalachia</v>
          </cell>
          <cell r="D816" t="str">
            <v>PC</v>
          </cell>
          <cell r="E816" t="str">
            <v>SE</v>
          </cell>
          <cell r="F816">
            <v>2016</v>
          </cell>
          <cell r="G816">
            <v>1</v>
          </cell>
          <cell r="H816">
            <v>0</v>
          </cell>
          <cell r="I816">
            <v>32.979999999999997</v>
          </cell>
          <cell r="J816">
            <v>32.99</v>
          </cell>
          <cell r="K816">
            <v>2.08</v>
          </cell>
        </row>
        <row r="817">
          <cell r="B817" t="str">
            <v>PCSE2020</v>
          </cell>
          <cell r="C817" t="str">
            <v>No. &amp; So. Appalachia</v>
          </cell>
          <cell r="D817" t="str">
            <v>PC</v>
          </cell>
          <cell r="E817" t="str">
            <v>SE</v>
          </cell>
          <cell r="F817">
            <v>2020</v>
          </cell>
          <cell r="G817">
            <v>1</v>
          </cell>
          <cell r="H817">
            <v>0</v>
          </cell>
          <cell r="I817">
            <v>32.85</v>
          </cell>
          <cell r="J817">
            <v>34.21</v>
          </cell>
          <cell r="K817">
            <v>2.16</v>
          </cell>
        </row>
        <row r="818">
          <cell r="B818" t="str">
            <v>PCSE2025</v>
          </cell>
          <cell r="C818" t="str">
            <v>No. &amp; So. Appalachia</v>
          </cell>
          <cell r="D818" t="str">
            <v>PC</v>
          </cell>
          <cell r="E818" t="str">
            <v>SE</v>
          </cell>
          <cell r="F818">
            <v>2025</v>
          </cell>
          <cell r="G818">
            <v>1</v>
          </cell>
          <cell r="H818">
            <v>0</v>
          </cell>
          <cell r="I818">
            <v>32.69</v>
          </cell>
          <cell r="J818">
            <v>34.69</v>
          </cell>
          <cell r="K818">
            <v>2.19</v>
          </cell>
        </row>
        <row r="819">
          <cell r="B819" t="str">
            <v>PCSE2030</v>
          </cell>
          <cell r="C819" t="str">
            <v>No. &amp; So. Appalachia</v>
          </cell>
          <cell r="D819" t="str">
            <v>PC</v>
          </cell>
          <cell r="E819" t="str">
            <v>SE</v>
          </cell>
          <cell r="F819">
            <v>2030</v>
          </cell>
          <cell r="G819">
            <v>1</v>
          </cell>
          <cell r="H819">
            <v>0</v>
          </cell>
          <cell r="I819">
            <v>32.53</v>
          </cell>
          <cell r="J819">
            <v>35.31</v>
          </cell>
          <cell r="K819">
            <v>2.23</v>
          </cell>
        </row>
        <row r="820">
          <cell r="B820">
            <v>0</v>
          </cell>
          <cell r="C820">
            <v>0</v>
          </cell>
        </row>
        <row r="821">
          <cell r="B821" t="str">
            <v>PWBB2008</v>
          </cell>
          <cell r="C821" t="str">
            <v>No. &amp; So. Appalachia</v>
          </cell>
          <cell r="D821" t="str">
            <v>PW</v>
          </cell>
          <cell r="E821" t="str">
            <v>BB</v>
          </cell>
          <cell r="F821">
            <v>2008</v>
          </cell>
          <cell r="G821">
            <v>47</v>
          </cell>
          <cell r="H821">
            <v>0.14000000000000001</v>
          </cell>
          <cell r="I821">
            <v>119.83</v>
          </cell>
          <cell r="J821">
            <v>222.14</v>
          </cell>
          <cell r="K821">
            <v>9.0399999999999991</v>
          </cell>
        </row>
        <row r="822">
          <cell r="B822" t="str">
            <v>PWBB2009</v>
          </cell>
          <cell r="C822" t="str">
            <v>No. &amp; So. Appalachia</v>
          </cell>
          <cell r="D822" t="str">
            <v>PW</v>
          </cell>
          <cell r="E822" t="str">
            <v>BB</v>
          </cell>
          <cell r="F822">
            <v>2009</v>
          </cell>
          <cell r="G822">
            <v>47</v>
          </cell>
          <cell r="H822">
            <v>0.14000000000000001</v>
          </cell>
          <cell r="I822">
            <v>120.32</v>
          </cell>
          <cell r="J822">
            <v>192.29</v>
          </cell>
          <cell r="K822">
            <v>7.83</v>
          </cell>
        </row>
        <row r="823">
          <cell r="B823" t="str">
            <v>PWBB2011</v>
          </cell>
          <cell r="C823" t="str">
            <v>No. &amp; So. Appalachia</v>
          </cell>
          <cell r="D823" t="str">
            <v>PW</v>
          </cell>
          <cell r="E823" t="str">
            <v>BB</v>
          </cell>
          <cell r="F823">
            <v>2011</v>
          </cell>
          <cell r="G823">
            <v>16</v>
          </cell>
          <cell r="H823">
            <v>15.84</v>
          </cell>
          <cell r="I823">
            <v>36.479999999999997</v>
          </cell>
          <cell r="J823">
            <v>40.21</v>
          </cell>
          <cell r="K823">
            <v>1.64</v>
          </cell>
        </row>
        <row r="824">
          <cell r="B824" t="str">
            <v>PWBB2013</v>
          </cell>
          <cell r="C824" t="str">
            <v>No. &amp; So. Appalachia</v>
          </cell>
          <cell r="D824" t="str">
            <v>PW</v>
          </cell>
          <cell r="E824" t="str">
            <v>BB</v>
          </cell>
          <cell r="F824">
            <v>2013</v>
          </cell>
          <cell r="G824">
            <v>15</v>
          </cell>
          <cell r="H824">
            <v>15.82</v>
          </cell>
          <cell r="I824">
            <v>34.92</v>
          </cell>
          <cell r="J824">
            <v>40.06</v>
          </cell>
          <cell r="K824">
            <v>1.63</v>
          </cell>
        </row>
        <row r="825">
          <cell r="B825" t="str">
            <v>PWBB2016</v>
          </cell>
          <cell r="C825" t="str">
            <v>No. &amp; So. Appalachia</v>
          </cell>
          <cell r="D825" t="str">
            <v>PW</v>
          </cell>
          <cell r="E825" t="str">
            <v>BB</v>
          </cell>
          <cell r="F825">
            <v>2016</v>
          </cell>
          <cell r="G825">
            <v>13</v>
          </cell>
          <cell r="H825">
            <v>15.82</v>
          </cell>
          <cell r="I825">
            <v>32.72</v>
          </cell>
          <cell r="J825">
            <v>40.85</v>
          </cell>
          <cell r="K825">
            <v>1.66</v>
          </cell>
        </row>
        <row r="826">
          <cell r="B826" t="str">
            <v>PWBB2020</v>
          </cell>
          <cell r="C826" t="str">
            <v>No. &amp; So. Appalachia</v>
          </cell>
          <cell r="D826" t="str">
            <v>PW</v>
          </cell>
          <cell r="E826" t="str">
            <v>BB</v>
          </cell>
          <cell r="F826">
            <v>2020</v>
          </cell>
          <cell r="G826">
            <v>13</v>
          </cell>
          <cell r="H826">
            <v>15.8</v>
          </cell>
          <cell r="I826">
            <v>32.590000000000003</v>
          </cell>
          <cell r="J826">
            <v>40.98</v>
          </cell>
          <cell r="K826">
            <v>1.67</v>
          </cell>
        </row>
        <row r="827">
          <cell r="B827" t="str">
            <v>PWBB2025</v>
          </cell>
          <cell r="C827" t="str">
            <v>No. &amp; So. Appalachia</v>
          </cell>
          <cell r="D827" t="str">
            <v>PW</v>
          </cell>
          <cell r="E827" t="str">
            <v>BB</v>
          </cell>
          <cell r="F827">
            <v>2025</v>
          </cell>
          <cell r="G827">
            <v>22</v>
          </cell>
          <cell r="H827">
            <v>6.24</v>
          </cell>
          <cell r="I827">
            <v>39.340000000000003</v>
          </cell>
          <cell r="J827">
            <v>43.92</v>
          </cell>
          <cell r="K827">
            <v>1.79</v>
          </cell>
        </row>
        <row r="828">
          <cell r="B828" t="str">
            <v>PWBB2030</v>
          </cell>
          <cell r="C828" t="str">
            <v>No. &amp; So. Appalachia</v>
          </cell>
          <cell r="D828" t="str">
            <v>PW</v>
          </cell>
          <cell r="E828" t="str">
            <v>BB</v>
          </cell>
          <cell r="F828">
            <v>2030</v>
          </cell>
          <cell r="G828">
            <v>30</v>
          </cell>
          <cell r="H828">
            <v>0.18</v>
          </cell>
          <cell r="I828">
            <v>47.97</v>
          </cell>
          <cell r="J828">
            <v>48.56</v>
          </cell>
          <cell r="K828">
            <v>1.98</v>
          </cell>
        </row>
        <row r="829">
          <cell r="B829">
            <v>0</v>
          </cell>
          <cell r="C829">
            <v>0</v>
          </cell>
        </row>
        <row r="830">
          <cell r="B830" t="str">
            <v>PWBD2008</v>
          </cell>
          <cell r="C830" t="str">
            <v>No. &amp; So. Appalachia</v>
          </cell>
          <cell r="D830" t="str">
            <v>PW</v>
          </cell>
          <cell r="E830" t="str">
            <v>BD</v>
          </cell>
          <cell r="F830">
            <v>2008</v>
          </cell>
          <cell r="G830">
            <v>81</v>
          </cell>
          <cell r="H830">
            <v>4.42</v>
          </cell>
          <cell r="I830">
            <v>136.43</v>
          </cell>
          <cell r="J830">
            <v>137.62</v>
          </cell>
          <cell r="K830">
            <v>5.55</v>
          </cell>
        </row>
        <row r="831">
          <cell r="B831" t="str">
            <v>PWBD2009</v>
          </cell>
          <cell r="C831" t="str">
            <v>No. &amp; So. Appalachia</v>
          </cell>
          <cell r="D831" t="str">
            <v>PW</v>
          </cell>
          <cell r="E831" t="str">
            <v>BD</v>
          </cell>
          <cell r="F831">
            <v>2009</v>
          </cell>
          <cell r="G831">
            <v>80</v>
          </cell>
          <cell r="H831">
            <v>4.42</v>
          </cell>
          <cell r="I831">
            <v>120.32</v>
          </cell>
          <cell r="J831">
            <v>136.97</v>
          </cell>
          <cell r="K831">
            <v>5.52</v>
          </cell>
        </row>
        <row r="832">
          <cell r="B832" t="str">
            <v>PWBD2011</v>
          </cell>
          <cell r="C832" t="str">
            <v>No. &amp; So. Appalachia</v>
          </cell>
          <cell r="D832" t="str">
            <v>PW</v>
          </cell>
          <cell r="E832" t="str">
            <v>BD</v>
          </cell>
          <cell r="F832">
            <v>2011</v>
          </cell>
          <cell r="G832">
            <v>24</v>
          </cell>
          <cell r="H832">
            <v>40.89</v>
          </cell>
          <cell r="I832">
            <v>30.84</v>
          </cell>
          <cell r="J832">
            <v>32.78</v>
          </cell>
          <cell r="K832">
            <v>1.32</v>
          </cell>
        </row>
        <row r="833">
          <cell r="B833" t="str">
            <v>PWBD2013</v>
          </cell>
          <cell r="C833" t="str">
            <v>No. &amp; So. Appalachia</v>
          </cell>
          <cell r="D833" t="str">
            <v>PW</v>
          </cell>
          <cell r="E833" t="str">
            <v>BD</v>
          </cell>
          <cell r="F833">
            <v>2013</v>
          </cell>
          <cell r="G833">
            <v>21</v>
          </cell>
          <cell r="H833">
            <v>21.09</v>
          </cell>
          <cell r="I833">
            <v>30.09</v>
          </cell>
          <cell r="J833">
            <v>32.840000000000003</v>
          </cell>
          <cell r="K833">
            <v>1.32</v>
          </cell>
        </row>
        <row r="834">
          <cell r="B834" t="str">
            <v>PWBD2016</v>
          </cell>
          <cell r="C834" t="str">
            <v>No. &amp; So. Appalachia</v>
          </cell>
          <cell r="D834" t="str">
            <v>PW</v>
          </cell>
          <cell r="E834" t="str">
            <v>BD</v>
          </cell>
          <cell r="F834">
            <v>2016</v>
          </cell>
          <cell r="G834">
            <v>21</v>
          </cell>
          <cell r="H834">
            <v>24.11</v>
          </cell>
          <cell r="I834">
            <v>30</v>
          </cell>
          <cell r="J834">
            <v>33.24</v>
          </cell>
          <cell r="K834">
            <v>1.34</v>
          </cell>
        </row>
        <row r="835">
          <cell r="B835" t="str">
            <v>PWBD2020</v>
          </cell>
          <cell r="C835" t="str">
            <v>No. &amp; So. Appalachia</v>
          </cell>
          <cell r="D835" t="str">
            <v>PW</v>
          </cell>
          <cell r="E835" t="str">
            <v>BD</v>
          </cell>
          <cell r="F835">
            <v>2020</v>
          </cell>
          <cell r="G835">
            <v>28</v>
          </cell>
          <cell r="H835">
            <v>29.48</v>
          </cell>
          <cell r="I835">
            <v>32.590000000000003</v>
          </cell>
          <cell r="J835">
            <v>34.090000000000003</v>
          </cell>
          <cell r="K835">
            <v>1.37</v>
          </cell>
        </row>
        <row r="836">
          <cell r="B836" t="str">
            <v>PWBD2025</v>
          </cell>
          <cell r="C836" t="str">
            <v>No. &amp; So. Appalachia</v>
          </cell>
          <cell r="D836" t="str">
            <v>PW</v>
          </cell>
          <cell r="E836" t="str">
            <v>BD</v>
          </cell>
          <cell r="F836">
            <v>2025</v>
          </cell>
          <cell r="G836">
            <v>33</v>
          </cell>
          <cell r="H836">
            <v>32.369999999999997</v>
          </cell>
          <cell r="I836">
            <v>35.369999999999997</v>
          </cell>
          <cell r="J836">
            <v>35.6</v>
          </cell>
          <cell r="K836">
            <v>1.44</v>
          </cell>
        </row>
        <row r="837">
          <cell r="B837" t="str">
            <v>PWBD2030</v>
          </cell>
          <cell r="C837" t="str">
            <v>No. &amp; So. Appalachia</v>
          </cell>
          <cell r="D837" t="str">
            <v>PW</v>
          </cell>
          <cell r="E837" t="str">
            <v>BD</v>
          </cell>
          <cell r="F837">
            <v>2030</v>
          </cell>
          <cell r="G837">
            <v>39</v>
          </cell>
          <cell r="H837">
            <v>24.23</v>
          </cell>
          <cell r="I837">
            <v>37.549999999999997</v>
          </cell>
          <cell r="J837">
            <v>37.75</v>
          </cell>
          <cell r="K837">
            <v>1.52</v>
          </cell>
        </row>
        <row r="838">
          <cell r="B838">
            <v>0</v>
          </cell>
          <cell r="C838">
            <v>0</v>
          </cell>
        </row>
        <row r="839">
          <cell r="B839" t="str">
            <v>PWBE2008</v>
          </cell>
          <cell r="C839" t="str">
            <v>No. &amp; So. Appalachia</v>
          </cell>
          <cell r="D839" t="str">
            <v>PW</v>
          </cell>
          <cell r="E839" t="str">
            <v>BE</v>
          </cell>
          <cell r="F839">
            <v>2008</v>
          </cell>
          <cell r="G839">
            <v>127</v>
          </cell>
          <cell r="H839">
            <v>27.96</v>
          </cell>
          <cell r="I839">
            <v>138.19999999999999</v>
          </cell>
          <cell r="J839">
            <v>138.41999999999999</v>
          </cell>
          <cell r="K839">
            <v>5.42</v>
          </cell>
        </row>
        <row r="840">
          <cell r="B840" t="str">
            <v>PWBE2009</v>
          </cell>
          <cell r="C840" t="str">
            <v>No. &amp; So. Appalachia</v>
          </cell>
          <cell r="D840" t="str">
            <v>PW</v>
          </cell>
          <cell r="E840" t="str">
            <v>BE</v>
          </cell>
          <cell r="F840">
            <v>2009</v>
          </cell>
          <cell r="G840">
            <v>126</v>
          </cell>
          <cell r="H840">
            <v>27.96</v>
          </cell>
          <cell r="I840">
            <v>136.99</v>
          </cell>
          <cell r="J840">
            <v>137.72</v>
          </cell>
          <cell r="K840">
            <v>5.39</v>
          </cell>
        </row>
        <row r="841">
          <cell r="B841" t="str">
            <v>PWBE2011</v>
          </cell>
          <cell r="C841" t="str">
            <v>No. &amp; So. Appalachia</v>
          </cell>
          <cell r="D841" t="str">
            <v>PW</v>
          </cell>
          <cell r="E841" t="str">
            <v>BE</v>
          </cell>
          <cell r="F841">
            <v>2011</v>
          </cell>
          <cell r="G841">
            <v>38</v>
          </cell>
          <cell r="H841">
            <v>47.07</v>
          </cell>
          <cell r="I841">
            <v>29.71</v>
          </cell>
          <cell r="J841">
            <v>29.95</v>
          </cell>
          <cell r="K841">
            <v>1.17</v>
          </cell>
        </row>
        <row r="842">
          <cell r="B842" t="str">
            <v>PWBE2013</v>
          </cell>
          <cell r="C842" t="str">
            <v>No. &amp; So. Appalachia</v>
          </cell>
          <cell r="D842" t="str">
            <v>PW</v>
          </cell>
          <cell r="E842" t="str">
            <v>BE</v>
          </cell>
          <cell r="F842">
            <v>2013</v>
          </cell>
          <cell r="G842">
            <v>38</v>
          </cell>
          <cell r="H842">
            <v>105.15</v>
          </cell>
          <cell r="I842">
            <v>29.65</v>
          </cell>
          <cell r="J842">
            <v>30.03</v>
          </cell>
          <cell r="K842">
            <v>1.18</v>
          </cell>
        </row>
        <row r="843">
          <cell r="B843" t="str">
            <v>PWBE2016</v>
          </cell>
          <cell r="C843" t="str">
            <v>No. &amp; So. Appalachia</v>
          </cell>
          <cell r="D843" t="str">
            <v>PW</v>
          </cell>
          <cell r="E843" t="str">
            <v>BE</v>
          </cell>
          <cell r="F843">
            <v>2016</v>
          </cell>
          <cell r="G843">
            <v>38</v>
          </cell>
          <cell r="H843">
            <v>104.62</v>
          </cell>
          <cell r="I843">
            <v>29.56</v>
          </cell>
          <cell r="J843">
            <v>29.96</v>
          </cell>
          <cell r="K843">
            <v>1.17</v>
          </cell>
        </row>
        <row r="844">
          <cell r="B844" t="str">
            <v>PWBE2020</v>
          </cell>
          <cell r="C844" t="str">
            <v>No. &amp; So. Appalachia</v>
          </cell>
          <cell r="D844" t="str">
            <v>PW</v>
          </cell>
          <cell r="E844" t="str">
            <v>BE</v>
          </cell>
          <cell r="F844">
            <v>2020</v>
          </cell>
          <cell r="G844">
            <v>40</v>
          </cell>
          <cell r="H844">
            <v>132.88999999999999</v>
          </cell>
          <cell r="I844">
            <v>29.88</v>
          </cell>
          <cell r="J844">
            <v>29.88</v>
          </cell>
          <cell r="K844">
            <v>1.17</v>
          </cell>
        </row>
        <row r="845">
          <cell r="B845" t="str">
            <v>PWBE2025</v>
          </cell>
          <cell r="C845" t="str">
            <v>No. &amp; So. Appalachia</v>
          </cell>
          <cell r="D845" t="str">
            <v>PW</v>
          </cell>
          <cell r="E845" t="str">
            <v>BE</v>
          </cell>
          <cell r="F845">
            <v>2025</v>
          </cell>
          <cell r="G845">
            <v>40</v>
          </cell>
          <cell r="H845">
            <v>162.94999999999999</v>
          </cell>
          <cell r="I845">
            <v>29.73</v>
          </cell>
          <cell r="J845">
            <v>29.9</v>
          </cell>
          <cell r="K845">
            <v>1.17</v>
          </cell>
        </row>
        <row r="846">
          <cell r="B846" t="str">
            <v>PWBE2030</v>
          </cell>
          <cell r="C846" t="str">
            <v>No. &amp; So. Appalachia</v>
          </cell>
          <cell r="D846" t="str">
            <v>PW</v>
          </cell>
          <cell r="E846" t="str">
            <v>BE</v>
          </cell>
          <cell r="F846">
            <v>2030</v>
          </cell>
          <cell r="G846">
            <v>44</v>
          </cell>
          <cell r="H846">
            <v>256.5</v>
          </cell>
          <cell r="I846">
            <v>30.31</v>
          </cell>
          <cell r="J846">
            <v>30.36</v>
          </cell>
          <cell r="K846">
            <v>1.19</v>
          </cell>
        </row>
        <row r="847">
          <cell r="B847">
            <v>0</v>
          </cell>
          <cell r="C847">
            <v>0</v>
          </cell>
        </row>
        <row r="848">
          <cell r="B848" t="str">
            <v>PWBF2008</v>
          </cell>
          <cell r="C848" t="str">
            <v>No. &amp; So. Appalachia</v>
          </cell>
          <cell r="D848" t="str">
            <v>PW</v>
          </cell>
          <cell r="E848" t="str">
            <v>BF</v>
          </cell>
          <cell r="F848">
            <v>2008</v>
          </cell>
          <cell r="G848">
            <v>127</v>
          </cell>
          <cell r="H848">
            <v>20.73</v>
          </cell>
          <cell r="I848">
            <v>136.43</v>
          </cell>
          <cell r="J848">
            <v>138</v>
          </cell>
          <cell r="K848">
            <v>5.42</v>
          </cell>
        </row>
        <row r="849">
          <cell r="B849" t="str">
            <v>PWBF2009</v>
          </cell>
          <cell r="C849" t="str">
            <v>No. &amp; So. Appalachia</v>
          </cell>
          <cell r="D849" t="str">
            <v>PW</v>
          </cell>
          <cell r="E849" t="str">
            <v>BF</v>
          </cell>
          <cell r="F849">
            <v>2009</v>
          </cell>
          <cell r="G849">
            <v>127</v>
          </cell>
          <cell r="H849">
            <v>20.73</v>
          </cell>
          <cell r="I849">
            <v>136.99</v>
          </cell>
          <cell r="J849">
            <v>137.21</v>
          </cell>
          <cell r="K849">
            <v>5.39</v>
          </cell>
        </row>
        <row r="850">
          <cell r="B850" t="str">
            <v>PWBF2011</v>
          </cell>
          <cell r="C850" t="str">
            <v>No. &amp; So. Appalachia</v>
          </cell>
          <cell r="D850" t="str">
            <v>PW</v>
          </cell>
          <cell r="E850" t="str">
            <v>BF</v>
          </cell>
          <cell r="F850">
            <v>2011</v>
          </cell>
          <cell r="G850">
            <v>35</v>
          </cell>
          <cell r="H850">
            <v>17.16</v>
          </cell>
          <cell r="I850">
            <v>28.22</v>
          </cell>
          <cell r="J850">
            <v>28.91</v>
          </cell>
          <cell r="K850">
            <v>1.1299999999999999</v>
          </cell>
        </row>
        <row r="851">
          <cell r="B851" t="str">
            <v>PWBF2013</v>
          </cell>
          <cell r="C851" t="str">
            <v>No. &amp; So. Appalachia</v>
          </cell>
          <cell r="D851" t="str">
            <v>PW</v>
          </cell>
          <cell r="E851" t="str">
            <v>BF</v>
          </cell>
          <cell r="F851">
            <v>2013</v>
          </cell>
          <cell r="G851">
            <v>35</v>
          </cell>
          <cell r="H851">
            <v>13.06</v>
          </cell>
          <cell r="I851">
            <v>28.17</v>
          </cell>
          <cell r="J851">
            <v>28.95</v>
          </cell>
          <cell r="K851">
            <v>1.1399999999999999</v>
          </cell>
        </row>
        <row r="852">
          <cell r="B852" t="str">
            <v>PWBF2016</v>
          </cell>
          <cell r="C852" t="str">
            <v>No. &amp; So. Appalachia</v>
          </cell>
          <cell r="D852" t="str">
            <v>PW</v>
          </cell>
          <cell r="E852" t="str">
            <v>BF</v>
          </cell>
          <cell r="F852">
            <v>2016</v>
          </cell>
          <cell r="G852">
            <v>34</v>
          </cell>
          <cell r="H852">
            <v>12.61</v>
          </cell>
          <cell r="I852">
            <v>27.88</v>
          </cell>
          <cell r="J852">
            <v>28.97</v>
          </cell>
          <cell r="K852">
            <v>1.1399999999999999</v>
          </cell>
        </row>
        <row r="853">
          <cell r="B853" t="str">
            <v>PWBF2020</v>
          </cell>
          <cell r="C853" t="str">
            <v>No. &amp; So. Appalachia</v>
          </cell>
          <cell r="D853" t="str">
            <v>PW</v>
          </cell>
          <cell r="E853" t="str">
            <v>BF</v>
          </cell>
          <cell r="F853">
            <v>2020</v>
          </cell>
          <cell r="G853">
            <v>23</v>
          </cell>
          <cell r="H853">
            <v>7.53</v>
          </cell>
          <cell r="I853">
            <v>25.27</v>
          </cell>
          <cell r="J853">
            <v>28.8</v>
          </cell>
          <cell r="K853">
            <v>1.1299999999999999</v>
          </cell>
        </row>
        <row r="854">
          <cell r="B854" t="str">
            <v>PWBF2025</v>
          </cell>
          <cell r="C854" t="str">
            <v>No. &amp; So. Appalachia</v>
          </cell>
          <cell r="D854" t="str">
            <v>PW</v>
          </cell>
          <cell r="E854" t="str">
            <v>BF</v>
          </cell>
          <cell r="F854">
            <v>2025</v>
          </cell>
          <cell r="G854">
            <v>38</v>
          </cell>
          <cell r="H854">
            <v>3.6</v>
          </cell>
          <cell r="I854">
            <v>29.29</v>
          </cell>
          <cell r="J854">
            <v>29.29</v>
          </cell>
          <cell r="K854">
            <v>1.1499999999999999</v>
          </cell>
        </row>
        <row r="855">
          <cell r="B855" t="str">
            <v>PWBF2030</v>
          </cell>
          <cell r="C855" t="str">
            <v>No. &amp; So. Appalachia</v>
          </cell>
          <cell r="D855" t="str">
            <v>PW</v>
          </cell>
          <cell r="E855" t="str">
            <v>BF</v>
          </cell>
          <cell r="F855">
            <v>2030</v>
          </cell>
          <cell r="G855">
            <v>38</v>
          </cell>
          <cell r="H855">
            <v>5.71</v>
          </cell>
          <cell r="I855">
            <v>29.15</v>
          </cell>
          <cell r="J855">
            <v>29.15</v>
          </cell>
          <cell r="K855">
            <v>1.1399999999999999</v>
          </cell>
        </row>
        <row r="856">
          <cell r="B856">
            <v>0</v>
          </cell>
          <cell r="C856">
            <v>0</v>
          </cell>
        </row>
        <row r="857">
          <cell r="B857" t="str">
            <v>PWBG2008</v>
          </cell>
          <cell r="C857" t="str">
            <v>No. &amp; So. Appalachia</v>
          </cell>
          <cell r="D857" t="str">
            <v>PW</v>
          </cell>
          <cell r="E857" t="str">
            <v>BG</v>
          </cell>
          <cell r="F857">
            <v>2008</v>
          </cell>
          <cell r="G857">
            <v>72</v>
          </cell>
          <cell r="H857">
            <v>2.79</v>
          </cell>
          <cell r="I857">
            <v>119.83</v>
          </cell>
          <cell r="J857">
            <v>124.77</v>
          </cell>
          <cell r="K857">
            <v>5.41</v>
          </cell>
        </row>
        <row r="858">
          <cell r="B858" t="str">
            <v>PWBG2009</v>
          </cell>
          <cell r="C858" t="str">
            <v>No. &amp; So. Appalachia</v>
          </cell>
          <cell r="D858" t="str">
            <v>PW</v>
          </cell>
          <cell r="E858" t="str">
            <v>BG</v>
          </cell>
          <cell r="F858">
            <v>2009</v>
          </cell>
          <cell r="G858">
            <v>72</v>
          </cell>
          <cell r="H858">
            <v>2.79</v>
          </cell>
          <cell r="I858">
            <v>120.32</v>
          </cell>
          <cell r="J858">
            <v>124.06</v>
          </cell>
          <cell r="K858">
            <v>5.38</v>
          </cell>
        </row>
        <row r="859">
          <cell r="B859" t="str">
            <v>PWBG2011</v>
          </cell>
          <cell r="C859" t="str">
            <v>No. &amp; So. Appalachia</v>
          </cell>
          <cell r="D859" t="str">
            <v>PW</v>
          </cell>
          <cell r="E859" t="str">
            <v>BG</v>
          </cell>
          <cell r="F859">
            <v>2011</v>
          </cell>
          <cell r="G859">
            <v>21</v>
          </cell>
          <cell r="H859">
            <v>1.88</v>
          </cell>
          <cell r="I859">
            <v>28.22</v>
          </cell>
          <cell r="J859">
            <v>28.91</v>
          </cell>
          <cell r="K859">
            <v>1.25</v>
          </cell>
        </row>
        <row r="860">
          <cell r="B860" t="str">
            <v>PWBG2013</v>
          </cell>
          <cell r="C860" t="str">
            <v>No. &amp; So. Appalachia</v>
          </cell>
          <cell r="D860" t="str">
            <v>PW</v>
          </cell>
          <cell r="E860" t="str">
            <v>BG</v>
          </cell>
          <cell r="F860">
            <v>2013</v>
          </cell>
          <cell r="G860">
            <v>21</v>
          </cell>
          <cell r="H860">
            <v>1.68</v>
          </cell>
          <cell r="I860">
            <v>28.17</v>
          </cell>
          <cell r="J860">
            <v>28.95</v>
          </cell>
          <cell r="K860">
            <v>1.25</v>
          </cell>
        </row>
        <row r="861">
          <cell r="B861" t="str">
            <v>PWBG2016</v>
          </cell>
          <cell r="C861" t="str">
            <v>No. &amp; So. Appalachia</v>
          </cell>
          <cell r="D861" t="str">
            <v>PW</v>
          </cell>
          <cell r="E861" t="str">
            <v>BG</v>
          </cell>
          <cell r="F861">
            <v>2016</v>
          </cell>
          <cell r="G861">
            <v>20</v>
          </cell>
          <cell r="H861">
            <v>1.32</v>
          </cell>
          <cell r="I861">
            <v>27.9</v>
          </cell>
          <cell r="J861">
            <v>28.97</v>
          </cell>
          <cell r="K861">
            <v>1.26</v>
          </cell>
        </row>
        <row r="862">
          <cell r="B862" t="str">
            <v>PWBG2020</v>
          </cell>
          <cell r="C862" t="str">
            <v>No. &amp; So. Appalachia</v>
          </cell>
          <cell r="D862" t="str">
            <v>PW</v>
          </cell>
          <cell r="E862" t="str">
            <v>BG</v>
          </cell>
          <cell r="F862">
            <v>2020</v>
          </cell>
          <cell r="G862">
            <v>1</v>
          </cell>
          <cell r="H862">
            <v>0</v>
          </cell>
          <cell r="I862">
            <v>17.97</v>
          </cell>
          <cell r="J862">
            <v>28.8</v>
          </cell>
          <cell r="K862">
            <v>1.25</v>
          </cell>
        </row>
        <row r="863">
          <cell r="B863" t="str">
            <v>PWBG2025</v>
          </cell>
          <cell r="C863" t="str">
            <v>No. &amp; So. Appalachia</v>
          </cell>
          <cell r="D863" t="str">
            <v>PW</v>
          </cell>
          <cell r="E863" t="str">
            <v>BG</v>
          </cell>
          <cell r="F863">
            <v>2025</v>
          </cell>
          <cell r="G863">
            <v>23</v>
          </cell>
          <cell r="H863">
            <v>0.17</v>
          </cell>
          <cell r="I863">
            <v>28.76</v>
          </cell>
          <cell r="J863">
            <v>29.29</v>
          </cell>
          <cell r="K863">
            <v>1.27</v>
          </cell>
        </row>
        <row r="864">
          <cell r="B864" t="str">
            <v>PWBG2030</v>
          </cell>
          <cell r="C864" t="str">
            <v>No. &amp; So. Appalachia</v>
          </cell>
          <cell r="D864" t="str">
            <v>PW</v>
          </cell>
          <cell r="E864" t="str">
            <v>BG</v>
          </cell>
          <cell r="F864">
            <v>2030</v>
          </cell>
          <cell r="G864">
            <v>1</v>
          </cell>
          <cell r="H864">
            <v>0</v>
          </cell>
          <cell r="I864">
            <v>17.79</v>
          </cell>
          <cell r="J864">
            <v>29.15</v>
          </cell>
          <cell r="K864">
            <v>1.26</v>
          </cell>
        </row>
        <row r="865">
          <cell r="B865">
            <v>0</v>
          </cell>
          <cell r="C865">
            <v>0</v>
          </cell>
        </row>
        <row r="866">
          <cell r="B866" t="str">
            <v>PWSE2008</v>
          </cell>
          <cell r="C866" t="str">
            <v>No. &amp; So. Appalachia</v>
          </cell>
          <cell r="D866" t="str">
            <v>PW</v>
          </cell>
          <cell r="E866" t="str">
            <v>SE</v>
          </cell>
          <cell r="F866">
            <v>2008</v>
          </cell>
          <cell r="G866">
            <v>34</v>
          </cell>
          <cell r="H866">
            <v>0.3</v>
          </cell>
          <cell r="I866">
            <v>83.67</v>
          </cell>
          <cell r="J866">
            <v>124.77</v>
          </cell>
          <cell r="K866">
            <v>6.92</v>
          </cell>
        </row>
        <row r="867">
          <cell r="B867" t="str">
            <v>PWSE2009</v>
          </cell>
          <cell r="C867" t="str">
            <v>No. &amp; So. Appalachia</v>
          </cell>
          <cell r="D867" t="str">
            <v>PW</v>
          </cell>
          <cell r="E867" t="str">
            <v>SE</v>
          </cell>
          <cell r="F867">
            <v>2009</v>
          </cell>
          <cell r="G867">
            <v>34</v>
          </cell>
          <cell r="H867">
            <v>0.3</v>
          </cell>
          <cell r="I867">
            <v>84.01</v>
          </cell>
          <cell r="J867">
            <v>124.06</v>
          </cell>
          <cell r="K867">
            <v>6.88</v>
          </cell>
        </row>
        <row r="868">
          <cell r="B868" t="str">
            <v>PWSE2011</v>
          </cell>
          <cell r="C868" t="str">
            <v>No. &amp; So. Appalachia</v>
          </cell>
          <cell r="D868" t="str">
            <v>PW</v>
          </cell>
          <cell r="E868" t="str">
            <v>SE</v>
          </cell>
          <cell r="F868">
            <v>2011</v>
          </cell>
          <cell r="G868">
            <v>9</v>
          </cell>
          <cell r="H868">
            <v>0.17</v>
          </cell>
          <cell r="I868">
            <v>24.63</v>
          </cell>
          <cell r="J868">
            <v>29.1</v>
          </cell>
          <cell r="K868">
            <v>1.61</v>
          </cell>
        </row>
        <row r="869">
          <cell r="B869" t="str">
            <v>PWSE2013</v>
          </cell>
          <cell r="C869" t="str">
            <v>No. &amp; So. Appalachia</v>
          </cell>
          <cell r="D869" t="str">
            <v>PW</v>
          </cell>
          <cell r="E869" t="str">
            <v>SE</v>
          </cell>
          <cell r="F869">
            <v>2013</v>
          </cell>
          <cell r="G869">
            <v>9</v>
          </cell>
          <cell r="H869">
            <v>0.13</v>
          </cell>
          <cell r="I869">
            <v>24.58</v>
          </cell>
          <cell r="J869">
            <v>29.67</v>
          </cell>
          <cell r="K869">
            <v>1.65</v>
          </cell>
        </row>
        <row r="870">
          <cell r="B870" t="str">
            <v>PWSE2016</v>
          </cell>
          <cell r="C870" t="str">
            <v>No. &amp; So. Appalachia</v>
          </cell>
          <cell r="D870" t="str">
            <v>PW</v>
          </cell>
          <cell r="E870" t="str">
            <v>SE</v>
          </cell>
          <cell r="F870">
            <v>2016</v>
          </cell>
          <cell r="G870">
            <v>9</v>
          </cell>
          <cell r="H870">
            <v>0.09</v>
          </cell>
          <cell r="I870">
            <v>24.5</v>
          </cell>
          <cell r="J870">
            <v>29.6</v>
          </cell>
          <cell r="K870">
            <v>1.64</v>
          </cell>
        </row>
        <row r="871">
          <cell r="B871" t="str">
            <v>PWSE2020</v>
          </cell>
          <cell r="C871" t="str">
            <v>No. &amp; So. Appalachia</v>
          </cell>
          <cell r="D871" t="str">
            <v>PW</v>
          </cell>
          <cell r="E871" t="str">
            <v>SE</v>
          </cell>
          <cell r="F871">
            <v>2020</v>
          </cell>
          <cell r="G871">
            <v>14</v>
          </cell>
          <cell r="H871">
            <v>0.03</v>
          </cell>
          <cell r="I871">
            <v>28.91</v>
          </cell>
          <cell r="J871">
            <v>30.99</v>
          </cell>
          <cell r="K871">
            <v>1.72</v>
          </cell>
        </row>
        <row r="872">
          <cell r="B872" t="str">
            <v>PWSE2025</v>
          </cell>
          <cell r="C872" t="str">
            <v>No. &amp; So. Appalachia</v>
          </cell>
          <cell r="D872" t="str">
            <v>PW</v>
          </cell>
          <cell r="E872" t="str">
            <v>SE</v>
          </cell>
          <cell r="F872">
            <v>2025</v>
          </cell>
          <cell r="G872">
            <v>11</v>
          </cell>
          <cell r="H872">
            <v>0.01</v>
          </cell>
          <cell r="I872">
            <v>27.6</v>
          </cell>
          <cell r="J872">
            <v>31.53</v>
          </cell>
          <cell r="K872">
            <v>1.75</v>
          </cell>
        </row>
        <row r="873">
          <cell r="B873" t="str">
            <v>PWSE2030</v>
          </cell>
          <cell r="C873" t="str">
            <v>No. &amp; So. Appalachia</v>
          </cell>
          <cell r="D873" t="str">
            <v>PW</v>
          </cell>
          <cell r="E873" t="str">
            <v>SE</v>
          </cell>
          <cell r="F873">
            <v>2030</v>
          </cell>
          <cell r="G873">
            <v>17</v>
          </cell>
          <cell r="H873">
            <v>0.01</v>
          </cell>
          <cell r="I873">
            <v>31.74</v>
          </cell>
          <cell r="J873">
            <v>32.24</v>
          </cell>
          <cell r="K873">
            <v>1.79</v>
          </cell>
        </row>
        <row r="874">
          <cell r="B874">
            <v>0</v>
          </cell>
          <cell r="C874">
            <v>0</v>
          </cell>
        </row>
        <row r="875">
          <cell r="B875" t="str">
            <v>PWLF2008</v>
          </cell>
          <cell r="C875" t="str">
            <v>No. &amp; So. Appalachia</v>
          </cell>
          <cell r="D875" t="str">
            <v>PW</v>
          </cell>
          <cell r="E875" t="str">
            <v>LF</v>
          </cell>
          <cell r="F875">
            <v>2008</v>
          </cell>
          <cell r="G875">
            <v>26</v>
          </cell>
          <cell r="H875">
            <v>1.26</v>
          </cell>
          <cell r="I875">
            <v>35.119999999999997</v>
          </cell>
          <cell r="J875">
            <v>35.14</v>
          </cell>
          <cell r="K875">
            <v>2.67</v>
          </cell>
        </row>
        <row r="876">
          <cell r="B876" t="str">
            <v>PWLF2009</v>
          </cell>
          <cell r="C876" t="str">
            <v>No. &amp; So. Appalachia</v>
          </cell>
          <cell r="D876" t="str">
            <v>PW</v>
          </cell>
          <cell r="E876" t="str">
            <v>LF</v>
          </cell>
          <cell r="F876">
            <v>2009</v>
          </cell>
          <cell r="G876">
            <v>31</v>
          </cell>
          <cell r="H876">
            <v>1.62</v>
          </cell>
          <cell r="I876">
            <v>37.44</v>
          </cell>
          <cell r="J876">
            <v>37.44</v>
          </cell>
          <cell r="K876">
            <v>2.84</v>
          </cell>
        </row>
        <row r="877">
          <cell r="B877" t="str">
            <v>PWLF2011</v>
          </cell>
          <cell r="C877" t="str">
            <v>No. &amp; So. Appalachia</v>
          </cell>
          <cell r="D877" t="str">
            <v>PW</v>
          </cell>
          <cell r="E877" t="str">
            <v>LF</v>
          </cell>
          <cell r="F877">
            <v>2011</v>
          </cell>
          <cell r="G877">
            <v>1</v>
          </cell>
          <cell r="H877">
            <v>0</v>
          </cell>
          <cell r="I877">
            <v>18.93</v>
          </cell>
          <cell r="J877">
            <v>0</v>
          </cell>
          <cell r="K877">
            <v>0</v>
          </cell>
        </row>
        <row r="878">
          <cell r="B878" t="str">
            <v>PWLF2013</v>
          </cell>
          <cell r="C878" t="str">
            <v>No. &amp; So. Appalachia</v>
          </cell>
          <cell r="D878" t="str">
            <v>PW</v>
          </cell>
          <cell r="E878" t="str">
            <v>LF</v>
          </cell>
          <cell r="F878">
            <v>2013</v>
          </cell>
          <cell r="G878">
            <v>1</v>
          </cell>
          <cell r="H878">
            <v>0</v>
          </cell>
          <cell r="I878">
            <v>18.89</v>
          </cell>
          <cell r="J878">
            <v>0</v>
          </cell>
          <cell r="K878">
            <v>0</v>
          </cell>
        </row>
        <row r="879">
          <cell r="B879" t="str">
            <v>PWLF2016</v>
          </cell>
          <cell r="C879" t="str">
            <v>No. &amp; So. Appalachia</v>
          </cell>
          <cell r="D879" t="str">
            <v>PW</v>
          </cell>
          <cell r="E879" t="str">
            <v>LF</v>
          </cell>
          <cell r="F879">
            <v>2016</v>
          </cell>
          <cell r="G879">
            <v>1</v>
          </cell>
          <cell r="H879">
            <v>0</v>
          </cell>
          <cell r="I879">
            <v>18.829999999999998</v>
          </cell>
          <cell r="J879">
            <v>0</v>
          </cell>
          <cell r="K879">
            <v>0</v>
          </cell>
        </row>
        <row r="880">
          <cell r="B880" t="str">
            <v>PWLF2020</v>
          </cell>
          <cell r="C880" t="str">
            <v>No. &amp; So. Appalachia</v>
          </cell>
          <cell r="D880" t="str">
            <v>PW</v>
          </cell>
          <cell r="E880" t="str">
            <v>LF</v>
          </cell>
          <cell r="F880">
            <v>2020</v>
          </cell>
          <cell r="G880">
            <v>1</v>
          </cell>
          <cell r="H880">
            <v>0</v>
          </cell>
          <cell r="I880">
            <v>18.760000000000002</v>
          </cell>
          <cell r="J880">
            <v>0</v>
          </cell>
          <cell r="K880">
            <v>0</v>
          </cell>
        </row>
        <row r="881">
          <cell r="B881" t="str">
            <v>PWLF2025</v>
          </cell>
          <cell r="C881" t="str">
            <v>No. &amp; So. Appalachia</v>
          </cell>
          <cell r="D881" t="str">
            <v>PW</v>
          </cell>
          <cell r="E881" t="str">
            <v>LF</v>
          </cell>
          <cell r="F881">
            <v>2025</v>
          </cell>
          <cell r="G881">
            <v>1</v>
          </cell>
          <cell r="H881">
            <v>0</v>
          </cell>
          <cell r="I881">
            <v>18.66</v>
          </cell>
          <cell r="J881">
            <v>0</v>
          </cell>
          <cell r="K881">
            <v>0</v>
          </cell>
        </row>
        <row r="882">
          <cell r="B882" t="str">
            <v>PWLF2030</v>
          </cell>
          <cell r="C882" t="str">
            <v>No. &amp; So. Appalachia</v>
          </cell>
          <cell r="D882" t="str">
            <v>PW</v>
          </cell>
          <cell r="E882" t="str">
            <v>LF</v>
          </cell>
          <cell r="F882">
            <v>2030</v>
          </cell>
          <cell r="G882">
            <v>1</v>
          </cell>
          <cell r="H882">
            <v>0</v>
          </cell>
          <cell r="I882">
            <v>18.57</v>
          </cell>
          <cell r="J882">
            <v>0</v>
          </cell>
          <cell r="K882">
            <v>0</v>
          </cell>
        </row>
        <row r="883">
          <cell r="B883">
            <v>0</v>
          </cell>
          <cell r="C883">
            <v>0</v>
          </cell>
        </row>
        <row r="884">
          <cell r="B884" t="str">
            <v>PWCK2008</v>
          </cell>
          <cell r="C884" t="str">
            <v>No. &amp; So. Appalachia</v>
          </cell>
          <cell r="D884" t="str">
            <v>PW</v>
          </cell>
          <cell r="E884" t="str">
            <v>CK</v>
          </cell>
          <cell r="F884">
            <v>2008</v>
          </cell>
          <cell r="G884">
            <v>2</v>
          </cell>
          <cell r="H884">
            <v>0.12</v>
          </cell>
          <cell r="I884">
            <v>49.83</v>
          </cell>
          <cell r="J884">
            <v>208.19</v>
          </cell>
          <cell r="K884">
            <v>7.92</v>
          </cell>
        </row>
        <row r="885">
          <cell r="B885" t="str">
            <v>PWCK2009</v>
          </cell>
          <cell r="C885" t="str">
            <v>No. &amp; So. Appalachia</v>
          </cell>
          <cell r="D885" t="str">
            <v>PW</v>
          </cell>
          <cell r="E885" t="str">
            <v>CK</v>
          </cell>
          <cell r="F885">
            <v>2009</v>
          </cell>
          <cell r="G885">
            <v>2</v>
          </cell>
          <cell r="H885">
            <v>0.12</v>
          </cell>
          <cell r="I885">
            <v>50.03</v>
          </cell>
          <cell r="J885">
            <v>203.89</v>
          </cell>
          <cell r="K885">
            <v>7.76</v>
          </cell>
        </row>
        <row r="886">
          <cell r="B886" t="str">
            <v>PWCK2011</v>
          </cell>
          <cell r="C886" t="str">
            <v>No. &amp; So. Appalachia</v>
          </cell>
          <cell r="D886" t="str">
            <v>PW</v>
          </cell>
          <cell r="E886" t="str">
            <v>CK</v>
          </cell>
          <cell r="F886">
            <v>2011</v>
          </cell>
          <cell r="G886">
            <v>1</v>
          </cell>
          <cell r="H886">
            <v>0</v>
          </cell>
          <cell r="I886">
            <v>23.9</v>
          </cell>
          <cell r="J886">
            <v>141.86000000000001</v>
          </cell>
          <cell r="K886">
            <v>5.4</v>
          </cell>
        </row>
        <row r="887">
          <cell r="B887" t="str">
            <v>PWCK2013</v>
          </cell>
          <cell r="C887" t="str">
            <v>No. &amp; So. Appalachia</v>
          </cell>
          <cell r="D887" t="str">
            <v>PW</v>
          </cell>
          <cell r="E887" t="str">
            <v>CK</v>
          </cell>
          <cell r="F887">
            <v>2013</v>
          </cell>
          <cell r="G887">
            <v>2</v>
          </cell>
          <cell r="H887">
            <v>0.12</v>
          </cell>
          <cell r="I887">
            <v>50.09</v>
          </cell>
          <cell r="J887">
            <v>191.69</v>
          </cell>
          <cell r="K887">
            <v>7.3</v>
          </cell>
        </row>
        <row r="888">
          <cell r="B888" t="str">
            <v>PWCK2016</v>
          </cell>
          <cell r="C888" t="str">
            <v>No. &amp; So. Appalachia</v>
          </cell>
          <cell r="D888" t="str">
            <v>PW</v>
          </cell>
          <cell r="E888" t="str">
            <v>CK</v>
          </cell>
          <cell r="F888">
            <v>2016</v>
          </cell>
          <cell r="G888">
            <v>2</v>
          </cell>
          <cell r="H888">
            <v>0.05</v>
          </cell>
          <cell r="I888">
            <v>49.94</v>
          </cell>
          <cell r="J888">
            <v>189.36</v>
          </cell>
          <cell r="K888">
            <v>7.21</v>
          </cell>
        </row>
        <row r="889">
          <cell r="B889" t="str">
            <v>PWCK2020</v>
          </cell>
          <cell r="C889" t="str">
            <v>No. &amp; So. Appalachia</v>
          </cell>
          <cell r="D889" t="str">
            <v>PW</v>
          </cell>
          <cell r="E889" t="str">
            <v>CK</v>
          </cell>
          <cell r="F889">
            <v>2020</v>
          </cell>
          <cell r="G889">
            <v>1</v>
          </cell>
          <cell r="H889">
            <v>0</v>
          </cell>
          <cell r="I889">
            <v>23.69</v>
          </cell>
          <cell r="J889">
            <v>185.98</v>
          </cell>
          <cell r="K889">
            <v>7.08</v>
          </cell>
        </row>
        <row r="890">
          <cell r="B890" t="str">
            <v>PWCK2025</v>
          </cell>
          <cell r="C890" t="str">
            <v>No. &amp; So. Appalachia</v>
          </cell>
          <cell r="D890" t="str">
            <v>PW</v>
          </cell>
          <cell r="E890" t="str">
            <v>CK</v>
          </cell>
          <cell r="F890">
            <v>2025</v>
          </cell>
          <cell r="G890">
            <v>1</v>
          </cell>
          <cell r="H890">
            <v>0</v>
          </cell>
          <cell r="I890">
            <v>23.57</v>
          </cell>
          <cell r="J890">
            <v>182.04</v>
          </cell>
          <cell r="K890">
            <v>6.93</v>
          </cell>
        </row>
        <row r="891">
          <cell r="B891" t="str">
            <v>PWCK2030</v>
          </cell>
          <cell r="C891" t="str">
            <v>No. &amp; So. Appalachia</v>
          </cell>
          <cell r="D891" t="str">
            <v>PW</v>
          </cell>
          <cell r="E891" t="str">
            <v>CK</v>
          </cell>
          <cell r="F891">
            <v>2030</v>
          </cell>
          <cell r="G891">
            <v>1</v>
          </cell>
          <cell r="H891">
            <v>0</v>
          </cell>
          <cell r="I891">
            <v>23.45</v>
          </cell>
          <cell r="J891">
            <v>178.2</v>
          </cell>
          <cell r="K891">
            <v>6.78</v>
          </cell>
        </row>
        <row r="892">
          <cell r="B892">
            <v>0</v>
          </cell>
          <cell r="C892">
            <v>0</v>
          </cell>
        </row>
        <row r="893">
          <cell r="B893" t="str">
            <v>TNBD2008</v>
          </cell>
          <cell r="C893" t="str">
            <v>No. &amp; So. Appalachia</v>
          </cell>
          <cell r="D893" t="str">
            <v>TN</v>
          </cell>
          <cell r="E893" t="str">
            <v>BD</v>
          </cell>
          <cell r="F893">
            <v>2008</v>
          </cell>
          <cell r="G893">
            <v>23</v>
          </cell>
          <cell r="H893">
            <v>2.5499999999999998</v>
          </cell>
          <cell r="I893">
            <v>92.72</v>
          </cell>
          <cell r="J893">
            <v>145.18</v>
          </cell>
          <cell r="K893">
            <v>5.67</v>
          </cell>
        </row>
        <row r="894">
          <cell r="B894" t="str">
            <v>TNBD2009</v>
          </cell>
          <cell r="C894" t="str">
            <v>No. &amp; So. Appalachia</v>
          </cell>
          <cell r="D894" t="str">
            <v>TN</v>
          </cell>
          <cell r="E894" t="str">
            <v>BD</v>
          </cell>
          <cell r="F894">
            <v>2009</v>
          </cell>
          <cell r="G894">
            <v>23</v>
          </cell>
          <cell r="H894">
            <v>2.5499999999999998</v>
          </cell>
          <cell r="I894">
            <v>97.3</v>
          </cell>
          <cell r="J894">
            <v>145.09</v>
          </cell>
          <cell r="K894">
            <v>5.66</v>
          </cell>
        </row>
        <row r="895">
          <cell r="B895" t="str">
            <v>TNBD2011</v>
          </cell>
          <cell r="C895" t="str">
            <v>No. &amp; So. Appalachia</v>
          </cell>
          <cell r="D895" t="str">
            <v>TN</v>
          </cell>
          <cell r="E895" t="str">
            <v>BD</v>
          </cell>
          <cell r="F895">
            <v>2011</v>
          </cell>
          <cell r="G895">
            <v>5</v>
          </cell>
          <cell r="H895">
            <v>0.27</v>
          </cell>
          <cell r="I895">
            <v>41.95</v>
          </cell>
          <cell r="J895">
            <v>45.1</v>
          </cell>
          <cell r="K895">
            <v>1.76</v>
          </cell>
        </row>
        <row r="896">
          <cell r="B896" t="str">
            <v>TNBD2013</v>
          </cell>
          <cell r="C896" t="str">
            <v>No. &amp; So. Appalachia</v>
          </cell>
          <cell r="D896" t="str">
            <v>TN</v>
          </cell>
          <cell r="E896" t="str">
            <v>BD</v>
          </cell>
          <cell r="F896">
            <v>2013</v>
          </cell>
          <cell r="G896">
            <v>5</v>
          </cell>
          <cell r="H896">
            <v>0.27</v>
          </cell>
          <cell r="I896">
            <v>42.04</v>
          </cell>
          <cell r="J896">
            <v>45.76</v>
          </cell>
          <cell r="K896">
            <v>1.79</v>
          </cell>
        </row>
        <row r="897">
          <cell r="B897" t="str">
            <v>TNBD2016</v>
          </cell>
          <cell r="C897" t="str">
            <v>No. &amp; So. Appalachia</v>
          </cell>
          <cell r="D897" t="str">
            <v>TN</v>
          </cell>
          <cell r="E897" t="str">
            <v>BD</v>
          </cell>
          <cell r="F897">
            <v>2016</v>
          </cell>
          <cell r="G897">
            <v>5</v>
          </cell>
          <cell r="H897">
            <v>0.27</v>
          </cell>
          <cell r="I897">
            <v>42.16</v>
          </cell>
          <cell r="J897">
            <v>46.55</v>
          </cell>
          <cell r="K897">
            <v>1.82</v>
          </cell>
        </row>
        <row r="898">
          <cell r="B898" t="str">
            <v>TNBD2020</v>
          </cell>
          <cell r="C898" t="str">
            <v>No. &amp; So. Appalachia</v>
          </cell>
          <cell r="D898" t="str">
            <v>TN</v>
          </cell>
          <cell r="E898" t="str">
            <v>BD</v>
          </cell>
          <cell r="F898">
            <v>2020</v>
          </cell>
          <cell r="G898">
            <v>6</v>
          </cell>
          <cell r="H898">
            <v>0.27</v>
          </cell>
          <cell r="I898">
            <v>48.04</v>
          </cell>
          <cell r="J898">
            <v>48.04</v>
          </cell>
          <cell r="K898">
            <v>1.88</v>
          </cell>
        </row>
        <row r="899">
          <cell r="B899" t="str">
            <v>TNBD2025</v>
          </cell>
          <cell r="C899" t="str">
            <v>No. &amp; So. Appalachia</v>
          </cell>
          <cell r="D899" t="str">
            <v>TN</v>
          </cell>
          <cell r="E899" t="str">
            <v>BD</v>
          </cell>
          <cell r="F899">
            <v>2025</v>
          </cell>
          <cell r="G899">
            <v>6</v>
          </cell>
          <cell r="H899">
            <v>0.27</v>
          </cell>
          <cell r="I899">
            <v>48.28</v>
          </cell>
          <cell r="J899">
            <v>48.28</v>
          </cell>
          <cell r="K899">
            <v>1.88</v>
          </cell>
        </row>
        <row r="900">
          <cell r="B900" t="str">
            <v>TNBD2030</v>
          </cell>
          <cell r="C900" t="str">
            <v>No. &amp; So. Appalachia</v>
          </cell>
          <cell r="D900" t="str">
            <v>TN</v>
          </cell>
          <cell r="E900" t="str">
            <v>BD</v>
          </cell>
          <cell r="F900">
            <v>2030</v>
          </cell>
          <cell r="G900">
            <v>6</v>
          </cell>
          <cell r="H900">
            <v>0.43</v>
          </cell>
          <cell r="I900">
            <v>48.52</v>
          </cell>
          <cell r="J900">
            <v>49.79</v>
          </cell>
          <cell r="K900">
            <v>1.94</v>
          </cell>
        </row>
        <row r="901">
          <cell r="B901">
            <v>0</v>
          </cell>
          <cell r="C901">
            <v>0</v>
          </cell>
        </row>
        <row r="902">
          <cell r="B902" t="str">
            <v>TNBE2008</v>
          </cell>
          <cell r="C902" t="str">
            <v>No. &amp; So. Appalachia</v>
          </cell>
          <cell r="D902" t="str">
            <v>TN</v>
          </cell>
          <cell r="E902" t="str">
            <v>BE</v>
          </cell>
          <cell r="F902">
            <v>2008</v>
          </cell>
          <cell r="G902">
            <v>11</v>
          </cell>
          <cell r="H902">
            <v>0.1</v>
          </cell>
          <cell r="I902">
            <v>56.27</v>
          </cell>
          <cell r="J902">
            <v>145.18</v>
          </cell>
          <cell r="K902">
            <v>5.66</v>
          </cell>
        </row>
        <row r="903">
          <cell r="B903" t="str">
            <v>TNBE2009</v>
          </cell>
          <cell r="C903" t="str">
            <v>No. &amp; So. Appalachia</v>
          </cell>
          <cell r="D903" t="str">
            <v>TN</v>
          </cell>
          <cell r="E903" t="str">
            <v>BE</v>
          </cell>
          <cell r="F903">
            <v>2009</v>
          </cell>
          <cell r="G903">
            <v>11</v>
          </cell>
          <cell r="H903">
            <v>0.1</v>
          </cell>
          <cell r="I903">
            <v>59.05</v>
          </cell>
          <cell r="J903">
            <v>145.09</v>
          </cell>
          <cell r="K903">
            <v>5.66</v>
          </cell>
        </row>
        <row r="904">
          <cell r="B904" t="str">
            <v>TNBE2011</v>
          </cell>
          <cell r="C904" t="str">
            <v>No. &amp; So. Appalachia</v>
          </cell>
          <cell r="D904" t="str">
            <v>TN</v>
          </cell>
          <cell r="E904" t="str">
            <v>BE</v>
          </cell>
          <cell r="F904">
            <v>2011</v>
          </cell>
          <cell r="G904">
            <v>2</v>
          </cell>
          <cell r="H904">
            <v>0</v>
          </cell>
          <cell r="I904">
            <v>39.21</v>
          </cell>
          <cell r="J904">
            <v>45.1</v>
          </cell>
          <cell r="K904">
            <v>1.76</v>
          </cell>
        </row>
        <row r="905">
          <cell r="B905" t="str">
            <v>TNBE2013</v>
          </cell>
          <cell r="C905" t="str">
            <v>No. &amp; So. Appalachia</v>
          </cell>
          <cell r="D905" t="str">
            <v>TN</v>
          </cell>
          <cell r="E905" t="str">
            <v>BE</v>
          </cell>
          <cell r="F905">
            <v>2013</v>
          </cell>
          <cell r="G905">
            <v>1</v>
          </cell>
          <cell r="H905">
            <v>0</v>
          </cell>
          <cell r="I905">
            <v>32.92</v>
          </cell>
          <cell r="J905">
            <v>45.76</v>
          </cell>
          <cell r="K905">
            <v>1.78</v>
          </cell>
        </row>
        <row r="906">
          <cell r="B906" t="str">
            <v>TNBE2016</v>
          </cell>
          <cell r="C906" t="str">
            <v>No. &amp; So. Appalachia</v>
          </cell>
          <cell r="D906" t="str">
            <v>TN</v>
          </cell>
          <cell r="E906" t="str">
            <v>BE</v>
          </cell>
          <cell r="F906">
            <v>2016</v>
          </cell>
          <cell r="G906">
            <v>1</v>
          </cell>
          <cell r="H906">
            <v>0</v>
          </cell>
          <cell r="I906">
            <v>33.020000000000003</v>
          </cell>
          <cell r="J906">
            <v>46.55</v>
          </cell>
          <cell r="K906">
            <v>1.81</v>
          </cell>
        </row>
        <row r="907">
          <cell r="B907" t="str">
            <v>TNBE2020</v>
          </cell>
          <cell r="C907" t="str">
            <v>No. &amp; So. Appalachia</v>
          </cell>
          <cell r="D907" t="str">
            <v>TN</v>
          </cell>
          <cell r="E907" t="str">
            <v>BE</v>
          </cell>
          <cell r="F907">
            <v>2020</v>
          </cell>
          <cell r="G907">
            <v>1</v>
          </cell>
          <cell r="H907">
            <v>0</v>
          </cell>
          <cell r="I907">
            <v>33.15</v>
          </cell>
          <cell r="J907">
            <v>48.04</v>
          </cell>
          <cell r="K907">
            <v>1.87</v>
          </cell>
        </row>
        <row r="908">
          <cell r="B908" t="str">
            <v>TNBE2025</v>
          </cell>
          <cell r="C908" t="str">
            <v>No. &amp; So. Appalachia</v>
          </cell>
          <cell r="D908" t="str">
            <v>TN</v>
          </cell>
          <cell r="E908" t="str">
            <v>BE</v>
          </cell>
          <cell r="F908">
            <v>2025</v>
          </cell>
          <cell r="G908">
            <v>1</v>
          </cell>
          <cell r="H908">
            <v>0</v>
          </cell>
          <cell r="I908">
            <v>33.32</v>
          </cell>
          <cell r="J908">
            <v>48.28</v>
          </cell>
          <cell r="K908">
            <v>1.88</v>
          </cell>
        </row>
        <row r="909">
          <cell r="B909" t="str">
            <v>TNBE2030</v>
          </cell>
          <cell r="C909" t="str">
            <v>No. &amp; So. Appalachia</v>
          </cell>
          <cell r="D909" t="str">
            <v>TN</v>
          </cell>
          <cell r="E909" t="str">
            <v>BE</v>
          </cell>
          <cell r="F909">
            <v>2030</v>
          </cell>
          <cell r="G909">
            <v>3</v>
          </cell>
          <cell r="H909">
            <v>0.02</v>
          </cell>
          <cell r="I909">
            <v>48.52</v>
          </cell>
          <cell r="J909">
            <v>49.79</v>
          </cell>
          <cell r="K909">
            <v>1.94</v>
          </cell>
        </row>
        <row r="910">
          <cell r="B910">
            <v>0</v>
          </cell>
          <cell r="C910">
            <v>0</v>
          </cell>
        </row>
        <row r="911">
          <cell r="B911" t="str">
            <v>TXLD2008</v>
          </cell>
          <cell r="C911" t="str">
            <v>Other US</v>
          </cell>
          <cell r="D911" t="str">
            <v>TX</v>
          </cell>
          <cell r="E911" t="str">
            <v>LD</v>
          </cell>
          <cell r="F911">
            <v>2008</v>
          </cell>
          <cell r="G911">
            <v>6</v>
          </cell>
          <cell r="H911">
            <v>18.510000000000002</v>
          </cell>
          <cell r="I911">
            <v>21.44</v>
          </cell>
          <cell r="J911">
            <v>64.36</v>
          </cell>
          <cell r="K911">
            <v>4.97</v>
          </cell>
        </row>
        <row r="912">
          <cell r="B912" t="str">
            <v>TXLD2009</v>
          </cell>
          <cell r="C912" t="str">
            <v>Other US</v>
          </cell>
          <cell r="D912" t="str">
            <v>TX</v>
          </cell>
          <cell r="E912" t="str">
            <v>LD</v>
          </cell>
          <cell r="F912">
            <v>2009</v>
          </cell>
          <cell r="G912">
            <v>6</v>
          </cell>
          <cell r="H912">
            <v>18.510000000000002</v>
          </cell>
          <cell r="I912">
            <v>21.96</v>
          </cell>
          <cell r="J912">
            <v>68.38</v>
          </cell>
          <cell r="K912">
            <v>5.28</v>
          </cell>
        </row>
        <row r="913">
          <cell r="B913" t="str">
            <v>TXLD2011</v>
          </cell>
          <cell r="C913" t="str">
            <v>Other US</v>
          </cell>
          <cell r="D913" t="str">
            <v>TX</v>
          </cell>
          <cell r="E913" t="str">
            <v>LD</v>
          </cell>
          <cell r="F913">
            <v>2011</v>
          </cell>
          <cell r="G913">
            <v>8</v>
          </cell>
          <cell r="H913">
            <v>33.119999999999997</v>
          </cell>
          <cell r="I913">
            <v>24.16</v>
          </cell>
          <cell r="J913">
            <v>24.16</v>
          </cell>
          <cell r="K913">
            <v>1.86</v>
          </cell>
        </row>
        <row r="914">
          <cell r="B914" t="str">
            <v>TXLD2013</v>
          </cell>
          <cell r="C914" t="str">
            <v>Other US</v>
          </cell>
          <cell r="D914" t="str">
            <v>TX</v>
          </cell>
          <cell r="E914" t="str">
            <v>LD</v>
          </cell>
          <cell r="F914">
            <v>2013</v>
          </cell>
          <cell r="G914">
            <v>8</v>
          </cell>
          <cell r="H914">
            <v>33.42</v>
          </cell>
          <cell r="I914">
            <v>24.11</v>
          </cell>
          <cell r="J914">
            <v>24.11</v>
          </cell>
          <cell r="K914">
            <v>1.86</v>
          </cell>
        </row>
        <row r="915">
          <cell r="B915" t="str">
            <v>TXLD2016</v>
          </cell>
          <cell r="C915" t="str">
            <v>Other US</v>
          </cell>
          <cell r="D915" t="str">
            <v>TX</v>
          </cell>
          <cell r="E915" t="str">
            <v>LD</v>
          </cell>
          <cell r="F915">
            <v>2016</v>
          </cell>
          <cell r="G915">
            <v>8</v>
          </cell>
          <cell r="H915">
            <v>30.79</v>
          </cell>
          <cell r="I915">
            <v>24.04</v>
          </cell>
          <cell r="J915">
            <v>24.04</v>
          </cell>
          <cell r="K915">
            <v>1.85</v>
          </cell>
        </row>
        <row r="916">
          <cell r="B916" t="str">
            <v>TXLD2020</v>
          </cell>
          <cell r="C916" t="str">
            <v>Other US</v>
          </cell>
          <cell r="D916" t="str">
            <v>TX</v>
          </cell>
          <cell r="E916" t="str">
            <v>LD</v>
          </cell>
          <cell r="F916">
            <v>2020</v>
          </cell>
          <cell r="G916">
            <v>8</v>
          </cell>
          <cell r="H916">
            <v>25.29</v>
          </cell>
          <cell r="I916">
            <v>23.94</v>
          </cell>
          <cell r="J916">
            <v>23.94</v>
          </cell>
          <cell r="K916">
            <v>1.85</v>
          </cell>
        </row>
        <row r="917">
          <cell r="B917" t="str">
            <v>TXLD2025</v>
          </cell>
          <cell r="C917" t="str">
            <v>Other US</v>
          </cell>
          <cell r="D917" t="str">
            <v>TX</v>
          </cell>
          <cell r="E917" t="str">
            <v>LD</v>
          </cell>
          <cell r="F917">
            <v>2025</v>
          </cell>
          <cell r="G917">
            <v>8</v>
          </cell>
          <cell r="H917">
            <v>13.45</v>
          </cell>
          <cell r="I917">
            <v>23.82</v>
          </cell>
          <cell r="J917">
            <v>23.82</v>
          </cell>
          <cell r="K917">
            <v>1.84</v>
          </cell>
        </row>
        <row r="918">
          <cell r="B918" t="str">
            <v>TXLD2030</v>
          </cell>
          <cell r="C918" t="str">
            <v>Other US</v>
          </cell>
          <cell r="D918" t="str">
            <v>TX</v>
          </cell>
          <cell r="E918" t="str">
            <v>LD</v>
          </cell>
          <cell r="F918">
            <v>2030</v>
          </cell>
          <cell r="G918">
            <v>8</v>
          </cell>
          <cell r="H918">
            <v>8.7200000000000006</v>
          </cell>
          <cell r="I918">
            <v>23.7</v>
          </cell>
          <cell r="J918">
            <v>23.7</v>
          </cell>
          <cell r="K918">
            <v>1.83</v>
          </cell>
        </row>
        <row r="919">
          <cell r="B919">
            <v>0</v>
          </cell>
          <cell r="C919">
            <v>0</v>
          </cell>
        </row>
        <row r="920">
          <cell r="B920" t="str">
            <v>TXLF2008</v>
          </cell>
          <cell r="C920" t="str">
            <v>Other US</v>
          </cell>
          <cell r="D920" t="str">
            <v>TX</v>
          </cell>
          <cell r="E920" t="str">
            <v>LF</v>
          </cell>
          <cell r="F920">
            <v>2008</v>
          </cell>
          <cell r="G920">
            <v>9</v>
          </cell>
          <cell r="H920">
            <v>26.32</v>
          </cell>
          <cell r="I920">
            <v>22.82</v>
          </cell>
          <cell r="J920">
            <v>62.01</v>
          </cell>
          <cell r="K920">
            <v>4.8</v>
          </cell>
        </row>
        <row r="921">
          <cell r="B921" t="str">
            <v>TXLF2009</v>
          </cell>
          <cell r="C921" t="str">
            <v>Other US</v>
          </cell>
          <cell r="D921" t="str">
            <v>TX</v>
          </cell>
          <cell r="E921" t="str">
            <v>LF</v>
          </cell>
          <cell r="F921">
            <v>2009</v>
          </cell>
          <cell r="G921">
            <v>9</v>
          </cell>
          <cell r="H921">
            <v>26.32</v>
          </cell>
          <cell r="I921">
            <v>23.38</v>
          </cell>
          <cell r="J921">
            <v>65.06</v>
          </cell>
          <cell r="K921">
            <v>5.04</v>
          </cell>
        </row>
        <row r="922">
          <cell r="B922" t="str">
            <v>TXLF2011</v>
          </cell>
          <cell r="C922" t="str">
            <v>Other US</v>
          </cell>
          <cell r="D922" t="str">
            <v>TX</v>
          </cell>
          <cell r="E922" t="str">
            <v>LF</v>
          </cell>
          <cell r="F922">
            <v>2011</v>
          </cell>
          <cell r="G922">
            <v>5</v>
          </cell>
          <cell r="H922">
            <v>19.05</v>
          </cell>
          <cell r="I922">
            <v>19.36</v>
          </cell>
          <cell r="J922">
            <v>21.24</v>
          </cell>
          <cell r="K922">
            <v>1.64</v>
          </cell>
        </row>
        <row r="923">
          <cell r="B923" t="str">
            <v>TXLF2013</v>
          </cell>
          <cell r="C923" t="str">
            <v>Other US</v>
          </cell>
          <cell r="D923" t="str">
            <v>TX</v>
          </cell>
          <cell r="E923" t="str">
            <v>LF</v>
          </cell>
          <cell r="F923">
            <v>2013</v>
          </cell>
          <cell r="G923">
            <v>5</v>
          </cell>
          <cell r="H923">
            <v>18.600000000000001</v>
          </cell>
          <cell r="I923">
            <v>19.329999999999998</v>
          </cell>
          <cell r="J923">
            <v>21.32</v>
          </cell>
          <cell r="K923">
            <v>1.65</v>
          </cell>
        </row>
        <row r="924">
          <cell r="B924" t="str">
            <v>TXLF2016</v>
          </cell>
          <cell r="C924" t="str">
            <v>Other US</v>
          </cell>
          <cell r="D924" t="str">
            <v>TX</v>
          </cell>
          <cell r="E924" t="str">
            <v>LF</v>
          </cell>
          <cell r="F924">
            <v>2016</v>
          </cell>
          <cell r="G924">
            <v>5</v>
          </cell>
          <cell r="H924">
            <v>18.600000000000001</v>
          </cell>
          <cell r="I924">
            <v>19.27</v>
          </cell>
          <cell r="J924">
            <v>21.62</v>
          </cell>
          <cell r="K924">
            <v>1.67</v>
          </cell>
        </row>
        <row r="925">
          <cell r="B925" t="str">
            <v>TXLF2020</v>
          </cell>
          <cell r="C925" t="str">
            <v>Other US</v>
          </cell>
          <cell r="D925" t="str">
            <v>TX</v>
          </cell>
          <cell r="E925" t="str">
            <v>LF</v>
          </cell>
          <cell r="F925">
            <v>2020</v>
          </cell>
          <cell r="G925">
            <v>6</v>
          </cell>
          <cell r="H925">
            <v>9.18</v>
          </cell>
          <cell r="I925">
            <v>21.81</v>
          </cell>
          <cell r="J925">
            <v>22.24</v>
          </cell>
          <cell r="K925">
            <v>1.72</v>
          </cell>
        </row>
        <row r="926">
          <cell r="B926" t="str">
            <v>TXLF2025</v>
          </cell>
          <cell r="C926" t="str">
            <v>Other US</v>
          </cell>
          <cell r="D926" t="str">
            <v>TX</v>
          </cell>
          <cell r="E926" t="str">
            <v>LF</v>
          </cell>
          <cell r="F926">
            <v>2025</v>
          </cell>
          <cell r="G926">
            <v>6</v>
          </cell>
          <cell r="H926">
            <v>3.16</v>
          </cell>
          <cell r="I926">
            <v>21.7</v>
          </cell>
          <cell r="J926">
            <v>22.06</v>
          </cell>
          <cell r="K926">
            <v>1.71</v>
          </cell>
        </row>
        <row r="927">
          <cell r="B927" t="str">
            <v>TXLF2030</v>
          </cell>
          <cell r="C927" t="str">
            <v>Other US</v>
          </cell>
          <cell r="D927" t="str">
            <v>TX</v>
          </cell>
          <cell r="E927" t="str">
            <v>LF</v>
          </cell>
          <cell r="F927">
            <v>2030</v>
          </cell>
          <cell r="G927">
            <v>7</v>
          </cell>
          <cell r="H927">
            <v>2.48</v>
          </cell>
          <cell r="I927">
            <v>22.05</v>
          </cell>
          <cell r="J927">
            <v>22.09</v>
          </cell>
          <cell r="K927">
            <v>1.71</v>
          </cell>
        </row>
        <row r="928">
          <cell r="B928">
            <v>0</v>
          </cell>
          <cell r="C928">
            <v>0</v>
          </cell>
        </row>
        <row r="929">
          <cell r="B929" t="str">
            <v>UTBA2008</v>
          </cell>
          <cell r="C929" t="str">
            <v>Rockies</v>
          </cell>
          <cell r="D929" t="str">
            <v>UT</v>
          </cell>
          <cell r="E929" t="str">
            <v>BA</v>
          </cell>
          <cell r="F929">
            <v>2008</v>
          </cell>
          <cell r="G929">
            <v>22</v>
          </cell>
          <cell r="H929">
            <v>15.66</v>
          </cell>
          <cell r="I929">
            <v>62.52</v>
          </cell>
          <cell r="J929">
            <v>107.33</v>
          </cell>
          <cell r="K929">
            <v>4.68</v>
          </cell>
        </row>
        <row r="930">
          <cell r="B930" t="str">
            <v>UTBA2009</v>
          </cell>
          <cell r="C930" t="str">
            <v>Rockies</v>
          </cell>
          <cell r="D930" t="str">
            <v>UT</v>
          </cell>
          <cell r="E930" t="str">
            <v>BA</v>
          </cell>
          <cell r="F930">
            <v>2009</v>
          </cell>
          <cell r="G930">
            <v>22</v>
          </cell>
          <cell r="H930">
            <v>14.72</v>
          </cell>
          <cell r="I930">
            <v>63.36</v>
          </cell>
          <cell r="J930">
            <v>107.43</v>
          </cell>
          <cell r="K930">
            <v>4.68</v>
          </cell>
        </row>
        <row r="931">
          <cell r="B931" t="str">
            <v>UTBA2011</v>
          </cell>
          <cell r="C931" t="str">
            <v>Rockies</v>
          </cell>
          <cell r="D931" t="str">
            <v>UT</v>
          </cell>
          <cell r="E931" t="str">
            <v>BA</v>
          </cell>
          <cell r="F931">
            <v>2011</v>
          </cell>
          <cell r="G931">
            <v>4</v>
          </cell>
          <cell r="H931">
            <v>12.83</v>
          </cell>
          <cell r="I931">
            <v>24.72</v>
          </cell>
          <cell r="J931">
            <v>26.74</v>
          </cell>
          <cell r="K931">
            <v>1.17</v>
          </cell>
        </row>
        <row r="932">
          <cell r="B932" t="str">
            <v>UTBA2013</v>
          </cell>
          <cell r="C932" t="str">
            <v>Rockies</v>
          </cell>
          <cell r="D932" t="str">
            <v>UT</v>
          </cell>
          <cell r="E932" t="str">
            <v>BA</v>
          </cell>
          <cell r="F932">
            <v>2013</v>
          </cell>
          <cell r="G932">
            <v>5</v>
          </cell>
          <cell r="H932">
            <v>12.72</v>
          </cell>
          <cell r="I932">
            <v>25.12</v>
          </cell>
          <cell r="J932">
            <v>26.87</v>
          </cell>
          <cell r="K932">
            <v>1.17</v>
          </cell>
        </row>
        <row r="933">
          <cell r="B933" t="str">
            <v>UTBA2016</v>
          </cell>
          <cell r="C933" t="str">
            <v>Rockies</v>
          </cell>
          <cell r="D933" t="str">
            <v>UT</v>
          </cell>
          <cell r="E933" t="str">
            <v>BA</v>
          </cell>
          <cell r="F933">
            <v>2016</v>
          </cell>
          <cell r="G933">
            <v>8</v>
          </cell>
          <cell r="H933">
            <v>12.72</v>
          </cell>
          <cell r="I933">
            <v>25.47</v>
          </cell>
          <cell r="J933">
            <v>27.11</v>
          </cell>
          <cell r="K933">
            <v>1.18</v>
          </cell>
        </row>
        <row r="934">
          <cell r="B934" t="str">
            <v>UTBA2020</v>
          </cell>
          <cell r="C934" t="str">
            <v>Rockies</v>
          </cell>
          <cell r="D934" t="str">
            <v>UT</v>
          </cell>
          <cell r="E934" t="str">
            <v>BA</v>
          </cell>
          <cell r="F934">
            <v>2020</v>
          </cell>
          <cell r="G934">
            <v>9</v>
          </cell>
          <cell r="H934">
            <v>13.69</v>
          </cell>
          <cell r="I934">
            <v>25.43</v>
          </cell>
          <cell r="J934">
            <v>27.3</v>
          </cell>
          <cell r="K934">
            <v>1.19</v>
          </cell>
        </row>
        <row r="935">
          <cell r="B935" t="str">
            <v>UTBA2025</v>
          </cell>
          <cell r="C935" t="str">
            <v>Rockies</v>
          </cell>
          <cell r="D935" t="str">
            <v>UT</v>
          </cell>
          <cell r="E935" t="str">
            <v>BA</v>
          </cell>
          <cell r="F935">
            <v>2025</v>
          </cell>
          <cell r="G935">
            <v>11</v>
          </cell>
          <cell r="H935">
            <v>12.09</v>
          </cell>
          <cell r="I935">
            <v>27.37</v>
          </cell>
          <cell r="J935">
            <v>27.37</v>
          </cell>
          <cell r="K935">
            <v>1.19</v>
          </cell>
        </row>
        <row r="936">
          <cell r="B936" t="str">
            <v>UTBA2030</v>
          </cell>
          <cell r="C936" t="str">
            <v>Rockies</v>
          </cell>
          <cell r="D936" t="str">
            <v>UT</v>
          </cell>
          <cell r="E936" t="str">
            <v>BA</v>
          </cell>
          <cell r="F936">
            <v>2030</v>
          </cell>
          <cell r="G936">
            <v>13</v>
          </cell>
          <cell r="H936">
            <v>8.01</v>
          </cell>
          <cell r="I936">
            <v>27.66</v>
          </cell>
          <cell r="J936">
            <v>27.89</v>
          </cell>
          <cell r="K936">
            <v>1.22</v>
          </cell>
        </row>
        <row r="937">
          <cell r="B937">
            <v>0</v>
          </cell>
          <cell r="C937">
            <v>0</v>
          </cell>
        </row>
        <row r="938">
          <cell r="B938" t="str">
            <v>UTBB2008</v>
          </cell>
          <cell r="C938" t="str">
            <v>Rockies</v>
          </cell>
          <cell r="D938" t="str">
            <v>UT</v>
          </cell>
          <cell r="E938" t="str">
            <v>BB</v>
          </cell>
          <cell r="F938">
            <v>2008</v>
          </cell>
          <cell r="G938">
            <v>21</v>
          </cell>
          <cell r="H938">
            <v>2.79</v>
          </cell>
          <cell r="I938">
            <v>62.52</v>
          </cell>
          <cell r="J938">
            <v>107.77</v>
          </cell>
          <cell r="K938">
            <v>4.67</v>
          </cell>
        </row>
        <row r="939">
          <cell r="B939" t="str">
            <v>UTBB2009</v>
          </cell>
          <cell r="C939" t="str">
            <v>Rockies</v>
          </cell>
          <cell r="D939" t="str">
            <v>UT</v>
          </cell>
          <cell r="E939" t="str">
            <v>BB</v>
          </cell>
          <cell r="F939">
            <v>2009</v>
          </cell>
          <cell r="G939">
            <v>21</v>
          </cell>
          <cell r="H939">
            <v>2.44</v>
          </cell>
          <cell r="I939">
            <v>63.36</v>
          </cell>
          <cell r="J939">
            <v>107.67</v>
          </cell>
          <cell r="K939">
            <v>4.66</v>
          </cell>
        </row>
        <row r="940">
          <cell r="B940" t="str">
            <v>UTBB2011</v>
          </cell>
          <cell r="C940" t="str">
            <v>Rockies</v>
          </cell>
          <cell r="D940" t="str">
            <v>UT</v>
          </cell>
          <cell r="E940" t="str">
            <v>BB</v>
          </cell>
          <cell r="F940">
            <v>2011</v>
          </cell>
          <cell r="G940">
            <v>4</v>
          </cell>
          <cell r="H940">
            <v>1.86</v>
          </cell>
          <cell r="I940">
            <v>25.38</v>
          </cell>
          <cell r="J940">
            <v>25.38</v>
          </cell>
          <cell r="K940">
            <v>1.1000000000000001</v>
          </cell>
        </row>
        <row r="941">
          <cell r="B941" t="str">
            <v>UTBB2013</v>
          </cell>
          <cell r="C941" t="str">
            <v>Rockies</v>
          </cell>
          <cell r="D941" t="str">
            <v>UT</v>
          </cell>
          <cell r="E941" t="str">
            <v>BB</v>
          </cell>
          <cell r="F941">
            <v>2013</v>
          </cell>
          <cell r="G941">
            <v>4</v>
          </cell>
          <cell r="H941">
            <v>1.97</v>
          </cell>
          <cell r="I941">
            <v>25.12</v>
          </cell>
          <cell r="J941">
            <v>25.12</v>
          </cell>
          <cell r="K941">
            <v>1.0900000000000001</v>
          </cell>
        </row>
        <row r="942">
          <cell r="B942" t="str">
            <v>UTBB2016</v>
          </cell>
          <cell r="C942" t="str">
            <v>Rockies</v>
          </cell>
          <cell r="D942" t="str">
            <v>UT</v>
          </cell>
          <cell r="E942" t="str">
            <v>BB</v>
          </cell>
          <cell r="F942">
            <v>2016</v>
          </cell>
          <cell r="G942">
            <v>4</v>
          </cell>
          <cell r="H942">
            <v>3.16</v>
          </cell>
          <cell r="I942">
            <v>24.75</v>
          </cell>
          <cell r="J942">
            <v>24.75</v>
          </cell>
          <cell r="K942">
            <v>1.07</v>
          </cell>
        </row>
        <row r="943">
          <cell r="B943" t="str">
            <v>UTBB2020</v>
          </cell>
          <cell r="C943" t="str">
            <v>Rockies</v>
          </cell>
          <cell r="D943" t="str">
            <v>UT</v>
          </cell>
          <cell r="E943" t="str">
            <v>BB</v>
          </cell>
          <cell r="F943">
            <v>2020</v>
          </cell>
          <cell r="G943">
            <v>4</v>
          </cell>
          <cell r="H943">
            <v>0.89</v>
          </cell>
          <cell r="I943">
            <v>24.26</v>
          </cell>
          <cell r="J943">
            <v>24.26</v>
          </cell>
          <cell r="K943">
            <v>1.05</v>
          </cell>
        </row>
        <row r="944">
          <cell r="B944" t="str">
            <v>UTBB2025</v>
          </cell>
          <cell r="C944" t="str">
            <v>Rockies</v>
          </cell>
          <cell r="D944" t="str">
            <v>UT</v>
          </cell>
          <cell r="E944" t="str">
            <v>BB</v>
          </cell>
          <cell r="F944">
            <v>2025</v>
          </cell>
          <cell r="G944">
            <v>4</v>
          </cell>
          <cell r="H944">
            <v>3.27</v>
          </cell>
          <cell r="I944">
            <v>23.66</v>
          </cell>
          <cell r="J944">
            <v>23.66</v>
          </cell>
          <cell r="K944">
            <v>1.02</v>
          </cell>
        </row>
        <row r="945">
          <cell r="B945" t="str">
            <v>UTBB2030</v>
          </cell>
          <cell r="C945" t="str">
            <v>Rockies</v>
          </cell>
          <cell r="D945" t="str">
            <v>UT</v>
          </cell>
          <cell r="E945" t="str">
            <v>BB</v>
          </cell>
          <cell r="F945">
            <v>2030</v>
          </cell>
          <cell r="G945">
            <v>4</v>
          </cell>
          <cell r="H945">
            <v>3.27</v>
          </cell>
          <cell r="I945">
            <v>23.07</v>
          </cell>
          <cell r="J945">
            <v>23.07</v>
          </cell>
          <cell r="K945">
            <v>1</v>
          </cell>
        </row>
        <row r="946">
          <cell r="B946">
            <v>0</v>
          </cell>
          <cell r="C946">
            <v>0</v>
          </cell>
        </row>
        <row r="947">
          <cell r="B947" t="str">
            <v>UTBD2008</v>
          </cell>
          <cell r="C947" t="str">
            <v>Rockies</v>
          </cell>
          <cell r="D947" t="str">
            <v>UT</v>
          </cell>
          <cell r="E947" t="str">
            <v>BD</v>
          </cell>
          <cell r="F947">
            <v>2008</v>
          </cell>
          <cell r="G947">
            <v>21</v>
          </cell>
          <cell r="H947">
            <v>4.78</v>
          </cell>
          <cell r="I947">
            <v>62.52</v>
          </cell>
          <cell r="J947">
            <v>112.26</v>
          </cell>
          <cell r="K947">
            <v>4.67</v>
          </cell>
        </row>
        <row r="948">
          <cell r="B948" t="str">
            <v>UTBD2009</v>
          </cell>
          <cell r="C948" t="str">
            <v>Rockies</v>
          </cell>
          <cell r="D948" t="str">
            <v>UT</v>
          </cell>
          <cell r="E948" t="str">
            <v>BD</v>
          </cell>
          <cell r="F948">
            <v>2009</v>
          </cell>
          <cell r="G948">
            <v>21</v>
          </cell>
          <cell r="H948">
            <v>4.2699999999999996</v>
          </cell>
          <cell r="I948">
            <v>63.36</v>
          </cell>
          <cell r="J948">
            <v>111.97</v>
          </cell>
          <cell r="K948">
            <v>4.6500000000000004</v>
          </cell>
        </row>
        <row r="949">
          <cell r="B949" t="str">
            <v>UTBD2011</v>
          </cell>
          <cell r="C949" t="str">
            <v>Rockies</v>
          </cell>
          <cell r="D949" t="str">
            <v>UT</v>
          </cell>
          <cell r="E949" t="str">
            <v>BD</v>
          </cell>
          <cell r="F949">
            <v>2011</v>
          </cell>
          <cell r="G949">
            <v>3</v>
          </cell>
          <cell r="H949">
            <v>3.07</v>
          </cell>
          <cell r="I949">
            <v>24.72</v>
          </cell>
          <cell r="J949">
            <v>25.38</v>
          </cell>
          <cell r="K949">
            <v>1.05</v>
          </cell>
        </row>
        <row r="950">
          <cell r="B950" t="str">
            <v>UTBD2013</v>
          </cell>
          <cell r="C950" t="str">
            <v>Rockies</v>
          </cell>
          <cell r="D950" t="str">
            <v>UT</v>
          </cell>
          <cell r="E950" t="str">
            <v>BD</v>
          </cell>
          <cell r="F950">
            <v>2013</v>
          </cell>
          <cell r="G950">
            <v>3</v>
          </cell>
          <cell r="H950">
            <v>3.07</v>
          </cell>
          <cell r="I950">
            <v>24.48</v>
          </cell>
          <cell r="J950">
            <v>25.12</v>
          </cell>
          <cell r="K950">
            <v>1.04</v>
          </cell>
        </row>
        <row r="951">
          <cell r="B951" t="str">
            <v>UTBD2016</v>
          </cell>
          <cell r="C951" t="str">
            <v>Rockies</v>
          </cell>
          <cell r="D951" t="str">
            <v>UT</v>
          </cell>
          <cell r="E951" t="str">
            <v>BD</v>
          </cell>
          <cell r="F951">
            <v>2016</v>
          </cell>
          <cell r="G951">
            <v>3</v>
          </cell>
          <cell r="H951">
            <v>1.93</v>
          </cell>
          <cell r="I951">
            <v>24.11</v>
          </cell>
          <cell r="J951">
            <v>24.75</v>
          </cell>
          <cell r="K951">
            <v>1.03</v>
          </cell>
        </row>
        <row r="952">
          <cell r="B952" t="str">
            <v>UTBD2020</v>
          </cell>
          <cell r="C952" t="str">
            <v>Rockies</v>
          </cell>
          <cell r="D952" t="str">
            <v>UT</v>
          </cell>
          <cell r="E952" t="str">
            <v>BD</v>
          </cell>
          <cell r="F952">
            <v>2020</v>
          </cell>
          <cell r="G952">
            <v>4</v>
          </cell>
          <cell r="H952">
            <v>0.52</v>
          </cell>
          <cell r="I952">
            <v>24.26</v>
          </cell>
          <cell r="J952">
            <v>24.26</v>
          </cell>
          <cell r="K952">
            <v>1.01</v>
          </cell>
        </row>
        <row r="953">
          <cell r="B953" t="str">
            <v>UTBD2025</v>
          </cell>
          <cell r="C953" t="str">
            <v>Rockies</v>
          </cell>
          <cell r="D953" t="str">
            <v>UT</v>
          </cell>
          <cell r="E953" t="str">
            <v>BD</v>
          </cell>
          <cell r="F953">
            <v>2025</v>
          </cell>
          <cell r="G953">
            <v>4</v>
          </cell>
          <cell r="H953">
            <v>2.13</v>
          </cell>
          <cell r="I953">
            <v>23.66</v>
          </cell>
          <cell r="J953">
            <v>23.66</v>
          </cell>
          <cell r="K953">
            <v>0.98</v>
          </cell>
        </row>
        <row r="954">
          <cell r="B954" t="str">
            <v>UTBD2030</v>
          </cell>
          <cell r="C954" t="str">
            <v>Rockies</v>
          </cell>
          <cell r="D954" t="str">
            <v>UT</v>
          </cell>
          <cell r="E954" t="str">
            <v>BD</v>
          </cell>
          <cell r="F954">
            <v>2030</v>
          </cell>
          <cell r="G954">
            <v>4</v>
          </cell>
          <cell r="H954">
            <v>0.52</v>
          </cell>
          <cell r="I954">
            <v>23.07</v>
          </cell>
          <cell r="J954">
            <v>23.07</v>
          </cell>
          <cell r="K954">
            <v>0.96</v>
          </cell>
        </row>
        <row r="955">
          <cell r="B955">
            <v>0</v>
          </cell>
          <cell r="C955">
            <v>0</v>
          </cell>
        </row>
        <row r="956">
          <cell r="B956" t="str">
            <v>UTBE2008</v>
          </cell>
          <cell r="C956" t="str">
            <v>Rockies</v>
          </cell>
          <cell r="D956" t="str">
            <v>UT</v>
          </cell>
          <cell r="E956" t="str">
            <v>BE</v>
          </cell>
          <cell r="F956">
            <v>2008</v>
          </cell>
          <cell r="G956">
            <v>17</v>
          </cell>
          <cell r="H956">
            <v>0.16</v>
          </cell>
          <cell r="I956">
            <v>62.52</v>
          </cell>
          <cell r="J956">
            <v>107.33</v>
          </cell>
          <cell r="K956">
            <v>4.83</v>
          </cell>
        </row>
        <row r="957">
          <cell r="B957" t="str">
            <v>UTBE2009</v>
          </cell>
          <cell r="C957" t="str">
            <v>Rockies</v>
          </cell>
          <cell r="D957" t="str">
            <v>UT</v>
          </cell>
          <cell r="E957" t="str">
            <v>BE</v>
          </cell>
          <cell r="F957">
            <v>2009</v>
          </cell>
          <cell r="G957">
            <v>17</v>
          </cell>
          <cell r="H957">
            <v>0.14000000000000001</v>
          </cell>
          <cell r="I957">
            <v>63.36</v>
          </cell>
          <cell r="J957">
            <v>107.43</v>
          </cell>
          <cell r="K957">
            <v>4.84</v>
          </cell>
        </row>
        <row r="958">
          <cell r="B958" t="str">
            <v>UTBE2011</v>
          </cell>
          <cell r="C958" t="str">
            <v>Rockies</v>
          </cell>
          <cell r="D958" t="str">
            <v>UT</v>
          </cell>
          <cell r="E958" t="str">
            <v>BE</v>
          </cell>
          <cell r="F958">
            <v>2011</v>
          </cell>
          <cell r="G958">
            <v>3</v>
          </cell>
          <cell r="H958">
            <v>0.14000000000000001</v>
          </cell>
          <cell r="I958">
            <v>24.72</v>
          </cell>
          <cell r="J958">
            <v>25.38</v>
          </cell>
          <cell r="K958">
            <v>1.1399999999999999</v>
          </cell>
        </row>
        <row r="959">
          <cell r="B959" t="str">
            <v>UTBE2013</v>
          </cell>
          <cell r="C959" t="str">
            <v>Rockies</v>
          </cell>
          <cell r="D959" t="str">
            <v>UT</v>
          </cell>
          <cell r="E959" t="str">
            <v>BE</v>
          </cell>
          <cell r="F959">
            <v>2013</v>
          </cell>
          <cell r="G959">
            <v>3</v>
          </cell>
          <cell r="H959">
            <v>0.14000000000000001</v>
          </cell>
          <cell r="I959">
            <v>24.48</v>
          </cell>
          <cell r="J959">
            <v>25.12</v>
          </cell>
          <cell r="K959">
            <v>1.1299999999999999</v>
          </cell>
        </row>
        <row r="960">
          <cell r="B960" t="str">
            <v>UTBE2016</v>
          </cell>
          <cell r="C960" t="str">
            <v>Rockies</v>
          </cell>
          <cell r="D960" t="str">
            <v>UT</v>
          </cell>
          <cell r="E960" t="str">
            <v>BE</v>
          </cell>
          <cell r="F960">
            <v>2016</v>
          </cell>
          <cell r="G960">
            <v>3</v>
          </cell>
          <cell r="H960">
            <v>0.09</v>
          </cell>
          <cell r="I960">
            <v>24.11</v>
          </cell>
          <cell r="J960">
            <v>24.75</v>
          </cell>
          <cell r="K960">
            <v>1.1100000000000001</v>
          </cell>
        </row>
        <row r="961">
          <cell r="B961" t="str">
            <v>UTBE2020</v>
          </cell>
          <cell r="C961" t="str">
            <v>Rockies</v>
          </cell>
          <cell r="D961" t="str">
            <v>UT</v>
          </cell>
          <cell r="E961" t="str">
            <v>BE</v>
          </cell>
          <cell r="F961">
            <v>2020</v>
          </cell>
          <cell r="G961">
            <v>4</v>
          </cell>
          <cell r="H961">
            <v>2.8</v>
          </cell>
          <cell r="I961">
            <v>24.26</v>
          </cell>
          <cell r="J961">
            <v>24.26</v>
          </cell>
          <cell r="K961">
            <v>1.0900000000000001</v>
          </cell>
        </row>
        <row r="962">
          <cell r="B962" t="str">
            <v>UTBE2025</v>
          </cell>
          <cell r="C962" t="str">
            <v>Rockies</v>
          </cell>
          <cell r="D962" t="str">
            <v>UT</v>
          </cell>
          <cell r="E962" t="str">
            <v>BE</v>
          </cell>
          <cell r="F962">
            <v>2025</v>
          </cell>
          <cell r="G962">
            <v>1</v>
          </cell>
          <cell r="H962">
            <v>0</v>
          </cell>
          <cell r="I962">
            <v>17.54</v>
          </cell>
          <cell r="J962">
            <v>23.66</v>
          </cell>
          <cell r="K962">
            <v>1.07</v>
          </cell>
        </row>
        <row r="963">
          <cell r="B963" t="str">
            <v>UTBE2030</v>
          </cell>
          <cell r="C963" t="str">
            <v>Rockies</v>
          </cell>
          <cell r="D963" t="str">
            <v>UT</v>
          </cell>
          <cell r="E963" t="str">
            <v>BE</v>
          </cell>
          <cell r="F963">
            <v>2030</v>
          </cell>
          <cell r="G963">
            <v>4</v>
          </cell>
          <cell r="H963">
            <v>1.61</v>
          </cell>
          <cell r="I963">
            <v>23.07</v>
          </cell>
          <cell r="J963">
            <v>23.07</v>
          </cell>
          <cell r="K963">
            <v>1.04</v>
          </cell>
        </row>
        <row r="964">
          <cell r="B964">
            <v>0</v>
          </cell>
          <cell r="C964">
            <v>0</v>
          </cell>
        </row>
        <row r="965">
          <cell r="B965" t="str">
            <v>UTBF2008</v>
          </cell>
          <cell r="C965" t="str">
            <v>Rockies</v>
          </cell>
          <cell r="D965" t="str">
            <v>UT</v>
          </cell>
          <cell r="E965" t="str">
            <v>BF</v>
          </cell>
          <cell r="F965">
            <v>2008</v>
          </cell>
          <cell r="G965">
            <v>1</v>
          </cell>
          <cell r="H965">
            <v>0</v>
          </cell>
          <cell r="I965">
            <v>24.83</v>
          </cell>
          <cell r="J965">
            <v>107.33</v>
          </cell>
          <cell r="K965">
            <v>4.83</v>
          </cell>
        </row>
        <row r="966">
          <cell r="B966" t="str">
            <v>UTBF2009</v>
          </cell>
          <cell r="C966" t="str">
            <v>Rockies</v>
          </cell>
          <cell r="D966" t="str">
            <v>UT</v>
          </cell>
          <cell r="E966" t="str">
            <v>BF</v>
          </cell>
          <cell r="F966">
            <v>2009</v>
          </cell>
          <cell r="G966">
            <v>1</v>
          </cell>
          <cell r="H966">
            <v>0</v>
          </cell>
          <cell r="I966">
            <v>25.16</v>
          </cell>
          <cell r="J966">
            <v>107.43</v>
          </cell>
          <cell r="K966">
            <v>4.84</v>
          </cell>
        </row>
        <row r="967">
          <cell r="B967" t="str">
            <v>UTBF2011</v>
          </cell>
          <cell r="C967" t="str">
            <v>Rockies</v>
          </cell>
          <cell r="D967" t="str">
            <v>UT</v>
          </cell>
          <cell r="E967" t="str">
            <v>BF</v>
          </cell>
          <cell r="F967">
            <v>2011</v>
          </cell>
          <cell r="G967">
            <v>1</v>
          </cell>
          <cell r="H967">
            <v>0</v>
          </cell>
          <cell r="I967">
            <v>25.38</v>
          </cell>
          <cell r="J967">
            <v>25.38</v>
          </cell>
          <cell r="K967">
            <v>1.1399999999999999</v>
          </cell>
        </row>
        <row r="968">
          <cell r="B968" t="str">
            <v>UTBF2013</v>
          </cell>
          <cell r="C968" t="str">
            <v>Rockies</v>
          </cell>
          <cell r="D968" t="str">
            <v>UT</v>
          </cell>
          <cell r="E968" t="str">
            <v>BF</v>
          </cell>
          <cell r="F968">
            <v>2013</v>
          </cell>
          <cell r="G968">
            <v>1</v>
          </cell>
          <cell r="H968">
            <v>0</v>
          </cell>
          <cell r="I968">
            <v>25.12</v>
          </cell>
          <cell r="J968">
            <v>25.12</v>
          </cell>
          <cell r="K968">
            <v>1.1299999999999999</v>
          </cell>
        </row>
        <row r="969">
          <cell r="B969" t="str">
            <v>UTBF2016</v>
          </cell>
          <cell r="C969" t="str">
            <v>Rockies</v>
          </cell>
          <cell r="D969" t="str">
            <v>UT</v>
          </cell>
          <cell r="E969" t="str">
            <v>BF</v>
          </cell>
          <cell r="F969">
            <v>2016</v>
          </cell>
          <cell r="G969">
            <v>1</v>
          </cell>
          <cell r="H969">
            <v>0</v>
          </cell>
          <cell r="I969">
            <v>24.75</v>
          </cell>
          <cell r="J969">
            <v>24.75</v>
          </cell>
          <cell r="K969">
            <v>1.1100000000000001</v>
          </cell>
        </row>
        <row r="970">
          <cell r="B970" t="str">
            <v>UTBF2020</v>
          </cell>
          <cell r="C970" t="str">
            <v>Rockies</v>
          </cell>
          <cell r="D970" t="str">
            <v>UT</v>
          </cell>
          <cell r="E970" t="str">
            <v>BF</v>
          </cell>
          <cell r="F970">
            <v>2020</v>
          </cell>
          <cell r="G970">
            <v>1</v>
          </cell>
          <cell r="H970">
            <v>0</v>
          </cell>
          <cell r="I970">
            <v>24.26</v>
          </cell>
          <cell r="J970">
            <v>24.26</v>
          </cell>
          <cell r="K970">
            <v>1.0900000000000001</v>
          </cell>
        </row>
        <row r="971">
          <cell r="B971" t="str">
            <v>UTBF2025</v>
          </cell>
          <cell r="C971" t="str">
            <v>Rockies</v>
          </cell>
          <cell r="D971" t="str">
            <v>UT</v>
          </cell>
          <cell r="E971" t="str">
            <v>BF</v>
          </cell>
          <cell r="F971">
            <v>2025</v>
          </cell>
          <cell r="G971">
            <v>1</v>
          </cell>
          <cell r="H971">
            <v>0.98</v>
          </cell>
          <cell r="I971">
            <v>23.66</v>
          </cell>
          <cell r="J971">
            <v>23.66</v>
          </cell>
          <cell r="K971">
            <v>1.07</v>
          </cell>
        </row>
        <row r="972">
          <cell r="B972" t="str">
            <v>UTBF2030</v>
          </cell>
          <cell r="C972" t="str">
            <v>Rockies</v>
          </cell>
          <cell r="D972" t="str">
            <v>UT</v>
          </cell>
          <cell r="E972" t="str">
            <v>BF</v>
          </cell>
          <cell r="F972">
            <v>2030</v>
          </cell>
          <cell r="G972">
            <v>1</v>
          </cell>
          <cell r="H972">
            <v>0.98</v>
          </cell>
          <cell r="I972">
            <v>23.07</v>
          </cell>
          <cell r="J972">
            <v>23.07</v>
          </cell>
          <cell r="K972">
            <v>1.04</v>
          </cell>
        </row>
        <row r="973">
          <cell r="B973">
            <v>0</v>
          </cell>
          <cell r="C973">
            <v>0</v>
          </cell>
        </row>
        <row r="974">
          <cell r="B974" t="str">
            <v>UTSE2008</v>
          </cell>
          <cell r="C974" t="str">
            <v>Rockies</v>
          </cell>
          <cell r="D974" t="str">
            <v>UT</v>
          </cell>
          <cell r="E974" t="str">
            <v>SE</v>
          </cell>
          <cell r="F974">
            <v>2008</v>
          </cell>
          <cell r="G974">
            <v>4</v>
          </cell>
          <cell r="H974">
            <v>0.54</v>
          </cell>
          <cell r="I974">
            <v>36.28</v>
          </cell>
          <cell r="J974">
            <v>107.33</v>
          </cell>
          <cell r="K974">
            <v>5.37</v>
          </cell>
        </row>
        <row r="975">
          <cell r="B975" t="str">
            <v>UTSE2009</v>
          </cell>
          <cell r="C975" t="str">
            <v>Rockies</v>
          </cell>
          <cell r="D975" t="str">
            <v>UT</v>
          </cell>
          <cell r="E975" t="str">
            <v>SE</v>
          </cell>
          <cell r="F975">
            <v>2009</v>
          </cell>
          <cell r="G975">
            <v>4</v>
          </cell>
          <cell r="H975">
            <v>0.46</v>
          </cell>
          <cell r="I975">
            <v>36.770000000000003</v>
          </cell>
          <cell r="J975">
            <v>107.43</v>
          </cell>
          <cell r="K975">
            <v>5.38</v>
          </cell>
        </row>
        <row r="976">
          <cell r="B976" t="str">
            <v>UTSE2011</v>
          </cell>
          <cell r="C976" t="str">
            <v>Rockies</v>
          </cell>
          <cell r="D976" t="str">
            <v>UT</v>
          </cell>
          <cell r="E976" t="str">
            <v>SE</v>
          </cell>
          <cell r="F976">
            <v>2011</v>
          </cell>
          <cell r="G976">
            <v>1</v>
          </cell>
          <cell r="H976">
            <v>0</v>
          </cell>
          <cell r="I976">
            <v>25.85</v>
          </cell>
          <cell r="J976">
            <v>25.38</v>
          </cell>
          <cell r="K976">
            <v>1.27</v>
          </cell>
        </row>
        <row r="977">
          <cell r="B977" t="str">
            <v>UTSE2013</v>
          </cell>
          <cell r="C977" t="str">
            <v>Rockies</v>
          </cell>
          <cell r="D977" t="str">
            <v>UT</v>
          </cell>
          <cell r="E977" t="str">
            <v>SE</v>
          </cell>
          <cell r="F977">
            <v>2013</v>
          </cell>
          <cell r="G977">
            <v>1</v>
          </cell>
          <cell r="H977">
            <v>0</v>
          </cell>
          <cell r="I977">
            <v>25.59</v>
          </cell>
          <cell r="J977">
            <v>25.12</v>
          </cell>
          <cell r="K977">
            <v>1.26</v>
          </cell>
        </row>
        <row r="978">
          <cell r="B978" t="str">
            <v>UTSE2016</v>
          </cell>
          <cell r="C978" t="str">
            <v>Rockies</v>
          </cell>
          <cell r="D978" t="str">
            <v>UT</v>
          </cell>
          <cell r="E978" t="str">
            <v>SE</v>
          </cell>
          <cell r="F978">
            <v>2016</v>
          </cell>
          <cell r="G978">
            <v>1</v>
          </cell>
          <cell r="H978">
            <v>0</v>
          </cell>
          <cell r="I978">
            <v>25.21</v>
          </cell>
          <cell r="J978">
            <v>24.75</v>
          </cell>
          <cell r="K978">
            <v>1.24</v>
          </cell>
        </row>
        <row r="979">
          <cell r="B979" t="str">
            <v>UTSE2020</v>
          </cell>
          <cell r="C979" t="str">
            <v>Rockies</v>
          </cell>
          <cell r="D979" t="str">
            <v>UT</v>
          </cell>
          <cell r="E979" t="str">
            <v>SE</v>
          </cell>
          <cell r="F979">
            <v>2020</v>
          </cell>
          <cell r="G979">
            <v>1</v>
          </cell>
          <cell r="H979">
            <v>0</v>
          </cell>
          <cell r="I979">
            <v>24.71</v>
          </cell>
          <cell r="J979">
            <v>24.26</v>
          </cell>
          <cell r="K979">
            <v>1.21</v>
          </cell>
        </row>
        <row r="980">
          <cell r="B980" t="str">
            <v>UTSE2025</v>
          </cell>
          <cell r="C980" t="str">
            <v>Rockies</v>
          </cell>
          <cell r="D980" t="str">
            <v>UT</v>
          </cell>
          <cell r="E980" t="str">
            <v>SE</v>
          </cell>
          <cell r="F980">
            <v>2025</v>
          </cell>
          <cell r="G980">
            <v>1</v>
          </cell>
          <cell r="H980">
            <v>0</v>
          </cell>
          <cell r="I980">
            <v>24.09</v>
          </cell>
          <cell r="J980">
            <v>23.66</v>
          </cell>
          <cell r="K980">
            <v>1.18</v>
          </cell>
        </row>
        <row r="981">
          <cell r="B981" t="str">
            <v>UTSE2030</v>
          </cell>
          <cell r="C981" t="str">
            <v>Rockies</v>
          </cell>
          <cell r="D981" t="str">
            <v>UT</v>
          </cell>
          <cell r="E981" t="str">
            <v>SE</v>
          </cell>
          <cell r="F981">
            <v>2030</v>
          </cell>
          <cell r="G981">
            <v>1</v>
          </cell>
          <cell r="H981">
            <v>0</v>
          </cell>
          <cell r="I981">
            <v>23.5</v>
          </cell>
          <cell r="J981">
            <v>23.07</v>
          </cell>
          <cell r="K981">
            <v>1.1599999999999999</v>
          </cell>
        </row>
        <row r="982">
          <cell r="B982">
            <v>0</v>
          </cell>
          <cell r="C982">
            <v>0</v>
          </cell>
        </row>
        <row r="983">
          <cell r="B983" t="str">
            <v>UTLD2008</v>
          </cell>
          <cell r="C983" t="str">
            <v>Rockies</v>
          </cell>
          <cell r="D983" t="str">
            <v>UT</v>
          </cell>
          <cell r="E983" t="str">
            <v>LD</v>
          </cell>
          <cell r="F983">
            <v>2008</v>
          </cell>
          <cell r="G983">
            <v>4</v>
          </cell>
          <cell r="H983">
            <v>0.33</v>
          </cell>
          <cell r="I983">
            <v>30.41</v>
          </cell>
          <cell r="J983">
            <v>35.950000000000003</v>
          </cell>
          <cell r="K983">
            <v>3.03</v>
          </cell>
        </row>
        <row r="984">
          <cell r="B984" t="str">
            <v>UTLD2009</v>
          </cell>
          <cell r="C984" t="str">
            <v>Rockies</v>
          </cell>
          <cell r="D984" t="str">
            <v>UT</v>
          </cell>
          <cell r="E984" t="str">
            <v>LD</v>
          </cell>
          <cell r="F984">
            <v>2009</v>
          </cell>
          <cell r="G984">
            <v>4</v>
          </cell>
          <cell r="H984">
            <v>0.36</v>
          </cell>
          <cell r="I984">
            <v>30.82</v>
          </cell>
          <cell r="J984">
            <v>43.43</v>
          </cell>
          <cell r="K984">
            <v>3.66</v>
          </cell>
        </row>
        <row r="985">
          <cell r="B985" t="str">
            <v>UTLD2011</v>
          </cell>
          <cell r="C985" t="str">
            <v>Rockies</v>
          </cell>
          <cell r="D985" t="str">
            <v>UT</v>
          </cell>
          <cell r="E985" t="str">
            <v>LD</v>
          </cell>
          <cell r="F985">
            <v>2011</v>
          </cell>
          <cell r="G985">
            <v>1</v>
          </cell>
          <cell r="H985">
            <v>0</v>
          </cell>
          <cell r="I985">
            <v>18.809999999999999</v>
          </cell>
          <cell r="J985">
            <v>5.71</v>
          </cell>
          <cell r="K985">
            <v>0.48</v>
          </cell>
        </row>
        <row r="986">
          <cell r="B986" t="str">
            <v>UTLD2013</v>
          </cell>
          <cell r="C986" t="str">
            <v>Rockies</v>
          </cell>
          <cell r="D986" t="str">
            <v>UT</v>
          </cell>
          <cell r="E986" t="str">
            <v>LD</v>
          </cell>
          <cell r="F986">
            <v>2013</v>
          </cell>
          <cell r="G986">
            <v>1</v>
          </cell>
          <cell r="H986">
            <v>0</v>
          </cell>
          <cell r="I986">
            <v>18.63</v>
          </cell>
          <cell r="J986">
            <v>5.63</v>
          </cell>
          <cell r="K986">
            <v>0.47</v>
          </cell>
        </row>
        <row r="987">
          <cell r="B987" t="str">
            <v>UTLD2016</v>
          </cell>
          <cell r="C987" t="str">
            <v>Rockies</v>
          </cell>
          <cell r="D987" t="str">
            <v>UT</v>
          </cell>
          <cell r="E987" t="str">
            <v>LD</v>
          </cell>
          <cell r="F987">
            <v>2016</v>
          </cell>
          <cell r="G987">
            <v>1</v>
          </cell>
          <cell r="H987">
            <v>0</v>
          </cell>
          <cell r="I987">
            <v>18.350000000000001</v>
          </cell>
          <cell r="J987">
            <v>6.22</v>
          </cell>
          <cell r="K987">
            <v>0.52</v>
          </cell>
        </row>
        <row r="988">
          <cell r="B988" t="str">
            <v>UTLD2020</v>
          </cell>
          <cell r="C988" t="str">
            <v>Rockies</v>
          </cell>
          <cell r="D988" t="str">
            <v>UT</v>
          </cell>
          <cell r="E988" t="str">
            <v>LD</v>
          </cell>
          <cell r="F988">
            <v>2020</v>
          </cell>
          <cell r="G988">
            <v>1</v>
          </cell>
          <cell r="H988">
            <v>0</v>
          </cell>
          <cell r="I988">
            <v>17.98</v>
          </cell>
          <cell r="J988">
            <v>7.01</v>
          </cell>
          <cell r="K988">
            <v>0.59</v>
          </cell>
        </row>
        <row r="989">
          <cell r="B989" t="str">
            <v>UTLD2025</v>
          </cell>
          <cell r="C989" t="str">
            <v>Rockies</v>
          </cell>
          <cell r="D989" t="str">
            <v>UT</v>
          </cell>
          <cell r="E989" t="str">
            <v>LD</v>
          </cell>
          <cell r="F989">
            <v>2025</v>
          </cell>
          <cell r="G989">
            <v>1</v>
          </cell>
          <cell r="H989">
            <v>0</v>
          </cell>
          <cell r="I989">
            <v>17.54</v>
          </cell>
          <cell r="J989">
            <v>6.82</v>
          </cell>
          <cell r="K989">
            <v>0.56999999999999995</v>
          </cell>
        </row>
        <row r="990">
          <cell r="B990" t="str">
            <v>UTLD2030</v>
          </cell>
          <cell r="C990" t="str">
            <v>Rockies</v>
          </cell>
          <cell r="D990" t="str">
            <v>UT</v>
          </cell>
          <cell r="E990" t="str">
            <v>LD</v>
          </cell>
          <cell r="F990">
            <v>2030</v>
          </cell>
          <cell r="G990">
            <v>1</v>
          </cell>
          <cell r="H990">
            <v>0</v>
          </cell>
          <cell r="I990">
            <v>17.11</v>
          </cell>
          <cell r="J990">
            <v>6.63</v>
          </cell>
          <cell r="K990">
            <v>0.56000000000000005</v>
          </cell>
        </row>
        <row r="991">
          <cell r="B991">
            <v>0</v>
          </cell>
          <cell r="C991">
            <v>0</v>
          </cell>
        </row>
        <row r="992">
          <cell r="B992" t="str">
            <v>VABA2008</v>
          </cell>
          <cell r="C992" t="str">
            <v>Central Appalachia</v>
          </cell>
          <cell r="D992" t="str">
            <v>VA</v>
          </cell>
          <cell r="E992" t="str">
            <v>BA</v>
          </cell>
          <cell r="F992">
            <v>2008</v>
          </cell>
          <cell r="G992">
            <v>82</v>
          </cell>
          <cell r="H992">
            <v>1.48</v>
          </cell>
          <cell r="I992">
            <v>138.22999999999999</v>
          </cell>
          <cell r="J992">
            <v>141.54</v>
          </cell>
          <cell r="K992">
            <v>5.56</v>
          </cell>
        </row>
        <row r="993">
          <cell r="B993" t="str">
            <v>VABA2009</v>
          </cell>
          <cell r="C993" t="str">
            <v>Central Appalachia</v>
          </cell>
          <cell r="D993" t="str">
            <v>VA</v>
          </cell>
          <cell r="E993" t="str">
            <v>BA</v>
          </cell>
          <cell r="F993">
            <v>2009</v>
          </cell>
          <cell r="G993">
            <v>81</v>
          </cell>
          <cell r="H993">
            <v>1.48</v>
          </cell>
          <cell r="I993">
            <v>132.09</v>
          </cell>
          <cell r="J993">
            <v>140.97999999999999</v>
          </cell>
          <cell r="K993">
            <v>5.54</v>
          </cell>
        </row>
        <row r="994">
          <cell r="B994" t="str">
            <v>VABA2011</v>
          </cell>
          <cell r="C994" t="str">
            <v>Central Appalachia</v>
          </cell>
          <cell r="D994" t="str">
            <v>VA</v>
          </cell>
          <cell r="E994" t="str">
            <v>BA</v>
          </cell>
          <cell r="F994">
            <v>2011</v>
          </cell>
          <cell r="G994">
            <v>29</v>
          </cell>
          <cell r="H994">
            <v>0.66</v>
          </cell>
          <cell r="I994">
            <v>37.119999999999997</v>
          </cell>
          <cell r="J994">
            <v>58.27</v>
          </cell>
          <cell r="K994">
            <v>2.29</v>
          </cell>
        </row>
        <row r="995">
          <cell r="B995" t="str">
            <v>VABA2013</v>
          </cell>
          <cell r="C995" t="str">
            <v>Central Appalachia</v>
          </cell>
          <cell r="D995" t="str">
            <v>VA</v>
          </cell>
          <cell r="E995" t="str">
            <v>BA</v>
          </cell>
          <cell r="F995">
            <v>2013</v>
          </cell>
          <cell r="G995">
            <v>74</v>
          </cell>
          <cell r="H995">
            <v>5.3</v>
          </cell>
          <cell r="I995">
            <v>73.650000000000006</v>
          </cell>
          <cell r="J995">
            <v>79.52</v>
          </cell>
          <cell r="K995">
            <v>3.12</v>
          </cell>
        </row>
        <row r="996">
          <cell r="B996" t="str">
            <v>VABA2016</v>
          </cell>
          <cell r="C996" t="str">
            <v>Central Appalachia</v>
          </cell>
          <cell r="D996" t="str">
            <v>VA</v>
          </cell>
          <cell r="E996" t="str">
            <v>BA</v>
          </cell>
          <cell r="F996">
            <v>2016</v>
          </cell>
          <cell r="G996">
            <v>74</v>
          </cell>
          <cell r="H996">
            <v>5.05</v>
          </cell>
          <cell r="I996">
            <v>73.87</v>
          </cell>
          <cell r="J996">
            <v>80.2</v>
          </cell>
          <cell r="K996">
            <v>3.15</v>
          </cell>
        </row>
        <row r="997">
          <cell r="B997" t="str">
            <v>VABA2020</v>
          </cell>
          <cell r="C997" t="str">
            <v>Central Appalachia</v>
          </cell>
          <cell r="D997" t="str">
            <v>VA</v>
          </cell>
          <cell r="E997" t="str">
            <v>BA</v>
          </cell>
          <cell r="F997">
            <v>2020</v>
          </cell>
          <cell r="G997">
            <v>64</v>
          </cell>
          <cell r="H997">
            <v>4.4000000000000004</v>
          </cell>
          <cell r="I997">
            <v>61.51</v>
          </cell>
          <cell r="J997">
            <v>81.95</v>
          </cell>
          <cell r="K997">
            <v>3.22</v>
          </cell>
        </row>
        <row r="998">
          <cell r="B998" t="str">
            <v>VABA2025</v>
          </cell>
          <cell r="C998" t="str">
            <v>Central Appalachia</v>
          </cell>
          <cell r="D998" t="str">
            <v>VA</v>
          </cell>
          <cell r="E998" t="str">
            <v>BA</v>
          </cell>
          <cell r="F998">
            <v>2025</v>
          </cell>
          <cell r="G998">
            <v>75</v>
          </cell>
          <cell r="H998">
            <v>4.3899999999999997</v>
          </cell>
          <cell r="I998">
            <v>85.62</v>
          </cell>
          <cell r="J998">
            <v>89.86</v>
          </cell>
          <cell r="K998">
            <v>3.53</v>
          </cell>
        </row>
        <row r="999">
          <cell r="B999" t="str">
            <v>VABA2030</v>
          </cell>
          <cell r="C999" t="str">
            <v>Central Appalachia</v>
          </cell>
          <cell r="D999" t="str">
            <v>VA</v>
          </cell>
          <cell r="E999" t="str">
            <v>BA</v>
          </cell>
          <cell r="F999">
            <v>2030</v>
          </cell>
          <cell r="G999">
            <v>75</v>
          </cell>
          <cell r="H999">
            <v>1.75</v>
          </cell>
          <cell r="I999">
            <v>86.05</v>
          </cell>
          <cell r="J999">
            <v>100.43</v>
          </cell>
          <cell r="K999">
            <v>3.95</v>
          </cell>
        </row>
        <row r="1000">
          <cell r="B1000">
            <v>0</v>
          </cell>
          <cell r="C1000">
            <v>0</v>
          </cell>
        </row>
        <row r="1001">
          <cell r="B1001" t="str">
            <v>VABB2008</v>
          </cell>
          <cell r="C1001" t="str">
            <v>Central Appalachia</v>
          </cell>
          <cell r="D1001" t="str">
            <v>VA</v>
          </cell>
          <cell r="E1001" t="str">
            <v>BB</v>
          </cell>
          <cell r="F1001">
            <v>2008</v>
          </cell>
          <cell r="G1001">
            <v>93</v>
          </cell>
          <cell r="H1001">
            <v>4.2699999999999996</v>
          </cell>
          <cell r="I1001">
            <v>138.22999999999999</v>
          </cell>
          <cell r="J1001">
            <v>141.06</v>
          </cell>
          <cell r="K1001">
            <v>5.51</v>
          </cell>
        </row>
        <row r="1002">
          <cell r="B1002" t="str">
            <v>VABB2009</v>
          </cell>
          <cell r="C1002" t="str">
            <v>Central Appalachia</v>
          </cell>
          <cell r="D1002" t="str">
            <v>VA</v>
          </cell>
          <cell r="E1002" t="str">
            <v>BB</v>
          </cell>
          <cell r="F1002">
            <v>2009</v>
          </cell>
          <cell r="G1002">
            <v>92</v>
          </cell>
          <cell r="H1002">
            <v>4.2699999999999996</v>
          </cell>
          <cell r="I1002">
            <v>132.09</v>
          </cell>
          <cell r="J1002">
            <v>140.74</v>
          </cell>
          <cell r="K1002">
            <v>5.5</v>
          </cell>
        </row>
        <row r="1003">
          <cell r="B1003" t="str">
            <v>VABB2011</v>
          </cell>
          <cell r="C1003" t="str">
            <v>Central Appalachia</v>
          </cell>
          <cell r="D1003" t="str">
            <v>VA</v>
          </cell>
          <cell r="E1003" t="str">
            <v>BB</v>
          </cell>
          <cell r="F1003">
            <v>2011</v>
          </cell>
          <cell r="G1003">
            <v>43</v>
          </cell>
          <cell r="H1003">
            <v>2.78</v>
          </cell>
          <cell r="I1003">
            <v>43.92</v>
          </cell>
          <cell r="J1003">
            <v>44.6</v>
          </cell>
          <cell r="K1003">
            <v>1.74</v>
          </cell>
        </row>
        <row r="1004">
          <cell r="B1004" t="str">
            <v>VABB2013</v>
          </cell>
          <cell r="C1004" t="str">
            <v>Central Appalachia</v>
          </cell>
          <cell r="D1004" t="str">
            <v>VA</v>
          </cell>
          <cell r="E1004" t="str">
            <v>BB</v>
          </cell>
          <cell r="F1004">
            <v>2013</v>
          </cell>
          <cell r="G1004">
            <v>43</v>
          </cell>
          <cell r="H1004">
            <v>2.91</v>
          </cell>
          <cell r="I1004">
            <v>44.01</v>
          </cell>
          <cell r="J1004">
            <v>44.81</v>
          </cell>
          <cell r="K1004">
            <v>1.75</v>
          </cell>
        </row>
        <row r="1005">
          <cell r="B1005" t="str">
            <v>VABB2016</v>
          </cell>
          <cell r="C1005" t="str">
            <v>Central Appalachia</v>
          </cell>
          <cell r="D1005" t="str">
            <v>VA</v>
          </cell>
          <cell r="E1005" t="str">
            <v>BB</v>
          </cell>
          <cell r="F1005">
            <v>2016</v>
          </cell>
          <cell r="G1005">
            <v>47</v>
          </cell>
          <cell r="H1005">
            <v>3.15</v>
          </cell>
          <cell r="I1005">
            <v>45.07</v>
          </cell>
          <cell r="J1005">
            <v>45.54</v>
          </cell>
          <cell r="K1005">
            <v>1.78</v>
          </cell>
        </row>
        <row r="1006">
          <cell r="B1006" t="str">
            <v>VABB2020</v>
          </cell>
          <cell r="C1006" t="str">
            <v>Central Appalachia</v>
          </cell>
          <cell r="D1006" t="str">
            <v>VA</v>
          </cell>
          <cell r="E1006" t="str">
            <v>BB</v>
          </cell>
          <cell r="F1006">
            <v>2020</v>
          </cell>
          <cell r="G1006">
            <v>48</v>
          </cell>
          <cell r="H1006">
            <v>4.82</v>
          </cell>
          <cell r="I1006">
            <v>45.76</v>
          </cell>
          <cell r="J1006">
            <v>45.76</v>
          </cell>
          <cell r="K1006">
            <v>1.79</v>
          </cell>
        </row>
        <row r="1007">
          <cell r="B1007" t="str">
            <v>VABB2025</v>
          </cell>
          <cell r="C1007" t="str">
            <v>Central Appalachia</v>
          </cell>
          <cell r="D1007" t="str">
            <v>VA</v>
          </cell>
          <cell r="E1007" t="str">
            <v>BB</v>
          </cell>
          <cell r="F1007">
            <v>2025</v>
          </cell>
          <cell r="G1007">
            <v>48</v>
          </cell>
          <cell r="H1007">
            <v>5.26</v>
          </cell>
          <cell r="I1007">
            <v>45.99</v>
          </cell>
          <cell r="J1007">
            <v>45.99</v>
          </cell>
          <cell r="K1007">
            <v>1.8</v>
          </cell>
        </row>
        <row r="1008">
          <cell r="B1008" t="str">
            <v>VABB2030</v>
          </cell>
          <cell r="C1008" t="str">
            <v>Central Appalachia</v>
          </cell>
          <cell r="D1008" t="str">
            <v>VA</v>
          </cell>
          <cell r="E1008" t="str">
            <v>BB</v>
          </cell>
          <cell r="F1008">
            <v>2030</v>
          </cell>
          <cell r="G1008">
            <v>49</v>
          </cell>
          <cell r="H1008">
            <v>7.98</v>
          </cell>
          <cell r="I1008">
            <v>46.72</v>
          </cell>
          <cell r="J1008">
            <v>47.15</v>
          </cell>
          <cell r="K1008">
            <v>1.84</v>
          </cell>
        </row>
        <row r="1009">
          <cell r="B1009">
            <v>0</v>
          </cell>
          <cell r="C1009">
            <v>0</v>
          </cell>
        </row>
        <row r="1010">
          <cell r="B1010" t="str">
            <v>VABD2008</v>
          </cell>
          <cell r="C1010" t="str">
            <v>Central Appalachia</v>
          </cell>
          <cell r="D1010" t="str">
            <v>VA</v>
          </cell>
          <cell r="E1010" t="str">
            <v>BD</v>
          </cell>
          <cell r="F1010">
            <v>2008</v>
          </cell>
          <cell r="G1010">
            <v>95</v>
          </cell>
          <cell r="H1010">
            <v>17.510000000000002</v>
          </cell>
          <cell r="I1010">
            <v>138.22999999999999</v>
          </cell>
          <cell r="J1010">
            <v>139.4</v>
          </cell>
          <cell r="K1010">
            <v>5.55</v>
          </cell>
        </row>
        <row r="1011">
          <cell r="B1011" t="str">
            <v>VABD2009</v>
          </cell>
          <cell r="C1011" t="str">
            <v>Central Appalachia</v>
          </cell>
          <cell r="D1011" t="str">
            <v>VA</v>
          </cell>
          <cell r="E1011" t="str">
            <v>BD</v>
          </cell>
          <cell r="F1011">
            <v>2009</v>
          </cell>
          <cell r="G1011">
            <v>94</v>
          </cell>
          <cell r="H1011">
            <v>17.5</v>
          </cell>
          <cell r="I1011">
            <v>132.09</v>
          </cell>
          <cell r="J1011">
            <v>136.5</v>
          </cell>
          <cell r="K1011">
            <v>5.43</v>
          </cell>
        </row>
        <row r="1012">
          <cell r="B1012" t="str">
            <v>VABD2011</v>
          </cell>
          <cell r="C1012" t="str">
            <v>Central Appalachia</v>
          </cell>
          <cell r="D1012" t="str">
            <v>VA</v>
          </cell>
          <cell r="E1012" t="str">
            <v>BD</v>
          </cell>
          <cell r="F1012">
            <v>2011</v>
          </cell>
          <cell r="G1012">
            <v>27</v>
          </cell>
          <cell r="H1012">
            <v>0.71</v>
          </cell>
          <cell r="I1012">
            <v>36.06</v>
          </cell>
          <cell r="J1012">
            <v>56.48</v>
          </cell>
          <cell r="K1012">
            <v>2.25</v>
          </cell>
        </row>
        <row r="1013">
          <cell r="B1013" t="str">
            <v>VABD2013</v>
          </cell>
          <cell r="C1013" t="str">
            <v>Central Appalachia</v>
          </cell>
          <cell r="D1013" t="str">
            <v>VA</v>
          </cell>
          <cell r="E1013" t="str">
            <v>BD</v>
          </cell>
          <cell r="F1013">
            <v>2013</v>
          </cell>
          <cell r="G1013">
            <v>85</v>
          </cell>
          <cell r="H1013">
            <v>24.39</v>
          </cell>
          <cell r="I1013">
            <v>73.650000000000006</v>
          </cell>
          <cell r="J1013">
            <v>78.09</v>
          </cell>
          <cell r="K1013">
            <v>3.11</v>
          </cell>
        </row>
        <row r="1014">
          <cell r="B1014" t="str">
            <v>VABD2016</v>
          </cell>
          <cell r="C1014" t="str">
            <v>Central Appalachia</v>
          </cell>
          <cell r="D1014" t="str">
            <v>VA</v>
          </cell>
          <cell r="E1014" t="str">
            <v>BD</v>
          </cell>
          <cell r="F1014">
            <v>2016</v>
          </cell>
          <cell r="G1014">
            <v>85</v>
          </cell>
          <cell r="H1014">
            <v>17.940000000000001</v>
          </cell>
          <cell r="I1014">
            <v>73.87</v>
          </cell>
          <cell r="J1014">
            <v>78.790000000000006</v>
          </cell>
          <cell r="K1014">
            <v>3.14</v>
          </cell>
        </row>
        <row r="1015">
          <cell r="B1015" t="str">
            <v>VABD2020</v>
          </cell>
          <cell r="C1015" t="str">
            <v>Central Appalachia</v>
          </cell>
          <cell r="D1015" t="str">
            <v>VA</v>
          </cell>
          <cell r="E1015" t="str">
            <v>BD</v>
          </cell>
          <cell r="F1015">
            <v>2020</v>
          </cell>
          <cell r="G1015">
            <v>72</v>
          </cell>
          <cell r="H1015">
            <v>13.11</v>
          </cell>
          <cell r="I1015">
            <v>60.15</v>
          </cell>
          <cell r="J1015">
            <v>80.48</v>
          </cell>
          <cell r="K1015">
            <v>3.2</v>
          </cell>
        </row>
        <row r="1016">
          <cell r="B1016" t="str">
            <v>VABD2025</v>
          </cell>
          <cell r="C1016" t="str">
            <v>Central Appalachia</v>
          </cell>
          <cell r="D1016" t="str">
            <v>VA</v>
          </cell>
          <cell r="E1016" t="str">
            <v>BD</v>
          </cell>
          <cell r="F1016">
            <v>2025</v>
          </cell>
          <cell r="G1016">
            <v>86</v>
          </cell>
          <cell r="H1016">
            <v>8.85</v>
          </cell>
          <cell r="I1016">
            <v>85.62</v>
          </cell>
          <cell r="J1016">
            <v>88.29</v>
          </cell>
          <cell r="K1016">
            <v>3.51</v>
          </cell>
        </row>
        <row r="1017">
          <cell r="B1017" t="str">
            <v>VABD2030</v>
          </cell>
          <cell r="C1017" t="str">
            <v>Central Appalachia</v>
          </cell>
          <cell r="D1017" t="str">
            <v>VA</v>
          </cell>
          <cell r="E1017" t="str">
            <v>BD</v>
          </cell>
          <cell r="F1017">
            <v>2030</v>
          </cell>
          <cell r="G1017">
            <v>87</v>
          </cell>
          <cell r="H1017">
            <v>2.67</v>
          </cell>
          <cell r="I1017">
            <v>93.04</v>
          </cell>
          <cell r="J1017">
            <v>98.84</v>
          </cell>
          <cell r="K1017">
            <v>3.93</v>
          </cell>
        </row>
        <row r="1018">
          <cell r="B1018">
            <v>0</v>
          </cell>
          <cell r="C1018">
            <v>0</v>
          </cell>
        </row>
        <row r="1019">
          <cell r="B1019" t="str">
            <v>VABE2008</v>
          </cell>
          <cell r="C1019" t="str">
            <v>Central Appalachia</v>
          </cell>
          <cell r="D1019" t="str">
            <v>VA</v>
          </cell>
          <cell r="E1019" t="str">
            <v>BE</v>
          </cell>
          <cell r="F1019">
            <v>2008</v>
          </cell>
          <cell r="G1019">
            <v>65</v>
          </cell>
          <cell r="H1019">
            <v>1.55</v>
          </cell>
          <cell r="I1019">
            <v>109.94</v>
          </cell>
          <cell r="J1019">
            <v>139.4</v>
          </cell>
          <cell r="K1019">
            <v>5.61</v>
          </cell>
        </row>
        <row r="1020">
          <cell r="B1020" t="str">
            <v>VABE2009</v>
          </cell>
          <cell r="C1020" t="str">
            <v>Central Appalachia</v>
          </cell>
          <cell r="D1020" t="str">
            <v>VA</v>
          </cell>
          <cell r="E1020" t="str">
            <v>BE</v>
          </cell>
          <cell r="F1020">
            <v>2009</v>
          </cell>
          <cell r="G1020">
            <v>65</v>
          </cell>
          <cell r="H1020">
            <v>1.55</v>
          </cell>
          <cell r="I1020">
            <v>114.26</v>
          </cell>
          <cell r="J1020">
            <v>136.5</v>
          </cell>
          <cell r="K1020">
            <v>5.49</v>
          </cell>
        </row>
        <row r="1021">
          <cell r="B1021" t="str">
            <v>VABE2011</v>
          </cell>
          <cell r="C1021" t="str">
            <v>Central Appalachia</v>
          </cell>
          <cell r="D1021" t="str">
            <v>VA</v>
          </cell>
          <cell r="E1021" t="str">
            <v>BE</v>
          </cell>
          <cell r="F1021">
            <v>2011</v>
          </cell>
          <cell r="G1021">
            <v>28</v>
          </cell>
          <cell r="H1021">
            <v>1.1599999999999999</v>
          </cell>
          <cell r="I1021">
            <v>43.92</v>
          </cell>
          <cell r="J1021">
            <v>44.6</v>
          </cell>
          <cell r="K1021">
            <v>1.8</v>
          </cell>
        </row>
        <row r="1022">
          <cell r="B1022" t="str">
            <v>VABE2013</v>
          </cell>
          <cell r="C1022" t="str">
            <v>Central Appalachia</v>
          </cell>
          <cell r="D1022" t="str">
            <v>VA</v>
          </cell>
          <cell r="E1022" t="str">
            <v>BE</v>
          </cell>
          <cell r="F1022">
            <v>2013</v>
          </cell>
          <cell r="G1022">
            <v>28</v>
          </cell>
          <cell r="H1022">
            <v>0.97</v>
          </cell>
          <cell r="I1022">
            <v>44.01</v>
          </cell>
          <cell r="J1022">
            <v>44.81</v>
          </cell>
          <cell r="K1022">
            <v>1.8</v>
          </cell>
        </row>
        <row r="1023">
          <cell r="B1023" t="str">
            <v>VABE2016</v>
          </cell>
          <cell r="C1023" t="str">
            <v>Central Appalachia</v>
          </cell>
          <cell r="D1023" t="str">
            <v>VA</v>
          </cell>
          <cell r="E1023" t="str">
            <v>BE</v>
          </cell>
          <cell r="F1023">
            <v>2016</v>
          </cell>
          <cell r="G1023">
            <v>30</v>
          </cell>
          <cell r="H1023">
            <v>1.03</v>
          </cell>
          <cell r="I1023">
            <v>44.57</v>
          </cell>
          <cell r="J1023">
            <v>45.54</v>
          </cell>
          <cell r="K1023">
            <v>1.83</v>
          </cell>
        </row>
        <row r="1024">
          <cell r="B1024" t="str">
            <v>VABE2020</v>
          </cell>
          <cell r="C1024" t="str">
            <v>Central Appalachia</v>
          </cell>
          <cell r="D1024" t="str">
            <v>VA</v>
          </cell>
          <cell r="E1024" t="str">
            <v>BE</v>
          </cell>
          <cell r="F1024">
            <v>2020</v>
          </cell>
          <cell r="G1024">
            <v>29</v>
          </cell>
          <cell r="H1024">
            <v>0.46</v>
          </cell>
          <cell r="I1024">
            <v>44.58</v>
          </cell>
          <cell r="J1024">
            <v>45.76</v>
          </cell>
          <cell r="K1024">
            <v>1.84</v>
          </cell>
        </row>
        <row r="1025">
          <cell r="B1025" t="str">
            <v>VABE2025</v>
          </cell>
          <cell r="C1025" t="str">
            <v>Central Appalachia</v>
          </cell>
          <cell r="D1025" t="str">
            <v>VA</v>
          </cell>
          <cell r="E1025" t="str">
            <v>BE</v>
          </cell>
          <cell r="F1025">
            <v>2025</v>
          </cell>
          <cell r="G1025">
            <v>21</v>
          </cell>
          <cell r="H1025">
            <v>0.13</v>
          </cell>
          <cell r="I1025">
            <v>36.57</v>
          </cell>
          <cell r="J1025">
            <v>45.99</v>
          </cell>
          <cell r="K1025">
            <v>1.85</v>
          </cell>
        </row>
        <row r="1026">
          <cell r="B1026" t="str">
            <v>VABE2030</v>
          </cell>
          <cell r="C1026" t="str">
            <v>Central Appalachia</v>
          </cell>
          <cell r="D1026" t="str">
            <v>VA</v>
          </cell>
          <cell r="E1026" t="str">
            <v>BE</v>
          </cell>
          <cell r="F1026">
            <v>2030</v>
          </cell>
          <cell r="G1026">
            <v>34</v>
          </cell>
          <cell r="H1026">
            <v>1.65</v>
          </cell>
          <cell r="I1026">
            <v>46.72</v>
          </cell>
          <cell r="J1026">
            <v>47.15</v>
          </cell>
          <cell r="K1026">
            <v>1.9</v>
          </cell>
        </row>
        <row r="1027">
          <cell r="B1027">
            <v>0</v>
          </cell>
          <cell r="C1027">
            <v>0</v>
          </cell>
        </row>
        <row r="1028">
          <cell r="B1028" t="str">
            <v>VACK2008</v>
          </cell>
          <cell r="C1028" t="str">
            <v>Central Appalachia</v>
          </cell>
          <cell r="D1028" t="str">
            <v>VA</v>
          </cell>
          <cell r="E1028" t="str">
            <v>CK</v>
          </cell>
          <cell r="F1028">
            <v>2008</v>
          </cell>
          <cell r="G1028">
            <v>2</v>
          </cell>
          <cell r="H1028">
            <v>0.27</v>
          </cell>
          <cell r="I1028">
            <v>24.37</v>
          </cell>
          <cell r="J1028">
            <v>208.88</v>
          </cell>
          <cell r="K1028">
            <v>7.95</v>
          </cell>
        </row>
        <row r="1029">
          <cell r="B1029" t="str">
            <v>VACK2009</v>
          </cell>
          <cell r="C1029" t="str">
            <v>Central Appalachia</v>
          </cell>
          <cell r="D1029" t="str">
            <v>VA</v>
          </cell>
          <cell r="E1029" t="str">
            <v>CK</v>
          </cell>
          <cell r="F1029">
            <v>2009</v>
          </cell>
          <cell r="G1029">
            <v>2</v>
          </cell>
          <cell r="H1029">
            <v>0.27</v>
          </cell>
          <cell r="I1029">
            <v>25.33</v>
          </cell>
          <cell r="J1029">
            <v>204.58</v>
          </cell>
          <cell r="K1029">
            <v>7.79</v>
          </cell>
        </row>
        <row r="1030">
          <cell r="B1030" t="str">
            <v>VACK2011</v>
          </cell>
          <cell r="C1030" t="str">
            <v>Central Appalachia</v>
          </cell>
          <cell r="D1030" t="str">
            <v>VA</v>
          </cell>
          <cell r="E1030" t="str">
            <v>CK</v>
          </cell>
          <cell r="F1030">
            <v>2011</v>
          </cell>
          <cell r="G1030">
            <v>1</v>
          </cell>
          <cell r="H1030">
            <v>0.01</v>
          </cell>
          <cell r="I1030">
            <v>18.149999999999999</v>
          </cell>
          <cell r="J1030">
            <v>142.55000000000001</v>
          </cell>
          <cell r="K1030">
            <v>5.43</v>
          </cell>
        </row>
        <row r="1031">
          <cell r="B1031" t="str">
            <v>VACK2013</v>
          </cell>
          <cell r="C1031" t="str">
            <v>Central Appalachia</v>
          </cell>
          <cell r="D1031" t="str">
            <v>VA</v>
          </cell>
          <cell r="E1031" t="str">
            <v>CK</v>
          </cell>
          <cell r="F1031">
            <v>2013</v>
          </cell>
          <cell r="G1031">
            <v>2</v>
          </cell>
          <cell r="H1031">
            <v>0.27</v>
          </cell>
          <cell r="I1031">
            <v>26.41</v>
          </cell>
          <cell r="J1031">
            <v>192.38</v>
          </cell>
          <cell r="K1031">
            <v>7.32</v>
          </cell>
        </row>
        <row r="1032">
          <cell r="B1032" t="str">
            <v>VACK2016</v>
          </cell>
          <cell r="C1032" t="str">
            <v>Central Appalachia</v>
          </cell>
          <cell r="D1032" t="str">
            <v>VA</v>
          </cell>
          <cell r="E1032" t="str">
            <v>CK</v>
          </cell>
          <cell r="F1032">
            <v>2016</v>
          </cell>
          <cell r="G1032">
            <v>2</v>
          </cell>
          <cell r="H1032">
            <v>0.02</v>
          </cell>
          <cell r="I1032">
            <v>26.49</v>
          </cell>
          <cell r="J1032">
            <v>190.05</v>
          </cell>
          <cell r="K1032">
            <v>7.23</v>
          </cell>
        </row>
        <row r="1033">
          <cell r="B1033" t="str">
            <v>VACK2020</v>
          </cell>
          <cell r="C1033" t="str">
            <v>Central Appalachia</v>
          </cell>
          <cell r="D1033" t="str">
            <v>VA</v>
          </cell>
          <cell r="E1033" t="str">
            <v>CK</v>
          </cell>
          <cell r="F1033">
            <v>2020</v>
          </cell>
          <cell r="G1033">
            <v>1</v>
          </cell>
          <cell r="H1033">
            <v>0</v>
          </cell>
          <cell r="I1033">
            <v>18.309999999999999</v>
          </cell>
          <cell r="J1033">
            <v>186.67</v>
          </cell>
          <cell r="K1033">
            <v>7.11</v>
          </cell>
        </row>
        <row r="1034">
          <cell r="B1034" t="str">
            <v>VACK2025</v>
          </cell>
          <cell r="C1034" t="str">
            <v>Central Appalachia</v>
          </cell>
          <cell r="D1034" t="str">
            <v>VA</v>
          </cell>
          <cell r="E1034" t="str">
            <v>CK</v>
          </cell>
          <cell r="F1034">
            <v>2025</v>
          </cell>
          <cell r="G1034">
            <v>1</v>
          </cell>
          <cell r="H1034">
            <v>0</v>
          </cell>
          <cell r="I1034">
            <v>18.399999999999999</v>
          </cell>
          <cell r="J1034">
            <v>182.73</v>
          </cell>
          <cell r="K1034">
            <v>6.96</v>
          </cell>
        </row>
        <row r="1035">
          <cell r="B1035" t="str">
            <v>VACK2030</v>
          </cell>
          <cell r="C1035" t="str">
            <v>Central Appalachia</v>
          </cell>
          <cell r="D1035" t="str">
            <v>VA</v>
          </cell>
          <cell r="E1035" t="str">
            <v>CK</v>
          </cell>
          <cell r="F1035">
            <v>2030</v>
          </cell>
          <cell r="G1035">
            <v>1</v>
          </cell>
          <cell r="H1035">
            <v>0</v>
          </cell>
          <cell r="I1035">
            <v>18.5</v>
          </cell>
          <cell r="J1035">
            <v>178.89</v>
          </cell>
          <cell r="K1035">
            <v>6.81</v>
          </cell>
        </row>
        <row r="1036">
          <cell r="B1036">
            <v>0</v>
          </cell>
          <cell r="C1036">
            <v>0</v>
          </cell>
        </row>
        <row r="1037">
          <cell r="B1037" t="str">
            <v>WASE2008</v>
          </cell>
          <cell r="C1037" t="str">
            <v>Other US</v>
          </cell>
          <cell r="D1037" t="str">
            <v>WA</v>
          </cell>
          <cell r="E1037" t="str">
            <v>SE</v>
          </cell>
          <cell r="F1037">
            <v>2008</v>
          </cell>
          <cell r="G1037">
            <v>1</v>
          </cell>
          <cell r="H1037">
            <v>0</v>
          </cell>
          <cell r="I1037">
            <v>18.8</v>
          </cell>
          <cell r="J1037">
            <v>83.49</v>
          </cell>
          <cell r="K1037">
            <v>4.6399999999999997</v>
          </cell>
        </row>
        <row r="1038">
          <cell r="B1038" t="str">
            <v>WASE2009</v>
          </cell>
          <cell r="C1038" t="str">
            <v>Other US</v>
          </cell>
          <cell r="D1038" t="str">
            <v>WA</v>
          </cell>
          <cell r="E1038" t="str">
            <v>SE</v>
          </cell>
          <cell r="F1038">
            <v>2009</v>
          </cell>
          <cell r="G1038">
            <v>1</v>
          </cell>
          <cell r="H1038">
            <v>0</v>
          </cell>
          <cell r="I1038">
            <v>19.05</v>
          </cell>
          <cell r="J1038">
            <v>89.93</v>
          </cell>
          <cell r="K1038">
            <v>5</v>
          </cell>
        </row>
        <row r="1039">
          <cell r="B1039" t="str">
            <v>WASE2011</v>
          </cell>
          <cell r="C1039" t="str">
            <v>Other US</v>
          </cell>
          <cell r="D1039" t="str">
            <v>WA</v>
          </cell>
          <cell r="E1039" t="str">
            <v>SE</v>
          </cell>
          <cell r="F1039">
            <v>2011</v>
          </cell>
          <cell r="G1039">
            <v>3</v>
          </cell>
          <cell r="H1039">
            <v>5.26</v>
          </cell>
          <cell r="I1039">
            <v>22.53</v>
          </cell>
          <cell r="J1039">
            <v>24.38</v>
          </cell>
          <cell r="K1039">
            <v>1.35</v>
          </cell>
        </row>
        <row r="1040">
          <cell r="B1040" t="str">
            <v>WASE2013</v>
          </cell>
          <cell r="C1040" t="str">
            <v>Other US</v>
          </cell>
          <cell r="D1040" t="str">
            <v>WA</v>
          </cell>
          <cell r="E1040" t="str">
            <v>SE</v>
          </cell>
          <cell r="F1040">
            <v>2013</v>
          </cell>
          <cell r="G1040">
            <v>3</v>
          </cell>
          <cell r="H1040">
            <v>5.26</v>
          </cell>
          <cell r="I1040">
            <v>22.31</v>
          </cell>
          <cell r="J1040">
            <v>24.06</v>
          </cell>
          <cell r="K1040">
            <v>1.34</v>
          </cell>
        </row>
        <row r="1041">
          <cell r="B1041" t="str">
            <v>WASE2016</v>
          </cell>
          <cell r="C1041" t="str">
            <v>Other US</v>
          </cell>
          <cell r="D1041" t="str">
            <v>WA</v>
          </cell>
          <cell r="E1041" t="str">
            <v>SE</v>
          </cell>
          <cell r="F1041">
            <v>2016</v>
          </cell>
          <cell r="G1041">
            <v>3</v>
          </cell>
          <cell r="H1041">
            <v>5.26</v>
          </cell>
          <cell r="I1041">
            <v>21.98</v>
          </cell>
          <cell r="J1041">
            <v>23.65</v>
          </cell>
          <cell r="K1041">
            <v>1.31</v>
          </cell>
        </row>
        <row r="1042">
          <cell r="B1042" t="str">
            <v>WASE2020</v>
          </cell>
          <cell r="C1042" t="str">
            <v>Other US</v>
          </cell>
          <cell r="D1042" t="str">
            <v>WA</v>
          </cell>
          <cell r="E1042" t="str">
            <v>SE</v>
          </cell>
          <cell r="F1042">
            <v>2020</v>
          </cell>
          <cell r="G1042">
            <v>3</v>
          </cell>
          <cell r="H1042">
            <v>4.75</v>
          </cell>
          <cell r="I1042">
            <v>21.54</v>
          </cell>
          <cell r="J1042">
            <v>23.66</v>
          </cell>
          <cell r="K1042">
            <v>1.31</v>
          </cell>
        </row>
        <row r="1043">
          <cell r="B1043" t="str">
            <v>WASE2025</v>
          </cell>
          <cell r="C1043" t="str">
            <v>Other US</v>
          </cell>
          <cell r="D1043" t="str">
            <v>WA</v>
          </cell>
          <cell r="E1043" t="str">
            <v>SE</v>
          </cell>
          <cell r="F1043">
            <v>2025</v>
          </cell>
          <cell r="G1043">
            <v>3</v>
          </cell>
          <cell r="H1043">
            <v>2.61</v>
          </cell>
          <cell r="I1043">
            <v>21.01</v>
          </cell>
          <cell r="J1043">
            <v>23.96</v>
          </cell>
          <cell r="K1043">
            <v>1.33</v>
          </cell>
        </row>
        <row r="1044">
          <cell r="B1044" t="str">
            <v>WASE2030</v>
          </cell>
          <cell r="C1044" t="str">
            <v>Other US</v>
          </cell>
          <cell r="D1044" t="str">
            <v>WA</v>
          </cell>
          <cell r="E1044" t="str">
            <v>SE</v>
          </cell>
          <cell r="F1044">
            <v>2030</v>
          </cell>
          <cell r="G1044">
            <v>1</v>
          </cell>
          <cell r="H1044">
            <v>0</v>
          </cell>
          <cell r="I1044">
            <v>17.47</v>
          </cell>
          <cell r="J1044">
            <v>23.56</v>
          </cell>
          <cell r="K1044">
            <v>1.31</v>
          </cell>
        </row>
        <row r="1045">
          <cell r="B1045">
            <v>0</v>
          </cell>
          <cell r="C1045">
            <v>0</v>
          </cell>
        </row>
        <row r="1046">
          <cell r="B1046" t="str">
            <v>WGSA2008</v>
          </cell>
          <cell r="C1046" t="str">
            <v>Wyoming &amp; Montana</v>
          </cell>
          <cell r="D1046" t="str">
            <v>WG</v>
          </cell>
          <cell r="E1046" t="str">
            <v>SA</v>
          </cell>
          <cell r="F1046">
            <v>2008</v>
          </cell>
          <cell r="G1046">
            <v>18</v>
          </cell>
          <cell r="H1046">
            <v>0.42</v>
          </cell>
          <cell r="I1046">
            <v>34.020000000000003</v>
          </cell>
          <cell r="J1046">
            <v>67.349999999999994</v>
          </cell>
          <cell r="K1046">
            <v>3.82</v>
          </cell>
        </row>
        <row r="1047">
          <cell r="B1047" t="str">
            <v>WGSA2009</v>
          </cell>
          <cell r="C1047" t="str">
            <v>Wyoming &amp; Montana</v>
          </cell>
          <cell r="D1047" t="str">
            <v>WG</v>
          </cell>
          <cell r="E1047" t="str">
            <v>SA</v>
          </cell>
          <cell r="F1047">
            <v>2009</v>
          </cell>
          <cell r="G1047">
            <v>18</v>
          </cell>
          <cell r="H1047">
            <v>0.42</v>
          </cell>
          <cell r="I1047">
            <v>34.479999999999997</v>
          </cell>
          <cell r="J1047">
            <v>72.27</v>
          </cell>
          <cell r="K1047">
            <v>4.0999999999999996</v>
          </cell>
        </row>
        <row r="1048">
          <cell r="B1048" t="str">
            <v>WGSA2011</v>
          </cell>
          <cell r="C1048" t="str">
            <v>Wyoming &amp; Montana</v>
          </cell>
          <cell r="D1048" t="str">
            <v>WG</v>
          </cell>
          <cell r="E1048" t="str">
            <v>SA</v>
          </cell>
          <cell r="F1048">
            <v>2011</v>
          </cell>
          <cell r="G1048">
            <v>1</v>
          </cell>
          <cell r="H1048">
            <v>0.33</v>
          </cell>
          <cell r="I1048">
            <v>18.27</v>
          </cell>
          <cell r="J1048">
            <v>21.63</v>
          </cell>
          <cell r="K1048">
            <v>1.23</v>
          </cell>
        </row>
        <row r="1049">
          <cell r="B1049" t="str">
            <v>WGSA2013</v>
          </cell>
          <cell r="C1049" t="str">
            <v>Wyoming &amp; Montana</v>
          </cell>
          <cell r="D1049" t="str">
            <v>WG</v>
          </cell>
          <cell r="E1049" t="str">
            <v>SA</v>
          </cell>
          <cell r="F1049">
            <v>2013</v>
          </cell>
          <cell r="G1049">
            <v>1</v>
          </cell>
          <cell r="H1049">
            <v>0.25</v>
          </cell>
          <cell r="I1049">
            <v>18.09</v>
          </cell>
          <cell r="J1049">
            <v>21.37</v>
          </cell>
          <cell r="K1049">
            <v>1.21</v>
          </cell>
        </row>
        <row r="1050">
          <cell r="B1050" t="str">
            <v>WGSA2016</v>
          </cell>
          <cell r="C1050" t="str">
            <v>Wyoming &amp; Montana</v>
          </cell>
          <cell r="D1050" t="str">
            <v>WG</v>
          </cell>
          <cell r="E1050" t="str">
            <v>SA</v>
          </cell>
          <cell r="F1050">
            <v>2016</v>
          </cell>
          <cell r="G1050">
            <v>1</v>
          </cell>
          <cell r="H1050">
            <v>0</v>
          </cell>
          <cell r="I1050">
            <v>17.82</v>
          </cell>
          <cell r="J1050">
            <v>21.46</v>
          </cell>
          <cell r="K1050">
            <v>1.22</v>
          </cell>
        </row>
        <row r="1051">
          <cell r="B1051" t="str">
            <v>WGSA2020</v>
          </cell>
          <cell r="C1051" t="str">
            <v>Wyoming &amp; Montana</v>
          </cell>
          <cell r="D1051" t="str">
            <v>WG</v>
          </cell>
          <cell r="E1051" t="str">
            <v>SA</v>
          </cell>
          <cell r="F1051">
            <v>2020</v>
          </cell>
          <cell r="G1051">
            <v>4</v>
          </cell>
          <cell r="H1051">
            <v>0.48</v>
          </cell>
          <cell r="I1051">
            <v>22.32</v>
          </cell>
          <cell r="J1051">
            <v>22.99</v>
          </cell>
          <cell r="K1051">
            <v>1.3</v>
          </cell>
        </row>
        <row r="1052">
          <cell r="B1052" t="str">
            <v>WGSA2025</v>
          </cell>
          <cell r="C1052" t="str">
            <v>Wyoming &amp; Montana</v>
          </cell>
          <cell r="D1052" t="str">
            <v>WG</v>
          </cell>
          <cell r="E1052" t="str">
            <v>SA</v>
          </cell>
          <cell r="F1052">
            <v>2025</v>
          </cell>
          <cell r="G1052">
            <v>4</v>
          </cell>
          <cell r="H1052">
            <v>0.16</v>
          </cell>
          <cell r="I1052">
            <v>21.77</v>
          </cell>
          <cell r="J1052">
            <v>22.5</v>
          </cell>
          <cell r="K1052">
            <v>1.28</v>
          </cell>
        </row>
        <row r="1053">
          <cell r="B1053" t="str">
            <v>WGSA2030</v>
          </cell>
          <cell r="C1053" t="str">
            <v>Wyoming &amp; Montana</v>
          </cell>
          <cell r="D1053" t="str">
            <v>WG</v>
          </cell>
          <cell r="E1053" t="str">
            <v>SA</v>
          </cell>
          <cell r="F1053">
            <v>2030</v>
          </cell>
          <cell r="G1053">
            <v>5</v>
          </cell>
          <cell r="H1053">
            <v>0.2</v>
          </cell>
          <cell r="I1053">
            <v>22.65</v>
          </cell>
          <cell r="J1053">
            <v>22.77</v>
          </cell>
          <cell r="K1053">
            <v>1.29</v>
          </cell>
        </row>
        <row r="1054">
          <cell r="B1054">
            <v>0</v>
          </cell>
          <cell r="C1054">
            <v>0</v>
          </cell>
        </row>
        <row r="1055">
          <cell r="B1055" t="str">
            <v>WGSB2008</v>
          </cell>
          <cell r="C1055" t="str">
            <v>Wyoming &amp; Montana</v>
          </cell>
          <cell r="D1055" t="str">
            <v>WG</v>
          </cell>
          <cell r="E1055" t="str">
            <v>SB</v>
          </cell>
          <cell r="F1055">
            <v>2008</v>
          </cell>
          <cell r="G1055">
            <v>22</v>
          </cell>
          <cell r="H1055">
            <v>1.1100000000000001</v>
          </cell>
          <cell r="I1055">
            <v>34.020000000000003</v>
          </cell>
          <cell r="J1055">
            <v>68.14</v>
          </cell>
          <cell r="K1055">
            <v>3.82</v>
          </cell>
        </row>
        <row r="1056">
          <cell r="B1056" t="str">
            <v>WGSB2009</v>
          </cell>
          <cell r="C1056" t="str">
            <v>Wyoming &amp; Montana</v>
          </cell>
          <cell r="D1056" t="str">
            <v>WG</v>
          </cell>
          <cell r="E1056" t="str">
            <v>SB</v>
          </cell>
          <cell r="F1056">
            <v>2009</v>
          </cell>
          <cell r="G1056">
            <v>22</v>
          </cell>
          <cell r="H1056">
            <v>1.1100000000000001</v>
          </cell>
          <cell r="I1056">
            <v>34.479999999999997</v>
          </cell>
          <cell r="J1056">
            <v>73.02</v>
          </cell>
          <cell r="K1056">
            <v>4.09</v>
          </cell>
        </row>
        <row r="1057">
          <cell r="B1057" t="str">
            <v>WGSB2011</v>
          </cell>
          <cell r="C1057" t="str">
            <v>Wyoming &amp; Montana</v>
          </cell>
          <cell r="D1057" t="str">
            <v>WG</v>
          </cell>
          <cell r="E1057" t="str">
            <v>SB</v>
          </cell>
          <cell r="F1057">
            <v>2011</v>
          </cell>
          <cell r="G1057">
            <v>3</v>
          </cell>
          <cell r="H1057">
            <v>1.02</v>
          </cell>
          <cell r="I1057">
            <v>19.399999999999999</v>
          </cell>
          <cell r="J1057">
            <v>21.47</v>
          </cell>
          <cell r="K1057">
            <v>1.2</v>
          </cell>
        </row>
        <row r="1058">
          <cell r="B1058" t="str">
            <v>WGSB2013</v>
          </cell>
          <cell r="C1058" t="str">
            <v>Wyoming &amp; Montana</v>
          </cell>
          <cell r="D1058" t="str">
            <v>WG</v>
          </cell>
          <cell r="E1058" t="str">
            <v>SB</v>
          </cell>
          <cell r="F1058">
            <v>2013</v>
          </cell>
          <cell r="G1058">
            <v>3</v>
          </cell>
          <cell r="H1058">
            <v>1.02</v>
          </cell>
          <cell r="I1058">
            <v>19.2</v>
          </cell>
          <cell r="J1058">
            <v>21.13</v>
          </cell>
          <cell r="K1058">
            <v>1.18</v>
          </cell>
        </row>
        <row r="1059">
          <cell r="B1059" t="str">
            <v>WGSB2016</v>
          </cell>
          <cell r="C1059" t="str">
            <v>Wyoming &amp; Montana</v>
          </cell>
          <cell r="D1059" t="str">
            <v>WG</v>
          </cell>
          <cell r="E1059" t="str">
            <v>SB</v>
          </cell>
          <cell r="F1059">
            <v>2016</v>
          </cell>
          <cell r="G1059">
            <v>3</v>
          </cell>
          <cell r="H1059">
            <v>0.06</v>
          </cell>
          <cell r="I1059">
            <v>18.920000000000002</v>
          </cell>
          <cell r="J1059">
            <v>21.14</v>
          </cell>
          <cell r="K1059">
            <v>1.18</v>
          </cell>
        </row>
        <row r="1060">
          <cell r="B1060" t="str">
            <v>WGSB2020</v>
          </cell>
          <cell r="C1060" t="str">
            <v>Wyoming &amp; Montana</v>
          </cell>
          <cell r="D1060" t="str">
            <v>WG</v>
          </cell>
          <cell r="E1060" t="str">
            <v>SB</v>
          </cell>
          <cell r="F1060">
            <v>2020</v>
          </cell>
          <cell r="G1060">
            <v>7</v>
          </cell>
          <cell r="H1060">
            <v>1.1100000000000001</v>
          </cell>
          <cell r="I1060">
            <v>21.41</v>
          </cell>
          <cell r="J1060">
            <v>22.07</v>
          </cell>
          <cell r="K1060">
            <v>1.24</v>
          </cell>
        </row>
        <row r="1061">
          <cell r="B1061" t="str">
            <v>WGSB2025</v>
          </cell>
          <cell r="C1061" t="str">
            <v>Wyoming &amp; Montana</v>
          </cell>
          <cell r="D1061" t="str">
            <v>WG</v>
          </cell>
          <cell r="E1061" t="str">
            <v>SB</v>
          </cell>
          <cell r="F1061">
            <v>2025</v>
          </cell>
          <cell r="G1061">
            <v>7</v>
          </cell>
          <cell r="H1061">
            <v>0.23</v>
          </cell>
          <cell r="I1061">
            <v>20.88</v>
          </cell>
          <cell r="J1061">
            <v>21.71</v>
          </cell>
          <cell r="K1061">
            <v>1.22</v>
          </cell>
        </row>
        <row r="1062">
          <cell r="B1062" t="str">
            <v>WGSB2030</v>
          </cell>
          <cell r="C1062" t="str">
            <v>Wyoming &amp; Montana</v>
          </cell>
          <cell r="D1062" t="str">
            <v>WG</v>
          </cell>
          <cell r="E1062" t="str">
            <v>SB</v>
          </cell>
          <cell r="F1062">
            <v>2030</v>
          </cell>
          <cell r="G1062">
            <v>8</v>
          </cell>
          <cell r="H1062">
            <v>0.36</v>
          </cell>
          <cell r="I1062">
            <v>21.23</v>
          </cell>
          <cell r="J1062">
            <v>21.7</v>
          </cell>
          <cell r="K1062">
            <v>1.22</v>
          </cell>
        </row>
        <row r="1063">
          <cell r="B1063">
            <v>0</v>
          </cell>
          <cell r="C1063">
            <v>0</v>
          </cell>
        </row>
        <row r="1064">
          <cell r="B1064" t="str">
            <v>WGSD2008</v>
          </cell>
          <cell r="C1064" t="str">
            <v>Wyoming &amp; Montana</v>
          </cell>
          <cell r="D1064" t="str">
            <v>WG</v>
          </cell>
          <cell r="E1064" t="str">
            <v>SD</v>
          </cell>
          <cell r="F1064">
            <v>2008</v>
          </cell>
          <cell r="G1064">
            <v>6</v>
          </cell>
          <cell r="H1064">
            <v>3.4</v>
          </cell>
          <cell r="I1064">
            <v>21.72</v>
          </cell>
          <cell r="J1064">
            <v>71.91</v>
          </cell>
          <cell r="K1064">
            <v>3.82</v>
          </cell>
        </row>
        <row r="1065">
          <cell r="B1065" t="str">
            <v>WGSD2009</v>
          </cell>
          <cell r="C1065" t="str">
            <v>Wyoming &amp; Montana</v>
          </cell>
          <cell r="D1065" t="str">
            <v>WG</v>
          </cell>
          <cell r="E1065" t="str">
            <v>SD</v>
          </cell>
          <cell r="F1065">
            <v>2009</v>
          </cell>
          <cell r="G1065">
            <v>6</v>
          </cell>
          <cell r="H1065">
            <v>3.4</v>
          </cell>
          <cell r="I1065">
            <v>22.01</v>
          </cell>
          <cell r="J1065">
            <v>77.83</v>
          </cell>
          <cell r="K1065">
            <v>4.13</v>
          </cell>
        </row>
        <row r="1066">
          <cell r="B1066" t="str">
            <v>WGSD2011</v>
          </cell>
          <cell r="C1066" t="str">
            <v>Wyoming &amp; Montana</v>
          </cell>
          <cell r="D1066" t="str">
            <v>WG</v>
          </cell>
          <cell r="E1066" t="str">
            <v>SD</v>
          </cell>
          <cell r="F1066">
            <v>2011</v>
          </cell>
          <cell r="G1066">
            <v>6</v>
          </cell>
          <cell r="H1066">
            <v>2.69</v>
          </cell>
          <cell r="I1066">
            <v>22.2</v>
          </cell>
          <cell r="J1066">
            <v>22.23</v>
          </cell>
          <cell r="K1066">
            <v>1.18</v>
          </cell>
        </row>
        <row r="1067">
          <cell r="B1067" t="str">
            <v>WGSD2013</v>
          </cell>
          <cell r="C1067" t="str">
            <v>Wyoming &amp; Montana</v>
          </cell>
          <cell r="D1067" t="str">
            <v>WG</v>
          </cell>
          <cell r="E1067" t="str">
            <v>SD</v>
          </cell>
          <cell r="F1067">
            <v>2013</v>
          </cell>
          <cell r="G1067">
            <v>5</v>
          </cell>
          <cell r="H1067">
            <v>2.63</v>
          </cell>
          <cell r="I1067">
            <v>21.7</v>
          </cell>
          <cell r="J1067">
            <v>21.79</v>
          </cell>
          <cell r="K1067">
            <v>1.1599999999999999</v>
          </cell>
        </row>
        <row r="1068">
          <cell r="B1068" t="str">
            <v>WGSD2016</v>
          </cell>
          <cell r="C1068" t="str">
            <v>Wyoming &amp; Montana</v>
          </cell>
          <cell r="D1068" t="str">
            <v>WG</v>
          </cell>
          <cell r="E1068" t="str">
            <v>SD</v>
          </cell>
          <cell r="F1068">
            <v>2016</v>
          </cell>
          <cell r="G1068">
            <v>6</v>
          </cell>
          <cell r="H1068">
            <v>3.4</v>
          </cell>
          <cell r="I1068">
            <v>21.65</v>
          </cell>
          <cell r="J1068">
            <v>21.7</v>
          </cell>
          <cell r="K1068">
            <v>1.1499999999999999</v>
          </cell>
        </row>
        <row r="1069">
          <cell r="B1069" t="str">
            <v>WGSD2020</v>
          </cell>
          <cell r="C1069" t="str">
            <v>Wyoming &amp; Montana</v>
          </cell>
          <cell r="D1069" t="str">
            <v>WG</v>
          </cell>
          <cell r="E1069" t="str">
            <v>SD</v>
          </cell>
          <cell r="F1069">
            <v>2020</v>
          </cell>
          <cell r="G1069">
            <v>7</v>
          </cell>
          <cell r="H1069">
            <v>3.73</v>
          </cell>
          <cell r="I1069">
            <v>21.41</v>
          </cell>
          <cell r="J1069">
            <v>22.03</v>
          </cell>
          <cell r="K1069">
            <v>1.17</v>
          </cell>
        </row>
        <row r="1070">
          <cell r="B1070" t="str">
            <v>WGSD2025</v>
          </cell>
          <cell r="C1070" t="str">
            <v>Wyoming &amp; Montana</v>
          </cell>
          <cell r="D1070" t="str">
            <v>WG</v>
          </cell>
          <cell r="E1070" t="str">
            <v>SD</v>
          </cell>
          <cell r="F1070">
            <v>2025</v>
          </cell>
          <cell r="G1070">
            <v>8</v>
          </cell>
          <cell r="H1070">
            <v>4.2699999999999996</v>
          </cell>
          <cell r="I1070">
            <v>21.77</v>
          </cell>
          <cell r="J1070">
            <v>21.8</v>
          </cell>
          <cell r="K1070">
            <v>1.1599999999999999</v>
          </cell>
        </row>
        <row r="1071">
          <cell r="B1071" t="str">
            <v>WGSD2030</v>
          </cell>
          <cell r="C1071" t="str">
            <v>Wyoming &amp; Montana</v>
          </cell>
          <cell r="D1071" t="str">
            <v>WG</v>
          </cell>
          <cell r="E1071" t="str">
            <v>SD</v>
          </cell>
          <cell r="F1071">
            <v>2030</v>
          </cell>
          <cell r="G1071">
            <v>8</v>
          </cell>
          <cell r="H1071">
            <v>4.2699999999999996</v>
          </cell>
          <cell r="I1071">
            <v>21.23</v>
          </cell>
          <cell r="J1071">
            <v>21.49</v>
          </cell>
          <cell r="K1071">
            <v>1.1399999999999999</v>
          </cell>
        </row>
        <row r="1072">
          <cell r="B1072">
            <v>0</v>
          </cell>
          <cell r="C1072">
            <v>0</v>
          </cell>
        </row>
        <row r="1073">
          <cell r="B1073" t="str">
            <v>WGSE2008</v>
          </cell>
          <cell r="C1073" t="str">
            <v>Wyoming &amp; Montana</v>
          </cell>
          <cell r="D1073" t="str">
            <v>WG</v>
          </cell>
          <cell r="E1073" t="str">
            <v>SE</v>
          </cell>
          <cell r="F1073">
            <v>2008</v>
          </cell>
          <cell r="G1073">
            <v>6</v>
          </cell>
          <cell r="H1073">
            <v>12.11</v>
          </cell>
          <cell r="I1073">
            <v>21.72</v>
          </cell>
          <cell r="J1073">
            <v>71.39</v>
          </cell>
          <cell r="K1073">
            <v>3.8</v>
          </cell>
        </row>
        <row r="1074">
          <cell r="B1074" t="str">
            <v>WGSE2009</v>
          </cell>
          <cell r="C1074" t="str">
            <v>Wyoming &amp; Montana</v>
          </cell>
          <cell r="D1074" t="str">
            <v>WG</v>
          </cell>
          <cell r="E1074" t="str">
            <v>SE</v>
          </cell>
          <cell r="F1074">
            <v>2009</v>
          </cell>
          <cell r="G1074">
            <v>6</v>
          </cell>
          <cell r="H1074">
            <v>12.11</v>
          </cell>
          <cell r="I1074">
            <v>22.01</v>
          </cell>
          <cell r="J1074">
            <v>76.319999999999993</v>
          </cell>
          <cell r="K1074">
            <v>4.07</v>
          </cell>
        </row>
        <row r="1075">
          <cell r="B1075" t="str">
            <v>WGSE2011</v>
          </cell>
          <cell r="C1075" t="str">
            <v>Wyoming &amp; Montana</v>
          </cell>
          <cell r="D1075" t="str">
            <v>WG</v>
          </cell>
          <cell r="E1075" t="str">
            <v>SE</v>
          </cell>
          <cell r="F1075">
            <v>2011</v>
          </cell>
          <cell r="G1075">
            <v>3</v>
          </cell>
          <cell r="H1075">
            <v>7.48</v>
          </cell>
          <cell r="I1075">
            <v>19.399999999999999</v>
          </cell>
          <cell r="J1075">
            <v>19.91</v>
          </cell>
          <cell r="K1075">
            <v>1.06</v>
          </cell>
        </row>
        <row r="1076">
          <cell r="B1076" t="str">
            <v>WGSE2013</v>
          </cell>
          <cell r="C1076" t="str">
            <v>Wyoming &amp; Montana</v>
          </cell>
          <cell r="D1076" t="str">
            <v>WG</v>
          </cell>
          <cell r="E1076" t="str">
            <v>SE</v>
          </cell>
          <cell r="F1076">
            <v>2013</v>
          </cell>
          <cell r="G1076">
            <v>3</v>
          </cell>
          <cell r="H1076">
            <v>5.67</v>
          </cell>
          <cell r="I1076">
            <v>19.2</v>
          </cell>
          <cell r="J1076">
            <v>19.2</v>
          </cell>
          <cell r="K1076">
            <v>1.02</v>
          </cell>
        </row>
        <row r="1077">
          <cell r="B1077" t="str">
            <v>WGSE2016</v>
          </cell>
          <cell r="C1077" t="str">
            <v>Wyoming &amp; Montana</v>
          </cell>
          <cell r="D1077" t="str">
            <v>WG</v>
          </cell>
          <cell r="E1077" t="str">
            <v>SE</v>
          </cell>
          <cell r="F1077">
            <v>2016</v>
          </cell>
          <cell r="G1077">
            <v>3</v>
          </cell>
          <cell r="H1077">
            <v>5.67</v>
          </cell>
          <cell r="I1077">
            <v>18.920000000000002</v>
          </cell>
          <cell r="J1077">
            <v>18.920000000000002</v>
          </cell>
          <cell r="K1077">
            <v>1.01</v>
          </cell>
        </row>
        <row r="1078">
          <cell r="B1078" t="str">
            <v>WGSE2020</v>
          </cell>
          <cell r="C1078" t="str">
            <v>Wyoming &amp; Montana</v>
          </cell>
          <cell r="D1078" t="str">
            <v>WG</v>
          </cell>
          <cell r="E1078" t="str">
            <v>SE</v>
          </cell>
          <cell r="F1078">
            <v>2020</v>
          </cell>
          <cell r="G1078">
            <v>3</v>
          </cell>
          <cell r="H1078">
            <v>2.3199999999999998</v>
          </cell>
          <cell r="I1078">
            <v>18.54</v>
          </cell>
          <cell r="J1078">
            <v>18.54</v>
          </cell>
          <cell r="K1078">
            <v>0.99</v>
          </cell>
        </row>
        <row r="1079">
          <cell r="B1079" t="str">
            <v>WGSE2025</v>
          </cell>
          <cell r="C1079" t="str">
            <v>Wyoming &amp; Montana</v>
          </cell>
          <cell r="D1079" t="str">
            <v>WG</v>
          </cell>
          <cell r="E1079" t="str">
            <v>SE</v>
          </cell>
          <cell r="F1079">
            <v>2025</v>
          </cell>
          <cell r="G1079">
            <v>3</v>
          </cell>
          <cell r="H1079">
            <v>3.56</v>
          </cell>
          <cell r="I1079">
            <v>18.079999999999998</v>
          </cell>
          <cell r="J1079">
            <v>18.079999999999998</v>
          </cell>
          <cell r="K1079">
            <v>0.96</v>
          </cell>
        </row>
        <row r="1080">
          <cell r="B1080" t="str">
            <v>WGSE2030</v>
          </cell>
          <cell r="C1080" t="str">
            <v>Wyoming &amp; Montana</v>
          </cell>
          <cell r="D1080" t="str">
            <v>WG</v>
          </cell>
          <cell r="E1080" t="str">
            <v>SE</v>
          </cell>
          <cell r="F1080">
            <v>2030</v>
          </cell>
          <cell r="G1080">
            <v>3</v>
          </cell>
          <cell r="H1080">
            <v>1.52</v>
          </cell>
          <cell r="I1080">
            <v>17.64</v>
          </cell>
          <cell r="J1080">
            <v>17.64</v>
          </cell>
          <cell r="K1080">
            <v>0.94</v>
          </cell>
        </row>
        <row r="1081">
          <cell r="B1081">
            <v>0</v>
          </cell>
          <cell r="C1081">
            <v>0</v>
          </cell>
        </row>
        <row r="1082">
          <cell r="B1082" t="str">
            <v>WLBA2008</v>
          </cell>
          <cell r="C1082" t="str">
            <v>Wyoming &amp; Montana</v>
          </cell>
          <cell r="D1082" t="str">
            <v>WL</v>
          </cell>
          <cell r="E1082" t="str">
            <v>BA</v>
          </cell>
          <cell r="F1082">
            <v>2008</v>
          </cell>
          <cell r="G1082">
            <v>8</v>
          </cell>
          <cell r="H1082">
            <v>0.1</v>
          </cell>
          <cell r="I1082">
            <v>8.48</v>
          </cell>
          <cell r="J1082">
            <v>190.88</v>
          </cell>
          <cell r="K1082">
            <v>8.94</v>
          </cell>
        </row>
        <row r="1083">
          <cell r="B1083" t="str">
            <v>WLBA2009</v>
          </cell>
          <cell r="C1083" t="str">
            <v>Wyoming &amp; Montana</v>
          </cell>
          <cell r="D1083" t="str">
            <v>WL</v>
          </cell>
          <cell r="E1083" t="str">
            <v>BA</v>
          </cell>
          <cell r="F1083">
            <v>2009</v>
          </cell>
          <cell r="G1083">
            <v>8</v>
          </cell>
          <cell r="H1083">
            <v>0.1</v>
          </cell>
          <cell r="I1083">
            <v>8.65</v>
          </cell>
          <cell r="J1083">
            <v>164.94</v>
          </cell>
          <cell r="K1083">
            <v>7.73</v>
          </cell>
        </row>
        <row r="1084">
          <cell r="B1084" t="str">
            <v>WLBA2011</v>
          </cell>
          <cell r="C1084" t="str">
            <v>Wyoming &amp; Montana</v>
          </cell>
          <cell r="D1084" t="str">
            <v>WL</v>
          </cell>
          <cell r="E1084" t="str">
            <v>BA</v>
          </cell>
          <cell r="F1084">
            <v>2011</v>
          </cell>
          <cell r="G1084">
            <v>7</v>
          </cell>
          <cell r="H1084">
            <v>0.08</v>
          </cell>
          <cell r="I1084">
            <v>8.2799999999999994</v>
          </cell>
          <cell r="J1084">
            <v>53.45</v>
          </cell>
          <cell r="K1084">
            <v>2.5</v>
          </cell>
        </row>
        <row r="1085">
          <cell r="B1085" t="str">
            <v>WLBA2013</v>
          </cell>
          <cell r="C1085" t="str">
            <v>Wyoming &amp; Montana</v>
          </cell>
          <cell r="D1085" t="str">
            <v>WL</v>
          </cell>
          <cell r="E1085" t="str">
            <v>BA</v>
          </cell>
          <cell r="F1085">
            <v>2013</v>
          </cell>
          <cell r="G1085">
            <v>7</v>
          </cell>
          <cell r="H1085">
            <v>0.08</v>
          </cell>
          <cell r="I1085">
            <v>8.1999999999999993</v>
          </cell>
          <cell r="J1085">
            <v>61.56</v>
          </cell>
          <cell r="K1085">
            <v>2.88</v>
          </cell>
        </row>
        <row r="1086">
          <cell r="B1086" t="str">
            <v>WLBA2016</v>
          </cell>
          <cell r="C1086" t="str">
            <v>Wyoming &amp; Montana</v>
          </cell>
          <cell r="D1086" t="str">
            <v>WL</v>
          </cell>
          <cell r="E1086" t="str">
            <v>BA</v>
          </cell>
          <cell r="F1086">
            <v>2016</v>
          </cell>
          <cell r="G1086">
            <v>7</v>
          </cell>
          <cell r="H1086">
            <v>0.08</v>
          </cell>
          <cell r="I1086">
            <v>8.08</v>
          </cell>
          <cell r="J1086">
            <v>71.040000000000006</v>
          </cell>
          <cell r="K1086">
            <v>3.33</v>
          </cell>
        </row>
        <row r="1087">
          <cell r="B1087" t="str">
            <v>WLBA2020</v>
          </cell>
          <cell r="C1087" t="str">
            <v>Wyoming &amp; Montana</v>
          </cell>
          <cell r="D1087" t="str">
            <v>WL</v>
          </cell>
          <cell r="E1087" t="str">
            <v>BA</v>
          </cell>
          <cell r="F1087">
            <v>2020</v>
          </cell>
          <cell r="G1087">
            <v>8</v>
          </cell>
          <cell r="H1087">
            <v>0.08</v>
          </cell>
          <cell r="I1087">
            <v>8.39</v>
          </cell>
          <cell r="J1087">
            <v>89.81</v>
          </cell>
          <cell r="K1087">
            <v>4.21</v>
          </cell>
        </row>
        <row r="1088">
          <cell r="B1088" t="str">
            <v>WLBA2025</v>
          </cell>
          <cell r="C1088" t="str">
            <v>Wyoming &amp; Montana</v>
          </cell>
          <cell r="D1088" t="str">
            <v>WL</v>
          </cell>
          <cell r="E1088" t="str">
            <v>BA</v>
          </cell>
          <cell r="F1088">
            <v>2025</v>
          </cell>
          <cell r="G1088">
            <v>7</v>
          </cell>
          <cell r="H1088">
            <v>0.05</v>
          </cell>
          <cell r="I1088">
            <v>7.72</v>
          </cell>
          <cell r="J1088">
            <v>86.78</v>
          </cell>
          <cell r="K1088">
            <v>4.07</v>
          </cell>
        </row>
        <row r="1089">
          <cell r="B1089" t="str">
            <v>WLBA2030</v>
          </cell>
          <cell r="C1089" t="str">
            <v>Wyoming &amp; Montana</v>
          </cell>
          <cell r="D1089" t="str">
            <v>WL</v>
          </cell>
          <cell r="E1089" t="str">
            <v>BA</v>
          </cell>
          <cell r="F1089">
            <v>2030</v>
          </cell>
          <cell r="G1089">
            <v>7</v>
          </cell>
          <cell r="H1089">
            <v>0.03</v>
          </cell>
          <cell r="I1089">
            <v>7.53</v>
          </cell>
          <cell r="J1089">
            <v>88.25</v>
          </cell>
          <cell r="K1089">
            <v>4.1399999999999997</v>
          </cell>
        </row>
        <row r="1090">
          <cell r="B1090">
            <v>0</v>
          </cell>
          <cell r="C1090">
            <v>0</v>
          </cell>
        </row>
        <row r="1091">
          <cell r="B1091" t="str">
            <v>WLBB2008</v>
          </cell>
          <cell r="C1091" t="str">
            <v>Wyoming &amp; Montana</v>
          </cell>
          <cell r="D1091" t="str">
            <v>WL</v>
          </cell>
          <cell r="E1091" t="str">
            <v>BB</v>
          </cell>
          <cell r="F1091">
            <v>2008</v>
          </cell>
          <cell r="G1091">
            <v>8</v>
          </cell>
          <cell r="H1091">
            <v>0</v>
          </cell>
          <cell r="I1091">
            <v>8.48</v>
          </cell>
          <cell r="J1091">
            <v>202.92</v>
          </cell>
          <cell r="K1091">
            <v>8.9499999999999993</v>
          </cell>
        </row>
        <row r="1092">
          <cell r="B1092" t="str">
            <v>WLBB2009</v>
          </cell>
          <cell r="C1092" t="str">
            <v>Wyoming &amp; Montana</v>
          </cell>
          <cell r="D1092" t="str">
            <v>WL</v>
          </cell>
          <cell r="E1092" t="str">
            <v>BB</v>
          </cell>
          <cell r="F1092">
            <v>2009</v>
          </cell>
          <cell r="G1092">
            <v>8</v>
          </cell>
          <cell r="H1092">
            <v>0</v>
          </cell>
          <cell r="I1092">
            <v>8.65</v>
          </cell>
          <cell r="J1092">
            <v>175.37</v>
          </cell>
          <cell r="K1092">
            <v>7.74</v>
          </cell>
        </row>
        <row r="1093">
          <cell r="B1093" t="str">
            <v>WLBB2011</v>
          </cell>
          <cell r="C1093" t="str">
            <v>Wyoming &amp; Montana</v>
          </cell>
          <cell r="D1093" t="str">
            <v>WL</v>
          </cell>
          <cell r="E1093" t="str">
            <v>BB</v>
          </cell>
          <cell r="F1093">
            <v>2011</v>
          </cell>
          <cell r="G1093">
            <v>8</v>
          </cell>
          <cell r="H1093">
            <v>0</v>
          </cell>
          <cell r="I1093">
            <v>8.7799999999999994</v>
          </cell>
          <cell r="J1093">
            <v>56.53</v>
          </cell>
          <cell r="K1093">
            <v>2.4900000000000002</v>
          </cell>
        </row>
        <row r="1094">
          <cell r="B1094" t="str">
            <v>WLBB2013</v>
          </cell>
          <cell r="C1094" t="str">
            <v>Wyoming &amp; Montana</v>
          </cell>
          <cell r="D1094" t="str">
            <v>WL</v>
          </cell>
          <cell r="E1094" t="str">
            <v>BB</v>
          </cell>
          <cell r="F1094">
            <v>2013</v>
          </cell>
          <cell r="G1094">
            <v>7</v>
          </cell>
          <cell r="H1094">
            <v>0</v>
          </cell>
          <cell r="I1094">
            <v>8.1999999999999993</v>
          </cell>
          <cell r="J1094">
            <v>65.099999999999994</v>
          </cell>
          <cell r="K1094">
            <v>2.87</v>
          </cell>
        </row>
        <row r="1095">
          <cell r="B1095" t="str">
            <v>WLBB2016</v>
          </cell>
          <cell r="C1095" t="str">
            <v>Wyoming &amp; Montana</v>
          </cell>
          <cell r="D1095" t="str">
            <v>WL</v>
          </cell>
          <cell r="E1095" t="str">
            <v>BB</v>
          </cell>
          <cell r="F1095">
            <v>2016</v>
          </cell>
          <cell r="G1095">
            <v>8</v>
          </cell>
          <cell r="H1095">
            <v>0</v>
          </cell>
          <cell r="I1095">
            <v>8.56</v>
          </cell>
          <cell r="J1095">
            <v>75.12</v>
          </cell>
          <cell r="K1095">
            <v>3.31</v>
          </cell>
        </row>
        <row r="1096">
          <cell r="B1096" t="str">
            <v>WLBB2020</v>
          </cell>
          <cell r="C1096" t="str">
            <v>Wyoming &amp; Montana</v>
          </cell>
          <cell r="D1096" t="str">
            <v>WL</v>
          </cell>
          <cell r="E1096" t="str">
            <v>BB</v>
          </cell>
          <cell r="F1096">
            <v>2020</v>
          </cell>
          <cell r="G1096">
            <v>7</v>
          </cell>
          <cell r="H1096">
            <v>0</v>
          </cell>
          <cell r="I1096">
            <v>7.92</v>
          </cell>
          <cell r="J1096">
            <v>94.72</v>
          </cell>
          <cell r="K1096">
            <v>4.18</v>
          </cell>
        </row>
        <row r="1097">
          <cell r="B1097" t="str">
            <v>WLBB2025</v>
          </cell>
          <cell r="C1097" t="str">
            <v>Wyoming &amp; Montana</v>
          </cell>
          <cell r="D1097" t="str">
            <v>WL</v>
          </cell>
          <cell r="E1097" t="str">
            <v>BB</v>
          </cell>
          <cell r="F1097">
            <v>2025</v>
          </cell>
          <cell r="G1097">
            <v>7</v>
          </cell>
          <cell r="H1097">
            <v>0</v>
          </cell>
          <cell r="I1097">
            <v>7.72</v>
          </cell>
          <cell r="J1097">
            <v>91.58</v>
          </cell>
          <cell r="K1097">
            <v>4.04</v>
          </cell>
        </row>
        <row r="1098">
          <cell r="B1098" t="str">
            <v>WLBB2030</v>
          </cell>
          <cell r="C1098" t="str">
            <v>Wyoming &amp; Montana</v>
          </cell>
          <cell r="D1098" t="str">
            <v>WL</v>
          </cell>
          <cell r="E1098" t="str">
            <v>BB</v>
          </cell>
          <cell r="F1098">
            <v>2030</v>
          </cell>
          <cell r="G1098">
            <v>7</v>
          </cell>
          <cell r="H1098">
            <v>0</v>
          </cell>
          <cell r="I1098">
            <v>7.53</v>
          </cell>
          <cell r="J1098">
            <v>92.99</v>
          </cell>
          <cell r="K1098">
            <v>4.0999999999999996</v>
          </cell>
        </row>
        <row r="1099">
          <cell r="B1099">
            <v>0</v>
          </cell>
          <cell r="C1099">
            <v>0</v>
          </cell>
        </row>
        <row r="1100">
          <cell r="B1100" t="str">
            <v>WLBD2008</v>
          </cell>
          <cell r="C1100" t="str">
            <v>Wyoming &amp; Montana</v>
          </cell>
          <cell r="D1100" t="str">
            <v>WL</v>
          </cell>
          <cell r="E1100" t="str">
            <v>BD</v>
          </cell>
          <cell r="F1100">
            <v>2008</v>
          </cell>
          <cell r="G1100">
            <v>8</v>
          </cell>
          <cell r="H1100">
            <v>0</v>
          </cell>
          <cell r="I1100">
            <v>8.48</v>
          </cell>
          <cell r="J1100">
            <v>210.25</v>
          </cell>
          <cell r="K1100">
            <v>8.8699999999999992</v>
          </cell>
        </row>
        <row r="1101">
          <cell r="B1101" t="str">
            <v>WLBD2009</v>
          </cell>
          <cell r="C1101" t="str">
            <v>Wyoming &amp; Montana</v>
          </cell>
          <cell r="D1101" t="str">
            <v>WL</v>
          </cell>
          <cell r="E1101" t="str">
            <v>BD</v>
          </cell>
          <cell r="F1101">
            <v>2009</v>
          </cell>
          <cell r="G1101">
            <v>8</v>
          </cell>
          <cell r="H1101">
            <v>0</v>
          </cell>
          <cell r="I1101">
            <v>8.65</v>
          </cell>
          <cell r="J1101">
            <v>183.07</v>
          </cell>
          <cell r="K1101">
            <v>7.72</v>
          </cell>
        </row>
        <row r="1102">
          <cell r="B1102" t="str">
            <v>WLBD2011</v>
          </cell>
          <cell r="C1102" t="str">
            <v>Wyoming &amp; Montana</v>
          </cell>
          <cell r="D1102" t="str">
            <v>WL</v>
          </cell>
          <cell r="E1102" t="str">
            <v>BD</v>
          </cell>
          <cell r="F1102">
            <v>2011</v>
          </cell>
          <cell r="G1102">
            <v>8</v>
          </cell>
          <cell r="H1102">
            <v>0</v>
          </cell>
          <cell r="I1102">
            <v>8.7799999999999994</v>
          </cell>
          <cell r="J1102">
            <v>58.75</v>
          </cell>
          <cell r="K1102">
            <v>2.48</v>
          </cell>
        </row>
        <row r="1103">
          <cell r="B1103" t="str">
            <v>WLBD2013</v>
          </cell>
          <cell r="C1103" t="str">
            <v>Wyoming &amp; Montana</v>
          </cell>
          <cell r="D1103" t="str">
            <v>WL</v>
          </cell>
          <cell r="E1103" t="str">
            <v>BD</v>
          </cell>
          <cell r="F1103">
            <v>2013</v>
          </cell>
          <cell r="G1103">
            <v>8</v>
          </cell>
          <cell r="H1103">
            <v>0</v>
          </cell>
          <cell r="I1103">
            <v>8.69</v>
          </cell>
          <cell r="J1103">
            <v>67.650000000000006</v>
          </cell>
          <cell r="K1103">
            <v>2.85</v>
          </cell>
        </row>
        <row r="1104">
          <cell r="B1104" t="str">
            <v>WLBD2016</v>
          </cell>
          <cell r="C1104" t="str">
            <v>Wyoming &amp; Montana</v>
          </cell>
          <cell r="D1104" t="str">
            <v>WL</v>
          </cell>
          <cell r="E1104" t="str">
            <v>BD</v>
          </cell>
          <cell r="F1104">
            <v>2016</v>
          </cell>
          <cell r="G1104">
            <v>7</v>
          </cell>
          <cell r="H1104">
            <v>0</v>
          </cell>
          <cell r="I1104">
            <v>8.08</v>
          </cell>
          <cell r="J1104">
            <v>78.05</v>
          </cell>
          <cell r="K1104">
            <v>3.29</v>
          </cell>
        </row>
        <row r="1105">
          <cell r="B1105" t="str">
            <v>WLBD2020</v>
          </cell>
          <cell r="C1105" t="str">
            <v>Wyoming &amp; Montana</v>
          </cell>
          <cell r="D1105" t="str">
            <v>WL</v>
          </cell>
          <cell r="E1105" t="str">
            <v>BD</v>
          </cell>
          <cell r="F1105">
            <v>2020</v>
          </cell>
          <cell r="G1105">
            <v>7</v>
          </cell>
          <cell r="H1105">
            <v>0</v>
          </cell>
          <cell r="I1105">
            <v>7.92</v>
          </cell>
          <cell r="J1105">
            <v>98.01</v>
          </cell>
          <cell r="K1105">
            <v>4.1399999999999997</v>
          </cell>
        </row>
        <row r="1106">
          <cell r="B1106" t="str">
            <v>WLBD2025</v>
          </cell>
          <cell r="C1106" t="str">
            <v>Wyoming &amp; Montana</v>
          </cell>
          <cell r="D1106" t="str">
            <v>WL</v>
          </cell>
          <cell r="E1106" t="str">
            <v>BD</v>
          </cell>
          <cell r="F1106">
            <v>2025</v>
          </cell>
          <cell r="G1106">
            <v>7</v>
          </cell>
          <cell r="H1106">
            <v>0</v>
          </cell>
          <cell r="I1106">
            <v>7.72</v>
          </cell>
          <cell r="J1106">
            <v>94.84</v>
          </cell>
          <cell r="K1106">
            <v>4</v>
          </cell>
        </row>
        <row r="1107">
          <cell r="B1107" t="str">
            <v>WLBD2030</v>
          </cell>
          <cell r="C1107" t="str">
            <v>Wyoming &amp; Montana</v>
          </cell>
          <cell r="D1107" t="str">
            <v>WL</v>
          </cell>
          <cell r="E1107" t="str">
            <v>BD</v>
          </cell>
          <cell r="F1107">
            <v>2030</v>
          </cell>
          <cell r="G1107">
            <v>7</v>
          </cell>
          <cell r="H1107">
            <v>0</v>
          </cell>
          <cell r="I1107">
            <v>7.53</v>
          </cell>
          <cell r="J1107">
            <v>96.08</v>
          </cell>
          <cell r="K1107">
            <v>4.05</v>
          </cell>
        </row>
        <row r="1108">
          <cell r="B1108">
            <v>0</v>
          </cell>
          <cell r="C1108">
            <v>0</v>
          </cell>
        </row>
        <row r="1109">
          <cell r="B1109" t="str">
            <v>WLSA2008</v>
          </cell>
          <cell r="C1109" t="str">
            <v>Wyoming &amp; Montana</v>
          </cell>
          <cell r="D1109" t="str">
            <v>WL</v>
          </cell>
          <cell r="E1109" t="str">
            <v>SA</v>
          </cell>
          <cell r="F1109">
            <v>2008</v>
          </cell>
          <cell r="G1109">
            <v>8</v>
          </cell>
          <cell r="H1109">
            <v>60.33</v>
          </cell>
          <cell r="I1109">
            <v>8.48</v>
          </cell>
          <cell r="J1109">
            <v>61.94</v>
          </cell>
          <cell r="K1109">
            <v>3.69</v>
          </cell>
        </row>
        <row r="1110">
          <cell r="B1110" t="str">
            <v>WLSA2009</v>
          </cell>
          <cell r="C1110" t="str">
            <v>Wyoming &amp; Montana</v>
          </cell>
          <cell r="D1110" t="str">
            <v>WL</v>
          </cell>
          <cell r="E1110" t="str">
            <v>SA</v>
          </cell>
          <cell r="F1110">
            <v>2009</v>
          </cell>
          <cell r="G1110">
            <v>8</v>
          </cell>
          <cell r="H1110">
            <v>60.33</v>
          </cell>
          <cell r="I1110">
            <v>8.65</v>
          </cell>
          <cell r="J1110">
            <v>68.349999999999994</v>
          </cell>
          <cell r="K1110">
            <v>4.07</v>
          </cell>
        </row>
        <row r="1111">
          <cell r="B1111" t="str">
            <v>WLSA2011</v>
          </cell>
          <cell r="C1111" t="str">
            <v>Wyoming &amp; Montana</v>
          </cell>
          <cell r="D1111" t="str">
            <v>WL</v>
          </cell>
          <cell r="E1111" t="str">
            <v>SA</v>
          </cell>
          <cell r="F1111">
            <v>2011</v>
          </cell>
          <cell r="G1111">
            <v>9</v>
          </cell>
          <cell r="H1111">
            <v>64.98</v>
          </cell>
          <cell r="I1111">
            <v>9.66</v>
          </cell>
          <cell r="J1111">
            <v>11.18</v>
          </cell>
          <cell r="K1111">
            <v>0.67</v>
          </cell>
        </row>
        <row r="1112">
          <cell r="B1112" t="str">
            <v>WLSA2013</v>
          </cell>
          <cell r="C1112" t="str">
            <v>Wyoming &amp; Montana</v>
          </cell>
          <cell r="D1112" t="str">
            <v>WL</v>
          </cell>
          <cell r="E1112" t="str">
            <v>SA</v>
          </cell>
          <cell r="F1112">
            <v>2013</v>
          </cell>
          <cell r="G1112">
            <v>9</v>
          </cell>
          <cell r="H1112">
            <v>52.92</v>
          </cell>
          <cell r="I1112">
            <v>9.56</v>
          </cell>
          <cell r="J1112">
            <v>11.21</v>
          </cell>
          <cell r="K1112">
            <v>0.67</v>
          </cell>
        </row>
        <row r="1113">
          <cell r="B1113" t="str">
            <v>WLSA2016</v>
          </cell>
          <cell r="C1113" t="str">
            <v>Wyoming &amp; Montana</v>
          </cell>
          <cell r="D1113" t="str">
            <v>WL</v>
          </cell>
          <cell r="E1113" t="str">
            <v>SA</v>
          </cell>
          <cell r="F1113">
            <v>2016</v>
          </cell>
          <cell r="G1113">
            <v>10</v>
          </cell>
          <cell r="H1113">
            <v>47.38</v>
          </cell>
          <cell r="I1113">
            <v>10.07</v>
          </cell>
          <cell r="J1113">
            <v>11.3</v>
          </cell>
          <cell r="K1113">
            <v>0.67</v>
          </cell>
        </row>
        <row r="1114">
          <cell r="B1114" t="str">
            <v>WLSA2020</v>
          </cell>
          <cell r="C1114" t="str">
            <v>Wyoming &amp; Montana</v>
          </cell>
          <cell r="D1114" t="str">
            <v>WL</v>
          </cell>
          <cell r="E1114" t="str">
            <v>SA</v>
          </cell>
          <cell r="F1114">
            <v>2020</v>
          </cell>
          <cell r="G1114">
            <v>12</v>
          </cell>
          <cell r="H1114">
            <v>54.4</v>
          </cell>
          <cell r="I1114">
            <v>10.83</v>
          </cell>
          <cell r="J1114">
            <v>12.26</v>
          </cell>
          <cell r="K1114">
            <v>0.73</v>
          </cell>
        </row>
        <row r="1115">
          <cell r="B1115" t="str">
            <v>WLSA2025</v>
          </cell>
          <cell r="C1115" t="str">
            <v>Wyoming &amp; Montana</v>
          </cell>
          <cell r="D1115" t="str">
            <v>WL</v>
          </cell>
          <cell r="E1115" t="str">
            <v>SA</v>
          </cell>
          <cell r="F1115">
            <v>2025</v>
          </cell>
          <cell r="G1115">
            <v>12</v>
          </cell>
          <cell r="H1115">
            <v>46.01</v>
          </cell>
          <cell r="I1115">
            <v>10.56</v>
          </cell>
          <cell r="J1115">
            <v>12.79</v>
          </cell>
          <cell r="K1115">
            <v>0.76</v>
          </cell>
        </row>
        <row r="1116">
          <cell r="B1116" t="str">
            <v>WLSA2030</v>
          </cell>
          <cell r="C1116" t="str">
            <v>Wyoming &amp; Montana</v>
          </cell>
          <cell r="D1116" t="str">
            <v>WL</v>
          </cell>
          <cell r="E1116" t="str">
            <v>SA</v>
          </cell>
          <cell r="F1116">
            <v>2030</v>
          </cell>
          <cell r="G1116">
            <v>12</v>
          </cell>
          <cell r="H1116">
            <v>28.02</v>
          </cell>
          <cell r="I1116">
            <v>10.3</v>
          </cell>
          <cell r="J1116">
            <v>12.5</v>
          </cell>
          <cell r="K1116">
            <v>0.74</v>
          </cell>
        </row>
        <row r="1117">
          <cell r="B1117">
            <v>0</v>
          </cell>
          <cell r="C1117">
            <v>0</v>
          </cell>
        </row>
        <row r="1118">
          <cell r="B1118" t="str">
            <v>WLSB2008</v>
          </cell>
          <cell r="C1118" t="str">
            <v>Wyoming &amp; Montana</v>
          </cell>
          <cell r="D1118" t="str">
            <v>WL</v>
          </cell>
          <cell r="E1118" t="str">
            <v>SB</v>
          </cell>
          <cell r="F1118">
            <v>2008</v>
          </cell>
          <cell r="G1118">
            <v>8</v>
          </cell>
          <cell r="H1118">
            <v>41.06</v>
          </cell>
          <cell r="I1118">
            <v>8.48</v>
          </cell>
          <cell r="J1118">
            <v>61.75</v>
          </cell>
          <cell r="K1118">
            <v>3.68</v>
          </cell>
        </row>
        <row r="1119">
          <cell r="B1119" t="str">
            <v>WLSB2009</v>
          </cell>
          <cell r="C1119" t="str">
            <v>Wyoming &amp; Montana</v>
          </cell>
          <cell r="D1119" t="str">
            <v>WL</v>
          </cell>
          <cell r="E1119" t="str">
            <v>SB</v>
          </cell>
          <cell r="F1119">
            <v>2009</v>
          </cell>
          <cell r="G1119">
            <v>8</v>
          </cell>
          <cell r="H1119">
            <v>41.06</v>
          </cell>
          <cell r="I1119">
            <v>8.65</v>
          </cell>
          <cell r="J1119">
            <v>68.040000000000006</v>
          </cell>
          <cell r="K1119">
            <v>4.05</v>
          </cell>
        </row>
        <row r="1120">
          <cell r="B1120" t="str">
            <v>WLSB2011</v>
          </cell>
          <cell r="C1120" t="str">
            <v>Wyoming &amp; Montana</v>
          </cell>
          <cell r="D1120" t="str">
            <v>WL</v>
          </cell>
          <cell r="E1120" t="str">
            <v>SB</v>
          </cell>
          <cell r="F1120">
            <v>2011</v>
          </cell>
          <cell r="G1120">
            <v>8</v>
          </cell>
          <cell r="H1120">
            <v>41.06</v>
          </cell>
          <cell r="I1120">
            <v>8.7799999999999994</v>
          </cell>
          <cell r="J1120">
            <v>9.5</v>
          </cell>
          <cell r="K1120">
            <v>0.56999999999999995</v>
          </cell>
        </row>
        <row r="1121">
          <cell r="B1121" t="str">
            <v>WLSB2013</v>
          </cell>
          <cell r="C1121" t="str">
            <v>Wyoming &amp; Montana</v>
          </cell>
          <cell r="D1121" t="str">
            <v>WL</v>
          </cell>
          <cell r="E1121" t="str">
            <v>SB</v>
          </cell>
          <cell r="F1121">
            <v>2013</v>
          </cell>
          <cell r="G1121">
            <v>7</v>
          </cell>
          <cell r="H1121">
            <v>32.14</v>
          </cell>
          <cell r="I1121">
            <v>8.1999999999999993</v>
          </cell>
          <cell r="J1121">
            <v>9.23</v>
          </cell>
          <cell r="K1121">
            <v>0.55000000000000004</v>
          </cell>
        </row>
        <row r="1122">
          <cell r="B1122" t="str">
            <v>WLSB2016</v>
          </cell>
          <cell r="C1122" t="str">
            <v>Wyoming &amp; Montana</v>
          </cell>
          <cell r="D1122" t="str">
            <v>WL</v>
          </cell>
          <cell r="E1122" t="str">
            <v>SB</v>
          </cell>
          <cell r="F1122">
            <v>2016</v>
          </cell>
          <cell r="G1122">
            <v>7</v>
          </cell>
          <cell r="H1122">
            <v>32.14</v>
          </cell>
          <cell r="I1122">
            <v>8.08</v>
          </cell>
          <cell r="J1122">
            <v>8.9600000000000009</v>
          </cell>
          <cell r="K1122">
            <v>0.53</v>
          </cell>
        </row>
        <row r="1123">
          <cell r="B1123" t="str">
            <v>WLSB2020</v>
          </cell>
          <cell r="C1123" t="str">
            <v>Wyoming &amp; Montana</v>
          </cell>
          <cell r="D1123" t="str">
            <v>WL</v>
          </cell>
          <cell r="E1123" t="str">
            <v>SB</v>
          </cell>
          <cell r="F1123">
            <v>2020</v>
          </cell>
          <cell r="G1123">
            <v>9</v>
          </cell>
          <cell r="H1123">
            <v>27.06</v>
          </cell>
          <cell r="I1123">
            <v>9.23</v>
          </cell>
          <cell r="J1123">
            <v>9.23</v>
          </cell>
          <cell r="K1123">
            <v>0.55000000000000004</v>
          </cell>
        </row>
        <row r="1124">
          <cell r="B1124" t="str">
            <v>WLSB2025</v>
          </cell>
          <cell r="C1124" t="str">
            <v>Wyoming &amp; Montana</v>
          </cell>
          <cell r="D1124" t="str">
            <v>WL</v>
          </cell>
          <cell r="E1124" t="str">
            <v>SB</v>
          </cell>
          <cell r="F1124">
            <v>2025</v>
          </cell>
          <cell r="G1124">
            <v>9</v>
          </cell>
          <cell r="H1124">
            <v>27.39</v>
          </cell>
          <cell r="I1124">
            <v>9.01</v>
          </cell>
          <cell r="J1124">
            <v>9.19</v>
          </cell>
          <cell r="K1124">
            <v>0.55000000000000004</v>
          </cell>
        </row>
        <row r="1125">
          <cell r="B1125" t="str">
            <v>WLSB2030</v>
          </cell>
          <cell r="C1125" t="str">
            <v>Wyoming &amp; Montana</v>
          </cell>
          <cell r="D1125" t="str">
            <v>WL</v>
          </cell>
          <cell r="E1125" t="str">
            <v>SB</v>
          </cell>
          <cell r="F1125">
            <v>2030</v>
          </cell>
          <cell r="G1125">
            <v>9</v>
          </cell>
          <cell r="H1125">
            <v>18.38</v>
          </cell>
          <cell r="I1125">
            <v>8.7799999999999994</v>
          </cell>
          <cell r="J1125">
            <v>9.18</v>
          </cell>
          <cell r="K1125">
            <v>0.55000000000000004</v>
          </cell>
        </row>
        <row r="1126">
          <cell r="B1126">
            <v>0</v>
          </cell>
          <cell r="C1126">
            <v>0</v>
          </cell>
        </row>
        <row r="1127">
          <cell r="B1127" t="str">
            <v>WLSD2008</v>
          </cell>
          <cell r="C1127" t="str">
            <v>Wyoming &amp; Montana</v>
          </cell>
          <cell r="D1127" t="str">
            <v>WL</v>
          </cell>
          <cell r="E1127" t="str">
            <v>SD</v>
          </cell>
          <cell r="F1127">
            <v>2008</v>
          </cell>
          <cell r="G1127">
            <v>8</v>
          </cell>
          <cell r="H1127">
            <v>65.760000000000005</v>
          </cell>
          <cell r="I1127">
            <v>8.48</v>
          </cell>
          <cell r="J1127">
            <v>61.56</v>
          </cell>
          <cell r="K1127">
            <v>3.66</v>
          </cell>
        </row>
        <row r="1128">
          <cell r="B1128" t="str">
            <v>WLSD2009</v>
          </cell>
          <cell r="C1128" t="str">
            <v>Wyoming &amp; Montana</v>
          </cell>
          <cell r="D1128" t="str">
            <v>WL</v>
          </cell>
          <cell r="E1128" t="str">
            <v>SD</v>
          </cell>
          <cell r="F1128">
            <v>2009</v>
          </cell>
          <cell r="G1128">
            <v>8</v>
          </cell>
          <cell r="H1128">
            <v>65.760000000000005</v>
          </cell>
          <cell r="I1128">
            <v>8.65</v>
          </cell>
          <cell r="J1128">
            <v>67.72</v>
          </cell>
          <cell r="K1128">
            <v>4.03</v>
          </cell>
        </row>
        <row r="1129">
          <cell r="B1129" t="str">
            <v>WLSD2011</v>
          </cell>
          <cell r="C1129" t="str">
            <v>Wyoming &amp; Montana</v>
          </cell>
          <cell r="D1129" t="str">
            <v>WL</v>
          </cell>
          <cell r="E1129" t="str">
            <v>SD</v>
          </cell>
          <cell r="F1129">
            <v>2011</v>
          </cell>
          <cell r="G1129">
            <v>6</v>
          </cell>
          <cell r="H1129">
            <v>47.86</v>
          </cell>
          <cell r="I1129">
            <v>7.52</v>
          </cell>
          <cell r="J1129">
            <v>8.06</v>
          </cell>
          <cell r="K1129">
            <v>0.48</v>
          </cell>
        </row>
        <row r="1130">
          <cell r="B1130" t="str">
            <v>WLSD2013</v>
          </cell>
          <cell r="C1130" t="str">
            <v>Wyoming &amp; Montana</v>
          </cell>
          <cell r="D1130" t="str">
            <v>WL</v>
          </cell>
          <cell r="E1130" t="str">
            <v>SD</v>
          </cell>
          <cell r="F1130">
            <v>2013</v>
          </cell>
          <cell r="G1130">
            <v>6</v>
          </cell>
          <cell r="H1130">
            <v>34.81</v>
          </cell>
          <cell r="I1130">
            <v>7.44</v>
          </cell>
          <cell r="J1130">
            <v>7.67</v>
          </cell>
          <cell r="K1130">
            <v>0.46</v>
          </cell>
        </row>
        <row r="1131">
          <cell r="B1131" t="str">
            <v>WLSD2016</v>
          </cell>
          <cell r="C1131" t="str">
            <v>Wyoming &amp; Montana</v>
          </cell>
          <cell r="D1131" t="str">
            <v>WL</v>
          </cell>
          <cell r="E1131" t="str">
            <v>SD</v>
          </cell>
          <cell r="F1131">
            <v>2016</v>
          </cell>
          <cell r="G1131">
            <v>6</v>
          </cell>
          <cell r="H1131">
            <v>43.36</v>
          </cell>
          <cell r="I1131">
            <v>7.33</v>
          </cell>
          <cell r="J1131">
            <v>7.74</v>
          </cell>
          <cell r="K1131">
            <v>0.46</v>
          </cell>
        </row>
        <row r="1132">
          <cell r="B1132" t="str">
            <v>WLSD2020</v>
          </cell>
          <cell r="C1132" t="str">
            <v>Wyoming &amp; Montana</v>
          </cell>
          <cell r="D1132" t="str">
            <v>WL</v>
          </cell>
          <cell r="E1132" t="str">
            <v>SD</v>
          </cell>
          <cell r="F1132">
            <v>2020</v>
          </cell>
          <cell r="G1132">
            <v>6</v>
          </cell>
          <cell r="H1132">
            <v>36.76</v>
          </cell>
          <cell r="I1132">
            <v>7.19</v>
          </cell>
          <cell r="J1132">
            <v>7.91</v>
          </cell>
          <cell r="K1132">
            <v>0.47</v>
          </cell>
        </row>
        <row r="1133">
          <cell r="B1133" t="str">
            <v>WLSD2025</v>
          </cell>
          <cell r="C1133" t="str">
            <v>Wyoming &amp; Montana</v>
          </cell>
          <cell r="D1133" t="str">
            <v>WL</v>
          </cell>
          <cell r="E1133" t="str">
            <v>SD</v>
          </cell>
          <cell r="F1133">
            <v>2025</v>
          </cell>
          <cell r="G1133">
            <v>7</v>
          </cell>
          <cell r="H1133">
            <v>39.19</v>
          </cell>
          <cell r="I1133">
            <v>7.72</v>
          </cell>
          <cell r="J1133">
            <v>8.2799999999999994</v>
          </cell>
          <cell r="K1133">
            <v>0.49</v>
          </cell>
        </row>
        <row r="1134">
          <cell r="B1134" t="str">
            <v>WLSD2030</v>
          </cell>
          <cell r="C1134" t="str">
            <v>Wyoming &amp; Montana</v>
          </cell>
          <cell r="D1134" t="str">
            <v>WL</v>
          </cell>
          <cell r="E1134" t="str">
            <v>SD</v>
          </cell>
          <cell r="F1134">
            <v>2030</v>
          </cell>
          <cell r="G1134">
            <v>8</v>
          </cell>
          <cell r="H1134">
            <v>34.76</v>
          </cell>
          <cell r="I1134">
            <v>7.98</v>
          </cell>
          <cell r="J1134">
            <v>8.4600000000000009</v>
          </cell>
          <cell r="K1134">
            <v>0.5</v>
          </cell>
        </row>
        <row r="1135">
          <cell r="B1135">
            <v>0</v>
          </cell>
          <cell r="C1135">
            <v>0</v>
          </cell>
        </row>
        <row r="1136">
          <cell r="B1136" t="str">
            <v>WLSE2008</v>
          </cell>
          <cell r="C1136" t="str">
            <v>Wyoming &amp; Montana</v>
          </cell>
          <cell r="D1136" t="str">
            <v>WL</v>
          </cell>
          <cell r="E1136" t="str">
            <v>SE</v>
          </cell>
          <cell r="F1136">
            <v>2008</v>
          </cell>
          <cell r="G1136">
            <v>8</v>
          </cell>
          <cell r="H1136">
            <v>18.57</v>
          </cell>
          <cell r="I1136">
            <v>8.48</v>
          </cell>
          <cell r="J1136">
            <v>62.7</v>
          </cell>
          <cell r="K1136">
            <v>3.67</v>
          </cell>
        </row>
        <row r="1137">
          <cell r="B1137" t="str">
            <v>WLSE2009</v>
          </cell>
          <cell r="C1137" t="str">
            <v>Wyoming &amp; Montana</v>
          </cell>
          <cell r="D1137" t="str">
            <v>WL</v>
          </cell>
          <cell r="E1137" t="str">
            <v>SE</v>
          </cell>
          <cell r="F1137">
            <v>2009</v>
          </cell>
          <cell r="G1137">
            <v>8</v>
          </cell>
          <cell r="H1137">
            <v>18.57</v>
          </cell>
          <cell r="I1137">
            <v>8.65</v>
          </cell>
          <cell r="J1137">
            <v>68.81</v>
          </cell>
          <cell r="K1137">
            <v>4.03</v>
          </cell>
        </row>
        <row r="1138">
          <cell r="B1138" t="str">
            <v>WLSE2011</v>
          </cell>
          <cell r="C1138" t="str">
            <v>Wyoming &amp; Montana</v>
          </cell>
          <cell r="D1138" t="str">
            <v>WL</v>
          </cell>
          <cell r="E1138" t="str">
            <v>SE</v>
          </cell>
          <cell r="F1138">
            <v>2011</v>
          </cell>
          <cell r="G1138">
            <v>6</v>
          </cell>
          <cell r="H1138">
            <v>13.51</v>
          </cell>
          <cell r="I1138">
            <v>7.52</v>
          </cell>
          <cell r="J1138">
            <v>7.81</v>
          </cell>
          <cell r="K1138">
            <v>0.46</v>
          </cell>
        </row>
        <row r="1139">
          <cell r="B1139" t="str">
            <v>WLSE2013</v>
          </cell>
          <cell r="C1139" t="str">
            <v>Wyoming &amp; Montana</v>
          </cell>
          <cell r="D1139" t="str">
            <v>WL</v>
          </cell>
          <cell r="E1139" t="str">
            <v>SE</v>
          </cell>
          <cell r="F1139">
            <v>2013</v>
          </cell>
          <cell r="G1139">
            <v>6</v>
          </cell>
          <cell r="H1139">
            <v>13.51</v>
          </cell>
          <cell r="I1139">
            <v>7.44</v>
          </cell>
          <cell r="J1139">
            <v>7.5</v>
          </cell>
          <cell r="K1139">
            <v>0.44</v>
          </cell>
        </row>
        <row r="1140">
          <cell r="B1140" t="str">
            <v>WLSE2016</v>
          </cell>
          <cell r="C1140" t="str">
            <v>Wyoming &amp; Montana</v>
          </cell>
          <cell r="D1140" t="str">
            <v>WL</v>
          </cell>
          <cell r="E1140" t="str">
            <v>SE</v>
          </cell>
          <cell r="F1140">
            <v>2016</v>
          </cell>
          <cell r="G1140">
            <v>6</v>
          </cell>
          <cell r="H1140">
            <v>10.86</v>
          </cell>
          <cell r="I1140">
            <v>7.33</v>
          </cell>
          <cell r="J1140">
            <v>7.5</v>
          </cell>
          <cell r="K1140">
            <v>0.44</v>
          </cell>
        </row>
        <row r="1141">
          <cell r="B1141" t="str">
            <v>WLSE2020</v>
          </cell>
          <cell r="C1141" t="str">
            <v>Wyoming &amp; Montana</v>
          </cell>
          <cell r="D1141" t="str">
            <v>WL</v>
          </cell>
          <cell r="E1141" t="str">
            <v>SE</v>
          </cell>
          <cell r="F1141">
            <v>2020</v>
          </cell>
          <cell r="G1141">
            <v>6</v>
          </cell>
          <cell r="H1141">
            <v>11.41</v>
          </cell>
          <cell r="I1141">
            <v>7.19</v>
          </cell>
          <cell r="J1141">
            <v>7.62</v>
          </cell>
          <cell r="K1141">
            <v>0.45</v>
          </cell>
        </row>
        <row r="1142">
          <cell r="B1142" t="str">
            <v>WLSE2025</v>
          </cell>
          <cell r="C1142" t="str">
            <v>Wyoming &amp; Montana</v>
          </cell>
          <cell r="D1142" t="str">
            <v>WL</v>
          </cell>
          <cell r="E1142" t="str">
            <v>SE</v>
          </cell>
          <cell r="F1142">
            <v>2025</v>
          </cell>
          <cell r="G1142">
            <v>7</v>
          </cell>
          <cell r="H1142">
            <v>9.39</v>
          </cell>
          <cell r="I1142">
            <v>7.72</v>
          </cell>
          <cell r="J1142">
            <v>7.86</v>
          </cell>
          <cell r="K1142">
            <v>0.46</v>
          </cell>
        </row>
        <row r="1143">
          <cell r="B1143" t="str">
            <v>WLSE2030</v>
          </cell>
          <cell r="C1143" t="str">
            <v>Wyoming &amp; Montana</v>
          </cell>
          <cell r="D1143" t="str">
            <v>WL</v>
          </cell>
          <cell r="E1143" t="str">
            <v>SE</v>
          </cell>
          <cell r="F1143">
            <v>2030</v>
          </cell>
          <cell r="G1143">
            <v>8</v>
          </cell>
          <cell r="H1143">
            <v>7.51</v>
          </cell>
          <cell r="I1143">
            <v>7.98</v>
          </cell>
          <cell r="J1143">
            <v>7.98</v>
          </cell>
          <cell r="K1143">
            <v>0.47</v>
          </cell>
        </row>
        <row r="1144">
          <cell r="B1144">
            <v>0</v>
          </cell>
          <cell r="C1144">
            <v>0</v>
          </cell>
        </row>
        <row r="1145">
          <cell r="B1145" t="str">
            <v>WLLD2008</v>
          </cell>
          <cell r="C1145" t="str">
            <v>Wyoming &amp; Montana</v>
          </cell>
          <cell r="D1145" t="str">
            <v>WL</v>
          </cell>
          <cell r="E1145" t="str">
            <v>LD</v>
          </cell>
          <cell r="F1145">
            <v>2008</v>
          </cell>
          <cell r="G1145">
            <v>8</v>
          </cell>
          <cell r="H1145">
            <v>0.4</v>
          </cell>
          <cell r="I1145">
            <v>8.48</v>
          </cell>
          <cell r="J1145">
            <v>48.03</v>
          </cell>
          <cell r="K1145">
            <v>3.44</v>
          </cell>
        </row>
        <row r="1146">
          <cell r="B1146" t="str">
            <v>WLLD2009</v>
          </cell>
          <cell r="C1146" t="str">
            <v>Wyoming &amp; Montana</v>
          </cell>
          <cell r="D1146" t="str">
            <v>WL</v>
          </cell>
          <cell r="E1146" t="str">
            <v>LD</v>
          </cell>
          <cell r="F1146">
            <v>2009</v>
          </cell>
          <cell r="G1146">
            <v>8</v>
          </cell>
          <cell r="H1146">
            <v>0.4</v>
          </cell>
          <cell r="I1146">
            <v>8.65</v>
          </cell>
          <cell r="J1146">
            <v>52.09</v>
          </cell>
          <cell r="K1146">
            <v>3.73</v>
          </cell>
        </row>
        <row r="1147">
          <cell r="B1147" t="str">
            <v>WLLD2011</v>
          </cell>
          <cell r="C1147" t="str">
            <v>Wyoming &amp; Montana</v>
          </cell>
          <cell r="D1147" t="str">
            <v>WL</v>
          </cell>
          <cell r="E1147" t="str">
            <v>LD</v>
          </cell>
          <cell r="F1147">
            <v>2011</v>
          </cell>
          <cell r="G1147">
            <v>9</v>
          </cell>
          <cell r="H1147">
            <v>1.77</v>
          </cell>
          <cell r="I1147">
            <v>9.66</v>
          </cell>
          <cell r="J1147">
            <v>9.66</v>
          </cell>
          <cell r="K1147">
            <v>0.69</v>
          </cell>
        </row>
        <row r="1148">
          <cell r="B1148" t="str">
            <v>WLLD2013</v>
          </cell>
          <cell r="C1148" t="str">
            <v>Wyoming &amp; Montana</v>
          </cell>
          <cell r="D1148" t="str">
            <v>WL</v>
          </cell>
          <cell r="E1148" t="str">
            <v>LD</v>
          </cell>
          <cell r="F1148">
            <v>2013</v>
          </cell>
          <cell r="G1148">
            <v>9</v>
          </cell>
          <cell r="H1148">
            <v>1.77</v>
          </cell>
          <cell r="I1148">
            <v>9.56</v>
          </cell>
          <cell r="J1148">
            <v>9.56</v>
          </cell>
          <cell r="K1148">
            <v>0.68</v>
          </cell>
        </row>
        <row r="1149">
          <cell r="B1149" t="str">
            <v>WLLD2016</v>
          </cell>
          <cell r="C1149" t="str">
            <v>Wyoming &amp; Montana</v>
          </cell>
          <cell r="D1149" t="str">
            <v>WL</v>
          </cell>
          <cell r="E1149" t="str">
            <v>LD</v>
          </cell>
          <cell r="F1149">
            <v>2016</v>
          </cell>
          <cell r="G1149">
            <v>9</v>
          </cell>
          <cell r="H1149">
            <v>1.77</v>
          </cell>
          <cell r="I1149">
            <v>9.42</v>
          </cell>
          <cell r="J1149">
            <v>9.42</v>
          </cell>
          <cell r="K1149">
            <v>0.67</v>
          </cell>
        </row>
        <row r="1150">
          <cell r="B1150" t="str">
            <v>WLLD2020</v>
          </cell>
          <cell r="C1150" t="str">
            <v>Wyoming &amp; Montana</v>
          </cell>
          <cell r="D1150" t="str">
            <v>WL</v>
          </cell>
          <cell r="E1150" t="str">
            <v>LD</v>
          </cell>
          <cell r="F1150">
            <v>2020</v>
          </cell>
          <cell r="G1150">
            <v>9</v>
          </cell>
          <cell r="H1150">
            <v>7.27</v>
          </cell>
          <cell r="I1150">
            <v>9.23</v>
          </cell>
          <cell r="J1150">
            <v>9.23</v>
          </cell>
          <cell r="K1150">
            <v>0.66</v>
          </cell>
        </row>
        <row r="1151">
          <cell r="B1151" t="str">
            <v>WLLD2025</v>
          </cell>
          <cell r="C1151" t="str">
            <v>Wyoming &amp; Montana</v>
          </cell>
          <cell r="D1151" t="str">
            <v>WL</v>
          </cell>
          <cell r="E1151" t="str">
            <v>LD</v>
          </cell>
          <cell r="F1151">
            <v>2025</v>
          </cell>
          <cell r="G1151">
            <v>9</v>
          </cell>
          <cell r="H1151">
            <v>8.65</v>
          </cell>
          <cell r="I1151">
            <v>9.01</v>
          </cell>
          <cell r="J1151">
            <v>9.01</v>
          </cell>
          <cell r="K1151">
            <v>0.64</v>
          </cell>
        </row>
        <row r="1152">
          <cell r="B1152" t="str">
            <v>WLLD2030</v>
          </cell>
          <cell r="C1152" t="str">
            <v>Wyoming &amp; Montana</v>
          </cell>
          <cell r="D1152" t="str">
            <v>WL</v>
          </cell>
          <cell r="E1152" t="str">
            <v>LD</v>
          </cell>
          <cell r="F1152">
            <v>2030</v>
          </cell>
          <cell r="G1152">
            <v>9</v>
          </cell>
          <cell r="H1152">
            <v>8.66</v>
          </cell>
          <cell r="I1152">
            <v>8.7799999999999994</v>
          </cell>
          <cell r="J1152">
            <v>8.7799999999999994</v>
          </cell>
          <cell r="K1152">
            <v>0.63</v>
          </cell>
        </row>
        <row r="1153">
          <cell r="B1153">
            <v>0</v>
          </cell>
          <cell r="C1153">
            <v>0</v>
          </cell>
        </row>
        <row r="1154">
          <cell r="B1154" t="str">
            <v>WNBA2008</v>
          </cell>
          <cell r="C1154" t="str">
            <v>No. &amp; So. Appalachia</v>
          </cell>
          <cell r="D1154" t="str">
            <v>WN</v>
          </cell>
          <cell r="E1154" t="str">
            <v>BA</v>
          </cell>
          <cell r="F1154">
            <v>2008</v>
          </cell>
          <cell r="G1154">
            <v>37</v>
          </cell>
          <cell r="H1154">
            <v>0.36</v>
          </cell>
          <cell r="I1154">
            <v>56.72</v>
          </cell>
          <cell r="J1154">
            <v>227.03</v>
          </cell>
          <cell r="K1154">
            <v>9.0399999999999991</v>
          </cell>
        </row>
        <row r="1155">
          <cell r="B1155" t="str">
            <v>WNBA2009</v>
          </cell>
          <cell r="C1155" t="str">
            <v>No. &amp; So. Appalachia</v>
          </cell>
          <cell r="D1155" t="str">
            <v>WN</v>
          </cell>
          <cell r="E1155" t="str">
            <v>BA</v>
          </cell>
          <cell r="F1155">
            <v>2009</v>
          </cell>
          <cell r="G1155">
            <v>37</v>
          </cell>
          <cell r="H1155">
            <v>0.28000000000000003</v>
          </cell>
          <cell r="I1155">
            <v>56.95</v>
          </cell>
          <cell r="J1155">
            <v>196.52</v>
          </cell>
          <cell r="K1155">
            <v>7.83</v>
          </cell>
        </row>
        <row r="1156">
          <cell r="B1156" t="str">
            <v>WNBA2011</v>
          </cell>
          <cell r="C1156" t="str">
            <v>No. &amp; So. Appalachia</v>
          </cell>
          <cell r="D1156" t="str">
            <v>WN</v>
          </cell>
          <cell r="E1156" t="str">
            <v>BA</v>
          </cell>
          <cell r="F1156">
            <v>2011</v>
          </cell>
          <cell r="G1156">
            <v>36</v>
          </cell>
          <cell r="H1156">
            <v>0.57999999999999996</v>
          </cell>
          <cell r="I1156">
            <v>53.96</v>
          </cell>
          <cell r="J1156">
            <v>54.74</v>
          </cell>
          <cell r="K1156">
            <v>2.1800000000000002</v>
          </cell>
        </row>
        <row r="1157">
          <cell r="B1157" t="str">
            <v>WNBA2013</v>
          </cell>
          <cell r="C1157" t="str">
            <v>No. &amp; So. Appalachia</v>
          </cell>
          <cell r="D1157" t="str">
            <v>WN</v>
          </cell>
          <cell r="E1157" t="str">
            <v>BA</v>
          </cell>
          <cell r="F1157">
            <v>2013</v>
          </cell>
          <cell r="G1157">
            <v>40</v>
          </cell>
          <cell r="H1157">
            <v>0.78</v>
          </cell>
          <cell r="I1157">
            <v>70.069999999999993</v>
          </cell>
          <cell r="J1157">
            <v>76.12</v>
          </cell>
          <cell r="K1157">
            <v>3.03</v>
          </cell>
        </row>
        <row r="1158">
          <cell r="B1158" t="str">
            <v>WNBA2016</v>
          </cell>
          <cell r="C1158" t="str">
            <v>No. &amp; So. Appalachia</v>
          </cell>
          <cell r="D1158" t="str">
            <v>WN</v>
          </cell>
          <cell r="E1158" t="str">
            <v>BA</v>
          </cell>
          <cell r="F1158">
            <v>2016</v>
          </cell>
          <cell r="G1158">
            <v>40</v>
          </cell>
          <cell r="H1158">
            <v>0.74</v>
          </cell>
          <cell r="I1158">
            <v>69.86</v>
          </cell>
          <cell r="J1158">
            <v>76.84</v>
          </cell>
          <cell r="K1158">
            <v>3.06</v>
          </cell>
        </row>
        <row r="1159">
          <cell r="B1159" t="str">
            <v>WNBA2020</v>
          </cell>
          <cell r="C1159" t="str">
            <v>No. &amp; So. Appalachia</v>
          </cell>
          <cell r="D1159" t="str">
            <v>WN</v>
          </cell>
          <cell r="E1159" t="str">
            <v>BA</v>
          </cell>
          <cell r="F1159">
            <v>2020</v>
          </cell>
          <cell r="G1159">
            <v>36</v>
          </cell>
          <cell r="H1159">
            <v>0.68</v>
          </cell>
          <cell r="I1159">
            <v>53.48</v>
          </cell>
          <cell r="J1159">
            <v>78.650000000000006</v>
          </cell>
          <cell r="K1159">
            <v>3.13</v>
          </cell>
        </row>
        <row r="1160">
          <cell r="B1160" t="str">
            <v>WNBA2025</v>
          </cell>
          <cell r="C1160" t="str">
            <v>No. &amp; So. Appalachia</v>
          </cell>
          <cell r="D1160" t="str">
            <v>WN</v>
          </cell>
          <cell r="E1160" t="str">
            <v>BA</v>
          </cell>
          <cell r="F1160">
            <v>2025</v>
          </cell>
          <cell r="G1160">
            <v>42</v>
          </cell>
          <cell r="H1160">
            <v>0.33</v>
          </cell>
          <cell r="I1160">
            <v>86.11</v>
          </cell>
          <cell r="J1160">
            <v>86.24</v>
          </cell>
          <cell r="K1160">
            <v>3.44</v>
          </cell>
        </row>
        <row r="1161">
          <cell r="B1161" t="str">
            <v>WNBA2030</v>
          </cell>
          <cell r="C1161" t="str">
            <v>No. &amp; So. Appalachia</v>
          </cell>
          <cell r="D1161" t="str">
            <v>WN</v>
          </cell>
          <cell r="E1161" t="str">
            <v>BA</v>
          </cell>
          <cell r="F1161">
            <v>2030</v>
          </cell>
          <cell r="G1161">
            <v>43</v>
          </cell>
          <cell r="H1161">
            <v>0.06</v>
          </cell>
          <cell r="I1161">
            <v>88.8</v>
          </cell>
          <cell r="J1161">
            <v>97.12</v>
          </cell>
          <cell r="K1161">
            <v>3.87</v>
          </cell>
        </row>
        <row r="1162">
          <cell r="B1162">
            <v>0</v>
          </cell>
          <cell r="C1162">
            <v>0</v>
          </cell>
        </row>
        <row r="1163">
          <cell r="B1163" t="str">
            <v>WNBB2008</v>
          </cell>
          <cell r="C1163" t="str">
            <v>No. &amp; So. Appalachia</v>
          </cell>
          <cell r="D1163" t="str">
            <v>WN</v>
          </cell>
          <cell r="E1163" t="str">
            <v>BB</v>
          </cell>
          <cell r="F1163">
            <v>2008</v>
          </cell>
          <cell r="G1163">
            <v>9</v>
          </cell>
          <cell r="H1163">
            <v>1.3</v>
          </cell>
          <cell r="I1163">
            <v>53.57</v>
          </cell>
          <cell r="J1163">
            <v>224.76</v>
          </cell>
          <cell r="K1163">
            <v>9.0399999999999991</v>
          </cell>
        </row>
        <row r="1164">
          <cell r="B1164" t="str">
            <v>WNBB2009</v>
          </cell>
          <cell r="C1164" t="str">
            <v>No. &amp; So. Appalachia</v>
          </cell>
          <cell r="D1164" t="str">
            <v>WN</v>
          </cell>
          <cell r="E1164" t="str">
            <v>BB</v>
          </cell>
          <cell r="F1164">
            <v>2009</v>
          </cell>
          <cell r="G1164">
            <v>9</v>
          </cell>
          <cell r="H1164">
            <v>1.3</v>
          </cell>
          <cell r="I1164">
            <v>53.79</v>
          </cell>
          <cell r="J1164">
            <v>194.56</v>
          </cell>
          <cell r="K1164">
            <v>7.83</v>
          </cell>
        </row>
        <row r="1165">
          <cell r="B1165" t="str">
            <v>WNBB2011</v>
          </cell>
          <cell r="C1165" t="str">
            <v>No. &amp; So. Appalachia</v>
          </cell>
          <cell r="D1165" t="str">
            <v>WN</v>
          </cell>
          <cell r="E1165" t="str">
            <v>BB</v>
          </cell>
          <cell r="F1165">
            <v>2011</v>
          </cell>
          <cell r="G1165">
            <v>5</v>
          </cell>
          <cell r="H1165">
            <v>0.42</v>
          </cell>
          <cell r="I1165">
            <v>36.299999999999997</v>
          </cell>
          <cell r="J1165">
            <v>44.16</v>
          </cell>
          <cell r="K1165">
            <v>1.78</v>
          </cell>
        </row>
        <row r="1166">
          <cell r="B1166" t="str">
            <v>WNBB2013</v>
          </cell>
          <cell r="C1166" t="str">
            <v>No. &amp; So. Appalachia</v>
          </cell>
          <cell r="D1166" t="str">
            <v>WN</v>
          </cell>
          <cell r="E1166" t="str">
            <v>BB</v>
          </cell>
          <cell r="F1166">
            <v>2013</v>
          </cell>
          <cell r="G1166">
            <v>5</v>
          </cell>
          <cell r="H1166">
            <v>0.14000000000000001</v>
          </cell>
          <cell r="I1166">
            <v>36.229999999999997</v>
          </cell>
          <cell r="J1166">
            <v>43.27</v>
          </cell>
          <cell r="K1166">
            <v>1.74</v>
          </cell>
        </row>
        <row r="1167">
          <cell r="B1167" t="str">
            <v>WNBB2016</v>
          </cell>
          <cell r="C1167" t="str">
            <v>No. &amp; So. Appalachia</v>
          </cell>
          <cell r="D1167" t="str">
            <v>WN</v>
          </cell>
          <cell r="E1167" t="str">
            <v>BB</v>
          </cell>
          <cell r="F1167">
            <v>2016</v>
          </cell>
          <cell r="G1167">
            <v>3</v>
          </cell>
          <cell r="H1167">
            <v>0.02</v>
          </cell>
          <cell r="I1167">
            <v>32.89</v>
          </cell>
          <cell r="J1167">
            <v>44.24</v>
          </cell>
          <cell r="K1167">
            <v>1.78</v>
          </cell>
        </row>
        <row r="1168">
          <cell r="B1168" t="str">
            <v>WNBB2020</v>
          </cell>
          <cell r="C1168" t="str">
            <v>No. &amp; So. Appalachia</v>
          </cell>
          <cell r="D1168" t="str">
            <v>WN</v>
          </cell>
          <cell r="E1168" t="str">
            <v>BB</v>
          </cell>
          <cell r="F1168">
            <v>2020</v>
          </cell>
          <cell r="G1168">
            <v>3</v>
          </cell>
          <cell r="H1168">
            <v>0.02</v>
          </cell>
          <cell r="I1168">
            <v>32.76</v>
          </cell>
          <cell r="J1168">
            <v>45.19</v>
          </cell>
          <cell r="K1168">
            <v>1.82</v>
          </cell>
        </row>
        <row r="1169">
          <cell r="B1169" t="str">
            <v>WNBB2025</v>
          </cell>
          <cell r="C1169" t="str">
            <v>No. &amp; So. Appalachia</v>
          </cell>
          <cell r="D1169" t="str">
            <v>WN</v>
          </cell>
          <cell r="E1169" t="str">
            <v>BB</v>
          </cell>
          <cell r="F1169">
            <v>2025</v>
          </cell>
          <cell r="G1169">
            <v>6</v>
          </cell>
          <cell r="H1169">
            <v>0.14000000000000001</v>
          </cell>
          <cell r="I1169">
            <v>40.94</v>
          </cell>
          <cell r="J1169">
            <v>47.67</v>
          </cell>
          <cell r="K1169">
            <v>1.92</v>
          </cell>
        </row>
        <row r="1170">
          <cell r="B1170" t="str">
            <v>WNBB2030</v>
          </cell>
          <cell r="C1170" t="str">
            <v>No. &amp; So. Appalachia</v>
          </cell>
          <cell r="D1170" t="str">
            <v>WN</v>
          </cell>
          <cell r="E1170" t="str">
            <v>BB</v>
          </cell>
          <cell r="F1170">
            <v>2030</v>
          </cell>
          <cell r="G1170">
            <v>8</v>
          </cell>
          <cell r="H1170">
            <v>0.03</v>
          </cell>
          <cell r="I1170">
            <v>49.03</v>
          </cell>
          <cell r="J1170">
            <v>49.78</v>
          </cell>
          <cell r="K1170">
            <v>2</v>
          </cell>
        </row>
        <row r="1171">
          <cell r="B1171">
            <v>0</v>
          </cell>
          <cell r="C1171">
            <v>0</v>
          </cell>
        </row>
        <row r="1172">
          <cell r="B1172" t="str">
            <v>WNBD2008</v>
          </cell>
          <cell r="C1172" t="str">
            <v>No. &amp; So. Appalachia</v>
          </cell>
          <cell r="D1172" t="str">
            <v>WN</v>
          </cell>
          <cell r="E1172" t="str">
            <v>BD</v>
          </cell>
          <cell r="F1172">
            <v>2008</v>
          </cell>
          <cell r="G1172">
            <v>46</v>
          </cell>
          <cell r="H1172">
            <v>10.71</v>
          </cell>
          <cell r="I1172">
            <v>58.75</v>
          </cell>
          <cell r="J1172">
            <v>139.09</v>
          </cell>
          <cell r="K1172">
            <v>5.59</v>
          </cell>
        </row>
        <row r="1173">
          <cell r="B1173" t="str">
            <v>WNBD2009</v>
          </cell>
          <cell r="C1173" t="str">
            <v>No. &amp; So. Appalachia</v>
          </cell>
          <cell r="D1173" t="str">
            <v>WN</v>
          </cell>
          <cell r="E1173" t="str">
            <v>BD</v>
          </cell>
          <cell r="F1173">
            <v>2009</v>
          </cell>
          <cell r="G1173">
            <v>46</v>
          </cell>
          <cell r="H1173">
            <v>10.59</v>
          </cell>
          <cell r="I1173">
            <v>58.99</v>
          </cell>
          <cell r="J1173">
            <v>135.25</v>
          </cell>
          <cell r="K1173">
            <v>5.43</v>
          </cell>
        </row>
        <row r="1174">
          <cell r="B1174" t="str">
            <v>WNBD2011</v>
          </cell>
          <cell r="C1174" t="str">
            <v>No. &amp; So. Appalachia</v>
          </cell>
          <cell r="D1174" t="str">
            <v>WN</v>
          </cell>
          <cell r="E1174" t="str">
            <v>BD</v>
          </cell>
          <cell r="F1174">
            <v>2011</v>
          </cell>
          <cell r="G1174">
            <v>24</v>
          </cell>
          <cell r="H1174">
            <v>16.62</v>
          </cell>
          <cell r="I1174">
            <v>33.06</v>
          </cell>
          <cell r="J1174">
            <v>53.85</v>
          </cell>
          <cell r="K1174">
            <v>2.16</v>
          </cell>
        </row>
        <row r="1175">
          <cell r="B1175" t="str">
            <v>WNBD2013</v>
          </cell>
          <cell r="C1175" t="str">
            <v>No. &amp; So. Appalachia</v>
          </cell>
          <cell r="D1175" t="str">
            <v>WN</v>
          </cell>
          <cell r="E1175" t="str">
            <v>BD</v>
          </cell>
          <cell r="F1175">
            <v>2013</v>
          </cell>
          <cell r="G1175">
            <v>48</v>
          </cell>
          <cell r="H1175">
            <v>25.92</v>
          </cell>
          <cell r="I1175">
            <v>67.150000000000006</v>
          </cell>
          <cell r="J1175">
            <v>75.52</v>
          </cell>
          <cell r="K1175">
            <v>3.03</v>
          </cell>
        </row>
        <row r="1176">
          <cell r="B1176" t="str">
            <v>WNBD2016</v>
          </cell>
          <cell r="C1176" t="str">
            <v>No. &amp; So. Appalachia</v>
          </cell>
          <cell r="D1176" t="str">
            <v>WN</v>
          </cell>
          <cell r="E1176" t="str">
            <v>BD</v>
          </cell>
          <cell r="F1176">
            <v>2016</v>
          </cell>
          <cell r="G1176">
            <v>48</v>
          </cell>
          <cell r="H1176">
            <v>23.68</v>
          </cell>
          <cell r="I1176">
            <v>66.95</v>
          </cell>
          <cell r="J1176">
            <v>76.23</v>
          </cell>
          <cell r="K1176">
            <v>3.06</v>
          </cell>
        </row>
        <row r="1177">
          <cell r="B1177" t="str">
            <v>WNBD2020</v>
          </cell>
          <cell r="C1177" t="str">
            <v>No. &amp; So. Appalachia</v>
          </cell>
          <cell r="D1177" t="str">
            <v>WN</v>
          </cell>
          <cell r="E1177" t="str">
            <v>BD</v>
          </cell>
          <cell r="F1177">
            <v>2020</v>
          </cell>
          <cell r="G1177">
            <v>49</v>
          </cell>
          <cell r="H1177">
            <v>21.92</v>
          </cell>
          <cell r="I1177">
            <v>69.58</v>
          </cell>
          <cell r="J1177">
            <v>78.02</v>
          </cell>
          <cell r="K1177">
            <v>3.13</v>
          </cell>
        </row>
        <row r="1178">
          <cell r="B1178" t="str">
            <v>WNBD2025</v>
          </cell>
          <cell r="C1178" t="str">
            <v>No. &amp; So. Appalachia</v>
          </cell>
          <cell r="D1178" t="str">
            <v>WN</v>
          </cell>
          <cell r="E1178" t="str">
            <v>BD</v>
          </cell>
          <cell r="F1178">
            <v>2025</v>
          </cell>
          <cell r="G1178">
            <v>50</v>
          </cell>
          <cell r="H1178">
            <v>13.7</v>
          </cell>
          <cell r="I1178">
            <v>82.97</v>
          </cell>
          <cell r="J1178">
            <v>85.55</v>
          </cell>
          <cell r="K1178">
            <v>3.44</v>
          </cell>
        </row>
        <row r="1179">
          <cell r="B1179" t="str">
            <v>WNBD2030</v>
          </cell>
          <cell r="C1179" t="str">
            <v>No. &amp; So. Appalachia</v>
          </cell>
          <cell r="D1179" t="str">
            <v>WN</v>
          </cell>
          <cell r="E1179" t="str">
            <v>BD</v>
          </cell>
          <cell r="F1179">
            <v>2030</v>
          </cell>
          <cell r="G1179">
            <v>52</v>
          </cell>
          <cell r="H1179">
            <v>2.2400000000000002</v>
          </cell>
          <cell r="I1179">
            <v>88.8</v>
          </cell>
          <cell r="J1179">
            <v>96.35</v>
          </cell>
          <cell r="K1179">
            <v>3.87</v>
          </cell>
        </row>
        <row r="1180">
          <cell r="B1180">
            <v>0</v>
          </cell>
          <cell r="C1180">
            <v>0</v>
          </cell>
        </row>
        <row r="1181">
          <cell r="B1181" t="str">
            <v>WNBE2008</v>
          </cell>
          <cell r="C1181" t="str">
            <v>No. &amp; So. Appalachia</v>
          </cell>
          <cell r="D1181" t="str">
            <v>WN</v>
          </cell>
          <cell r="E1181" t="str">
            <v>BE</v>
          </cell>
          <cell r="F1181">
            <v>2008</v>
          </cell>
          <cell r="G1181">
            <v>37</v>
          </cell>
          <cell r="H1181">
            <v>5.73</v>
          </cell>
          <cell r="I1181">
            <v>56.72</v>
          </cell>
          <cell r="J1181">
            <v>140.4</v>
          </cell>
          <cell r="K1181">
            <v>5.52</v>
          </cell>
        </row>
        <row r="1182">
          <cell r="B1182" t="str">
            <v>WNBE2009</v>
          </cell>
          <cell r="C1182" t="str">
            <v>No. &amp; So. Appalachia</v>
          </cell>
          <cell r="D1182" t="str">
            <v>WN</v>
          </cell>
          <cell r="E1182" t="str">
            <v>BE</v>
          </cell>
          <cell r="F1182">
            <v>2009</v>
          </cell>
          <cell r="G1182">
            <v>37</v>
          </cell>
          <cell r="H1182">
            <v>4.96</v>
          </cell>
          <cell r="I1182">
            <v>56.95</v>
          </cell>
          <cell r="J1182">
            <v>137.74</v>
          </cell>
          <cell r="K1182">
            <v>5.41</v>
          </cell>
        </row>
        <row r="1183">
          <cell r="B1183" t="str">
            <v>WNBE2011</v>
          </cell>
          <cell r="C1183" t="str">
            <v>No. &amp; So. Appalachia</v>
          </cell>
          <cell r="D1183" t="str">
            <v>WN</v>
          </cell>
          <cell r="E1183" t="str">
            <v>BE</v>
          </cell>
          <cell r="F1183">
            <v>2011</v>
          </cell>
          <cell r="G1183">
            <v>36</v>
          </cell>
          <cell r="H1183">
            <v>117.92</v>
          </cell>
          <cell r="I1183">
            <v>53.96</v>
          </cell>
          <cell r="J1183">
            <v>57.15</v>
          </cell>
          <cell r="K1183">
            <v>2.25</v>
          </cell>
        </row>
        <row r="1184">
          <cell r="B1184" t="str">
            <v>WNBE2013</v>
          </cell>
          <cell r="C1184" t="str">
            <v>No. &amp; So. Appalachia</v>
          </cell>
          <cell r="D1184" t="str">
            <v>WN</v>
          </cell>
          <cell r="E1184" t="str">
            <v>BE</v>
          </cell>
          <cell r="F1184">
            <v>2013</v>
          </cell>
          <cell r="G1184">
            <v>40</v>
          </cell>
          <cell r="H1184">
            <v>128.11000000000001</v>
          </cell>
          <cell r="I1184">
            <v>70.069999999999993</v>
          </cell>
          <cell r="J1184">
            <v>78.25</v>
          </cell>
          <cell r="K1184">
            <v>3.08</v>
          </cell>
        </row>
        <row r="1185">
          <cell r="B1185" t="str">
            <v>WNBE2016</v>
          </cell>
          <cell r="C1185" t="str">
            <v>No. &amp; So. Appalachia</v>
          </cell>
          <cell r="D1185" t="str">
            <v>WN</v>
          </cell>
          <cell r="E1185" t="str">
            <v>BE</v>
          </cell>
          <cell r="F1185">
            <v>2016</v>
          </cell>
          <cell r="G1185">
            <v>40</v>
          </cell>
          <cell r="H1185">
            <v>127.31</v>
          </cell>
          <cell r="I1185">
            <v>69.86</v>
          </cell>
          <cell r="J1185">
            <v>78.98</v>
          </cell>
          <cell r="K1185">
            <v>3.1</v>
          </cell>
        </row>
        <row r="1186">
          <cell r="B1186" t="str">
            <v>WNBE2020</v>
          </cell>
          <cell r="C1186" t="str">
            <v>No. &amp; So. Appalachia</v>
          </cell>
          <cell r="D1186" t="str">
            <v>WN</v>
          </cell>
          <cell r="E1186" t="str">
            <v>BE</v>
          </cell>
          <cell r="F1186">
            <v>2020</v>
          </cell>
          <cell r="G1186">
            <v>36</v>
          </cell>
          <cell r="H1186">
            <v>122.92</v>
          </cell>
          <cell r="I1186">
            <v>53.48</v>
          </cell>
          <cell r="J1186">
            <v>80.680000000000007</v>
          </cell>
          <cell r="K1186">
            <v>3.17</v>
          </cell>
        </row>
        <row r="1187">
          <cell r="B1187" t="str">
            <v>WNBE2025</v>
          </cell>
          <cell r="C1187" t="str">
            <v>No. &amp; So. Appalachia</v>
          </cell>
          <cell r="D1187" t="str">
            <v>WN</v>
          </cell>
          <cell r="E1187" t="str">
            <v>BE</v>
          </cell>
          <cell r="F1187">
            <v>2025</v>
          </cell>
          <cell r="G1187">
            <v>42</v>
          </cell>
          <cell r="H1187">
            <v>56.62</v>
          </cell>
          <cell r="I1187">
            <v>86.11</v>
          </cell>
          <cell r="J1187">
            <v>88.37</v>
          </cell>
          <cell r="K1187">
            <v>3.47</v>
          </cell>
        </row>
        <row r="1188">
          <cell r="B1188" t="str">
            <v>WNBE2030</v>
          </cell>
          <cell r="C1188" t="str">
            <v>No. &amp; So. Appalachia</v>
          </cell>
          <cell r="D1188" t="str">
            <v>WN</v>
          </cell>
          <cell r="E1188" t="str">
            <v>BE</v>
          </cell>
          <cell r="F1188">
            <v>2030</v>
          </cell>
          <cell r="G1188">
            <v>43</v>
          </cell>
          <cell r="H1188">
            <v>4.83</v>
          </cell>
          <cell r="I1188">
            <v>88.8</v>
          </cell>
          <cell r="J1188">
            <v>99.33</v>
          </cell>
          <cell r="K1188">
            <v>3.9</v>
          </cell>
        </row>
        <row r="1189">
          <cell r="B1189">
            <v>0</v>
          </cell>
          <cell r="C1189">
            <v>0</v>
          </cell>
        </row>
        <row r="1190">
          <cell r="B1190" t="str">
            <v>WNBF2008</v>
          </cell>
          <cell r="C1190" t="str">
            <v>No. &amp; So. Appalachia</v>
          </cell>
          <cell r="D1190" t="str">
            <v>WN</v>
          </cell>
          <cell r="E1190" t="str">
            <v>BF</v>
          </cell>
          <cell r="F1190">
            <v>2008</v>
          </cell>
          <cell r="G1190">
            <v>47</v>
          </cell>
          <cell r="H1190">
            <v>18.25</v>
          </cell>
          <cell r="I1190">
            <v>58.75</v>
          </cell>
          <cell r="J1190">
            <v>135.99</v>
          </cell>
          <cell r="K1190">
            <v>5.37</v>
          </cell>
        </row>
        <row r="1191">
          <cell r="B1191" t="str">
            <v>WNBF2009</v>
          </cell>
          <cell r="C1191" t="str">
            <v>No. &amp; So. Appalachia</v>
          </cell>
          <cell r="D1191" t="str">
            <v>WN</v>
          </cell>
          <cell r="E1191" t="str">
            <v>BF</v>
          </cell>
          <cell r="F1191">
            <v>2009</v>
          </cell>
          <cell r="G1191">
            <v>47</v>
          </cell>
          <cell r="H1191">
            <v>14.82</v>
          </cell>
          <cell r="I1191">
            <v>58.99</v>
          </cell>
          <cell r="J1191">
            <v>136.37</v>
          </cell>
          <cell r="K1191">
            <v>5.39</v>
          </cell>
        </row>
        <row r="1192">
          <cell r="B1192" t="str">
            <v>WNBF2011</v>
          </cell>
          <cell r="C1192" t="str">
            <v>No. &amp; So. Appalachia</v>
          </cell>
          <cell r="D1192" t="str">
            <v>WN</v>
          </cell>
          <cell r="E1192" t="str">
            <v>BF</v>
          </cell>
          <cell r="F1192">
            <v>2011</v>
          </cell>
          <cell r="G1192">
            <v>10</v>
          </cell>
          <cell r="H1192">
            <v>7.63</v>
          </cell>
          <cell r="I1192">
            <v>26.16</v>
          </cell>
          <cell r="J1192">
            <v>29.24</v>
          </cell>
          <cell r="K1192">
            <v>1.1499999999999999</v>
          </cell>
        </row>
        <row r="1193">
          <cell r="B1193" t="str">
            <v>WNBF2013</v>
          </cell>
          <cell r="C1193" t="str">
            <v>No. &amp; So. Appalachia</v>
          </cell>
          <cell r="D1193" t="str">
            <v>WN</v>
          </cell>
          <cell r="E1193" t="str">
            <v>BF</v>
          </cell>
          <cell r="F1193">
            <v>2013</v>
          </cell>
          <cell r="G1193">
            <v>12</v>
          </cell>
          <cell r="H1193">
            <v>4.66</v>
          </cell>
          <cell r="I1193">
            <v>28.63</v>
          </cell>
          <cell r="J1193">
            <v>29.4</v>
          </cell>
          <cell r="K1193">
            <v>1.1599999999999999</v>
          </cell>
        </row>
        <row r="1194">
          <cell r="B1194" t="str">
            <v>WNBF2016</v>
          </cell>
          <cell r="C1194" t="str">
            <v>No. &amp; So. Appalachia</v>
          </cell>
          <cell r="D1194" t="str">
            <v>WN</v>
          </cell>
          <cell r="E1194" t="str">
            <v>BF</v>
          </cell>
          <cell r="F1194">
            <v>2016</v>
          </cell>
          <cell r="G1194">
            <v>13</v>
          </cell>
          <cell r="H1194">
            <v>4.7699999999999996</v>
          </cell>
          <cell r="I1194">
            <v>28.84</v>
          </cell>
          <cell r="J1194">
            <v>29.72</v>
          </cell>
          <cell r="K1194">
            <v>1.17</v>
          </cell>
        </row>
        <row r="1195">
          <cell r="B1195" t="str">
            <v>WNBF2020</v>
          </cell>
          <cell r="C1195" t="str">
            <v>No. &amp; So. Appalachia</v>
          </cell>
          <cell r="D1195" t="str">
            <v>WN</v>
          </cell>
          <cell r="E1195" t="str">
            <v>BF</v>
          </cell>
          <cell r="F1195">
            <v>2020</v>
          </cell>
          <cell r="G1195">
            <v>12</v>
          </cell>
          <cell r="H1195">
            <v>4.53</v>
          </cell>
          <cell r="I1195">
            <v>28.43</v>
          </cell>
          <cell r="J1195">
            <v>29.62</v>
          </cell>
          <cell r="K1195">
            <v>1.17</v>
          </cell>
        </row>
        <row r="1196">
          <cell r="B1196" t="str">
            <v>WNBF2025</v>
          </cell>
          <cell r="C1196" t="str">
            <v>No. &amp; So. Appalachia</v>
          </cell>
          <cell r="D1196" t="str">
            <v>WN</v>
          </cell>
          <cell r="E1196" t="str">
            <v>BF</v>
          </cell>
          <cell r="F1196">
            <v>2025</v>
          </cell>
          <cell r="G1196">
            <v>9</v>
          </cell>
          <cell r="H1196">
            <v>4.3499999999999996</v>
          </cell>
          <cell r="I1196">
            <v>25.3</v>
          </cell>
          <cell r="J1196">
            <v>29.59</v>
          </cell>
          <cell r="K1196">
            <v>1.17</v>
          </cell>
        </row>
        <row r="1197">
          <cell r="B1197" t="str">
            <v>WNBF2030</v>
          </cell>
          <cell r="C1197" t="str">
            <v>No. &amp; So. Appalachia</v>
          </cell>
          <cell r="D1197" t="str">
            <v>WN</v>
          </cell>
          <cell r="E1197" t="str">
            <v>BF</v>
          </cell>
          <cell r="F1197">
            <v>2030</v>
          </cell>
          <cell r="G1197">
            <v>16</v>
          </cell>
          <cell r="H1197">
            <v>16.809999999999999</v>
          </cell>
          <cell r="I1197">
            <v>30.15</v>
          </cell>
          <cell r="J1197">
            <v>30.15</v>
          </cell>
          <cell r="K1197">
            <v>1.19</v>
          </cell>
        </row>
        <row r="1198">
          <cell r="B1198">
            <v>0</v>
          </cell>
          <cell r="C1198">
            <v>0</v>
          </cell>
        </row>
        <row r="1199">
          <cell r="B1199" t="str">
            <v>WNBG2008</v>
          </cell>
          <cell r="C1199" t="str">
            <v>No. &amp; So. Appalachia</v>
          </cell>
          <cell r="D1199" t="str">
            <v>WN</v>
          </cell>
          <cell r="E1199" t="str">
            <v>BG</v>
          </cell>
          <cell r="F1199">
            <v>2008</v>
          </cell>
          <cell r="G1199">
            <v>38</v>
          </cell>
          <cell r="H1199">
            <v>9.5500000000000007</v>
          </cell>
          <cell r="I1199">
            <v>58.75</v>
          </cell>
          <cell r="J1199">
            <v>132.97999999999999</v>
          </cell>
          <cell r="K1199">
            <v>5.36</v>
          </cell>
        </row>
        <row r="1200">
          <cell r="B1200" t="str">
            <v>WNBG2009</v>
          </cell>
          <cell r="C1200" t="str">
            <v>No. &amp; So. Appalachia</v>
          </cell>
          <cell r="D1200" t="str">
            <v>WN</v>
          </cell>
          <cell r="E1200" t="str">
            <v>BG</v>
          </cell>
          <cell r="F1200">
            <v>2009</v>
          </cell>
          <cell r="G1200">
            <v>38</v>
          </cell>
          <cell r="H1200">
            <v>8.6999999999999993</v>
          </cell>
          <cell r="I1200">
            <v>58.99</v>
          </cell>
          <cell r="J1200">
            <v>133.22999999999999</v>
          </cell>
          <cell r="K1200">
            <v>5.37</v>
          </cell>
        </row>
        <row r="1201">
          <cell r="B1201" t="str">
            <v>WNBG2011</v>
          </cell>
          <cell r="C1201" t="str">
            <v>No. &amp; So. Appalachia</v>
          </cell>
          <cell r="D1201" t="str">
            <v>WN</v>
          </cell>
          <cell r="E1201" t="str">
            <v>BG</v>
          </cell>
          <cell r="F1201">
            <v>2011</v>
          </cell>
          <cell r="G1201">
            <v>5</v>
          </cell>
          <cell r="H1201">
            <v>2.37</v>
          </cell>
          <cell r="I1201">
            <v>26.16</v>
          </cell>
          <cell r="J1201">
            <v>28.08</v>
          </cell>
          <cell r="K1201">
            <v>1.1299999999999999</v>
          </cell>
        </row>
        <row r="1202">
          <cell r="B1202" t="str">
            <v>WNBG2013</v>
          </cell>
          <cell r="C1202" t="str">
            <v>No. &amp; So. Appalachia</v>
          </cell>
          <cell r="D1202" t="str">
            <v>WN</v>
          </cell>
          <cell r="E1202" t="str">
            <v>BG</v>
          </cell>
          <cell r="F1202">
            <v>2013</v>
          </cell>
          <cell r="G1202">
            <v>4</v>
          </cell>
          <cell r="H1202">
            <v>2.36</v>
          </cell>
          <cell r="I1202">
            <v>25.6</v>
          </cell>
          <cell r="J1202">
            <v>28.06</v>
          </cell>
          <cell r="K1202">
            <v>1.1299999999999999</v>
          </cell>
        </row>
        <row r="1203">
          <cell r="B1203" t="str">
            <v>WNBG2016</v>
          </cell>
          <cell r="C1203" t="str">
            <v>No. &amp; So. Appalachia</v>
          </cell>
          <cell r="D1203" t="str">
            <v>WN</v>
          </cell>
          <cell r="E1203" t="str">
            <v>BG</v>
          </cell>
          <cell r="F1203">
            <v>2016</v>
          </cell>
          <cell r="G1203">
            <v>4</v>
          </cell>
          <cell r="H1203">
            <v>2.35</v>
          </cell>
          <cell r="I1203">
            <v>25.53</v>
          </cell>
          <cell r="J1203">
            <v>28.01</v>
          </cell>
          <cell r="K1203">
            <v>1.1299999999999999</v>
          </cell>
        </row>
        <row r="1204">
          <cell r="B1204" t="str">
            <v>WNBG2020</v>
          </cell>
          <cell r="C1204" t="str">
            <v>No. &amp; So. Appalachia</v>
          </cell>
          <cell r="D1204" t="str">
            <v>WN</v>
          </cell>
          <cell r="E1204" t="str">
            <v>BG</v>
          </cell>
          <cell r="F1204">
            <v>2020</v>
          </cell>
          <cell r="G1204">
            <v>4</v>
          </cell>
          <cell r="H1204">
            <v>2.35</v>
          </cell>
          <cell r="I1204">
            <v>25.43</v>
          </cell>
          <cell r="J1204">
            <v>27.73</v>
          </cell>
          <cell r="K1204">
            <v>1.1200000000000001</v>
          </cell>
        </row>
        <row r="1205">
          <cell r="B1205" t="str">
            <v>WNBG2025</v>
          </cell>
          <cell r="C1205" t="str">
            <v>No. &amp; So. Appalachia</v>
          </cell>
          <cell r="D1205" t="str">
            <v>WN</v>
          </cell>
          <cell r="E1205" t="str">
            <v>BG</v>
          </cell>
          <cell r="F1205">
            <v>2025</v>
          </cell>
          <cell r="G1205">
            <v>4</v>
          </cell>
          <cell r="H1205">
            <v>2.2200000000000002</v>
          </cell>
          <cell r="I1205">
            <v>25.3</v>
          </cell>
          <cell r="J1205">
            <v>27.97</v>
          </cell>
          <cell r="K1205">
            <v>1.1299999999999999</v>
          </cell>
        </row>
        <row r="1206">
          <cell r="B1206" t="str">
            <v>WNBG2030</v>
          </cell>
          <cell r="C1206" t="str">
            <v>No. &amp; So. Appalachia</v>
          </cell>
          <cell r="D1206" t="str">
            <v>WN</v>
          </cell>
          <cell r="E1206" t="str">
            <v>BG</v>
          </cell>
          <cell r="F1206">
            <v>2030</v>
          </cell>
          <cell r="G1206">
            <v>8</v>
          </cell>
          <cell r="H1206">
            <v>1.03</v>
          </cell>
          <cell r="I1206">
            <v>28.44</v>
          </cell>
          <cell r="J1206">
            <v>28.88</v>
          </cell>
          <cell r="K1206">
            <v>1.17</v>
          </cell>
        </row>
        <row r="1207">
          <cell r="B1207">
            <v>0</v>
          </cell>
          <cell r="C1207">
            <v>0</v>
          </cell>
        </row>
        <row r="1208">
          <cell r="B1208" t="str">
            <v>WNSE2008</v>
          </cell>
          <cell r="C1208" t="str">
            <v>No. &amp; So. Appalachia</v>
          </cell>
          <cell r="D1208" t="str">
            <v>WN</v>
          </cell>
          <cell r="E1208" t="str">
            <v>SE</v>
          </cell>
          <cell r="F1208">
            <v>2008</v>
          </cell>
          <cell r="G1208">
            <v>2</v>
          </cell>
          <cell r="H1208">
            <v>1.42</v>
          </cell>
          <cell r="I1208">
            <v>24.21</v>
          </cell>
          <cell r="J1208">
            <v>89.68</v>
          </cell>
          <cell r="K1208">
            <v>5.47</v>
          </cell>
        </row>
        <row r="1209">
          <cell r="B1209" t="str">
            <v>WNSE2009</v>
          </cell>
          <cell r="C1209" t="str">
            <v>No. &amp; So. Appalachia</v>
          </cell>
          <cell r="D1209" t="str">
            <v>WN</v>
          </cell>
          <cell r="E1209" t="str">
            <v>SE</v>
          </cell>
          <cell r="F1209">
            <v>2009</v>
          </cell>
          <cell r="G1209">
            <v>2</v>
          </cell>
          <cell r="H1209">
            <v>1.42</v>
          </cell>
          <cell r="I1209">
            <v>24.31</v>
          </cell>
          <cell r="J1209">
            <v>93.6</v>
          </cell>
          <cell r="K1209">
            <v>5.71</v>
          </cell>
        </row>
        <row r="1210">
          <cell r="B1210" t="str">
            <v>WNSE2011</v>
          </cell>
          <cell r="C1210" t="str">
            <v>No. &amp; So. Appalachia</v>
          </cell>
          <cell r="D1210" t="str">
            <v>WN</v>
          </cell>
          <cell r="E1210" t="str">
            <v>SE</v>
          </cell>
          <cell r="F1210">
            <v>2011</v>
          </cell>
          <cell r="G1210">
            <v>2</v>
          </cell>
          <cell r="H1210">
            <v>0.64</v>
          </cell>
          <cell r="I1210">
            <v>24.39</v>
          </cell>
          <cell r="J1210">
            <v>28.08</v>
          </cell>
          <cell r="K1210">
            <v>1.71</v>
          </cell>
        </row>
        <row r="1211">
          <cell r="B1211" t="str">
            <v>WNSE2013</v>
          </cell>
          <cell r="C1211" t="str">
            <v>No. &amp; So. Appalachia</v>
          </cell>
          <cell r="D1211" t="str">
            <v>WN</v>
          </cell>
          <cell r="E1211" t="str">
            <v>SE</v>
          </cell>
          <cell r="F1211">
            <v>2013</v>
          </cell>
          <cell r="G1211">
            <v>1</v>
          </cell>
          <cell r="H1211">
            <v>0</v>
          </cell>
          <cell r="I1211">
            <v>17.59</v>
          </cell>
          <cell r="J1211">
            <v>28.7</v>
          </cell>
          <cell r="K1211">
            <v>1.75</v>
          </cell>
        </row>
        <row r="1212">
          <cell r="B1212" t="str">
            <v>WNSE2016</v>
          </cell>
          <cell r="C1212" t="str">
            <v>No. &amp; So. Appalachia</v>
          </cell>
          <cell r="D1212" t="str">
            <v>WN</v>
          </cell>
          <cell r="E1212" t="str">
            <v>SE</v>
          </cell>
          <cell r="F1212">
            <v>2016</v>
          </cell>
          <cell r="G1212">
            <v>1</v>
          </cell>
          <cell r="H1212">
            <v>0</v>
          </cell>
          <cell r="I1212">
            <v>17.54</v>
          </cell>
          <cell r="J1212">
            <v>28.35</v>
          </cell>
          <cell r="K1212">
            <v>1.73</v>
          </cell>
        </row>
        <row r="1213">
          <cell r="B1213" t="str">
            <v>WNSE2020</v>
          </cell>
          <cell r="C1213" t="str">
            <v>No. &amp; So. Appalachia</v>
          </cell>
          <cell r="D1213" t="str">
            <v>WN</v>
          </cell>
          <cell r="E1213" t="str">
            <v>SE</v>
          </cell>
          <cell r="F1213">
            <v>2020</v>
          </cell>
          <cell r="G1213">
            <v>1</v>
          </cell>
          <cell r="H1213">
            <v>0</v>
          </cell>
          <cell r="I1213">
            <v>17.47</v>
          </cell>
          <cell r="J1213">
            <v>30.86</v>
          </cell>
          <cell r="K1213">
            <v>1.88</v>
          </cell>
        </row>
        <row r="1214">
          <cell r="B1214" t="str">
            <v>WNSE2025</v>
          </cell>
          <cell r="C1214" t="str">
            <v>No. &amp; So. Appalachia</v>
          </cell>
          <cell r="D1214" t="str">
            <v>WN</v>
          </cell>
          <cell r="E1214" t="str">
            <v>SE</v>
          </cell>
          <cell r="F1214">
            <v>2025</v>
          </cell>
          <cell r="G1214">
            <v>1</v>
          </cell>
          <cell r="H1214">
            <v>0</v>
          </cell>
          <cell r="I1214">
            <v>17.38</v>
          </cell>
          <cell r="J1214">
            <v>31.32</v>
          </cell>
          <cell r="K1214">
            <v>1.91</v>
          </cell>
        </row>
        <row r="1215">
          <cell r="B1215" t="str">
            <v>WNSE2030</v>
          </cell>
          <cell r="C1215" t="str">
            <v>No. &amp; So. Appalachia</v>
          </cell>
          <cell r="D1215" t="str">
            <v>WN</v>
          </cell>
          <cell r="E1215" t="str">
            <v>SE</v>
          </cell>
          <cell r="F1215">
            <v>2030</v>
          </cell>
          <cell r="G1215">
            <v>1</v>
          </cell>
          <cell r="H1215">
            <v>0</v>
          </cell>
          <cell r="I1215">
            <v>17.3</v>
          </cell>
          <cell r="J1215">
            <v>31.97</v>
          </cell>
          <cell r="K1215">
            <v>1.95</v>
          </cell>
        </row>
        <row r="1216">
          <cell r="B1216">
            <v>0</v>
          </cell>
          <cell r="C1216">
            <v>0</v>
          </cell>
        </row>
        <row r="1217">
          <cell r="B1217" t="str">
            <v>WNLF2008</v>
          </cell>
          <cell r="C1217" t="str">
            <v>No. &amp; So. Appalachia</v>
          </cell>
          <cell r="D1217" t="str">
            <v>WN</v>
          </cell>
          <cell r="E1217" t="str">
            <v>LF</v>
          </cell>
          <cell r="F1217">
            <v>2008</v>
          </cell>
          <cell r="G1217">
            <v>8</v>
          </cell>
          <cell r="H1217">
            <v>0.54</v>
          </cell>
          <cell r="I1217">
            <v>32.32</v>
          </cell>
          <cell r="J1217">
            <v>35.020000000000003</v>
          </cell>
          <cell r="K1217">
            <v>2.75</v>
          </cell>
        </row>
        <row r="1218">
          <cell r="B1218" t="str">
            <v>WNLF2009</v>
          </cell>
          <cell r="C1218" t="str">
            <v>No. &amp; So. Appalachia</v>
          </cell>
          <cell r="D1218" t="str">
            <v>WN</v>
          </cell>
          <cell r="E1218" t="str">
            <v>LF</v>
          </cell>
          <cell r="F1218">
            <v>2009</v>
          </cell>
          <cell r="G1218">
            <v>8</v>
          </cell>
          <cell r="H1218">
            <v>0.7</v>
          </cell>
          <cell r="I1218">
            <v>32.450000000000003</v>
          </cell>
          <cell r="J1218">
            <v>37.24</v>
          </cell>
          <cell r="K1218">
            <v>2.92</v>
          </cell>
        </row>
        <row r="1219">
          <cell r="B1219" t="str">
            <v>WNLF2011</v>
          </cell>
          <cell r="C1219" t="str">
            <v>No. &amp; So. Appalachia</v>
          </cell>
          <cell r="D1219" t="str">
            <v>WN</v>
          </cell>
          <cell r="E1219" t="str">
            <v>LF</v>
          </cell>
          <cell r="F1219">
            <v>2011</v>
          </cell>
          <cell r="G1219">
            <v>1</v>
          </cell>
          <cell r="H1219">
            <v>0</v>
          </cell>
          <cell r="I1219">
            <v>17.63</v>
          </cell>
          <cell r="J1219">
            <v>0.65</v>
          </cell>
          <cell r="K1219">
            <v>0.05</v>
          </cell>
        </row>
        <row r="1220">
          <cell r="B1220" t="str">
            <v>WNLF2013</v>
          </cell>
          <cell r="C1220" t="str">
            <v>No. &amp; So. Appalachia</v>
          </cell>
          <cell r="D1220" t="str">
            <v>WN</v>
          </cell>
          <cell r="E1220" t="str">
            <v>LF</v>
          </cell>
          <cell r="F1220">
            <v>2013</v>
          </cell>
          <cell r="G1220">
            <v>1</v>
          </cell>
          <cell r="H1220">
            <v>0</v>
          </cell>
          <cell r="I1220">
            <v>17.59</v>
          </cell>
          <cell r="J1220">
            <v>0.56000000000000005</v>
          </cell>
          <cell r="K1220">
            <v>0.04</v>
          </cell>
        </row>
        <row r="1221">
          <cell r="B1221" t="str">
            <v>WNLF2016</v>
          </cell>
          <cell r="C1221" t="str">
            <v>No. &amp; So. Appalachia</v>
          </cell>
          <cell r="D1221" t="str">
            <v>WN</v>
          </cell>
          <cell r="E1221" t="str">
            <v>LF</v>
          </cell>
          <cell r="F1221">
            <v>2016</v>
          </cell>
          <cell r="G1221">
            <v>1</v>
          </cell>
          <cell r="H1221">
            <v>0</v>
          </cell>
          <cell r="I1221">
            <v>17.54</v>
          </cell>
          <cell r="J1221">
            <v>0.56000000000000005</v>
          </cell>
          <cell r="K1221">
            <v>0.04</v>
          </cell>
        </row>
        <row r="1222">
          <cell r="B1222" t="str">
            <v>WNLF2020</v>
          </cell>
          <cell r="C1222" t="str">
            <v>No. &amp; So. Appalachia</v>
          </cell>
          <cell r="D1222" t="str">
            <v>WN</v>
          </cell>
          <cell r="E1222" t="str">
            <v>LF</v>
          </cell>
          <cell r="F1222">
            <v>2020</v>
          </cell>
          <cell r="G1222">
            <v>1</v>
          </cell>
          <cell r="H1222">
            <v>0</v>
          </cell>
          <cell r="I1222">
            <v>17.47</v>
          </cell>
          <cell r="J1222">
            <v>0.39</v>
          </cell>
          <cell r="K1222">
            <v>0.03</v>
          </cell>
        </row>
        <row r="1223">
          <cell r="B1223" t="str">
            <v>WNLF2025</v>
          </cell>
          <cell r="C1223" t="str">
            <v>No. &amp; So. Appalachia</v>
          </cell>
          <cell r="D1223" t="str">
            <v>WN</v>
          </cell>
          <cell r="E1223" t="str">
            <v>LF</v>
          </cell>
          <cell r="F1223">
            <v>2025</v>
          </cell>
          <cell r="G1223">
            <v>1</v>
          </cell>
          <cell r="H1223">
            <v>0</v>
          </cell>
          <cell r="I1223">
            <v>17.38</v>
          </cell>
          <cell r="J1223">
            <v>0.31</v>
          </cell>
          <cell r="K1223">
            <v>0.02</v>
          </cell>
        </row>
        <row r="1224">
          <cell r="B1224" t="str">
            <v>WNLF2030</v>
          </cell>
          <cell r="C1224" t="str">
            <v>No. &amp; So. Appalachia</v>
          </cell>
          <cell r="D1224" t="str">
            <v>WN</v>
          </cell>
          <cell r="E1224" t="str">
            <v>LF</v>
          </cell>
          <cell r="F1224">
            <v>2030</v>
          </cell>
          <cell r="G1224">
            <v>1</v>
          </cell>
          <cell r="H1224">
            <v>0</v>
          </cell>
          <cell r="I1224">
            <v>17.3</v>
          </cell>
          <cell r="J1224">
            <v>0</v>
          </cell>
          <cell r="K1224">
            <v>0</v>
          </cell>
        </row>
        <row r="1225">
          <cell r="B1225">
            <v>0</v>
          </cell>
          <cell r="C1225">
            <v>0</v>
          </cell>
        </row>
        <row r="1226">
          <cell r="B1226" t="str">
            <v>WNCK2008</v>
          </cell>
          <cell r="C1226" t="str">
            <v>No. &amp; So. Appalachia</v>
          </cell>
          <cell r="D1226" t="str">
            <v>WN</v>
          </cell>
          <cell r="E1226" t="str">
            <v>CK</v>
          </cell>
          <cell r="F1226">
            <v>2008</v>
          </cell>
          <cell r="G1226">
            <v>6</v>
          </cell>
          <cell r="H1226">
            <v>3.32</v>
          </cell>
          <cell r="I1226">
            <v>73.459999999999994</v>
          </cell>
          <cell r="J1226">
            <v>208.19</v>
          </cell>
          <cell r="K1226">
            <v>7.92</v>
          </cell>
        </row>
        <row r="1227">
          <cell r="B1227" t="str">
            <v>WNCK2009</v>
          </cell>
          <cell r="C1227" t="str">
            <v>No. &amp; So. Appalachia</v>
          </cell>
          <cell r="D1227" t="str">
            <v>WN</v>
          </cell>
          <cell r="E1227" t="str">
            <v>CK</v>
          </cell>
          <cell r="F1227">
            <v>2009</v>
          </cell>
          <cell r="G1227">
            <v>6</v>
          </cell>
          <cell r="H1227">
            <v>3.32</v>
          </cell>
          <cell r="I1227">
            <v>73.760000000000005</v>
          </cell>
          <cell r="J1227">
            <v>203.89</v>
          </cell>
          <cell r="K1227">
            <v>7.76</v>
          </cell>
        </row>
        <row r="1228">
          <cell r="B1228" t="str">
            <v>WNCK2011</v>
          </cell>
          <cell r="C1228" t="str">
            <v>No. &amp; So. Appalachia</v>
          </cell>
          <cell r="D1228" t="str">
            <v>WN</v>
          </cell>
          <cell r="E1228" t="str">
            <v>CK</v>
          </cell>
          <cell r="F1228">
            <v>2011</v>
          </cell>
          <cell r="G1228">
            <v>1</v>
          </cell>
          <cell r="H1228">
            <v>2.08</v>
          </cell>
          <cell r="I1228">
            <v>20.87</v>
          </cell>
          <cell r="J1228">
            <v>141.86000000000001</v>
          </cell>
          <cell r="K1228">
            <v>5.4</v>
          </cell>
        </row>
        <row r="1229">
          <cell r="B1229" t="str">
            <v>WNCK2013</v>
          </cell>
          <cell r="C1229" t="str">
            <v>No. &amp; So. Appalachia</v>
          </cell>
          <cell r="D1229" t="str">
            <v>WN</v>
          </cell>
          <cell r="E1229" t="str">
            <v>CK</v>
          </cell>
          <cell r="F1229">
            <v>2013</v>
          </cell>
          <cell r="G1229">
            <v>6</v>
          </cell>
          <cell r="H1229">
            <v>3.25</v>
          </cell>
          <cell r="I1229">
            <v>73.849999999999994</v>
          </cell>
          <cell r="J1229">
            <v>191.69</v>
          </cell>
          <cell r="K1229">
            <v>7.3</v>
          </cell>
        </row>
        <row r="1230">
          <cell r="B1230" t="str">
            <v>WNCK2016</v>
          </cell>
          <cell r="C1230" t="str">
            <v>No. &amp; So. Appalachia</v>
          </cell>
          <cell r="D1230" t="str">
            <v>WN</v>
          </cell>
          <cell r="E1230" t="str">
            <v>CK</v>
          </cell>
          <cell r="F1230">
            <v>2016</v>
          </cell>
          <cell r="G1230">
            <v>5</v>
          </cell>
          <cell r="H1230">
            <v>0.91</v>
          </cell>
          <cell r="I1230">
            <v>62.32</v>
          </cell>
          <cell r="J1230">
            <v>189.36</v>
          </cell>
          <cell r="K1230">
            <v>7.21</v>
          </cell>
        </row>
        <row r="1231">
          <cell r="B1231" t="str">
            <v>WNCK2020</v>
          </cell>
          <cell r="C1231" t="str">
            <v>No. &amp; So. Appalachia</v>
          </cell>
          <cell r="D1231" t="str">
            <v>WN</v>
          </cell>
          <cell r="E1231" t="str">
            <v>CK</v>
          </cell>
          <cell r="F1231">
            <v>2020</v>
          </cell>
          <cell r="G1231">
            <v>1</v>
          </cell>
          <cell r="H1231">
            <v>0</v>
          </cell>
          <cell r="I1231">
            <v>20.68</v>
          </cell>
          <cell r="J1231">
            <v>185.98</v>
          </cell>
          <cell r="K1231">
            <v>7.08</v>
          </cell>
        </row>
        <row r="1232">
          <cell r="B1232" t="str">
            <v>WNCK2025</v>
          </cell>
          <cell r="C1232" t="str">
            <v>No. &amp; So. Appalachia</v>
          </cell>
          <cell r="D1232" t="str">
            <v>WN</v>
          </cell>
          <cell r="E1232" t="str">
            <v>CK</v>
          </cell>
          <cell r="F1232">
            <v>2025</v>
          </cell>
          <cell r="G1232">
            <v>1</v>
          </cell>
          <cell r="H1232">
            <v>0</v>
          </cell>
          <cell r="I1232">
            <v>20.58</v>
          </cell>
          <cell r="J1232">
            <v>182.04</v>
          </cell>
          <cell r="K1232">
            <v>6.93</v>
          </cell>
        </row>
        <row r="1233">
          <cell r="B1233" t="str">
            <v>WNCK2030</v>
          </cell>
          <cell r="C1233" t="str">
            <v>No. &amp; So. Appalachia</v>
          </cell>
          <cell r="D1233" t="str">
            <v>WN</v>
          </cell>
          <cell r="E1233" t="str">
            <v>CK</v>
          </cell>
          <cell r="F1233">
            <v>2030</v>
          </cell>
          <cell r="G1233">
            <v>1</v>
          </cell>
          <cell r="H1233">
            <v>0</v>
          </cell>
          <cell r="I1233">
            <v>20.48</v>
          </cell>
          <cell r="J1233">
            <v>178.2</v>
          </cell>
          <cell r="K1233">
            <v>6.78</v>
          </cell>
        </row>
        <row r="1234">
          <cell r="B1234">
            <v>0</v>
          </cell>
          <cell r="C1234">
            <v>0</v>
          </cell>
        </row>
        <row r="1235">
          <cell r="B1235" t="str">
            <v>WPBA2008</v>
          </cell>
          <cell r="C1235" t="str">
            <v>Wyoming &amp; Montana</v>
          </cell>
          <cell r="D1235" t="str">
            <v>WP</v>
          </cell>
          <cell r="E1235" t="str">
            <v>BA</v>
          </cell>
          <cell r="F1235">
            <v>2008</v>
          </cell>
          <cell r="G1235">
            <v>3</v>
          </cell>
          <cell r="H1235">
            <v>0.12</v>
          </cell>
          <cell r="I1235">
            <v>7.87</v>
          </cell>
          <cell r="J1235">
            <v>190.88</v>
          </cell>
          <cell r="K1235">
            <v>8.94</v>
          </cell>
        </row>
        <row r="1236">
          <cell r="B1236" t="str">
            <v>WPBA2009</v>
          </cell>
          <cell r="C1236" t="str">
            <v>Wyoming &amp; Montana</v>
          </cell>
          <cell r="D1236" t="str">
            <v>WP</v>
          </cell>
          <cell r="E1236" t="str">
            <v>BA</v>
          </cell>
          <cell r="F1236">
            <v>2009</v>
          </cell>
          <cell r="G1236">
            <v>3</v>
          </cell>
          <cell r="H1236">
            <v>0.12</v>
          </cell>
          <cell r="I1236">
            <v>8.0299999999999994</v>
          </cell>
          <cell r="J1236">
            <v>164.94</v>
          </cell>
          <cell r="K1236">
            <v>7.73</v>
          </cell>
        </row>
        <row r="1237">
          <cell r="B1237" t="str">
            <v>WPBA2011</v>
          </cell>
          <cell r="C1237" t="str">
            <v>Wyoming &amp; Montana</v>
          </cell>
          <cell r="D1237" t="str">
            <v>WP</v>
          </cell>
          <cell r="E1237" t="str">
            <v>BA</v>
          </cell>
          <cell r="F1237">
            <v>2011</v>
          </cell>
          <cell r="G1237">
            <v>3</v>
          </cell>
          <cell r="H1237">
            <v>0.12</v>
          </cell>
          <cell r="I1237">
            <v>8.15</v>
          </cell>
          <cell r="J1237">
            <v>53.45</v>
          </cell>
          <cell r="K1237">
            <v>2.5</v>
          </cell>
        </row>
        <row r="1238">
          <cell r="B1238" t="str">
            <v>WPBA2013</v>
          </cell>
          <cell r="C1238" t="str">
            <v>Wyoming &amp; Montana</v>
          </cell>
          <cell r="D1238" t="str">
            <v>WP</v>
          </cell>
          <cell r="E1238" t="str">
            <v>BA</v>
          </cell>
          <cell r="F1238">
            <v>2013</v>
          </cell>
          <cell r="G1238">
            <v>3</v>
          </cell>
          <cell r="H1238">
            <v>0.12</v>
          </cell>
          <cell r="I1238">
            <v>8.07</v>
          </cell>
          <cell r="J1238">
            <v>61.56</v>
          </cell>
          <cell r="K1238">
            <v>2.88</v>
          </cell>
        </row>
        <row r="1239">
          <cell r="B1239" t="str">
            <v>WPBA2016</v>
          </cell>
          <cell r="C1239" t="str">
            <v>Wyoming &amp; Montana</v>
          </cell>
          <cell r="D1239" t="str">
            <v>WP</v>
          </cell>
          <cell r="E1239" t="str">
            <v>BA</v>
          </cell>
          <cell r="F1239">
            <v>2016</v>
          </cell>
          <cell r="G1239">
            <v>3</v>
          </cell>
          <cell r="H1239">
            <v>0.12</v>
          </cell>
          <cell r="I1239">
            <v>7.95</v>
          </cell>
          <cell r="J1239">
            <v>71.040000000000006</v>
          </cell>
          <cell r="K1239">
            <v>3.33</v>
          </cell>
        </row>
        <row r="1240">
          <cell r="B1240" t="str">
            <v>WPBA2020</v>
          </cell>
          <cell r="C1240" t="str">
            <v>Wyoming &amp; Montana</v>
          </cell>
          <cell r="D1240" t="str">
            <v>WP</v>
          </cell>
          <cell r="E1240" t="str">
            <v>BA</v>
          </cell>
          <cell r="F1240">
            <v>2020</v>
          </cell>
          <cell r="G1240">
            <v>3</v>
          </cell>
          <cell r="H1240">
            <v>7.0000000000000007E-2</v>
          </cell>
          <cell r="I1240">
            <v>7.79</v>
          </cell>
          <cell r="J1240">
            <v>89.81</v>
          </cell>
          <cell r="K1240">
            <v>4.21</v>
          </cell>
        </row>
        <row r="1241">
          <cell r="B1241" t="str">
            <v>WPBA2025</v>
          </cell>
          <cell r="C1241" t="str">
            <v>Wyoming &amp; Montana</v>
          </cell>
          <cell r="D1241" t="str">
            <v>WP</v>
          </cell>
          <cell r="E1241" t="str">
            <v>BA</v>
          </cell>
          <cell r="F1241">
            <v>2025</v>
          </cell>
          <cell r="G1241">
            <v>2</v>
          </cell>
          <cell r="H1241">
            <v>0</v>
          </cell>
          <cell r="I1241">
            <v>7.35</v>
          </cell>
          <cell r="J1241">
            <v>86.78</v>
          </cell>
          <cell r="K1241">
            <v>4.07</v>
          </cell>
        </row>
        <row r="1242">
          <cell r="B1242" t="str">
            <v>WPBA2030</v>
          </cell>
          <cell r="C1242" t="str">
            <v>Wyoming &amp; Montana</v>
          </cell>
          <cell r="D1242" t="str">
            <v>WP</v>
          </cell>
          <cell r="E1242" t="str">
            <v>BA</v>
          </cell>
          <cell r="F1242">
            <v>2030</v>
          </cell>
          <cell r="G1242">
            <v>1</v>
          </cell>
          <cell r="H1242">
            <v>0</v>
          </cell>
          <cell r="I1242">
            <v>6.5</v>
          </cell>
          <cell r="J1242">
            <v>88.25</v>
          </cell>
          <cell r="K1242">
            <v>4.1399999999999997</v>
          </cell>
        </row>
        <row r="1243">
          <cell r="B1243">
            <v>0</v>
          </cell>
          <cell r="C1243">
            <v>0</v>
          </cell>
        </row>
        <row r="1244">
          <cell r="B1244" t="str">
            <v>WPBB2008</v>
          </cell>
          <cell r="C1244" t="str">
            <v>Wyoming &amp; Montana</v>
          </cell>
          <cell r="D1244" t="str">
            <v>WP</v>
          </cell>
          <cell r="E1244" t="str">
            <v>BB</v>
          </cell>
          <cell r="F1244">
            <v>2008</v>
          </cell>
          <cell r="G1244">
            <v>3</v>
          </cell>
          <cell r="H1244">
            <v>0</v>
          </cell>
          <cell r="I1244">
            <v>7.87</v>
          </cell>
          <cell r="J1244">
            <v>202.92</v>
          </cell>
          <cell r="K1244">
            <v>8.9499999999999993</v>
          </cell>
        </row>
        <row r="1245">
          <cell r="B1245" t="str">
            <v>WPBB2009</v>
          </cell>
          <cell r="C1245" t="str">
            <v>Wyoming &amp; Montana</v>
          </cell>
          <cell r="D1245" t="str">
            <v>WP</v>
          </cell>
          <cell r="E1245" t="str">
            <v>BB</v>
          </cell>
          <cell r="F1245">
            <v>2009</v>
          </cell>
          <cell r="G1245">
            <v>3</v>
          </cell>
          <cell r="H1245">
            <v>0</v>
          </cell>
          <cell r="I1245">
            <v>8.0299999999999994</v>
          </cell>
          <cell r="J1245">
            <v>175.37</v>
          </cell>
          <cell r="K1245">
            <v>7.74</v>
          </cell>
        </row>
        <row r="1246">
          <cell r="B1246" t="str">
            <v>WPBB2011</v>
          </cell>
          <cell r="C1246" t="str">
            <v>Wyoming &amp; Montana</v>
          </cell>
          <cell r="D1246" t="str">
            <v>WP</v>
          </cell>
          <cell r="E1246" t="str">
            <v>BB</v>
          </cell>
          <cell r="F1246">
            <v>2011</v>
          </cell>
          <cell r="G1246">
            <v>3</v>
          </cell>
          <cell r="H1246">
            <v>0</v>
          </cell>
          <cell r="I1246">
            <v>8.15</v>
          </cell>
          <cell r="J1246">
            <v>56.53</v>
          </cell>
          <cell r="K1246">
            <v>2.4900000000000002</v>
          </cell>
        </row>
        <row r="1247">
          <cell r="B1247" t="str">
            <v>WPBB2013</v>
          </cell>
          <cell r="C1247" t="str">
            <v>Wyoming &amp; Montana</v>
          </cell>
          <cell r="D1247" t="str">
            <v>WP</v>
          </cell>
          <cell r="E1247" t="str">
            <v>BB</v>
          </cell>
          <cell r="F1247">
            <v>2013</v>
          </cell>
          <cell r="G1247">
            <v>3</v>
          </cell>
          <cell r="H1247">
            <v>0</v>
          </cell>
          <cell r="I1247">
            <v>8.07</v>
          </cell>
          <cell r="J1247">
            <v>65.099999999999994</v>
          </cell>
          <cell r="K1247">
            <v>2.87</v>
          </cell>
        </row>
        <row r="1248">
          <cell r="B1248" t="str">
            <v>WPBB2016</v>
          </cell>
          <cell r="C1248" t="str">
            <v>Wyoming &amp; Montana</v>
          </cell>
          <cell r="D1248" t="str">
            <v>WP</v>
          </cell>
          <cell r="E1248" t="str">
            <v>BB</v>
          </cell>
          <cell r="F1248">
            <v>2016</v>
          </cell>
          <cell r="G1248">
            <v>3</v>
          </cell>
          <cell r="H1248">
            <v>0</v>
          </cell>
          <cell r="I1248">
            <v>7.95</v>
          </cell>
          <cell r="J1248">
            <v>75.12</v>
          </cell>
          <cell r="K1248">
            <v>3.31</v>
          </cell>
        </row>
        <row r="1249">
          <cell r="B1249" t="str">
            <v>WPBB2020</v>
          </cell>
          <cell r="C1249" t="str">
            <v>Wyoming &amp; Montana</v>
          </cell>
          <cell r="D1249" t="str">
            <v>WP</v>
          </cell>
          <cell r="E1249" t="str">
            <v>BB</v>
          </cell>
          <cell r="F1249">
            <v>2020</v>
          </cell>
          <cell r="G1249">
            <v>3</v>
          </cell>
          <cell r="H1249">
            <v>0</v>
          </cell>
          <cell r="I1249">
            <v>7.79</v>
          </cell>
          <cell r="J1249">
            <v>94.72</v>
          </cell>
          <cell r="K1249">
            <v>4.18</v>
          </cell>
        </row>
        <row r="1250">
          <cell r="B1250" t="str">
            <v>WPBB2025</v>
          </cell>
          <cell r="C1250" t="str">
            <v>Wyoming &amp; Montana</v>
          </cell>
          <cell r="D1250" t="str">
            <v>WP</v>
          </cell>
          <cell r="E1250" t="str">
            <v>BB</v>
          </cell>
          <cell r="F1250">
            <v>2025</v>
          </cell>
          <cell r="G1250">
            <v>2</v>
          </cell>
          <cell r="H1250">
            <v>0</v>
          </cell>
          <cell r="I1250">
            <v>7.35</v>
          </cell>
          <cell r="J1250">
            <v>91.58</v>
          </cell>
          <cell r="K1250">
            <v>4.04</v>
          </cell>
        </row>
        <row r="1251">
          <cell r="B1251" t="str">
            <v>WPBB2030</v>
          </cell>
          <cell r="C1251" t="str">
            <v>Wyoming &amp; Montana</v>
          </cell>
          <cell r="D1251" t="str">
            <v>WP</v>
          </cell>
          <cell r="E1251" t="str">
            <v>BB</v>
          </cell>
          <cell r="F1251">
            <v>2030</v>
          </cell>
          <cell r="G1251">
            <v>1</v>
          </cell>
          <cell r="H1251">
            <v>0</v>
          </cell>
          <cell r="I1251">
            <v>6.5</v>
          </cell>
          <cell r="J1251">
            <v>92.99</v>
          </cell>
          <cell r="K1251">
            <v>4.0999999999999996</v>
          </cell>
        </row>
        <row r="1252">
          <cell r="B1252">
            <v>0</v>
          </cell>
          <cell r="C1252">
            <v>0</v>
          </cell>
        </row>
        <row r="1253">
          <cell r="B1253" t="str">
            <v>WPBD2008</v>
          </cell>
          <cell r="C1253" t="str">
            <v>Wyoming &amp; Montana</v>
          </cell>
          <cell r="D1253" t="str">
            <v>WP</v>
          </cell>
          <cell r="E1253" t="str">
            <v>BD</v>
          </cell>
          <cell r="F1253">
            <v>2008</v>
          </cell>
          <cell r="G1253">
            <v>3</v>
          </cell>
          <cell r="H1253">
            <v>0</v>
          </cell>
          <cell r="I1253">
            <v>7.87</v>
          </cell>
          <cell r="J1253">
            <v>210.25</v>
          </cell>
          <cell r="K1253">
            <v>8.8699999999999992</v>
          </cell>
        </row>
        <row r="1254">
          <cell r="B1254" t="str">
            <v>WPBD2009</v>
          </cell>
          <cell r="C1254" t="str">
            <v>Wyoming &amp; Montana</v>
          </cell>
          <cell r="D1254" t="str">
            <v>WP</v>
          </cell>
          <cell r="E1254" t="str">
            <v>BD</v>
          </cell>
          <cell r="F1254">
            <v>2009</v>
          </cell>
          <cell r="G1254">
            <v>3</v>
          </cell>
          <cell r="H1254">
            <v>0</v>
          </cell>
          <cell r="I1254">
            <v>8.0299999999999994</v>
          </cell>
          <cell r="J1254">
            <v>183.07</v>
          </cell>
          <cell r="K1254">
            <v>7.72</v>
          </cell>
        </row>
        <row r="1255">
          <cell r="B1255" t="str">
            <v>WPBD2011</v>
          </cell>
          <cell r="C1255" t="str">
            <v>Wyoming &amp; Montana</v>
          </cell>
          <cell r="D1255" t="str">
            <v>WP</v>
          </cell>
          <cell r="E1255" t="str">
            <v>BD</v>
          </cell>
          <cell r="F1255">
            <v>2011</v>
          </cell>
          <cell r="G1255">
            <v>3</v>
          </cell>
          <cell r="H1255">
            <v>0</v>
          </cell>
          <cell r="I1255">
            <v>8.15</v>
          </cell>
          <cell r="J1255">
            <v>58.75</v>
          </cell>
          <cell r="K1255">
            <v>2.48</v>
          </cell>
        </row>
        <row r="1256">
          <cell r="B1256" t="str">
            <v>WPBD2013</v>
          </cell>
          <cell r="C1256" t="str">
            <v>Wyoming &amp; Montana</v>
          </cell>
          <cell r="D1256" t="str">
            <v>WP</v>
          </cell>
          <cell r="E1256" t="str">
            <v>BD</v>
          </cell>
          <cell r="F1256">
            <v>2013</v>
          </cell>
          <cell r="G1256">
            <v>3</v>
          </cell>
          <cell r="H1256">
            <v>0</v>
          </cell>
          <cell r="I1256">
            <v>8.07</v>
          </cell>
          <cell r="J1256">
            <v>67.650000000000006</v>
          </cell>
          <cell r="K1256">
            <v>2.85</v>
          </cell>
        </row>
        <row r="1257">
          <cell r="B1257" t="str">
            <v>WPBD2016</v>
          </cell>
          <cell r="C1257" t="str">
            <v>Wyoming &amp; Montana</v>
          </cell>
          <cell r="D1257" t="str">
            <v>WP</v>
          </cell>
          <cell r="E1257" t="str">
            <v>BD</v>
          </cell>
          <cell r="F1257">
            <v>2016</v>
          </cell>
          <cell r="G1257">
            <v>3</v>
          </cell>
          <cell r="H1257">
            <v>0</v>
          </cell>
          <cell r="I1257">
            <v>7.95</v>
          </cell>
          <cell r="J1257">
            <v>78.05</v>
          </cell>
          <cell r="K1257">
            <v>3.29</v>
          </cell>
        </row>
        <row r="1258">
          <cell r="B1258" t="str">
            <v>WPBD2020</v>
          </cell>
          <cell r="C1258" t="str">
            <v>Wyoming &amp; Montana</v>
          </cell>
          <cell r="D1258" t="str">
            <v>WP</v>
          </cell>
          <cell r="E1258" t="str">
            <v>BD</v>
          </cell>
          <cell r="F1258">
            <v>2020</v>
          </cell>
          <cell r="G1258">
            <v>3</v>
          </cell>
          <cell r="H1258">
            <v>0</v>
          </cell>
          <cell r="I1258">
            <v>7.79</v>
          </cell>
          <cell r="J1258">
            <v>98.01</v>
          </cell>
          <cell r="K1258">
            <v>4.1399999999999997</v>
          </cell>
        </row>
        <row r="1259">
          <cell r="B1259" t="str">
            <v>WPBD2025</v>
          </cell>
          <cell r="C1259" t="str">
            <v>Wyoming &amp; Montana</v>
          </cell>
          <cell r="D1259" t="str">
            <v>WP</v>
          </cell>
          <cell r="E1259" t="str">
            <v>BD</v>
          </cell>
          <cell r="F1259">
            <v>2025</v>
          </cell>
          <cell r="G1259">
            <v>2</v>
          </cell>
          <cell r="H1259">
            <v>0</v>
          </cell>
          <cell r="I1259">
            <v>7.35</v>
          </cell>
          <cell r="J1259">
            <v>94.84</v>
          </cell>
          <cell r="K1259">
            <v>4</v>
          </cell>
        </row>
        <row r="1260">
          <cell r="B1260" t="str">
            <v>WPBD2030</v>
          </cell>
          <cell r="C1260" t="str">
            <v>Wyoming &amp; Montana</v>
          </cell>
          <cell r="D1260" t="str">
            <v>WP</v>
          </cell>
          <cell r="E1260" t="str">
            <v>BD</v>
          </cell>
          <cell r="F1260">
            <v>2030</v>
          </cell>
          <cell r="G1260">
            <v>1</v>
          </cell>
          <cell r="H1260">
            <v>0</v>
          </cell>
          <cell r="I1260">
            <v>6.5</v>
          </cell>
          <cell r="J1260">
            <v>96.08</v>
          </cell>
          <cell r="K1260">
            <v>4.05</v>
          </cell>
        </row>
        <row r="1261">
          <cell r="B1261">
            <v>0</v>
          </cell>
          <cell r="C1261">
            <v>0</v>
          </cell>
        </row>
        <row r="1262">
          <cell r="B1262" t="str">
            <v>WPSA2008</v>
          </cell>
          <cell r="C1262" t="str">
            <v>Wyoming &amp; Montana</v>
          </cell>
          <cell r="D1262" t="str">
            <v>WP</v>
          </cell>
          <cell r="E1262" t="str">
            <v>SA</v>
          </cell>
          <cell r="F1262">
            <v>2008</v>
          </cell>
          <cell r="G1262">
            <v>3</v>
          </cell>
          <cell r="H1262">
            <v>95.4</v>
          </cell>
          <cell r="I1262">
            <v>7.87</v>
          </cell>
          <cell r="J1262">
            <v>65.13</v>
          </cell>
          <cell r="K1262">
            <v>3.79</v>
          </cell>
        </row>
        <row r="1263">
          <cell r="B1263" t="str">
            <v>WPSA2009</v>
          </cell>
          <cell r="C1263" t="str">
            <v>Wyoming &amp; Montana</v>
          </cell>
          <cell r="D1263" t="str">
            <v>WP</v>
          </cell>
          <cell r="E1263" t="str">
            <v>SA</v>
          </cell>
          <cell r="F1263">
            <v>2009</v>
          </cell>
          <cell r="G1263">
            <v>3</v>
          </cell>
          <cell r="H1263">
            <v>95.4</v>
          </cell>
          <cell r="I1263">
            <v>8.0299999999999994</v>
          </cell>
          <cell r="J1263">
            <v>71.7</v>
          </cell>
          <cell r="K1263">
            <v>4.17</v>
          </cell>
        </row>
        <row r="1264">
          <cell r="B1264" t="str">
            <v>WPSA2011</v>
          </cell>
          <cell r="C1264" t="str">
            <v>Wyoming &amp; Montana</v>
          </cell>
          <cell r="D1264" t="str">
            <v>WP</v>
          </cell>
          <cell r="E1264" t="str">
            <v>SA</v>
          </cell>
          <cell r="F1264">
            <v>2011</v>
          </cell>
          <cell r="G1264">
            <v>7</v>
          </cell>
          <cell r="H1264">
            <v>116.07</v>
          </cell>
          <cell r="I1264">
            <v>11.24</v>
          </cell>
          <cell r="J1264">
            <v>13</v>
          </cell>
          <cell r="K1264">
            <v>0.76</v>
          </cell>
        </row>
        <row r="1265">
          <cell r="B1265" t="str">
            <v>WPSA2013</v>
          </cell>
          <cell r="C1265" t="str">
            <v>Wyoming &amp; Montana</v>
          </cell>
          <cell r="D1265" t="str">
            <v>WP</v>
          </cell>
          <cell r="E1265" t="str">
            <v>SA</v>
          </cell>
          <cell r="F1265">
            <v>2013</v>
          </cell>
          <cell r="G1265">
            <v>7</v>
          </cell>
          <cell r="H1265">
            <v>116.07</v>
          </cell>
          <cell r="I1265">
            <v>11.12</v>
          </cell>
          <cell r="J1265">
            <v>13.03</v>
          </cell>
          <cell r="K1265">
            <v>0.76</v>
          </cell>
        </row>
        <row r="1266">
          <cell r="B1266" t="str">
            <v>WPSA2016</v>
          </cell>
          <cell r="C1266" t="str">
            <v>Wyoming &amp; Montana</v>
          </cell>
          <cell r="D1266" t="str">
            <v>WP</v>
          </cell>
          <cell r="E1266" t="str">
            <v>SA</v>
          </cell>
          <cell r="F1266">
            <v>2016</v>
          </cell>
          <cell r="G1266">
            <v>5</v>
          </cell>
          <cell r="H1266">
            <v>98.14</v>
          </cell>
          <cell r="I1266">
            <v>9.99</v>
          </cell>
          <cell r="J1266">
            <v>13.17</v>
          </cell>
          <cell r="K1266">
            <v>0.77</v>
          </cell>
        </row>
        <row r="1267">
          <cell r="B1267" t="str">
            <v>WPSA2020</v>
          </cell>
          <cell r="C1267" t="str">
            <v>Wyoming &amp; Montana</v>
          </cell>
          <cell r="D1267" t="str">
            <v>WP</v>
          </cell>
          <cell r="E1267" t="str">
            <v>SA</v>
          </cell>
          <cell r="F1267">
            <v>2020</v>
          </cell>
          <cell r="G1267">
            <v>7</v>
          </cell>
          <cell r="H1267">
            <v>66.430000000000007</v>
          </cell>
          <cell r="I1267">
            <v>10.74</v>
          </cell>
          <cell r="J1267">
            <v>14.23</v>
          </cell>
          <cell r="K1267">
            <v>0.83</v>
          </cell>
        </row>
        <row r="1268">
          <cell r="B1268" t="str">
            <v>WPSA2025</v>
          </cell>
          <cell r="C1268" t="str">
            <v>Wyoming &amp; Montana</v>
          </cell>
          <cell r="D1268" t="str">
            <v>WP</v>
          </cell>
          <cell r="E1268" t="str">
            <v>SA</v>
          </cell>
          <cell r="F1268">
            <v>2025</v>
          </cell>
          <cell r="G1268">
            <v>7</v>
          </cell>
          <cell r="H1268">
            <v>19.03</v>
          </cell>
          <cell r="I1268">
            <v>10.47</v>
          </cell>
          <cell r="J1268">
            <v>15.3</v>
          </cell>
          <cell r="K1268">
            <v>0.89</v>
          </cell>
        </row>
        <row r="1269">
          <cell r="B1269" t="str">
            <v>WPSA2030</v>
          </cell>
          <cell r="C1269" t="str">
            <v>Wyoming &amp; Montana</v>
          </cell>
          <cell r="D1269" t="str">
            <v>WP</v>
          </cell>
          <cell r="E1269" t="str">
            <v>SA</v>
          </cell>
          <cell r="F1269">
            <v>2030</v>
          </cell>
          <cell r="G1269">
            <v>1</v>
          </cell>
          <cell r="H1269">
            <v>0</v>
          </cell>
          <cell r="I1269">
            <v>6.5</v>
          </cell>
          <cell r="J1269">
            <v>15.78</v>
          </cell>
          <cell r="K1269">
            <v>0.92</v>
          </cell>
        </row>
        <row r="1270">
          <cell r="B1270">
            <v>0</v>
          </cell>
          <cell r="C1270">
            <v>0</v>
          </cell>
        </row>
        <row r="1271">
          <cell r="B1271" t="str">
            <v>WPSB2008</v>
          </cell>
          <cell r="C1271" t="str">
            <v>Wyoming &amp; Montana</v>
          </cell>
          <cell r="D1271" t="str">
            <v>WP</v>
          </cell>
          <cell r="E1271" t="str">
            <v>SB</v>
          </cell>
          <cell r="F1271">
            <v>2008</v>
          </cell>
          <cell r="G1271">
            <v>3</v>
          </cell>
          <cell r="H1271">
            <v>55.29</v>
          </cell>
          <cell r="I1271">
            <v>7.87</v>
          </cell>
          <cell r="J1271">
            <v>64.94</v>
          </cell>
          <cell r="K1271">
            <v>3.78</v>
          </cell>
        </row>
        <row r="1272">
          <cell r="B1272" t="str">
            <v>WPSB2009</v>
          </cell>
          <cell r="C1272" t="str">
            <v>Wyoming &amp; Montana</v>
          </cell>
          <cell r="D1272" t="str">
            <v>WP</v>
          </cell>
          <cell r="E1272" t="str">
            <v>SB</v>
          </cell>
          <cell r="F1272">
            <v>2009</v>
          </cell>
          <cell r="G1272">
            <v>3</v>
          </cell>
          <cell r="H1272">
            <v>55.29</v>
          </cell>
          <cell r="I1272">
            <v>8.0299999999999994</v>
          </cell>
          <cell r="J1272">
            <v>71.38</v>
          </cell>
          <cell r="K1272">
            <v>4.1500000000000004</v>
          </cell>
        </row>
        <row r="1273">
          <cell r="B1273" t="str">
            <v>WPSB2011</v>
          </cell>
          <cell r="C1273" t="str">
            <v>Wyoming &amp; Montana</v>
          </cell>
          <cell r="D1273" t="str">
            <v>WP</v>
          </cell>
          <cell r="E1273" t="str">
            <v>SB</v>
          </cell>
          <cell r="F1273">
            <v>2011</v>
          </cell>
          <cell r="G1273">
            <v>6</v>
          </cell>
          <cell r="H1273">
            <v>67.09</v>
          </cell>
          <cell r="I1273">
            <v>10.57</v>
          </cell>
          <cell r="J1273">
            <v>11.28</v>
          </cell>
          <cell r="K1273">
            <v>0.66</v>
          </cell>
        </row>
        <row r="1274">
          <cell r="B1274" t="str">
            <v>WPSB2013</v>
          </cell>
          <cell r="C1274" t="str">
            <v>Wyoming &amp; Montana</v>
          </cell>
          <cell r="D1274" t="str">
            <v>WP</v>
          </cell>
          <cell r="E1274" t="str">
            <v>SB</v>
          </cell>
          <cell r="F1274">
            <v>2013</v>
          </cell>
          <cell r="G1274">
            <v>6</v>
          </cell>
          <cell r="H1274">
            <v>67.09</v>
          </cell>
          <cell r="I1274">
            <v>10.47</v>
          </cell>
          <cell r="J1274">
            <v>10.99</v>
          </cell>
          <cell r="K1274">
            <v>0.64</v>
          </cell>
        </row>
        <row r="1275">
          <cell r="B1275" t="str">
            <v>WPSB2016</v>
          </cell>
          <cell r="C1275" t="str">
            <v>Wyoming &amp; Montana</v>
          </cell>
          <cell r="D1275" t="str">
            <v>WP</v>
          </cell>
          <cell r="E1275" t="str">
            <v>SB</v>
          </cell>
          <cell r="F1275">
            <v>2016</v>
          </cell>
          <cell r="G1275">
            <v>5</v>
          </cell>
          <cell r="H1275">
            <v>57.26</v>
          </cell>
          <cell r="I1275">
            <v>9.99</v>
          </cell>
          <cell r="J1275">
            <v>10.77</v>
          </cell>
          <cell r="K1275">
            <v>0.63</v>
          </cell>
        </row>
        <row r="1276">
          <cell r="B1276" t="str">
            <v>WPSB2020</v>
          </cell>
          <cell r="C1276" t="str">
            <v>Wyoming &amp; Montana</v>
          </cell>
          <cell r="D1276" t="str">
            <v>WP</v>
          </cell>
          <cell r="E1276" t="str">
            <v>SB</v>
          </cell>
          <cell r="F1276">
            <v>2020</v>
          </cell>
          <cell r="G1276">
            <v>7</v>
          </cell>
          <cell r="H1276">
            <v>59.88</v>
          </cell>
          <cell r="I1276">
            <v>10.74</v>
          </cell>
          <cell r="J1276">
            <v>11.11</v>
          </cell>
          <cell r="K1276">
            <v>0.65</v>
          </cell>
        </row>
        <row r="1277">
          <cell r="B1277" t="str">
            <v>WPSB2025</v>
          </cell>
          <cell r="C1277" t="str">
            <v>Wyoming &amp; Montana</v>
          </cell>
          <cell r="D1277" t="str">
            <v>WP</v>
          </cell>
          <cell r="E1277" t="str">
            <v>SB</v>
          </cell>
          <cell r="F1277">
            <v>2025</v>
          </cell>
          <cell r="G1277">
            <v>7</v>
          </cell>
          <cell r="H1277">
            <v>28.3</v>
          </cell>
          <cell r="I1277">
            <v>10.47</v>
          </cell>
          <cell r="J1277">
            <v>10.96</v>
          </cell>
          <cell r="K1277">
            <v>0.64</v>
          </cell>
        </row>
        <row r="1278">
          <cell r="B1278" t="str">
            <v>WPSB2030</v>
          </cell>
          <cell r="C1278" t="str">
            <v>Wyoming &amp; Montana</v>
          </cell>
          <cell r="D1278" t="str">
            <v>WP</v>
          </cell>
          <cell r="E1278" t="str">
            <v>SB</v>
          </cell>
          <cell r="F1278">
            <v>2030</v>
          </cell>
          <cell r="G1278">
            <v>7</v>
          </cell>
          <cell r="H1278">
            <v>17.690000000000001</v>
          </cell>
          <cell r="I1278">
            <v>10.210000000000001</v>
          </cell>
          <cell r="J1278">
            <v>10.95</v>
          </cell>
          <cell r="K1278">
            <v>0.64</v>
          </cell>
        </row>
        <row r="1279">
          <cell r="B1279">
            <v>0</v>
          </cell>
          <cell r="C1279">
            <v>0</v>
          </cell>
        </row>
        <row r="1280">
          <cell r="B1280" t="str">
            <v>WPSD2008</v>
          </cell>
          <cell r="C1280" t="str">
            <v>Wyoming &amp; Montana</v>
          </cell>
          <cell r="D1280" t="str">
            <v>WP</v>
          </cell>
          <cell r="E1280" t="str">
            <v>SD</v>
          </cell>
          <cell r="F1280">
            <v>2008</v>
          </cell>
          <cell r="G1280">
            <v>3</v>
          </cell>
          <cell r="H1280">
            <v>77.28</v>
          </cell>
          <cell r="I1280">
            <v>7.87</v>
          </cell>
          <cell r="J1280">
            <v>64.75</v>
          </cell>
          <cell r="K1280">
            <v>3.76</v>
          </cell>
        </row>
        <row r="1281">
          <cell r="B1281" t="str">
            <v>WPSD2009</v>
          </cell>
          <cell r="C1281" t="str">
            <v>Wyoming &amp; Montana</v>
          </cell>
          <cell r="D1281" t="str">
            <v>WP</v>
          </cell>
          <cell r="E1281" t="str">
            <v>SD</v>
          </cell>
          <cell r="F1281">
            <v>2009</v>
          </cell>
          <cell r="G1281">
            <v>3</v>
          </cell>
          <cell r="H1281">
            <v>77.28</v>
          </cell>
          <cell r="I1281">
            <v>8.0299999999999994</v>
          </cell>
          <cell r="J1281">
            <v>71.06</v>
          </cell>
          <cell r="K1281">
            <v>4.13</v>
          </cell>
        </row>
        <row r="1282">
          <cell r="B1282" t="str">
            <v>WPSD2011</v>
          </cell>
          <cell r="C1282" t="str">
            <v>Wyoming &amp; Montana</v>
          </cell>
          <cell r="D1282" t="str">
            <v>WP</v>
          </cell>
          <cell r="E1282" t="str">
            <v>SD</v>
          </cell>
          <cell r="F1282">
            <v>2011</v>
          </cell>
          <cell r="G1282">
            <v>3</v>
          </cell>
          <cell r="H1282">
            <v>77.28</v>
          </cell>
          <cell r="I1282">
            <v>8.15</v>
          </cell>
          <cell r="J1282">
            <v>9.8000000000000007</v>
          </cell>
          <cell r="K1282">
            <v>0.56999999999999995</v>
          </cell>
        </row>
        <row r="1283">
          <cell r="B1283" t="str">
            <v>WPSD2013</v>
          </cell>
          <cell r="C1283" t="str">
            <v>Wyoming &amp; Montana</v>
          </cell>
          <cell r="D1283" t="str">
            <v>WP</v>
          </cell>
          <cell r="E1283" t="str">
            <v>SD</v>
          </cell>
          <cell r="F1283">
            <v>2013</v>
          </cell>
          <cell r="G1283">
            <v>3</v>
          </cell>
          <cell r="H1283">
            <v>77.28</v>
          </cell>
          <cell r="I1283">
            <v>8.07</v>
          </cell>
          <cell r="J1283">
            <v>9.4</v>
          </cell>
          <cell r="K1283">
            <v>0.55000000000000004</v>
          </cell>
        </row>
        <row r="1284">
          <cell r="B1284" t="str">
            <v>WPSD2016</v>
          </cell>
          <cell r="C1284" t="str">
            <v>Wyoming &amp; Montana</v>
          </cell>
          <cell r="D1284" t="str">
            <v>WP</v>
          </cell>
          <cell r="E1284" t="str">
            <v>SD</v>
          </cell>
          <cell r="F1284">
            <v>2016</v>
          </cell>
          <cell r="G1284">
            <v>3</v>
          </cell>
          <cell r="H1284">
            <v>71.900000000000006</v>
          </cell>
          <cell r="I1284">
            <v>7.95</v>
          </cell>
          <cell r="J1284">
            <v>9.49</v>
          </cell>
          <cell r="K1284">
            <v>0.55000000000000004</v>
          </cell>
        </row>
        <row r="1285">
          <cell r="B1285" t="str">
            <v>WPSD2020</v>
          </cell>
          <cell r="C1285" t="str">
            <v>Wyoming &amp; Montana</v>
          </cell>
          <cell r="D1285" t="str">
            <v>WP</v>
          </cell>
          <cell r="E1285" t="str">
            <v>SD</v>
          </cell>
          <cell r="F1285">
            <v>2020</v>
          </cell>
          <cell r="G1285">
            <v>5</v>
          </cell>
          <cell r="H1285">
            <v>74.88</v>
          </cell>
          <cell r="I1285">
            <v>9.7899999999999991</v>
          </cell>
          <cell r="J1285">
            <v>9.7899999999999991</v>
          </cell>
          <cell r="K1285">
            <v>0.56999999999999995</v>
          </cell>
        </row>
        <row r="1286">
          <cell r="B1286" t="str">
            <v>WPSD2025</v>
          </cell>
          <cell r="C1286" t="str">
            <v>Wyoming &amp; Montana</v>
          </cell>
          <cell r="D1286" t="str">
            <v>WP</v>
          </cell>
          <cell r="E1286" t="str">
            <v>SD</v>
          </cell>
          <cell r="F1286">
            <v>2025</v>
          </cell>
          <cell r="G1286">
            <v>6</v>
          </cell>
          <cell r="H1286">
            <v>55.69</v>
          </cell>
          <cell r="I1286">
            <v>9.86</v>
          </cell>
          <cell r="J1286">
            <v>10.029999999999999</v>
          </cell>
          <cell r="K1286">
            <v>0.57999999999999996</v>
          </cell>
        </row>
        <row r="1287">
          <cell r="B1287" t="str">
            <v>WPSD2030</v>
          </cell>
          <cell r="C1287" t="str">
            <v>Wyoming &amp; Montana</v>
          </cell>
          <cell r="D1287" t="str">
            <v>WP</v>
          </cell>
          <cell r="E1287" t="str">
            <v>SD</v>
          </cell>
          <cell r="F1287">
            <v>2030</v>
          </cell>
          <cell r="G1287">
            <v>7</v>
          </cell>
          <cell r="H1287">
            <v>80.930000000000007</v>
          </cell>
          <cell r="I1287">
            <v>10.210000000000001</v>
          </cell>
          <cell r="J1287">
            <v>10.210000000000001</v>
          </cell>
          <cell r="K1287">
            <v>0.59</v>
          </cell>
        </row>
        <row r="1288">
          <cell r="B1288">
            <v>0</v>
          </cell>
          <cell r="C1288">
            <v>0</v>
          </cell>
        </row>
        <row r="1289">
          <cell r="B1289" t="str">
            <v>WPSE2008</v>
          </cell>
          <cell r="C1289" t="str">
            <v>Wyoming &amp; Montana</v>
          </cell>
          <cell r="D1289" t="str">
            <v>WP</v>
          </cell>
          <cell r="E1289" t="str">
            <v>SE</v>
          </cell>
          <cell r="F1289">
            <v>2008</v>
          </cell>
          <cell r="G1289">
            <v>3</v>
          </cell>
          <cell r="H1289">
            <v>21.74</v>
          </cell>
          <cell r="I1289">
            <v>7.87</v>
          </cell>
          <cell r="J1289">
            <v>66.48</v>
          </cell>
          <cell r="K1289">
            <v>3.77</v>
          </cell>
        </row>
        <row r="1290">
          <cell r="B1290" t="str">
            <v>WPSE2009</v>
          </cell>
          <cell r="C1290" t="str">
            <v>Wyoming &amp; Montana</v>
          </cell>
          <cell r="D1290" t="str">
            <v>WP</v>
          </cell>
          <cell r="E1290" t="str">
            <v>SE</v>
          </cell>
          <cell r="F1290">
            <v>2009</v>
          </cell>
          <cell r="G1290">
            <v>3</v>
          </cell>
          <cell r="H1290">
            <v>21.74</v>
          </cell>
          <cell r="I1290">
            <v>8.0299999999999994</v>
          </cell>
          <cell r="J1290">
            <v>72.8</v>
          </cell>
          <cell r="K1290">
            <v>4.13</v>
          </cell>
        </row>
        <row r="1291">
          <cell r="B1291" t="str">
            <v>WPSE2011</v>
          </cell>
          <cell r="C1291" t="str">
            <v>Wyoming &amp; Montana</v>
          </cell>
          <cell r="D1291" t="str">
            <v>WP</v>
          </cell>
          <cell r="E1291" t="str">
            <v>SE</v>
          </cell>
          <cell r="F1291">
            <v>2011</v>
          </cell>
          <cell r="G1291">
            <v>3</v>
          </cell>
          <cell r="H1291">
            <v>21.74</v>
          </cell>
          <cell r="I1291">
            <v>8.15</v>
          </cell>
          <cell r="J1291">
            <v>9.4600000000000009</v>
          </cell>
          <cell r="K1291">
            <v>0.54</v>
          </cell>
        </row>
        <row r="1292">
          <cell r="B1292" t="str">
            <v>WPSE2013</v>
          </cell>
          <cell r="C1292" t="str">
            <v>Wyoming &amp; Montana</v>
          </cell>
          <cell r="D1292" t="str">
            <v>WP</v>
          </cell>
          <cell r="E1292" t="str">
            <v>SE</v>
          </cell>
          <cell r="F1292">
            <v>2013</v>
          </cell>
          <cell r="G1292">
            <v>3</v>
          </cell>
          <cell r="H1292">
            <v>21.74</v>
          </cell>
          <cell r="I1292">
            <v>8.07</v>
          </cell>
          <cell r="J1292">
            <v>9.4499999999999993</v>
          </cell>
          <cell r="K1292">
            <v>0.54</v>
          </cell>
        </row>
        <row r="1293">
          <cell r="B1293" t="str">
            <v>WPSE2016</v>
          </cell>
          <cell r="C1293" t="str">
            <v>Wyoming &amp; Montana</v>
          </cell>
          <cell r="D1293" t="str">
            <v>WP</v>
          </cell>
          <cell r="E1293" t="str">
            <v>SE</v>
          </cell>
          <cell r="F1293">
            <v>2016</v>
          </cell>
          <cell r="G1293">
            <v>3</v>
          </cell>
          <cell r="H1293">
            <v>21.74</v>
          </cell>
          <cell r="I1293">
            <v>7.95</v>
          </cell>
          <cell r="J1293">
            <v>9.6300000000000008</v>
          </cell>
          <cell r="K1293">
            <v>0.55000000000000004</v>
          </cell>
        </row>
        <row r="1294">
          <cell r="B1294" t="str">
            <v>WPSE2020</v>
          </cell>
          <cell r="C1294" t="str">
            <v>Wyoming &amp; Montana</v>
          </cell>
          <cell r="D1294" t="str">
            <v>WP</v>
          </cell>
          <cell r="E1294" t="str">
            <v>SE</v>
          </cell>
          <cell r="F1294">
            <v>2020</v>
          </cell>
          <cell r="G1294">
            <v>5</v>
          </cell>
          <cell r="H1294">
            <v>20.12</v>
          </cell>
          <cell r="I1294">
            <v>9.7899999999999991</v>
          </cell>
          <cell r="J1294">
            <v>9.7899999999999991</v>
          </cell>
          <cell r="K1294">
            <v>0.56000000000000005</v>
          </cell>
        </row>
        <row r="1295">
          <cell r="B1295" t="str">
            <v>WPSE2025</v>
          </cell>
          <cell r="C1295" t="str">
            <v>Wyoming &amp; Montana</v>
          </cell>
          <cell r="D1295" t="str">
            <v>WP</v>
          </cell>
          <cell r="E1295" t="str">
            <v>SE</v>
          </cell>
          <cell r="F1295">
            <v>2025</v>
          </cell>
          <cell r="G1295">
            <v>6</v>
          </cell>
          <cell r="H1295">
            <v>12.06</v>
          </cell>
          <cell r="I1295">
            <v>9.86</v>
          </cell>
          <cell r="J1295">
            <v>9.86</v>
          </cell>
          <cell r="K1295">
            <v>0.56000000000000005</v>
          </cell>
        </row>
        <row r="1296">
          <cell r="B1296" t="str">
            <v>WPSE2030</v>
          </cell>
          <cell r="C1296" t="str">
            <v>Wyoming &amp; Montana</v>
          </cell>
          <cell r="D1296" t="str">
            <v>WP</v>
          </cell>
          <cell r="E1296" t="str">
            <v>SE</v>
          </cell>
          <cell r="F1296">
            <v>2030</v>
          </cell>
          <cell r="G1296">
            <v>6</v>
          </cell>
          <cell r="H1296">
            <v>15.54</v>
          </cell>
          <cell r="I1296">
            <v>9.61</v>
          </cell>
          <cell r="J1296">
            <v>9.61</v>
          </cell>
          <cell r="K1296">
            <v>0.55000000000000004</v>
          </cell>
        </row>
        <row r="1297">
          <cell r="B1297">
            <v>0</v>
          </cell>
          <cell r="C1297">
            <v>0</v>
          </cell>
        </row>
        <row r="1298">
          <cell r="B1298" t="str">
            <v>WPLD2008</v>
          </cell>
          <cell r="C1298" t="str">
            <v>Wyoming &amp; Montana</v>
          </cell>
          <cell r="D1298" t="str">
            <v>WP</v>
          </cell>
          <cell r="E1298" t="str">
            <v>LD</v>
          </cell>
          <cell r="F1298">
            <v>2008</v>
          </cell>
          <cell r="G1298">
            <v>3</v>
          </cell>
          <cell r="H1298">
            <v>0.47</v>
          </cell>
          <cell r="I1298">
            <v>7.87</v>
          </cell>
          <cell r="J1298">
            <v>49.01</v>
          </cell>
          <cell r="K1298">
            <v>3.51</v>
          </cell>
        </row>
        <row r="1299">
          <cell r="B1299" t="str">
            <v>WPLD2009</v>
          </cell>
          <cell r="C1299" t="str">
            <v>Wyoming &amp; Montana</v>
          </cell>
          <cell r="D1299" t="str">
            <v>WP</v>
          </cell>
          <cell r="E1299" t="str">
            <v>LD</v>
          </cell>
          <cell r="F1299">
            <v>2009</v>
          </cell>
          <cell r="G1299">
            <v>3</v>
          </cell>
          <cell r="H1299">
            <v>0.47</v>
          </cell>
          <cell r="I1299">
            <v>8.0299999999999994</v>
          </cell>
          <cell r="J1299">
            <v>53.35</v>
          </cell>
          <cell r="K1299">
            <v>3.82</v>
          </cell>
        </row>
        <row r="1300">
          <cell r="B1300" t="str">
            <v>WPLD2011</v>
          </cell>
          <cell r="C1300" t="str">
            <v>Wyoming &amp; Montana</v>
          </cell>
          <cell r="D1300" t="str">
            <v>WP</v>
          </cell>
          <cell r="E1300" t="str">
            <v>LD</v>
          </cell>
          <cell r="F1300">
            <v>2011</v>
          </cell>
          <cell r="G1300">
            <v>3</v>
          </cell>
          <cell r="H1300">
            <v>0.47</v>
          </cell>
          <cell r="I1300">
            <v>8.15</v>
          </cell>
          <cell r="J1300">
            <v>10.5</v>
          </cell>
          <cell r="K1300">
            <v>0.75</v>
          </cell>
        </row>
        <row r="1301">
          <cell r="B1301" t="str">
            <v>WPLD2013</v>
          </cell>
          <cell r="C1301" t="str">
            <v>Wyoming &amp; Montana</v>
          </cell>
          <cell r="D1301" t="str">
            <v>WP</v>
          </cell>
          <cell r="E1301" t="str">
            <v>LD</v>
          </cell>
          <cell r="F1301">
            <v>2013</v>
          </cell>
          <cell r="G1301">
            <v>3</v>
          </cell>
          <cell r="H1301">
            <v>0.47</v>
          </cell>
          <cell r="I1301">
            <v>8.07</v>
          </cell>
          <cell r="J1301">
            <v>10.4</v>
          </cell>
          <cell r="K1301">
            <v>0.74</v>
          </cell>
        </row>
        <row r="1302">
          <cell r="B1302" t="str">
            <v>WPLD2016</v>
          </cell>
          <cell r="C1302" t="str">
            <v>Wyoming &amp; Montana</v>
          </cell>
          <cell r="D1302" t="str">
            <v>WP</v>
          </cell>
          <cell r="E1302" t="str">
            <v>LD</v>
          </cell>
          <cell r="F1302">
            <v>2016</v>
          </cell>
          <cell r="G1302">
            <v>3</v>
          </cell>
          <cell r="H1302">
            <v>0.47</v>
          </cell>
          <cell r="I1302">
            <v>7.95</v>
          </cell>
          <cell r="J1302">
            <v>10.26</v>
          </cell>
          <cell r="K1302">
            <v>0.73</v>
          </cell>
        </row>
        <row r="1303">
          <cell r="B1303" t="str">
            <v>WPLD2020</v>
          </cell>
          <cell r="C1303" t="str">
            <v>Wyoming &amp; Montana</v>
          </cell>
          <cell r="D1303" t="str">
            <v>WP</v>
          </cell>
          <cell r="E1303" t="str">
            <v>LD</v>
          </cell>
          <cell r="F1303">
            <v>2020</v>
          </cell>
          <cell r="G1303">
            <v>3</v>
          </cell>
          <cell r="H1303">
            <v>0.28000000000000003</v>
          </cell>
          <cell r="I1303">
            <v>7.79</v>
          </cell>
          <cell r="J1303">
            <v>10.49</v>
          </cell>
          <cell r="K1303">
            <v>0.75</v>
          </cell>
        </row>
        <row r="1304">
          <cell r="B1304" t="str">
            <v>WPLD2025</v>
          </cell>
          <cell r="C1304" t="str">
            <v>Wyoming &amp; Montana</v>
          </cell>
          <cell r="D1304" t="str">
            <v>WP</v>
          </cell>
          <cell r="E1304" t="str">
            <v>LD</v>
          </cell>
          <cell r="F1304">
            <v>2025</v>
          </cell>
          <cell r="G1304">
            <v>2</v>
          </cell>
          <cell r="H1304">
            <v>0.01</v>
          </cell>
          <cell r="I1304">
            <v>7.35</v>
          </cell>
          <cell r="J1304">
            <v>10.130000000000001</v>
          </cell>
          <cell r="K1304">
            <v>0.72</v>
          </cell>
        </row>
        <row r="1305">
          <cell r="B1305" t="str">
            <v>WPLD2030</v>
          </cell>
          <cell r="C1305" t="str">
            <v>Wyoming &amp; Montana</v>
          </cell>
          <cell r="D1305" t="str">
            <v>WP</v>
          </cell>
          <cell r="E1305" t="str">
            <v>LD</v>
          </cell>
          <cell r="F1305">
            <v>2030</v>
          </cell>
          <cell r="G1305">
            <v>1</v>
          </cell>
          <cell r="H1305">
            <v>0</v>
          </cell>
          <cell r="I1305">
            <v>6.5</v>
          </cell>
          <cell r="J1305">
            <v>9.9</v>
          </cell>
          <cell r="K1305">
            <v>0.71</v>
          </cell>
        </row>
        <row r="1306">
          <cell r="B1306">
            <v>0</v>
          </cell>
          <cell r="C1306">
            <v>0</v>
          </cell>
        </row>
        <row r="1307">
          <cell r="B1307" t="str">
            <v>WSBA2008</v>
          </cell>
          <cell r="C1307" t="str">
            <v>Central Appalachia</v>
          </cell>
          <cell r="D1307" t="str">
            <v>WS</v>
          </cell>
          <cell r="E1307" t="str">
            <v>BA</v>
          </cell>
          <cell r="F1307">
            <v>2008</v>
          </cell>
          <cell r="G1307">
            <v>147</v>
          </cell>
          <cell r="H1307">
            <v>19.54</v>
          </cell>
          <cell r="I1307">
            <v>133.76</v>
          </cell>
          <cell r="J1307">
            <v>136.16</v>
          </cell>
          <cell r="K1307">
            <v>5.51</v>
          </cell>
        </row>
        <row r="1308">
          <cell r="B1308" t="str">
            <v>WSBA2009</v>
          </cell>
          <cell r="C1308" t="str">
            <v>Central Appalachia</v>
          </cell>
          <cell r="D1308" t="str">
            <v>WS</v>
          </cell>
          <cell r="E1308" t="str">
            <v>BA</v>
          </cell>
          <cell r="F1308">
            <v>2009</v>
          </cell>
          <cell r="G1308">
            <v>146</v>
          </cell>
          <cell r="H1308">
            <v>19.52</v>
          </cell>
          <cell r="I1308">
            <v>104.46</v>
          </cell>
          <cell r="J1308">
            <v>135.04</v>
          </cell>
          <cell r="K1308">
            <v>5.47</v>
          </cell>
        </row>
        <row r="1309">
          <cell r="B1309" t="str">
            <v>WSBA2011</v>
          </cell>
          <cell r="C1309" t="str">
            <v>Central Appalachia</v>
          </cell>
          <cell r="D1309" t="str">
            <v>WS</v>
          </cell>
          <cell r="E1309" t="str">
            <v>BA</v>
          </cell>
          <cell r="F1309">
            <v>2011</v>
          </cell>
          <cell r="G1309">
            <v>80</v>
          </cell>
          <cell r="H1309">
            <v>2.93</v>
          </cell>
          <cell r="I1309">
            <v>41.59</v>
          </cell>
          <cell r="J1309">
            <v>53.88</v>
          </cell>
          <cell r="K1309">
            <v>2.1800000000000002</v>
          </cell>
        </row>
        <row r="1310">
          <cell r="B1310" t="str">
            <v>WSBA2013</v>
          </cell>
          <cell r="C1310" t="str">
            <v>Central Appalachia</v>
          </cell>
          <cell r="D1310" t="str">
            <v>WS</v>
          </cell>
          <cell r="E1310" t="str">
            <v>BA</v>
          </cell>
          <cell r="F1310">
            <v>2013</v>
          </cell>
          <cell r="G1310">
            <v>135</v>
          </cell>
          <cell r="H1310">
            <v>47.71</v>
          </cell>
          <cell r="I1310">
            <v>74.7</v>
          </cell>
          <cell r="J1310">
            <v>75.81</v>
          </cell>
          <cell r="K1310">
            <v>3.07</v>
          </cell>
        </row>
        <row r="1311">
          <cell r="B1311" t="str">
            <v>WSBA2016</v>
          </cell>
          <cell r="C1311" t="str">
            <v>Central Appalachia</v>
          </cell>
          <cell r="D1311" t="str">
            <v>WS</v>
          </cell>
          <cell r="E1311" t="str">
            <v>BA</v>
          </cell>
          <cell r="F1311">
            <v>2016</v>
          </cell>
          <cell r="G1311">
            <v>135</v>
          </cell>
          <cell r="H1311">
            <v>46.73</v>
          </cell>
          <cell r="I1311">
            <v>74.930000000000007</v>
          </cell>
          <cell r="J1311">
            <v>76.52</v>
          </cell>
          <cell r="K1311">
            <v>3.1</v>
          </cell>
        </row>
        <row r="1312">
          <cell r="B1312" t="str">
            <v>WSBA2020</v>
          </cell>
          <cell r="C1312" t="str">
            <v>Central Appalachia</v>
          </cell>
          <cell r="D1312" t="str">
            <v>WS</v>
          </cell>
          <cell r="E1312" t="str">
            <v>BA</v>
          </cell>
          <cell r="F1312">
            <v>2020</v>
          </cell>
          <cell r="G1312">
            <v>137</v>
          </cell>
          <cell r="H1312">
            <v>40.39</v>
          </cell>
          <cell r="I1312">
            <v>76.92</v>
          </cell>
          <cell r="J1312">
            <v>78.290000000000006</v>
          </cell>
          <cell r="K1312">
            <v>3.17</v>
          </cell>
        </row>
        <row r="1313">
          <cell r="B1313" t="str">
            <v>WSBA2025</v>
          </cell>
          <cell r="C1313" t="str">
            <v>Central Appalachia</v>
          </cell>
          <cell r="D1313" t="str">
            <v>WS</v>
          </cell>
          <cell r="E1313" t="str">
            <v>BA</v>
          </cell>
          <cell r="F1313">
            <v>2025</v>
          </cell>
          <cell r="G1313">
            <v>143</v>
          </cell>
          <cell r="H1313">
            <v>31.61</v>
          </cell>
          <cell r="I1313">
            <v>84.4</v>
          </cell>
          <cell r="J1313">
            <v>85.76</v>
          </cell>
          <cell r="K1313">
            <v>3.47</v>
          </cell>
        </row>
        <row r="1314">
          <cell r="B1314" t="str">
            <v>WSBA2030</v>
          </cell>
          <cell r="C1314" t="str">
            <v>Central Appalachia</v>
          </cell>
          <cell r="D1314" t="str">
            <v>WS</v>
          </cell>
          <cell r="E1314" t="str">
            <v>BA</v>
          </cell>
          <cell r="F1314">
            <v>2030</v>
          </cell>
          <cell r="G1314">
            <v>143</v>
          </cell>
          <cell r="H1314">
            <v>2.82</v>
          </cell>
          <cell r="I1314">
            <v>84.82</v>
          </cell>
          <cell r="J1314">
            <v>96.52</v>
          </cell>
          <cell r="K1314">
            <v>3.91</v>
          </cell>
        </row>
        <row r="1315">
          <cell r="B1315">
            <v>0</v>
          </cell>
          <cell r="C1315">
            <v>0</v>
          </cell>
        </row>
        <row r="1316">
          <cell r="B1316" t="str">
            <v>WSBB2008</v>
          </cell>
          <cell r="C1316" t="str">
            <v>Central Appalachia</v>
          </cell>
          <cell r="D1316" t="str">
            <v>WS</v>
          </cell>
          <cell r="E1316" t="str">
            <v>BB</v>
          </cell>
          <cell r="F1316">
            <v>2008</v>
          </cell>
          <cell r="G1316">
            <v>125</v>
          </cell>
          <cell r="H1316">
            <v>53.29</v>
          </cell>
          <cell r="I1316">
            <v>133.76</v>
          </cell>
          <cell r="J1316">
            <v>134.26</v>
          </cell>
          <cell r="K1316">
            <v>5.48</v>
          </cell>
        </row>
        <row r="1317">
          <cell r="B1317" t="str">
            <v>WSBB2009</v>
          </cell>
          <cell r="C1317" t="str">
            <v>Central Appalachia</v>
          </cell>
          <cell r="D1317" t="str">
            <v>WS</v>
          </cell>
          <cell r="E1317" t="str">
            <v>BB</v>
          </cell>
          <cell r="F1317">
            <v>2009</v>
          </cell>
          <cell r="G1317">
            <v>124</v>
          </cell>
          <cell r="H1317">
            <v>53.26</v>
          </cell>
          <cell r="I1317">
            <v>104.46</v>
          </cell>
          <cell r="J1317">
            <v>132.72999999999999</v>
          </cell>
          <cell r="K1317">
            <v>5.42</v>
          </cell>
        </row>
        <row r="1318">
          <cell r="B1318" t="str">
            <v>WSBB2011</v>
          </cell>
          <cell r="C1318" t="str">
            <v>Central Appalachia</v>
          </cell>
          <cell r="D1318" t="str">
            <v>WS</v>
          </cell>
          <cell r="E1318" t="str">
            <v>BB</v>
          </cell>
          <cell r="F1318">
            <v>2011</v>
          </cell>
          <cell r="G1318">
            <v>63</v>
          </cell>
          <cell r="H1318">
            <v>39.43</v>
          </cell>
          <cell r="I1318">
            <v>37.409999999999997</v>
          </cell>
          <cell r="J1318">
            <v>39.83</v>
          </cell>
          <cell r="K1318">
            <v>1.63</v>
          </cell>
        </row>
        <row r="1319">
          <cell r="B1319" t="str">
            <v>WSBB2013</v>
          </cell>
          <cell r="C1319" t="str">
            <v>Central Appalachia</v>
          </cell>
          <cell r="D1319" t="str">
            <v>WS</v>
          </cell>
          <cell r="E1319" t="str">
            <v>BB</v>
          </cell>
          <cell r="F1319">
            <v>2013</v>
          </cell>
          <cell r="G1319">
            <v>55</v>
          </cell>
          <cell r="H1319">
            <v>33.4</v>
          </cell>
          <cell r="I1319">
            <v>34.659999999999997</v>
          </cell>
          <cell r="J1319">
            <v>38.950000000000003</v>
          </cell>
          <cell r="K1319">
            <v>1.59</v>
          </cell>
        </row>
        <row r="1320">
          <cell r="B1320" t="str">
            <v>WSBB2016</v>
          </cell>
          <cell r="C1320" t="str">
            <v>Central Appalachia</v>
          </cell>
          <cell r="D1320" t="str">
            <v>WS</v>
          </cell>
          <cell r="E1320" t="str">
            <v>BB</v>
          </cell>
          <cell r="F1320">
            <v>2016</v>
          </cell>
          <cell r="G1320">
            <v>59</v>
          </cell>
          <cell r="H1320">
            <v>25.51</v>
          </cell>
          <cell r="I1320">
            <v>36.1</v>
          </cell>
          <cell r="J1320">
            <v>40.159999999999997</v>
          </cell>
          <cell r="K1320">
            <v>1.64</v>
          </cell>
        </row>
        <row r="1321">
          <cell r="B1321" t="str">
            <v>WSBB2020</v>
          </cell>
          <cell r="C1321" t="str">
            <v>Central Appalachia</v>
          </cell>
          <cell r="D1321" t="str">
            <v>WS</v>
          </cell>
          <cell r="E1321" t="str">
            <v>BB</v>
          </cell>
          <cell r="F1321">
            <v>2020</v>
          </cell>
          <cell r="G1321">
            <v>72</v>
          </cell>
          <cell r="H1321">
            <v>12.3</v>
          </cell>
          <cell r="I1321">
            <v>41.96</v>
          </cell>
          <cell r="J1321">
            <v>41.96</v>
          </cell>
          <cell r="K1321">
            <v>1.71</v>
          </cell>
        </row>
        <row r="1322">
          <cell r="B1322" t="str">
            <v>WSBB2025</v>
          </cell>
          <cell r="C1322" t="str">
            <v>Central Appalachia</v>
          </cell>
          <cell r="D1322" t="str">
            <v>WS</v>
          </cell>
          <cell r="E1322" t="str">
            <v>BB</v>
          </cell>
          <cell r="F1322">
            <v>2025</v>
          </cell>
          <cell r="G1322">
            <v>75</v>
          </cell>
          <cell r="H1322">
            <v>8.4600000000000009</v>
          </cell>
          <cell r="I1322">
            <v>43.62</v>
          </cell>
          <cell r="J1322">
            <v>43.78</v>
          </cell>
          <cell r="K1322">
            <v>1.79</v>
          </cell>
        </row>
        <row r="1323">
          <cell r="B1323" t="str">
            <v>WSBB2030</v>
          </cell>
          <cell r="C1323" t="str">
            <v>Central Appalachia</v>
          </cell>
          <cell r="D1323" t="str">
            <v>WS</v>
          </cell>
          <cell r="E1323" t="str">
            <v>BB</v>
          </cell>
          <cell r="F1323">
            <v>2030</v>
          </cell>
          <cell r="G1323">
            <v>79</v>
          </cell>
          <cell r="H1323">
            <v>8.8699999999999992</v>
          </cell>
          <cell r="I1323">
            <v>45.06</v>
          </cell>
          <cell r="J1323">
            <v>45.85</v>
          </cell>
          <cell r="K1323">
            <v>1.87</v>
          </cell>
        </row>
        <row r="1324">
          <cell r="B1324">
            <v>0</v>
          </cell>
          <cell r="C1324">
            <v>0</v>
          </cell>
        </row>
        <row r="1325">
          <cell r="B1325" t="str">
            <v>WSBD2008</v>
          </cell>
          <cell r="C1325" t="str">
            <v>Central Appalachia</v>
          </cell>
          <cell r="D1325" t="str">
            <v>WS</v>
          </cell>
          <cell r="E1325" t="str">
            <v>BD</v>
          </cell>
          <cell r="F1325">
            <v>2008</v>
          </cell>
          <cell r="G1325">
            <v>155</v>
          </cell>
          <cell r="H1325">
            <v>27.8</v>
          </cell>
          <cell r="I1325">
            <v>100.51</v>
          </cell>
          <cell r="J1325">
            <v>133.53</v>
          </cell>
          <cell r="K1325">
            <v>5.52</v>
          </cell>
        </row>
        <row r="1326">
          <cell r="B1326" t="str">
            <v>WSBD2009</v>
          </cell>
          <cell r="C1326" t="str">
            <v>Central Appalachia</v>
          </cell>
          <cell r="D1326" t="str">
            <v>WS</v>
          </cell>
          <cell r="E1326" t="str">
            <v>BD</v>
          </cell>
          <cell r="F1326">
            <v>2009</v>
          </cell>
          <cell r="G1326">
            <v>155</v>
          </cell>
          <cell r="H1326">
            <v>27.8</v>
          </cell>
          <cell r="I1326">
            <v>104.46</v>
          </cell>
          <cell r="J1326">
            <v>130.85</v>
          </cell>
          <cell r="K1326">
            <v>5.41</v>
          </cell>
        </row>
        <row r="1327">
          <cell r="B1327" t="str">
            <v>WSBD2011</v>
          </cell>
          <cell r="C1327" t="str">
            <v>Central Appalachia</v>
          </cell>
          <cell r="D1327" t="str">
            <v>WS</v>
          </cell>
          <cell r="E1327" t="str">
            <v>BD</v>
          </cell>
          <cell r="F1327">
            <v>2011</v>
          </cell>
          <cell r="G1327">
            <v>83</v>
          </cell>
          <cell r="H1327">
            <v>3.2</v>
          </cell>
          <cell r="I1327">
            <v>41.59</v>
          </cell>
          <cell r="J1327">
            <v>51.75</v>
          </cell>
          <cell r="K1327">
            <v>2.14</v>
          </cell>
        </row>
        <row r="1328">
          <cell r="B1328" t="str">
            <v>WSBD2013</v>
          </cell>
          <cell r="C1328" t="str">
            <v>Central Appalachia</v>
          </cell>
          <cell r="D1328" t="str">
            <v>WS</v>
          </cell>
          <cell r="E1328" t="str">
            <v>BD</v>
          </cell>
          <cell r="F1328">
            <v>2013</v>
          </cell>
          <cell r="G1328">
            <v>139</v>
          </cell>
          <cell r="H1328">
            <v>143.94</v>
          </cell>
          <cell r="I1328">
            <v>68.66</v>
          </cell>
          <cell r="J1328">
            <v>74.41</v>
          </cell>
          <cell r="K1328">
            <v>3.08</v>
          </cell>
        </row>
        <row r="1329">
          <cell r="B1329" t="str">
            <v>WSBD2016</v>
          </cell>
          <cell r="C1329" t="str">
            <v>Central Appalachia</v>
          </cell>
          <cell r="D1329" t="str">
            <v>WS</v>
          </cell>
          <cell r="E1329" t="str">
            <v>BD</v>
          </cell>
          <cell r="F1329">
            <v>2016</v>
          </cell>
          <cell r="G1329">
            <v>141</v>
          </cell>
          <cell r="H1329">
            <v>143.57</v>
          </cell>
          <cell r="I1329">
            <v>74.930000000000007</v>
          </cell>
          <cell r="J1329">
            <v>75.099999999999994</v>
          </cell>
          <cell r="K1329">
            <v>3.11</v>
          </cell>
        </row>
        <row r="1330">
          <cell r="B1330" t="str">
            <v>WSBD2020</v>
          </cell>
          <cell r="C1330" t="str">
            <v>Central Appalachia</v>
          </cell>
          <cell r="D1330" t="str">
            <v>WS</v>
          </cell>
          <cell r="E1330" t="str">
            <v>BD</v>
          </cell>
          <cell r="F1330">
            <v>2020</v>
          </cell>
          <cell r="G1330">
            <v>142</v>
          </cell>
          <cell r="H1330">
            <v>133.26</v>
          </cell>
          <cell r="I1330">
            <v>75.290000000000006</v>
          </cell>
          <cell r="J1330">
            <v>76.84</v>
          </cell>
          <cell r="K1330">
            <v>3.18</v>
          </cell>
        </row>
        <row r="1331">
          <cell r="B1331" t="str">
            <v>WSBD2025</v>
          </cell>
          <cell r="C1331" t="str">
            <v>Central Appalachia</v>
          </cell>
          <cell r="D1331" t="str">
            <v>WS</v>
          </cell>
          <cell r="E1331" t="str">
            <v>BD</v>
          </cell>
          <cell r="F1331">
            <v>2025</v>
          </cell>
          <cell r="G1331">
            <v>149</v>
          </cell>
          <cell r="H1331">
            <v>126.33</v>
          </cell>
          <cell r="I1331">
            <v>83.37</v>
          </cell>
          <cell r="J1331">
            <v>84.15</v>
          </cell>
          <cell r="K1331">
            <v>3.48</v>
          </cell>
        </row>
        <row r="1332">
          <cell r="B1332" t="str">
            <v>WSBD2030</v>
          </cell>
          <cell r="C1332" t="str">
            <v>Central Appalachia</v>
          </cell>
          <cell r="D1332" t="str">
            <v>WS</v>
          </cell>
          <cell r="E1332" t="str">
            <v>BD</v>
          </cell>
          <cell r="F1332">
            <v>2030</v>
          </cell>
          <cell r="G1332">
            <v>151</v>
          </cell>
          <cell r="H1332">
            <v>10.35</v>
          </cell>
          <cell r="I1332">
            <v>90.45</v>
          </cell>
          <cell r="J1332">
            <v>94.69</v>
          </cell>
          <cell r="K1332">
            <v>3.92</v>
          </cell>
        </row>
        <row r="1333">
          <cell r="B1333">
            <v>0</v>
          </cell>
          <cell r="C1333">
            <v>0</v>
          </cell>
        </row>
        <row r="1334">
          <cell r="B1334" t="str">
            <v>WSBE2008</v>
          </cell>
          <cell r="C1334" t="str">
            <v>Central Appalachia</v>
          </cell>
          <cell r="D1334" t="str">
            <v>WS</v>
          </cell>
          <cell r="E1334" t="str">
            <v>BE</v>
          </cell>
          <cell r="F1334">
            <v>2008</v>
          </cell>
          <cell r="G1334">
            <v>82</v>
          </cell>
          <cell r="H1334">
            <v>0.57999999999999996</v>
          </cell>
          <cell r="I1334">
            <v>94.44</v>
          </cell>
          <cell r="J1334">
            <v>133.53</v>
          </cell>
          <cell r="K1334">
            <v>5.48</v>
          </cell>
        </row>
        <row r="1335">
          <cell r="B1335" t="str">
            <v>WSBE2009</v>
          </cell>
          <cell r="C1335" t="str">
            <v>Central Appalachia</v>
          </cell>
          <cell r="D1335" t="str">
            <v>WS</v>
          </cell>
          <cell r="E1335" t="str">
            <v>BE</v>
          </cell>
          <cell r="F1335">
            <v>2009</v>
          </cell>
          <cell r="G1335">
            <v>82</v>
          </cell>
          <cell r="H1335">
            <v>0.57999999999999996</v>
          </cell>
          <cell r="I1335">
            <v>98.15</v>
          </cell>
          <cell r="J1335">
            <v>131.9</v>
          </cell>
          <cell r="K1335">
            <v>5.41</v>
          </cell>
        </row>
        <row r="1336">
          <cell r="B1336" t="str">
            <v>WSBE2011</v>
          </cell>
          <cell r="C1336" t="str">
            <v>Central Appalachia</v>
          </cell>
          <cell r="D1336" t="str">
            <v>WS</v>
          </cell>
          <cell r="E1336" t="str">
            <v>BE</v>
          </cell>
          <cell r="F1336">
            <v>2011</v>
          </cell>
          <cell r="G1336">
            <v>37</v>
          </cell>
          <cell r="H1336">
            <v>2.04</v>
          </cell>
          <cell r="I1336">
            <v>39.04</v>
          </cell>
          <cell r="J1336">
            <v>39.04</v>
          </cell>
          <cell r="K1336">
            <v>1.6</v>
          </cell>
        </row>
        <row r="1337">
          <cell r="B1337" t="str">
            <v>WSBE2013</v>
          </cell>
          <cell r="C1337" t="str">
            <v>Central Appalachia</v>
          </cell>
          <cell r="D1337" t="str">
            <v>WS</v>
          </cell>
          <cell r="E1337" t="str">
            <v>BE</v>
          </cell>
          <cell r="F1337">
            <v>2013</v>
          </cell>
          <cell r="G1337">
            <v>36</v>
          </cell>
          <cell r="H1337">
            <v>1.59</v>
          </cell>
          <cell r="I1337">
            <v>36.479999999999997</v>
          </cell>
          <cell r="J1337">
            <v>38.950000000000003</v>
          </cell>
          <cell r="K1337">
            <v>1.6</v>
          </cell>
        </row>
        <row r="1338">
          <cell r="B1338" t="str">
            <v>WSBE2016</v>
          </cell>
          <cell r="C1338" t="str">
            <v>Central Appalachia</v>
          </cell>
          <cell r="D1338" t="str">
            <v>WS</v>
          </cell>
          <cell r="E1338" t="str">
            <v>BE</v>
          </cell>
          <cell r="F1338">
            <v>2016</v>
          </cell>
          <cell r="G1338">
            <v>37</v>
          </cell>
          <cell r="H1338">
            <v>2.48</v>
          </cell>
          <cell r="I1338">
            <v>39.229999999999997</v>
          </cell>
          <cell r="J1338">
            <v>39.229999999999997</v>
          </cell>
          <cell r="K1338">
            <v>1.61</v>
          </cell>
        </row>
        <row r="1339">
          <cell r="B1339" t="str">
            <v>WSBE2020</v>
          </cell>
          <cell r="C1339" t="str">
            <v>Central Appalachia</v>
          </cell>
          <cell r="D1339" t="str">
            <v>WS</v>
          </cell>
          <cell r="E1339" t="str">
            <v>BE</v>
          </cell>
          <cell r="F1339">
            <v>2020</v>
          </cell>
          <cell r="G1339">
            <v>37</v>
          </cell>
          <cell r="H1339">
            <v>3.46</v>
          </cell>
          <cell r="I1339">
            <v>39.39</v>
          </cell>
          <cell r="J1339">
            <v>39.39</v>
          </cell>
          <cell r="K1339">
            <v>1.62</v>
          </cell>
        </row>
        <row r="1340">
          <cell r="B1340" t="str">
            <v>WSBE2025</v>
          </cell>
          <cell r="C1340" t="str">
            <v>Central Appalachia</v>
          </cell>
          <cell r="D1340" t="str">
            <v>WS</v>
          </cell>
          <cell r="E1340" t="str">
            <v>BE</v>
          </cell>
          <cell r="F1340">
            <v>2025</v>
          </cell>
          <cell r="G1340">
            <v>37</v>
          </cell>
          <cell r="H1340">
            <v>4.04</v>
          </cell>
          <cell r="I1340">
            <v>39.590000000000003</v>
          </cell>
          <cell r="J1340">
            <v>39.590000000000003</v>
          </cell>
          <cell r="K1340">
            <v>1.62</v>
          </cell>
        </row>
        <row r="1341">
          <cell r="B1341" t="str">
            <v>WSBE2030</v>
          </cell>
          <cell r="C1341" t="str">
            <v>Central Appalachia</v>
          </cell>
          <cell r="D1341" t="str">
            <v>WS</v>
          </cell>
          <cell r="E1341" t="str">
            <v>BE</v>
          </cell>
          <cell r="F1341">
            <v>2030</v>
          </cell>
          <cell r="G1341">
            <v>37</v>
          </cell>
          <cell r="H1341">
            <v>4.07</v>
          </cell>
          <cell r="I1341">
            <v>39.79</v>
          </cell>
          <cell r="J1341">
            <v>39.79</v>
          </cell>
          <cell r="K1341">
            <v>1.63</v>
          </cell>
        </row>
        <row r="1342">
          <cell r="B1342">
            <v>0</v>
          </cell>
          <cell r="C1342">
            <v>0</v>
          </cell>
        </row>
        <row r="1343">
          <cell r="B1343" t="str">
            <v>WSBF2008</v>
          </cell>
          <cell r="C1343" t="str">
            <v>Central Appalachia</v>
          </cell>
          <cell r="D1343" t="str">
            <v>WS</v>
          </cell>
          <cell r="E1343" t="str">
            <v>BF</v>
          </cell>
          <cell r="F1343">
            <v>2008</v>
          </cell>
          <cell r="G1343">
            <v>113</v>
          </cell>
          <cell r="H1343">
            <v>3.05</v>
          </cell>
          <cell r="I1343">
            <v>100.51</v>
          </cell>
          <cell r="J1343">
            <v>133.53</v>
          </cell>
          <cell r="K1343">
            <v>5.61</v>
          </cell>
        </row>
        <row r="1344">
          <cell r="B1344" t="str">
            <v>WSBF2009</v>
          </cell>
          <cell r="C1344" t="str">
            <v>Central Appalachia</v>
          </cell>
          <cell r="D1344" t="str">
            <v>WS</v>
          </cell>
          <cell r="E1344" t="str">
            <v>BF</v>
          </cell>
          <cell r="F1344">
            <v>2009</v>
          </cell>
          <cell r="G1344">
            <v>113</v>
          </cell>
          <cell r="H1344">
            <v>3.05</v>
          </cell>
          <cell r="I1344">
            <v>104.46</v>
          </cell>
          <cell r="J1344">
            <v>130.85</v>
          </cell>
          <cell r="K1344">
            <v>5.5</v>
          </cell>
        </row>
        <row r="1345">
          <cell r="B1345" t="str">
            <v>WSBF2011</v>
          </cell>
          <cell r="C1345" t="str">
            <v>Central Appalachia</v>
          </cell>
          <cell r="D1345" t="str">
            <v>WS</v>
          </cell>
          <cell r="E1345" t="str">
            <v>BF</v>
          </cell>
          <cell r="F1345">
            <v>2011</v>
          </cell>
          <cell r="G1345">
            <v>48</v>
          </cell>
          <cell r="H1345">
            <v>1.95</v>
          </cell>
          <cell r="I1345">
            <v>38.880000000000003</v>
          </cell>
          <cell r="J1345">
            <v>39.04</v>
          </cell>
          <cell r="K1345">
            <v>1.64</v>
          </cell>
        </row>
        <row r="1346">
          <cell r="B1346" t="str">
            <v>WSBF2013</v>
          </cell>
          <cell r="C1346" t="str">
            <v>Central Appalachia</v>
          </cell>
          <cell r="D1346" t="str">
            <v>WS</v>
          </cell>
          <cell r="E1346" t="str">
            <v>BF</v>
          </cell>
          <cell r="F1346">
            <v>2013</v>
          </cell>
          <cell r="G1346">
            <v>47</v>
          </cell>
          <cell r="H1346">
            <v>1.82</v>
          </cell>
          <cell r="I1346">
            <v>38.32</v>
          </cell>
          <cell r="J1346">
            <v>38.950000000000003</v>
          </cell>
          <cell r="K1346">
            <v>1.64</v>
          </cell>
        </row>
        <row r="1347">
          <cell r="B1347" t="str">
            <v>WSBF2016</v>
          </cell>
          <cell r="C1347" t="str">
            <v>Central Appalachia</v>
          </cell>
          <cell r="D1347" t="str">
            <v>WS</v>
          </cell>
          <cell r="E1347" t="str">
            <v>BF</v>
          </cell>
          <cell r="F1347">
            <v>2016</v>
          </cell>
          <cell r="G1347">
            <v>48</v>
          </cell>
          <cell r="H1347">
            <v>1.53</v>
          </cell>
          <cell r="I1347">
            <v>39.07</v>
          </cell>
          <cell r="J1347">
            <v>39.229999999999997</v>
          </cell>
          <cell r="K1347">
            <v>1.65</v>
          </cell>
        </row>
        <row r="1348">
          <cell r="B1348" t="str">
            <v>WSBF2020</v>
          </cell>
          <cell r="C1348" t="str">
            <v>Central Appalachia</v>
          </cell>
          <cell r="D1348" t="str">
            <v>WS</v>
          </cell>
          <cell r="E1348" t="str">
            <v>BF</v>
          </cell>
          <cell r="F1348">
            <v>2020</v>
          </cell>
          <cell r="G1348">
            <v>48</v>
          </cell>
          <cell r="H1348">
            <v>0.62</v>
          </cell>
          <cell r="I1348">
            <v>39.229999999999997</v>
          </cell>
          <cell r="J1348">
            <v>39.39</v>
          </cell>
          <cell r="K1348">
            <v>1.65</v>
          </cell>
        </row>
        <row r="1349">
          <cell r="B1349" t="str">
            <v>WSBF2025</v>
          </cell>
          <cell r="C1349" t="str">
            <v>Central Appalachia</v>
          </cell>
          <cell r="D1349" t="str">
            <v>WS</v>
          </cell>
          <cell r="E1349" t="str">
            <v>BF</v>
          </cell>
          <cell r="F1349">
            <v>2025</v>
          </cell>
          <cell r="G1349">
            <v>48</v>
          </cell>
          <cell r="H1349">
            <v>7.0000000000000007E-2</v>
          </cell>
          <cell r="I1349">
            <v>39.43</v>
          </cell>
          <cell r="J1349">
            <v>39.590000000000003</v>
          </cell>
          <cell r="K1349">
            <v>1.66</v>
          </cell>
        </row>
        <row r="1350">
          <cell r="B1350" t="str">
            <v>WSBF2030</v>
          </cell>
          <cell r="C1350" t="str">
            <v>Central Appalachia</v>
          </cell>
          <cell r="D1350" t="str">
            <v>WS</v>
          </cell>
          <cell r="E1350" t="str">
            <v>BF</v>
          </cell>
          <cell r="F1350">
            <v>2030</v>
          </cell>
          <cell r="G1350">
            <v>25</v>
          </cell>
          <cell r="H1350">
            <v>0.04</v>
          </cell>
          <cell r="I1350">
            <v>31.31</v>
          </cell>
          <cell r="J1350">
            <v>39.79</v>
          </cell>
          <cell r="K1350">
            <v>1.67</v>
          </cell>
        </row>
        <row r="1351">
          <cell r="B1351">
            <v>0</v>
          </cell>
          <cell r="C1351">
            <v>0</v>
          </cell>
        </row>
        <row r="1352">
          <cell r="B1352" t="str">
            <v>WSBG2008</v>
          </cell>
          <cell r="C1352" t="str">
            <v>Central Appalachia</v>
          </cell>
          <cell r="D1352" t="str">
            <v>WS</v>
          </cell>
          <cell r="E1352" t="str">
            <v>BG</v>
          </cell>
          <cell r="F1352">
            <v>2008</v>
          </cell>
          <cell r="G1352">
            <v>23</v>
          </cell>
          <cell r="H1352">
            <v>0.34</v>
          </cell>
          <cell r="I1352">
            <v>47.33</v>
          </cell>
          <cell r="J1352">
            <v>133.53</v>
          </cell>
          <cell r="K1352">
            <v>5.69</v>
          </cell>
        </row>
        <row r="1353">
          <cell r="B1353" t="str">
            <v>WSBG2009</v>
          </cell>
          <cell r="C1353" t="str">
            <v>Central Appalachia</v>
          </cell>
          <cell r="D1353" t="str">
            <v>WS</v>
          </cell>
          <cell r="E1353" t="str">
            <v>BG</v>
          </cell>
          <cell r="F1353">
            <v>2009</v>
          </cell>
          <cell r="G1353">
            <v>23</v>
          </cell>
          <cell r="H1353">
            <v>0.34</v>
          </cell>
          <cell r="I1353">
            <v>49.19</v>
          </cell>
          <cell r="J1353">
            <v>130.85</v>
          </cell>
          <cell r="K1353">
            <v>5.57</v>
          </cell>
        </row>
        <row r="1354">
          <cell r="B1354" t="str">
            <v>WSBG2011</v>
          </cell>
          <cell r="C1354" t="str">
            <v>Central Appalachia</v>
          </cell>
          <cell r="D1354" t="str">
            <v>WS</v>
          </cell>
          <cell r="E1354" t="str">
            <v>BG</v>
          </cell>
          <cell r="F1354">
            <v>2011</v>
          </cell>
          <cell r="G1354">
            <v>5</v>
          </cell>
          <cell r="H1354">
            <v>0.01</v>
          </cell>
          <cell r="I1354">
            <v>36.409999999999997</v>
          </cell>
          <cell r="J1354">
            <v>39.04</v>
          </cell>
          <cell r="K1354">
            <v>1.66</v>
          </cell>
        </row>
        <row r="1355">
          <cell r="B1355" t="str">
            <v>WSBG2013</v>
          </cell>
          <cell r="C1355" t="str">
            <v>Central Appalachia</v>
          </cell>
          <cell r="D1355" t="str">
            <v>WS</v>
          </cell>
          <cell r="E1355" t="str">
            <v>BG</v>
          </cell>
          <cell r="F1355">
            <v>2013</v>
          </cell>
          <cell r="G1355">
            <v>5</v>
          </cell>
          <cell r="H1355">
            <v>0.01</v>
          </cell>
          <cell r="I1355">
            <v>36.479999999999997</v>
          </cell>
          <cell r="J1355">
            <v>38.950000000000003</v>
          </cell>
          <cell r="K1355">
            <v>1.66</v>
          </cell>
        </row>
        <row r="1356">
          <cell r="B1356" t="str">
            <v>WSBG2016</v>
          </cell>
          <cell r="C1356" t="str">
            <v>Central Appalachia</v>
          </cell>
          <cell r="D1356" t="str">
            <v>WS</v>
          </cell>
          <cell r="E1356" t="str">
            <v>BG</v>
          </cell>
          <cell r="F1356">
            <v>2016</v>
          </cell>
          <cell r="G1356">
            <v>5</v>
          </cell>
          <cell r="H1356">
            <v>0.01</v>
          </cell>
          <cell r="I1356">
            <v>36.590000000000003</v>
          </cell>
          <cell r="J1356">
            <v>39.229999999999997</v>
          </cell>
          <cell r="K1356">
            <v>1.67</v>
          </cell>
        </row>
        <row r="1357">
          <cell r="B1357" t="str">
            <v>WSBG2020</v>
          </cell>
          <cell r="C1357" t="str">
            <v>Central Appalachia</v>
          </cell>
          <cell r="D1357" t="str">
            <v>WS</v>
          </cell>
          <cell r="E1357" t="str">
            <v>BG</v>
          </cell>
          <cell r="F1357">
            <v>2020</v>
          </cell>
          <cell r="G1357">
            <v>5</v>
          </cell>
          <cell r="H1357">
            <v>0.01</v>
          </cell>
          <cell r="I1357">
            <v>36.729999999999997</v>
          </cell>
          <cell r="J1357">
            <v>39.39</v>
          </cell>
          <cell r="K1357">
            <v>1.68</v>
          </cell>
        </row>
        <row r="1358">
          <cell r="B1358" t="str">
            <v>WSBG2025</v>
          </cell>
          <cell r="C1358" t="str">
            <v>Central Appalachia</v>
          </cell>
          <cell r="D1358" t="str">
            <v>WS</v>
          </cell>
          <cell r="E1358" t="str">
            <v>BG</v>
          </cell>
          <cell r="F1358">
            <v>2025</v>
          </cell>
          <cell r="G1358">
            <v>5</v>
          </cell>
          <cell r="H1358">
            <v>0.01</v>
          </cell>
          <cell r="I1358">
            <v>36.92</v>
          </cell>
          <cell r="J1358">
            <v>39.590000000000003</v>
          </cell>
          <cell r="K1358">
            <v>1.69</v>
          </cell>
        </row>
        <row r="1359">
          <cell r="B1359" t="str">
            <v>WSBG2030</v>
          </cell>
          <cell r="C1359" t="str">
            <v>Central Appalachia</v>
          </cell>
          <cell r="D1359" t="str">
            <v>WS</v>
          </cell>
          <cell r="E1359" t="str">
            <v>BG</v>
          </cell>
          <cell r="F1359">
            <v>2030</v>
          </cell>
          <cell r="G1359">
            <v>1</v>
          </cell>
          <cell r="H1359">
            <v>0</v>
          </cell>
          <cell r="I1359">
            <v>30.34</v>
          </cell>
          <cell r="J1359">
            <v>39.79</v>
          </cell>
          <cell r="K1359">
            <v>1.69</v>
          </cell>
        </row>
        <row r="1360">
          <cell r="B1360">
            <v>0</v>
          </cell>
          <cell r="C1360">
            <v>0</v>
          </cell>
        </row>
        <row r="1361">
          <cell r="B1361" t="str">
            <v>WSSE2008</v>
          </cell>
          <cell r="C1361" t="str">
            <v>Central Appalachia</v>
          </cell>
          <cell r="D1361" t="str">
            <v>WS</v>
          </cell>
          <cell r="E1361" t="str">
            <v>SE</v>
          </cell>
          <cell r="F1361">
            <v>2008</v>
          </cell>
          <cell r="G1361">
            <v>4</v>
          </cell>
          <cell r="H1361">
            <v>0.1</v>
          </cell>
          <cell r="I1361">
            <v>29.32</v>
          </cell>
          <cell r="J1361">
            <v>133.53</v>
          </cell>
          <cell r="K1361">
            <v>6.78</v>
          </cell>
        </row>
        <row r="1362">
          <cell r="B1362" t="str">
            <v>WSSE2009</v>
          </cell>
          <cell r="C1362" t="str">
            <v>Central Appalachia</v>
          </cell>
          <cell r="D1362" t="str">
            <v>WS</v>
          </cell>
          <cell r="E1362" t="str">
            <v>SE</v>
          </cell>
          <cell r="F1362">
            <v>2009</v>
          </cell>
          <cell r="G1362">
            <v>4</v>
          </cell>
          <cell r="H1362">
            <v>0.1</v>
          </cell>
          <cell r="I1362">
            <v>30.47</v>
          </cell>
          <cell r="J1362">
            <v>130.85</v>
          </cell>
          <cell r="K1362">
            <v>6.64</v>
          </cell>
        </row>
        <row r="1363">
          <cell r="B1363" t="str">
            <v>WSSE2011</v>
          </cell>
          <cell r="C1363" t="str">
            <v>Central Appalachia</v>
          </cell>
          <cell r="D1363" t="str">
            <v>WS</v>
          </cell>
          <cell r="E1363" t="str">
            <v>SE</v>
          </cell>
          <cell r="F1363">
            <v>2011</v>
          </cell>
          <cell r="G1363">
            <v>4</v>
          </cell>
          <cell r="H1363">
            <v>0.1</v>
          </cell>
          <cell r="I1363">
            <v>31.71</v>
          </cell>
          <cell r="J1363">
            <v>39.04</v>
          </cell>
          <cell r="K1363">
            <v>1.98</v>
          </cell>
        </row>
        <row r="1364">
          <cell r="B1364" t="str">
            <v>WSSE2013</v>
          </cell>
          <cell r="C1364" t="str">
            <v>Central Appalachia</v>
          </cell>
          <cell r="D1364" t="str">
            <v>WS</v>
          </cell>
          <cell r="E1364" t="str">
            <v>SE</v>
          </cell>
          <cell r="F1364">
            <v>2013</v>
          </cell>
          <cell r="G1364">
            <v>4</v>
          </cell>
          <cell r="H1364">
            <v>0.1</v>
          </cell>
          <cell r="I1364">
            <v>31.77</v>
          </cell>
          <cell r="J1364">
            <v>38.950000000000003</v>
          </cell>
          <cell r="K1364">
            <v>1.98</v>
          </cell>
        </row>
        <row r="1365">
          <cell r="B1365" t="str">
            <v>WSSE2016</v>
          </cell>
          <cell r="C1365" t="str">
            <v>Central Appalachia</v>
          </cell>
          <cell r="D1365" t="str">
            <v>WS</v>
          </cell>
          <cell r="E1365" t="str">
            <v>SE</v>
          </cell>
          <cell r="F1365">
            <v>2016</v>
          </cell>
          <cell r="G1365">
            <v>4</v>
          </cell>
          <cell r="H1365">
            <v>0.09</v>
          </cell>
          <cell r="I1365">
            <v>31.87</v>
          </cell>
          <cell r="J1365">
            <v>39.229999999999997</v>
          </cell>
          <cell r="K1365">
            <v>1.99</v>
          </cell>
        </row>
        <row r="1366">
          <cell r="B1366" t="str">
            <v>WSSE2020</v>
          </cell>
          <cell r="C1366" t="str">
            <v>Central Appalachia</v>
          </cell>
          <cell r="D1366" t="str">
            <v>WS</v>
          </cell>
          <cell r="E1366" t="str">
            <v>SE</v>
          </cell>
          <cell r="F1366">
            <v>2020</v>
          </cell>
          <cell r="G1366">
            <v>4</v>
          </cell>
          <cell r="H1366">
            <v>7.0000000000000007E-2</v>
          </cell>
          <cell r="I1366">
            <v>32</v>
          </cell>
          <cell r="J1366">
            <v>39.39</v>
          </cell>
          <cell r="K1366">
            <v>2</v>
          </cell>
        </row>
        <row r="1367">
          <cell r="B1367" t="str">
            <v>WSSE2025</v>
          </cell>
          <cell r="C1367" t="str">
            <v>Central Appalachia</v>
          </cell>
          <cell r="D1367" t="str">
            <v>WS</v>
          </cell>
          <cell r="E1367" t="str">
            <v>SE</v>
          </cell>
          <cell r="F1367">
            <v>2025</v>
          </cell>
          <cell r="G1367">
            <v>2</v>
          </cell>
          <cell r="H1367">
            <v>0.05</v>
          </cell>
          <cell r="I1367">
            <v>29.53</v>
          </cell>
          <cell r="J1367">
            <v>39.99</v>
          </cell>
          <cell r="K1367">
            <v>2.0299999999999998</v>
          </cell>
        </row>
        <row r="1368">
          <cell r="B1368" t="str">
            <v>WSSE2030</v>
          </cell>
          <cell r="C1368" t="str">
            <v>Central Appalachia</v>
          </cell>
          <cell r="D1368" t="str">
            <v>WS</v>
          </cell>
          <cell r="E1368" t="str">
            <v>SE</v>
          </cell>
          <cell r="F1368">
            <v>2030</v>
          </cell>
          <cell r="G1368">
            <v>2</v>
          </cell>
          <cell r="H1368">
            <v>0.04</v>
          </cell>
          <cell r="I1368">
            <v>29.67</v>
          </cell>
          <cell r="J1368">
            <v>40.76</v>
          </cell>
          <cell r="K1368">
            <v>2.0699999999999998</v>
          </cell>
        </row>
        <row r="1369">
          <cell r="B1369">
            <v>0</v>
          </cell>
          <cell r="C1369">
            <v>0</v>
          </cell>
        </row>
        <row r="1370">
          <cell r="B1370" t="str">
            <v>WSCK2008</v>
          </cell>
          <cell r="C1370" t="str">
            <v>Central Appalachia</v>
          </cell>
          <cell r="D1370" t="str">
            <v>WS</v>
          </cell>
          <cell r="E1370" t="str">
            <v>CK</v>
          </cell>
          <cell r="F1370">
            <v>2008</v>
          </cell>
          <cell r="G1370">
            <v>6</v>
          </cell>
          <cell r="H1370">
            <v>0.8</v>
          </cell>
          <cell r="I1370">
            <v>100.34</v>
          </cell>
          <cell r="J1370">
            <v>209.92</v>
          </cell>
          <cell r="K1370">
            <v>7.99</v>
          </cell>
        </row>
        <row r="1371">
          <cell r="B1371" t="str">
            <v>WSCK2009</v>
          </cell>
          <cell r="C1371" t="str">
            <v>Central Appalachia</v>
          </cell>
          <cell r="D1371" t="str">
            <v>WS</v>
          </cell>
          <cell r="E1371" t="str">
            <v>CK</v>
          </cell>
          <cell r="F1371">
            <v>2009</v>
          </cell>
          <cell r="G1371">
            <v>6</v>
          </cell>
          <cell r="H1371">
            <v>0.8</v>
          </cell>
          <cell r="I1371">
            <v>104.28</v>
          </cell>
          <cell r="J1371">
            <v>205.62</v>
          </cell>
          <cell r="K1371">
            <v>7.83</v>
          </cell>
        </row>
        <row r="1372">
          <cell r="B1372" t="str">
            <v>WSCK2011</v>
          </cell>
          <cell r="C1372" t="str">
            <v>Central Appalachia</v>
          </cell>
          <cell r="D1372" t="str">
            <v>WS</v>
          </cell>
          <cell r="E1372" t="str">
            <v>CK</v>
          </cell>
          <cell r="F1372">
            <v>2011</v>
          </cell>
          <cell r="G1372">
            <v>6</v>
          </cell>
          <cell r="H1372">
            <v>0.69</v>
          </cell>
          <cell r="I1372">
            <v>108.52</v>
          </cell>
          <cell r="J1372">
            <v>143.59</v>
          </cell>
          <cell r="K1372">
            <v>5.47</v>
          </cell>
        </row>
        <row r="1373">
          <cell r="B1373" t="str">
            <v>WSCK2013</v>
          </cell>
          <cell r="C1373" t="str">
            <v>Central Appalachia</v>
          </cell>
          <cell r="D1373" t="str">
            <v>WS</v>
          </cell>
          <cell r="E1373" t="str">
            <v>CK</v>
          </cell>
          <cell r="F1373">
            <v>2013</v>
          </cell>
          <cell r="G1373">
            <v>6</v>
          </cell>
          <cell r="H1373">
            <v>0.8</v>
          </cell>
          <cell r="I1373">
            <v>108.74</v>
          </cell>
          <cell r="J1373">
            <v>193.41</v>
          </cell>
          <cell r="K1373">
            <v>7.36</v>
          </cell>
        </row>
        <row r="1374">
          <cell r="B1374" t="str">
            <v>WSCK2016</v>
          </cell>
          <cell r="C1374" t="str">
            <v>Central Appalachia</v>
          </cell>
          <cell r="D1374" t="str">
            <v>WS</v>
          </cell>
          <cell r="E1374" t="str">
            <v>CK</v>
          </cell>
          <cell r="F1374">
            <v>2016</v>
          </cell>
          <cell r="G1374">
            <v>6</v>
          </cell>
          <cell r="H1374">
            <v>0.8</v>
          </cell>
          <cell r="I1374">
            <v>109.07</v>
          </cell>
          <cell r="J1374">
            <v>191.08</v>
          </cell>
          <cell r="K1374">
            <v>7.27</v>
          </cell>
        </row>
        <row r="1375">
          <cell r="B1375" t="str">
            <v>WSCK2020</v>
          </cell>
          <cell r="C1375" t="str">
            <v>Central Appalachia</v>
          </cell>
          <cell r="D1375" t="str">
            <v>WS</v>
          </cell>
          <cell r="E1375" t="str">
            <v>CK</v>
          </cell>
          <cell r="F1375">
            <v>2020</v>
          </cell>
          <cell r="G1375">
            <v>6</v>
          </cell>
          <cell r="H1375">
            <v>0.49</v>
          </cell>
          <cell r="I1375">
            <v>109.5</v>
          </cell>
          <cell r="J1375">
            <v>187.71</v>
          </cell>
          <cell r="K1375">
            <v>7.15</v>
          </cell>
        </row>
        <row r="1376">
          <cell r="B1376" t="str">
            <v>WSCK2025</v>
          </cell>
          <cell r="C1376" t="str">
            <v>Central Appalachia</v>
          </cell>
          <cell r="D1376" t="str">
            <v>WS</v>
          </cell>
          <cell r="E1376" t="str">
            <v>CK</v>
          </cell>
          <cell r="F1376">
            <v>2025</v>
          </cell>
          <cell r="G1376">
            <v>1</v>
          </cell>
          <cell r="H1376">
            <v>0</v>
          </cell>
          <cell r="I1376">
            <v>32.869999999999997</v>
          </cell>
          <cell r="J1376">
            <v>183.77</v>
          </cell>
          <cell r="K1376">
            <v>7</v>
          </cell>
        </row>
        <row r="1377">
          <cell r="B1377" t="str">
            <v>WSCK2030</v>
          </cell>
          <cell r="C1377" t="str">
            <v>Central Appalachia</v>
          </cell>
          <cell r="D1377" t="str">
            <v>WS</v>
          </cell>
          <cell r="E1377" t="str">
            <v>CK</v>
          </cell>
          <cell r="F1377">
            <v>2030</v>
          </cell>
          <cell r="G1377">
            <v>1</v>
          </cell>
          <cell r="H1377">
            <v>0</v>
          </cell>
          <cell r="I1377">
            <v>33.04</v>
          </cell>
          <cell r="J1377">
            <v>179.93</v>
          </cell>
          <cell r="K1377">
            <v>6.85</v>
          </cell>
        </row>
        <row r="1378">
          <cell r="B1378">
            <v>0</v>
          </cell>
          <cell r="C1378">
            <v>0</v>
          </cell>
        </row>
        <row r="1379">
          <cell r="B1379" t="str">
            <v>BMB12008</v>
          </cell>
          <cell r="C1379" t="str">
            <v>Biomass</v>
          </cell>
          <cell r="D1379" t="str">
            <v>BM</v>
          </cell>
          <cell r="E1379" t="str">
            <v>B1</v>
          </cell>
          <cell r="F1379">
            <v>2008</v>
          </cell>
          <cell r="G1379">
            <v>2</v>
          </cell>
          <cell r="H1379">
            <v>3.43</v>
          </cell>
          <cell r="I1379">
            <v>71.599999999999994</v>
          </cell>
          <cell r="J1379">
            <v>99.1</v>
          </cell>
          <cell r="K1379">
            <v>5.76</v>
          </cell>
        </row>
        <row r="1380">
          <cell r="B1380" t="str">
            <v>BMB12009</v>
          </cell>
          <cell r="C1380" t="str">
            <v>Biomass</v>
          </cell>
          <cell r="D1380" t="str">
            <v>BM</v>
          </cell>
          <cell r="E1380" t="str">
            <v>B1</v>
          </cell>
          <cell r="F1380">
            <v>2009</v>
          </cell>
          <cell r="G1380">
            <v>2</v>
          </cell>
          <cell r="H1380">
            <v>3.43</v>
          </cell>
          <cell r="I1380">
            <v>71.599999999999994</v>
          </cell>
          <cell r="J1380">
            <v>90.72</v>
          </cell>
          <cell r="K1380">
            <v>5.27</v>
          </cell>
        </row>
        <row r="1381">
          <cell r="B1381" t="str">
            <v>BMB12011</v>
          </cell>
          <cell r="C1381" t="str">
            <v>Biomass</v>
          </cell>
          <cell r="D1381" t="str">
            <v>BM</v>
          </cell>
          <cell r="E1381" t="str">
            <v>B1</v>
          </cell>
          <cell r="F1381">
            <v>2011</v>
          </cell>
          <cell r="G1381">
            <v>2</v>
          </cell>
          <cell r="H1381">
            <v>3.43</v>
          </cell>
          <cell r="I1381">
            <v>71.599999999999994</v>
          </cell>
          <cell r="J1381">
            <v>86.88</v>
          </cell>
          <cell r="K1381">
            <v>5.05</v>
          </cell>
        </row>
        <row r="1382">
          <cell r="B1382" t="str">
            <v>BMB12013</v>
          </cell>
          <cell r="C1382" t="str">
            <v>Biomass</v>
          </cell>
          <cell r="D1382" t="str">
            <v>BM</v>
          </cell>
          <cell r="E1382" t="str">
            <v>B1</v>
          </cell>
          <cell r="F1382">
            <v>2013</v>
          </cell>
          <cell r="G1382">
            <v>3</v>
          </cell>
          <cell r="H1382">
            <v>4.29</v>
          </cell>
          <cell r="I1382">
            <v>101.73</v>
          </cell>
          <cell r="J1382">
            <v>101.73</v>
          </cell>
          <cell r="K1382">
            <v>5.91</v>
          </cell>
        </row>
        <row r="1383">
          <cell r="B1383" t="str">
            <v>BMB12016</v>
          </cell>
          <cell r="C1383" t="str">
            <v>Biomass</v>
          </cell>
          <cell r="D1383" t="str">
            <v>BM</v>
          </cell>
          <cell r="E1383" t="str">
            <v>B1</v>
          </cell>
          <cell r="F1383">
            <v>2016</v>
          </cell>
          <cell r="G1383">
            <v>3</v>
          </cell>
          <cell r="H1383">
            <v>5.9</v>
          </cell>
          <cell r="I1383">
            <v>101.73</v>
          </cell>
          <cell r="J1383">
            <v>101.73</v>
          </cell>
          <cell r="K1383">
            <v>5.91</v>
          </cell>
        </row>
        <row r="1384">
          <cell r="B1384" t="str">
            <v>BMB12020</v>
          </cell>
          <cell r="C1384" t="str">
            <v>Biomass</v>
          </cell>
          <cell r="D1384" t="str">
            <v>BM</v>
          </cell>
          <cell r="E1384" t="str">
            <v>B1</v>
          </cell>
          <cell r="F1384">
            <v>2020</v>
          </cell>
          <cell r="G1384">
            <v>3</v>
          </cell>
          <cell r="H1384">
            <v>13.48</v>
          </cell>
          <cell r="I1384">
            <v>101.73</v>
          </cell>
          <cell r="J1384">
            <v>101.73</v>
          </cell>
          <cell r="K1384">
            <v>5.91</v>
          </cell>
        </row>
        <row r="1385">
          <cell r="B1385" t="str">
            <v>BMB12025</v>
          </cell>
          <cell r="C1385" t="str">
            <v>Biomass</v>
          </cell>
          <cell r="D1385" t="str">
            <v>BM</v>
          </cell>
          <cell r="E1385" t="str">
            <v>B1</v>
          </cell>
          <cell r="F1385">
            <v>2025</v>
          </cell>
          <cell r="G1385">
            <v>3</v>
          </cell>
          <cell r="H1385">
            <v>27.27</v>
          </cell>
          <cell r="I1385">
            <v>101.73</v>
          </cell>
          <cell r="J1385">
            <v>101.73</v>
          </cell>
          <cell r="K1385">
            <v>5.91</v>
          </cell>
        </row>
        <row r="1386">
          <cell r="B1386" t="str">
            <v>BMB12030</v>
          </cell>
          <cell r="C1386" t="str">
            <v>Biomass</v>
          </cell>
          <cell r="D1386" t="str">
            <v>BM</v>
          </cell>
          <cell r="E1386" t="str">
            <v>B1</v>
          </cell>
          <cell r="F1386">
            <v>2030</v>
          </cell>
          <cell r="G1386">
            <v>3</v>
          </cell>
          <cell r="H1386">
            <v>34.880000000000003</v>
          </cell>
          <cell r="I1386">
            <v>101.73</v>
          </cell>
          <cell r="J1386">
            <v>104.21</v>
          </cell>
          <cell r="K1386">
            <v>6.06</v>
          </cell>
        </row>
        <row r="1387">
          <cell r="B1387">
            <v>0</v>
          </cell>
          <cell r="C1387">
            <v>0</v>
          </cell>
        </row>
        <row r="1388">
          <cell r="B1388" t="str">
            <v>BNB12008</v>
          </cell>
          <cell r="C1388" t="str">
            <v>Biomass</v>
          </cell>
          <cell r="D1388" t="str">
            <v>BN</v>
          </cell>
          <cell r="E1388" t="str">
            <v>B1</v>
          </cell>
          <cell r="F1388">
            <v>2008</v>
          </cell>
          <cell r="G1388">
            <v>3</v>
          </cell>
          <cell r="H1388">
            <v>2.4300000000000002</v>
          </cell>
          <cell r="I1388">
            <v>101.73</v>
          </cell>
          <cell r="J1388">
            <v>101.73</v>
          </cell>
          <cell r="K1388">
            <v>5.91</v>
          </cell>
        </row>
        <row r="1389">
          <cell r="B1389" t="str">
            <v>BNB12009</v>
          </cell>
          <cell r="C1389" t="str">
            <v>Biomass</v>
          </cell>
          <cell r="D1389" t="str">
            <v>BN</v>
          </cell>
          <cell r="E1389" t="str">
            <v>B1</v>
          </cell>
          <cell r="F1389">
            <v>2009</v>
          </cell>
          <cell r="G1389">
            <v>3</v>
          </cell>
          <cell r="H1389">
            <v>1.9</v>
          </cell>
          <cell r="I1389">
            <v>101.73</v>
          </cell>
          <cell r="J1389">
            <v>101.73</v>
          </cell>
          <cell r="K1389">
            <v>5.91</v>
          </cell>
        </row>
        <row r="1390">
          <cell r="B1390" t="str">
            <v>BNB12011</v>
          </cell>
          <cell r="C1390" t="str">
            <v>Biomass</v>
          </cell>
          <cell r="D1390" t="str">
            <v>BN</v>
          </cell>
          <cell r="E1390" t="str">
            <v>B1</v>
          </cell>
          <cell r="F1390">
            <v>2011</v>
          </cell>
          <cell r="G1390">
            <v>3</v>
          </cell>
          <cell r="H1390">
            <v>3.11</v>
          </cell>
          <cell r="I1390">
            <v>101.73</v>
          </cell>
          <cell r="J1390">
            <v>101.73</v>
          </cell>
          <cell r="K1390">
            <v>5.91</v>
          </cell>
        </row>
        <row r="1391">
          <cell r="B1391" t="str">
            <v>BNB12013</v>
          </cell>
          <cell r="C1391" t="str">
            <v>Biomass</v>
          </cell>
          <cell r="D1391" t="str">
            <v>BN</v>
          </cell>
          <cell r="E1391" t="str">
            <v>B1</v>
          </cell>
          <cell r="F1391">
            <v>2013</v>
          </cell>
          <cell r="G1391">
            <v>3</v>
          </cell>
          <cell r="H1391">
            <v>5.12</v>
          </cell>
          <cell r="I1391">
            <v>101.73</v>
          </cell>
          <cell r="J1391">
            <v>101.73</v>
          </cell>
          <cell r="K1391">
            <v>5.91</v>
          </cell>
        </row>
        <row r="1392">
          <cell r="B1392" t="str">
            <v>BNB12016</v>
          </cell>
          <cell r="C1392" t="str">
            <v>Biomass</v>
          </cell>
          <cell r="D1392" t="str">
            <v>BN</v>
          </cell>
          <cell r="E1392" t="str">
            <v>B1</v>
          </cell>
          <cell r="F1392">
            <v>2016</v>
          </cell>
          <cell r="G1392">
            <v>3</v>
          </cell>
          <cell r="H1392">
            <v>5.41</v>
          </cell>
          <cell r="I1392">
            <v>101.73</v>
          </cell>
          <cell r="J1392">
            <v>109.42</v>
          </cell>
          <cell r="K1392">
            <v>6.36</v>
          </cell>
        </row>
        <row r="1393">
          <cell r="B1393" t="str">
            <v>BNB12020</v>
          </cell>
          <cell r="C1393" t="str">
            <v>Biomass</v>
          </cell>
          <cell r="D1393" t="str">
            <v>BN</v>
          </cell>
          <cell r="E1393" t="str">
            <v>B1</v>
          </cell>
          <cell r="F1393">
            <v>2020</v>
          </cell>
          <cell r="G1393">
            <v>3</v>
          </cell>
          <cell r="H1393">
            <v>5.41</v>
          </cell>
          <cell r="I1393">
            <v>101.73</v>
          </cell>
          <cell r="J1393">
            <v>117.58</v>
          </cell>
          <cell r="K1393">
            <v>6.84</v>
          </cell>
        </row>
        <row r="1394">
          <cell r="B1394" t="str">
            <v>BNB12025</v>
          </cell>
          <cell r="C1394" t="str">
            <v>Biomass</v>
          </cell>
          <cell r="D1394" t="str">
            <v>BN</v>
          </cell>
          <cell r="E1394" t="str">
            <v>B1</v>
          </cell>
          <cell r="F1394">
            <v>2025</v>
          </cell>
          <cell r="G1394">
            <v>3</v>
          </cell>
          <cell r="H1394">
            <v>5.41</v>
          </cell>
          <cell r="I1394">
            <v>101.73</v>
          </cell>
          <cell r="J1394">
            <v>116.04</v>
          </cell>
          <cell r="K1394">
            <v>6.75</v>
          </cell>
        </row>
        <row r="1395">
          <cell r="B1395" t="str">
            <v>BNB12030</v>
          </cell>
          <cell r="C1395" t="str">
            <v>Biomass</v>
          </cell>
          <cell r="D1395" t="str">
            <v>BN</v>
          </cell>
          <cell r="E1395" t="str">
            <v>B1</v>
          </cell>
          <cell r="F1395">
            <v>2030</v>
          </cell>
          <cell r="G1395">
            <v>3</v>
          </cell>
          <cell r="H1395">
            <v>5.41</v>
          </cell>
          <cell r="I1395">
            <v>101.73</v>
          </cell>
          <cell r="J1395">
            <v>122.56</v>
          </cell>
          <cell r="K1395">
            <v>7.13</v>
          </cell>
        </row>
        <row r="1396">
          <cell r="B1396">
            <v>0</v>
          </cell>
          <cell r="C1396">
            <v>0</v>
          </cell>
        </row>
        <row r="1397">
          <cell r="B1397" t="str">
            <v>BOB12008</v>
          </cell>
          <cell r="C1397" t="str">
            <v>Biomass</v>
          </cell>
          <cell r="D1397" t="str">
            <v>BO</v>
          </cell>
          <cell r="E1397" t="str">
            <v>B1</v>
          </cell>
          <cell r="F1397">
            <v>2008</v>
          </cell>
          <cell r="G1397">
            <v>2</v>
          </cell>
          <cell r="H1397">
            <v>1.57</v>
          </cell>
          <cell r="I1397">
            <v>71.599999999999994</v>
          </cell>
          <cell r="J1397">
            <v>74.45</v>
          </cell>
          <cell r="K1397">
            <v>4.33</v>
          </cell>
        </row>
        <row r="1398">
          <cell r="B1398" t="str">
            <v>BOB12009</v>
          </cell>
          <cell r="C1398" t="str">
            <v>Biomass</v>
          </cell>
          <cell r="D1398" t="str">
            <v>BO</v>
          </cell>
          <cell r="E1398" t="str">
            <v>B1</v>
          </cell>
          <cell r="F1398">
            <v>2009</v>
          </cell>
          <cell r="G1398">
            <v>2</v>
          </cell>
          <cell r="H1398">
            <v>1.57</v>
          </cell>
          <cell r="I1398">
            <v>71.599999999999994</v>
          </cell>
          <cell r="J1398">
            <v>77.95</v>
          </cell>
          <cell r="K1398">
            <v>4.53</v>
          </cell>
        </row>
        <row r="1399">
          <cell r="B1399" t="str">
            <v>BOB12011</v>
          </cell>
          <cell r="C1399" t="str">
            <v>Biomass</v>
          </cell>
          <cell r="D1399" t="str">
            <v>BO</v>
          </cell>
          <cell r="E1399" t="str">
            <v>B1</v>
          </cell>
          <cell r="F1399">
            <v>2011</v>
          </cell>
          <cell r="G1399">
            <v>2</v>
          </cell>
          <cell r="H1399">
            <v>1.57</v>
          </cell>
          <cell r="I1399">
            <v>71.599999999999994</v>
          </cell>
          <cell r="J1399">
            <v>80.599999999999994</v>
          </cell>
          <cell r="K1399">
            <v>4.6900000000000004</v>
          </cell>
        </row>
        <row r="1400">
          <cell r="B1400" t="str">
            <v>BOB12013</v>
          </cell>
          <cell r="C1400" t="str">
            <v>Biomass</v>
          </cell>
          <cell r="D1400" t="str">
            <v>BO</v>
          </cell>
          <cell r="E1400" t="str">
            <v>B1</v>
          </cell>
          <cell r="F1400">
            <v>2013</v>
          </cell>
          <cell r="G1400">
            <v>2</v>
          </cell>
          <cell r="H1400">
            <v>1.57</v>
          </cell>
          <cell r="I1400">
            <v>71.599999999999994</v>
          </cell>
          <cell r="J1400">
            <v>101.63</v>
          </cell>
          <cell r="K1400">
            <v>5.91</v>
          </cell>
        </row>
        <row r="1401">
          <cell r="B1401" t="str">
            <v>BOB12016</v>
          </cell>
          <cell r="C1401" t="str">
            <v>Biomass</v>
          </cell>
          <cell r="D1401" t="str">
            <v>BO</v>
          </cell>
          <cell r="E1401" t="str">
            <v>B1</v>
          </cell>
          <cell r="F1401">
            <v>2016</v>
          </cell>
          <cell r="G1401">
            <v>4</v>
          </cell>
          <cell r="H1401">
            <v>3.76</v>
          </cell>
          <cell r="I1401">
            <v>122.48</v>
          </cell>
          <cell r="J1401">
            <v>122.48</v>
          </cell>
          <cell r="K1401">
            <v>7.12</v>
          </cell>
        </row>
        <row r="1402">
          <cell r="B1402" t="str">
            <v>BOB12020</v>
          </cell>
          <cell r="C1402" t="str">
            <v>Biomass</v>
          </cell>
          <cell r="D1402" t="str">
            <v>BO</v>
          </cell>
          <cell r="E1402" t="str">
            <v>B1</v>
          </cell>
          <cell r="F1402">
            <v>2020</v>
          </cell>
          <cell r="G1402">
            <v>5</v>
          </cell>
          <cell r="H1402">
            <v>6.28</v>
          </cell>
          <cell r="I1402">
            <v>162.05000000000001</v>
          </cell>
          <cell r="J1402">
            <v>162.05000000000001</v>
          </cell>
          <cell r="K1402">
            <v>9.42</v>
          </cell>
        </row>
        <row r="1403">
          <cell r="B1403" t="str">
            <v>BOB12025</v>
          </cell>
          <cell r="C1403" t="str">
            <v>Biomass</v>
          </cell>
          <cell r="D1403" t="str">
            <v>BO</v>
          </cell>
          <cell r="E1403" t="str">
            <v>B1</v>
          </cell>
          <cell r="F1403">
            <v>2025</v>
          </cell>
          <cell r="G1403">
            <v>5</v>
          </cell>
          <cell r="H1403">
            <v>7.5</v>
          </cell>
          <cell r="I1403">
            <v>162.05000000000001</v>
          </cell>
          <cell r="J1403">
            <v>168.99</v>
          </cell>
          <cell r="K1403">
            <v>9.83</v>
          </cell>
        </row>
        <row r="1404">
          <cell r="B1404" t="str">
            <v>BOB12030</v>
          </cell>
          <cell r="C1404" t="str">
            <v>Biomass</v>
          </cell>
          <cell r="D1404" t="str">
            <v>BO</v>
          </cell>
          <cell r="E1404" t="str">
            <v>B1</v>
          </cell>
          <cell r="F1404">
            <v>2030</v>
          </cell>
          <cell r="G1404">
            <v>5</v>
          </cell>
          <cell r="H1404">
            <v>7.5</v>
          </cell>
          <cell r="I1404">
            <v>162.05000000000001</v>
          </cell>
          <cell r="J1404">
            <v>209.63</v>
          </cell>
          <cell r="K1404">
            <v>12.19</v>
          </cell>
        </row>
        <row r="1405">
          <cell r="B1405">
            <v>0</v>
          </cell>
          <cell r="C1405">
            <v>0</v>
          </cell>
        </row>
        <row r="1406">
          <cell r="B1406" t="str">
            <v>BPB12008</v>
          </cell>
          <cell r="C1406" t="str">
            <v>Biomass</v>
          </cell>
          <cell r="D1406" t="str">
            <v>BP</v>
          </cell>
          <cell r="E1406" t="str">
            <v>B1</v>
          </cell>
          <cell r="F1406">
            <v>2008</v>
          </cell>
          <cell r="G1406">
            <v>3</v>
          </cell>
          <cell r="H1406">
            <v>1.85</v>
          </cell>
          <cell r="I1406">
            <v>101.73</v>
          </cell>
          <cell r="J1406">
            <v>101.73</v>
          </cell>
          <cell r="K1406">
            <v>5.91</v>
          </cell>
        </row>
        <row r="1407">
          <cell r="B1407" t="str">
            <v>BPB12009</v>
          </cell>
          <cell r="C1407" t="str">
            <v>Biomass</v>
          </cell>
          <cell r="D1407" t="str">
            <v>BP</v>
          </cell>
          <cell r="E1407" t="str">
            <v>B1</v>
          </cell>
          <cell r="F1407">
            <v>2009</v>
          </cell>
          <cell r="G1407">
            <v>2</v>
          </cell>
          <cell r="H1407">
            <v>1.22</v>
          </cell>
          <cell r="I1407">
            <v>71.599999999999994</v>
          </cell>
          <cell r="J1407">
            <v>94.05</v>
          </cell>
          <cell r="K1407">
            <v>5.47</v>
          </cell>
        </row>
        <row r="1408">
          <cell r="B1408" t="str">
            <v>BPB12011</v>
          </cell>
          <cell r="C1408" t="str">
            <v>Biomass</v>
          </cell>
          <cell r="D1408" t="str">
            <v>BP</v>
          </cell>
          <cell r="E1408" t="str">
            <v>B1</v>
          </cell>
          <cell r="F1408">
            <v>2011</v>
          </cell>
          <cell r="G1408">
            <v>2</v>
          </cell>
          <cell r="H1408">
            <v>1.22</v>
          </cell>
          <cell r="I1408">
            <v>71.599999999999994</v>
          </cell>
          <cell r="J1408">
            <v>90.09</v>
          </cell>
          <cell r="K1408">
            <v>5.24</v>
          </cell>
        </row>
        <row r="1409">
          <cell r="B1409" t="str">
            <v>BPB12013</v>
          </cell>
          <cell r="C1409" t="str">
            <v>Biomass</v>
          </cell>
          <cell r="D1409" t="str">
            <v>BP</v>
          </cell>
          <cell r="E1409" t="str">
            <v>B1</v>
          </cell>
          <cell r="F1409">
            <v>2013</v>
          </cell>
          <cell r="G1409">
            <v>2</v>
          </cell>
          <cell r="H1409">
            <v>1.22</v>
          </cell>
          <cell r="I1409">
            <v>71.599999999999994</v>
          </cell>
          <cell r="J1409">
            <v>94.72</v>
          </cell>
          <cell r="K1409">
            <v>5.51</v>
          </cell>
        </row>
        <row r="1410">
          <cell r="B1410" t="str">
            <v>BPB12016</v>
          </cell>
          <cell r="C1410" t="str">
            <v>Biomass</v>
          </cell>
          <cell r="D1410" t="str">
            <v>BP</v>
          </cell>
          <cell r="E1410" t="str">
            <v>B1</v>
          </cell>
          <cell r="F1410">
            <v>2016</v>
          </cell>
          <cell r="G1410">
            <v>2</v>
          </cell>
          <cell r="H1410">
            <v>1.22</v>
          </cell>
          <cell r="I1410">
            <v>71.599999999999994</v>
          </cell>
          <cell r="J1410">
            <v>93.56</v>
          </cell>
          <cell r="K1410">
            <v>5.44</v>
          </cell>
        </row>
        <row r="1411">
          <cell r="B1411" t="str">
            <v>BPB12020</v>
          </cell>
          <cell r="C1411" t="str">
            <v>Biomass</v>
          </cell>
          <cell r="D1411" t="str">
            <v>BP</v>
          </cell>
          <cell r="E1411" t="str">
            <v>B1</v>
          </cell>
          <cell r="F1411">
            <v>2020</v>
          </cell>
          <cell r="G1411">
            <v>2</v>
          </cell>
          <cell r="H1411">
            <v>1.22</v>
          </cell>
          <cell r="I1411">
            <v>71.599999999999994</v>
          </cell>
          <cell r="J1411">
            <v>101.14</v>
          </cell>
          <cell r="K1411">
            <v>5.88</v>
          </cell>
        </row>
        <row r="1412">
          <cell r="B1412" t="str">
            <v>BPB12025</v>
          </cell>
          <cell r="C1412" t="str">
            <v>Biomass</v>
          </cell>
          <cell r="D1412" t="str">
            <v>BP</v>
          </cell>
          <cell r="E1412" t="str">
            <v>B1</v>
          </cell>
          <cell r="F1412">
            <v>2025</v>
          </cell>
          <cell r="G1412">
            <v>2</v>
          </cell>
          <cell r="H1412">
            <v>1.22</v>
          </cell>
          <cell r="I1412">
            <v>71.599999999999994</v>
          </cell>
          <cell r="J1412">
            <v>98.29</v>
          </cell>
          <cell r="K1412">
            <v>5.71</v>
          </cell>
        </row>
        <row r="1413">
          <cell r="B1413" t="str">
            <v>BPB12030</v>
          </cell>
          <cell r="C1413" t="str">
            <v>Biomass</v>
          </cell>
          <cell r="D1413" t="str">
            <v>BP</v>
          </cell>
          <cell r="E1413" t="str">
            <v>B1</v>
          </cell>
          <cell r="F1413">
            <v>2030</v>
          </cell>
          <cell r="G1413">
            <v>3</v>
          </cell>
          <cell r="H1413">
            <v>19.88</v>
          </cell>
          <cell r="I1413">
            <v>101.73</v>
          </cell>
          <cell r="J1413">
            <v>117.49</v>
          </cell>
          <cell r="K1413">
            <v>6.83</v>
          </cell>
        </row>
        <row r="1414">
          <cell r="B1414">
            <v>0</v>
          </cell>
          <cell r="C1414">
            <v>0</v>
          </cell>
        </row>
        <row r="1415">
          <cell r="B1415" t="str">
            <v>BQB12008</v>
          </cell>
          <cell r="C1415" t="str">
            <v>Biomass</v>
          </cell>
          <cell r="D1415" t="str">
            <v>BQ</v>
          </cell>
          <cell r="E1415" t="str">
            <v>B1</v>
          </cell>
          <cell r="F1415">
            <v>2008</v>
          </cell>
          <cell r="G1415">
            <v>1</v>
          </cell>
          <cell r="H1415">
            <v>0.39</v>
          </cell>
          <cell r="I1415">
            <v>41.45</v>
          </cell>
          <cell r="J1415">
            <v>41.45</v>
          </cell>
          <cell r="K1415">
            <v>2.41</v>
          </cell>
        </row>
        <row r="1416">
          <cell r="B1416" t="str">
            <v>BQB12009</v>
          </cell>
          <cell r="C1416" t="str">
            <v>Biomass</v>
          </cell>
          <cell r="D1416" t="str">
            <v>BQ</v>
          </cell>
          <cell r="E1416" t="str">
            <v>B1</v>
          </cell>
          <cell r="F1416">
            <v>2009</v>
          </cell>
          <cell r="G1416">
            <v>1</v>
          </cell>
          <cell r="H1416">
            <v>0.41</v>
          </cell>
          <cell r="I1416">
            <v>41.45</v>
          </cell>
          <cell r="J1416">
            <v>41.45</v>
          </cell>
          <cell r="K1416">
            <v>2.41</v>
          </cell>
        </row>
        <row r="1417">
          <cell r="B1417" t="str">
            <v>BQB12011</v>
          </cell>
          <cell r="C1417" t="str">
            <v>Biomass</v>
          </cell>
          <cell r="D1417" t="str">
            <v>BQ</v>
          </cell>
          <cell r="E1417" t="str">
            <v>B1</v>
          </cell>
          <cell r="F1417">
            <v>2011</v>
          </cell>
          <cell r="G1417">
            <v>1</v>
          </cell>
          <cell r="H1417">
            <v>0.52</v>
          </cell>
          <cell r="I1417">
            <v>41.45</v>
          </cell>
          <cell r="J1417">
            <v>61.99</v>
          </cell>
          <cell r="K1417">
            <v>3.6</v>
          </cell>
        </row>
        <row r="1418">
          <cell r="B1418" t="str">
            <v>BQB12013</v>
          </cell>
          <cell r="C1418" t="str">
            <v>Biomass</v>
          </cell>
          <cell r="D1418" t="str">
            <v>BQ</v>
          </cell>
          <cell r="E1418" t="str">
            <v>B1</v>
          </cell>
          <cell r="F1418">
            <v>2013</v>
          </cell>
          <cell r="G1418">
            <v>2</v>
          </cell>
          <cell r="H1418">
            <v>0.71</v>
          </cell>
          <cell r="I1418">
            <v>71.599999999999994</v>
          </cell>
          <cell r="J1418">
            <v>71.599999999999994</v>
          </cell>
          <cell r="K1418">
            <v>4.16</v>
          </cell>
        </row>
        <row r="1419">
          <cell r="B1419" t="str">
            <v>BQB12016</v>
          </cell>
          <cell r="C1419" t="str">
            <v>Biomass</v>
          </cell>
          <cell r="D1419" t="str">
            <v>BQ</v>
          </cell>
          <cell r="E1419" t="str">
            <v>B1</v>
          </cell>
          <cell r="F1419">
            <v>2016</v>
          </cell>
          <cell r="G1419">
            <v>2</v>
          </cell>
          <cell r="H1419">
            <v>0.71</v>
          </cell>
          <cell r="I1419">
            <v>71.599999999999994</v>
          </cell>
          <cell r="J1419">
            <v>71.599999999999994</v>
          </cell>
          <cell r="K1419">
            <v>4.16</v>
          </cell>
        </row>
        <row r="1420">
          <cell r="B1420" t="str">
            <v>BQB12020</v>
          </cell>
          <cell r="C1420" t="str">
            <v>Biomass</v>
          </cell>
          <cell r="D1420" t="str">
            <v>BQ</v>
          </cell>
          <cell r="E1420" t="str">
            <v>B1</v>
          </cell>
          <cell r="F1420">
            <v>2020</v>
          </cell>
          <cell r="G1420">
            <v>2</v>
          </cell>
          <cell r="H1420">
            <v>0.81</v>
          </cell>
          <cell r="I1420">
            <v>71.599999999999994</v>
          </cell>
          <cell r="J1420">
            <v>80.98</v>
          </cell>
          <cell r="K1420">
            <v>4.71</v>
          </cell>
        </row>
        <row r="1421">
          <cell r="B1421" t="str">
            <v>BQB12025</v>
          </cell>
          <cell r="C1421" t="str">
            <v>Biomass</v>
          </cell>
          <cell r="D1421" t="str">
            <v>BQ</v>
          </cell>
          <cell r="E1421" t="str">
            <v>B1</v>
          </cell>
          <cell r="F1421">
            <v>2025</v>
          </cell>
          <cell r="G1421">
            <v>2</v>
          </cell>
          <cell r="H1421">
            <v>0.81</v>
          </cell>
          <cell r="I1421">
            <v>71.599999999999994</v>
          </cell>
          <cell r="J1421">
            <v>79.650000000000006</v>
          </cell>
          <cell r="K1421">
            <v>4.63</v>
          </cell>
        </row>
        <row r="1422">
          <cell r="B1422" t="str">
            <v>BQB12030</v>
          </cell>
          <cell r="C1422" t="str">
            <v>Biomass</v>
          </cell>
          <cell r="D1422" t="str">
            <v>BQ</v>
          </cell>
          <cell r="E1422" t="str">
            <v>B1</v>
          </cell>
          <cell r="F1422">
            <v>2030</v>
          </cell>
          <cell r="G1422">
            <v>3</v>
          </cell>
          <cell r="H1422">
            <v>0.91</v>
          </cell>
          <cell r="I1422">
            <v>101.73</v>
          </cell>
          <cell r="J1422">
            <v>101.73</v>
          </cell>
          <cell r="K1422">
            <v>5.91</v>
          </cell>
        </row>
        <row r="1423">
          <cell r="B1423">
            <v>0</v>
          </cell>
          <cell r="C1423">
            <v>0</v>
          </cell>
        </row>
        <row r="1424">
          <cell r="B1424" t="str">
            <v>BRB12008</v>
          </cell>
          <cell r="C1424" t="str">
            <v>Biomass</v>
          </cell>
          <cell r="D1424" t="str">
            <v>BR</v>
          </cell>
          <cell r="E1424" t="str">
            <v>B1</v>
          </cell>
          <cell r="F1424">
            <v>2008</v>
          </cell>
          <cell r="G1424">
            <v>1</v>
          </cell>
          <cell r="H1424">
            <v>1.45</v>
          </cell>
          <cell r="I1424">
            <v>41.45</v>
          </cell>
          <cell r="J1424">
            <v>64.290000000000006</v>
          </cell>
          <cell r="K1424">
            <v>3.74</v>
          </cell>
        </row>
        <row r="1425">
          <cell r="B1425" t="str">
            <v>BRB12009</v>
          </cell>
          <cell r="C1425" t="str">
            <v>Biomass</v>
          </cell>
          <cell r="D1425" t="str">
            <v>BR</v>
          </cell>
          <cell r="E1425" t="str">
            <v>B1</v>
          </cell>
          <cell r="F1425">
            <v>2009</v>
          </cell>
          <cell r="G1425">
            <v>1</v>
          </cell>
          <cell r="H1425">
            <v>1.45</v>
          </cell>
          <cell r="I1425">
            <v>41.45</v>
          </cell>
          <cell r="J1425">
            <v>60.18</v>
          </cell>
          <cell r="K1425">
            <v>3.5</v>
          </cell>
        </row>
        <row r="1426">
          <cell r="B1426" t="str">
            <v>BRB12011</v>
          </cell>
          <cell r="C1426" t="str">
            <v>Biomass</v>
          </cell>
          <cell r="D1426" t="str">
            <v>BR</v>
          </cell>
          <cell r="E1426" t="str">
            <v>B1</v>
          </cell>
          <cell r="F1426">
            <v>2011</v>
          </cell>
          <cell r="G1426">
            <v>1</v>
          </cell>
          <cell r="H1426">
            <v>1.31</v>
          </cell>
          <cell r="I1426">
            <v>41.45</v>
          </cell>
          <cell r="J1426">
            <v>41.45</v>
          </cell>
          <cell r="K1426">
            <v>2.41</v>
          </cell>
        </row>
        <row r="1427">
          <cell r="B1427" t="str">
            <v>BRB12013</v>
          </cell>
          <cell r="C1427" t="str">
            <v>Biomass</v>
          </cell>
          <cell r="D1427" t="str">
            <v>BR</v>
          </cell>
          <cell r="E1427" t="str">
            <v>B1</v>
          </cell>
          <cell r="F1427">
            <v>2013</v>
          </cell>
          <cell r="G1427">
            <v>1</v>
          </cell>
          <cell r="H1427">
            <v>1.45</v>
          </cell>
          <cell r="I1427">
            <v>41.45</v>
          </cell>
          <cell r="J1427">
            <v>67.959999999999994</v>
          </cell>
          <cell r="K1427">
            <v>3.95</v>
          </cell>
        </row>
        <row r="1428">
          <cell r="B1428" t="str">
            <v>BRB12016</v>
          </cell>
          <cell r="C1428" t="str">
            <v>Biomass</v>
          </cell>
          <cell r="D1428" t="str">
            <v>BR</v>
          </cell>
          <cell r="E1428" t="str">
            <v>B1</v>
          </cell>
          <cell r="F1428">
            <v>2016</v>
          </cell>
          <cell r="G1428">
            <v>1</v>
          </cell>
          <cell r="H1428">
            <v>1.45</v>
          </cell>
          <cell r="I1428">
            <v>41.45</v>
          </cell>
          <cell r="J1428">
            <v>85.7</v>
          </cell>
          <cell r="K1428">
            <v>4.9800000000000004</v>
          </cell>
        </row>
        <row r="1429">
          <cell r="B1429" t="str">
            <v>BRB12020</v>
          </cell>
          <cell r="C1429" t="str">
            <v>Biomass</v>
          </cell>
          <cell r="D1429" t="str">
            <v>BR</v>
          </cell>
          <cell r="E1429" t="str">
            <v>B1</v>
          </cell>
          <cell r="F1429">
            <v>2020</v>
          </cell>
          <cell r="G1429">
            <v>1</v>
          </cell>
          <cell r="H1429">
            <v>1.45</v>
          </cell>
          <cell r="I1429">
            <v>41.45</v>
          </cell>
          <cell r="J1429">
            <v>89.9</v>
          </cell>
          <cell r="K1429">
            <v>5.23</v>
          </cell>
        </row>
        <row r="1430">
          <cell r="B1430" t="str">
            <v>BRB12025</v>
          </cell>
          <cell r="C1430" t="str">
            <v>Biomass</v>
          </cell>
          <cell r="D1430" t="str">
            <v>BR</v>
          </cell>
          <cell r="E1430" t="str">
            <v>B1</v>
          </cell>
          <cell r="F1430">
            <v>2025</v>
          </cell>
          <cell r="G1430">
            <v>1</v>
          </cell>
          <cell r="H1430">
            <v>1.45</v>
          </cell>
          <cell r="I1430">
            <v>41.45</v>
          </cell>
          <cell r="J1430">
            <v>89.89</v>
          </cell>
          <cell r="K1430">
            <v>5.23</v>
          </cell>
        </row>
        <row r="1431">
          <cell r="B1431" t="str">
            <v>BRB12030</v>
          </cell>
          <cell r="C1431" t="str">
            <v>Biomass</v>
          </cell>
          <cell r="D1431" t="str">
            <v>BR</v>
          </cell>
          <cell r="E1431" t="str">
            <v>B1</v>
          </cell>
          <cell r="F1431">
            <v>2030</v>
          </cell>
          <cell r="G1431">
            <v>3</v>
          </cell>
          <cell r="H1431">
            <v>4.6500000000000004</v>
          </cell>
          <cell r="I1431">
            <v>101.73</v>
          </cell>
          <cell r="J1431">
            <v>109.15</v>
          </cell>
          <cell r="K1431">
            <v>6.35</v>
          </cell>
        </row>
        <row r="1432">
          <cell r="B1432">
            <v>0</v>
          </cell>
          <cell r="C1432">
            <v>0</v>
          </cell>
        </row>
        <row r="1433">
          <cell r="B1433" t="str">
            <v>BSB12008</v>
          </cell>
          <cell r="C1433" t="str">
            <v>Biomass</v>
          </cell>
          <cell r="D1433" t="str">
            <v>BS</v>
          </cell>
          <cell r="E1433" t="str">
            <v>B1</v>
          </cell>
          <cell r="F1433">
            <v>2008</v>
          </cell>
          <cell r="G1433">
            <v>1</v>
          </cell>
          <cell r="H1433">
            <v>0.03</v>
          </cell>
          <cell r="I1433">
            <v>41.45</v>
          </cell>
          <cell r="J1433">
            <v>41.45</v>
          </cell>
          <cell r="K1433">
            <v>2.41</v>
          </cell>
        </row>
        <row r="1434">
          <cell r="B1434" t="str">
            <v>BSB12009</v>
          </cell>
          <cell r="C1434" t="str">
            <v>Biomass</v>
          </cell>
          <cell r="D1434" t="str">
            <v>BS</v>
          </cell>
          <cell r="E1434" t="str">
            <v>B1</v>
          </cell>
          <cell r="F1434">
            <v>2009</v>
          </cell>
          <cell r="G1434">
            <v>1</v>
          </cell>
          <cell r="H1434">
            <v>0.03</v>
          </cell>
          <cell r="I1434">
            <v>41.45</v>
          </cell>
          <cell r="J1434">
            <v>41.45</v>
          </cell>
          <cell r="K1434">
            <v>2.41</v>
          </cell>
        </row>
        <row r="1435">
          <cell r="B1435" t="str">
            <v>BSB12011</v>
          </cell>
          <cell r="C1435" t="str">
            <v>Biomass</v>
          </cell>
          <cell r="D1435" t="str">
            <v>BS</v>
          </cell>
          <cell r="E1435" t="str">
            <v>B1</v>
          </cell>
          <cell r="F1435">
            <v>2011</v>
          </cell>
          <cell r="G1435">
            <v>1</v>
          </cell>
          <cell r="H1435">
            <v>0.66</v>
          </cell>
          <cell r="I1435">
            <v>41.45</v>
          </cell>
          <cell r="J1435">
            <v>41.45</v>
          </cell>
          <cell r="K1435">
            <v>2.41</v>
          </cell>
        </row>
        <row r="1436">
          <cell r="B1436" t="str">
            <v>BSB12013</v>
          </cell>
          <cell r="C1436" t="str">
            <v>Biomass</v>
          </cell>
          <cell r="D1436" t="str">
            <v>BS</v>
          </cell>
          <cell r="E1436" t="str">
            <v>B1</v>
          </cell>
          <cell r="F1436">
            <v>2013</v>
          </cell>
          <cell r="G1436">
            <v>1</v>
          </cell>
          <cell r="H1436">
            <v>0.76</v>
          </cell>
          <cell r="I1436">
            <v>41.45</v>
          </cell>
          <cell r="J1436">
            <v>56.6</v>
          </cell>
          <cell r="K1436">
            <v>3.29</v>
          </cell>
        </row>
        <row r="1437">
          <cell r="B1437" t="str">
            <v>BSB12016</v>
          </cell>
          <cell r="C1437" t="str">
            <v>Biomass</v>
          </cell>
          <cell r="D1437" t="str">
            <v>BS</v>
          </cell>
          <cell r="E1437" t="str">
            <v>B1</v>
          </cell>
          <cell r="F1437">
            <v>2016</v>
          </cell>
          <cell r="G1437">
            <v>1</v>
          </cell>
          <cell r="H1437">
            <v>0.76</v>
          </cell>
          <cell r="I1437">
            <v>41.45</v>
          </cell>
          <cell r="J1437">
            <v>69.290000000000006</v>
          </cell>
          <cell r="K1437">
            <v>4.03</v>
          </cell>
        </row>
        <row r="1438">
          <cell r="B1438" t="str">
            <v>BSB12020</v>
          </cell>
          <cell r="C1438" t="str">
            <v>Biomass</v>
          </cell>
          <cell r="D1438" t="str">
            <v>BS</v>
          </cell>
          <cell r="E1438" t="str">
            <v>B1</v>
          </cell>
          <cell r="F1438">
            <v>2020</v>
          </cell>
          <cell r="G1438">
            <v>2</v>
          </cell>
          <cell r="H1438">
            <v>0.87</v>
          </cell>
          <cell r="I1438">
            <v>71.599999999999994</v>
          </cell>
          <cell r="J1438">
            <v>75.36</v>
          </cell>
          <cell r="K1438">
            <v>4.38</v>
          </cell>
        </row>
        <row r="1439">
          <cell r="B1439" t="str">
            <v>BSB12025</v>
          </cell>
          <cell r="C1439" t="str">
            <v>Biomass</v>
          </cell>
          <cell r="D1439" t="str">
            <v>BS</v>
          </cell>
          <cell r="E1439" t="str">
            <v>B1</v>
          </cell>
          <cell r="F1439">
            <v>2025</v>
          </cell>
          <cell r="G1439">
            <v>2</v>
          </cell>
          <cell r="H1439">
            <v>0.87</v>
          </cell>
          <cell r="I1439">
            <v>71.599999999999994</v>
          </cell>
          <cell r="J1439">
            <v>78.59</v>
          </cell>
          <cell r="K1439">
            <v>4.57</v>
          </cell>
        </row>
        <row r="1440">
          <cell r="B1440" t="str">
            <v>BSB12030</v>
          </cell>
          <cell r="C1440" t="str">
            <v>Biomass</v>
          </cell>
          <cell r="D1440" t="str">
            <v>BS</v>
          </cell>
          <cell r="E1440" t="str">
            <v>B1</v>
          </cell>
          <cell r="F1440">
            <v>2030</v>
          </cell>
          <cell r="G1440">
            <v>3</v>
          </cell>
          <cell r="H1440">
            <v>4.3600000000000003</v>
          </cell>
          <cell r="I1440">
            <v>101.73</v>
          </cell>
          <cell r="J1440">
            <v>103.88</v>
          </cell>
          <cell r="K1440">
            <v>6.04</v>
          </cell>
        </row>
        <row r="1441">
          <cell r="B1441">
            <v>0</v>
          </cell>
          <cell r="C1441">
            <v>0</v>
          </cell>
        </row>
        <row r="1442">
          <cell r="B1442" t="str">
            <v>BTB12008</v>
          </cell>
          <cell r="C1442" t="str">
            <v>Biomass</v>
          </cell>
          <cell r="D1442" t="str">
            <v>BT</v>
          </cell>
          <cell r="E1442" t="str">
            <v>B1</v>
          </cell>
          <cell r="F1442">
            <v>2008</v>
          </cell>
          <cell r="G1442">
            <v>1</v>
          </cell>
          <cell r="H1442">
            <v>0.12</v>
          </cell>
          <cell r="I1442">
            <v>41.45</v>
          </cell>
          <cell r="J1442">
            <v>41.45</v>
          </cell>
          <cell r="K1442">
            <v>2.41</v>
          </cell>
        </row>
        <row r="1443">
          <cell r="B1443" t="str">
            <v>BTB12009</v>
          </cell>
          <cell r="C1443" t="str">
            <v>Biomass</v>
          </cell>
          <cell r="D1443" t="str">
            <v>BT</v>
          </cell>
          <cell r="E1443" t="str">
            <v>B1</v>
          </cell>
          <cell r="F1443">
            <v>2009</v>
          </cell>
          <cell r="G1443">
            <v>1</v>
          </cell>
          <cell r="H1443">
            <v>0.12</v>
          </cell>
          <cell r="I1443">
            <v>41.45</v>
          </cell>
          <cell r="J1443">
            <v>41.45</v>
          </cell>
          <cell r="K1443">
            <v>2.41</v>
          </cell>
        </row>
        <row r="1444">
          <cell r="B1444" t="str">
            <v>BTB12011</v>
          </cell>
          <cell r="C1444" t="str">
            <v>Biomass</v>
          </cell>
          <cell r="D1444" t="str">
            <v>BT</v>
          </cell>
          <cell r="E1444" t="str">
            <v>B1</v>
          </cell>
          <cell r="F1444">
            <v>2011</v>
          </cell>
          <cell r="G1444">
            <v>1</v>
          </cell>
          <cell r="H1444">
            <v>0.11</v>
          </cell>
          <cell r="I1444">
            <v>41.45</v>
          </cell>
          <cell r="J1444">
            <v>41.45</v>
          </cell>
          <cell r="K1444">
            <v>2.41</v>
          </cell>
        </row>
        <row r="1445">
          <cell r="B1445" t="str">
            <v>BTB12013</v>
          </cell>
          <cell r="C1445" t="str">
            <v>Biomass</v>
          </cell>
          <cell r="D1445" t="str">
            <v>BT</v>
          </cell>
          <cell r="E1445" t="str">
            <v>B1</v>
          </cell>
          <cell r="F1445">
            <v>2013</v>
          </cell>
          <cell r="G1445">
            <v>1</v>
          </cell>
          <cell r="H1445">
            <v>0.12</v>
          </cell>
          <cell r="I1445">
            <v>41.45</v>
          </cell>
          <cell r="J1445">
            <v>41.45</v>
          </cell>
          <cell r="K1445">
            <v>2.41</v>
          </cell>
        </row>
        <row r="1446">
          <cell r="B1446" t="str">
            <v>BTB12016</v>
          </cell>
          <cell r="C1446" t="str">
            <v>Biomass</v>
          </cell>
          <cell r="D1446" t="str">
            <v>BT</v>
          </cell>
          <cell r="E1446" t="str">
            <v>B1</v>
          </cell>
          <cell r="F1446">
            <v>2016</v>
          </cell>
          <cell r="G1446">
            <v>1</v>
          </cell>
          <cell r="H1446">
            <v>0.12</v>
          </cell>
          <cell r="I1446">
            <v>41.45</v>
          </cell>
          <cell r="J1446">
            <v>41.45</v>
          </cell>
          <cell r="K1446">
            <v>2.41</v>
          </cell>
        </row>
        <row r="1447">
          <cell r="B1447" t="str">
            <v>BTB12020</v>
          </cell>
          <cell r="C1447" t="str">
            <v>Biomass</v>
          </cell>
          <cell r="D1447" t="str">
            <v>BT</v>
          </cell>
          <cell r="E1447" t="str">
            <v>B1</v>
          </cell>
          <cell r="F1447">
            <v>2020</v>
          </cell>
          <cell r="G1447">
            <v>1</v>
          </cell>
          <cell r="H1447">
            <v>0.12</v>
          </cell>
          <cell r="I1447">
            <v>41.45</v>
          </cell>
          <cell r="J1447">
            <v>41.45</v>
          </cell>
          <cell r="K1447">
            <v>2.41</v>
          </cell>
        </row>
        <row r="1448">
          <cell r="B1448" t="str">
            <v>BTB12025</v>
          </cell>
          <cell r="C1448" t="str">
            <v>Biomass</v>
          </cell>
          <cell r="D1448" t="str">
            <v>BT</v>
          </cell>
          <cell r="E1448" t="str">
            <v>B1</v>
          </cell>
          <cell r="F1448">
            <v>2025</v>
          </cell>
          <cell r="G1448">
            <v>1</v>
          </cell>
          <cell r="H1448">
            <v>0.12</v>
          </cell>
          <cell r="I1448">
            <v>41.45</v>
          </cell>
          <cell r="J1448">
            <v>41.45</v>
          </cell>
          <cell r="K1448">
            <v>2.41</v>
          </cell>
        </row>
        <row r="1449">
          <cell r="B1449" t="str">
            <v>BTB12030</v>
          </cell>
          <cell r="C1449" t="str">
            <v>Biomass</v>
          </cell>
          <cell r="D1449" t="str">
            <v>BT</v>
          </cell>
          <cell r="E1449" t="str">
            <v>B1</v>
          </cell>
          <cell r="F1449">
            <v>2030</v>
          </cell>
          <cell r="G1449">
            <v>1</v>
          </cell>
          <cell r="H1449">
            <v>0.12</v>
          </cell>
          <cell r="I1449">
            <v>41.45</v>
          </cell>
          <cell r="J1449">
            <v>41.45</v>
          </cell>
          <cell r="K1449">
            <v>2.41</v>
          </cell>
        </row>
        <row r="1450">
          <cell r="B1450">
            <v>0</v>
          </cell>
          <cell r="C1450">
            <v>0</v>
          </cell>
        </row>
        <row r="1451">
          <cell r="B1451" t="str">
            <v>BUB12008</v>
          </cell>
          <cell r="C1451" t="str">
            <v>Biomass</v>
          </cell>
          <cell r="D1451" t="str">
            <v>BU</v>
          </cell>
          <cell r="E1451" t="str">
            <v>B1</v>
          </cell>
          <cell r="F1451">
            <v>2008</v>
          </cell>
          <cell r="G1451">
            <v>1</v>
          </cell>
          <cell r="H1451">
            <v>1.53</v>
          </cell>
          <cell r="I1451">
            <v>41.45</v>
          </cell>
          <cell r="J1451">
            <v>41.45</v>
          </cell>
          <cell r="K1451">
            <v>2.41</v>
          </cell>
        </row>
        <row r="1452">
          <cell r="B1452" t="str">
            <v>BUB12009</v>
          </cell>
          <cell r="C1452" t="str">
            <v>Biomass</v>
          </cell>
          <cell r="D1452" t="str">
            <v>BU</v>
          </cell>
          <cell r="E1452" t="str">
            <v>B1</v>
          </cell>
          <cell r="F1452">
            <v>2009</v>
          </cell>
          <cell r="G1452">
            <v>1</v>
          </cell>
          <cell r="H1452">
            <v>1.53</v>
          </cell>
          <cell r="I1452">
            <v>41.45</v>
          </cell>
          <cell r="J1452">
            <v>41.45</v>
          </cell>
          <cell r="K1452">
            <v>2.41</v>
          </cell>
        </row>
        <row r="1453">
          <cell r="B1453" t="str">
            <v>BUB12011</v>
          </cell>
          <cell r="C1453" t="str">
            <v>Biomass</v>
          </cell>
          <cell r="D1453" t="str">
            <v>BU</v>
          </cell>
          <cell r="E1453" t="str">
            <v>B1</v>
          </cell>
          <cell r="F1453">
            <v>2011</v>
          </cell>
          <cell r="G1453">
            <v>1</v>
          </cell>
          <cell r="H1453">
            <v>1.55</v>
          </cell>
          <cell r="I1453">
            <v>41.45</v>
          </cell>
          <cell r="J1453">
            <v>41.45</v>
          </cell>
          <cell r="K1453">
            <v>2.41</v>
          </cell>
        </row>
        <row r="1454">
          <cell r="B1454" t="str">
            <v>BUB12013</v>
          </cell>
          <cell r="C1454" t="str">
            <v>Biomass</v>
          </cell>
          <cell r="D1454" t="str">
            <v>BU</v>
          </cell>
          <cell r="E1454" t="str">
            <v>B1</v>
          </cell>
          <cell r="F1454">
            <v>2013</v>
          </cell>
          <cell r="G1454">
            <v>1</v>
          </cell>
          <cell r="H1454">
            <v>2.62</v>
          </cell>
          <cell r="I1454">
            <v>41.45</v>
          </cell>
          <cell r="J1454">
            <v>64.23</v>
          </cell>
          <cell r="K1454">
            <v>3.73</v>
          </cell>
        </row>
        <row r="1455">
          <cell r="B1455" t="str">
            <v>BUB12016</v>
          </cell>
          <cell r="C1455" t="str">
            <v>Biomass</v>
          </cell>
          <cell r="D1455" t="str">
            <v>BU</v>
          </cell>
          <cell r="E1455" t="str">
            <v>B1</v>
          </cell>
          <cell r="F1455">
            <v>2016</v>
          </cell>
          <cell r="G1455">
            <v>2</v>
          </cell>
          <cell r="H1455">
            <v>2.62</v>
          </cell>
          <cell r="I1455">
            <v>71.599999999999994</v>
          </cell>
          <cell r="J1455">
            <v>71.599999999999994</v>
          </cell>
          <cell r="K1455">
            <v>4.16</v>
          </cell>
        </row>
        <row r="1456">
          <cell r="B1456" t="str">
            <v>BUB12020</v>
          </cell>
          <cell r="C1456" t="str">
            <v>Biomass</v>
          </cell>
          <cell r="D1456" t="str">
            <v>BU</v>
          </cell>
          <cell r="E1456" t="str">
            <v>B1</v>
          </cell>
          <cell r="F1456">
            <v>2020</v>
          </cell>
          <cell r="G1456">
            <v>2</v>
          </cell>
          <cell r="H1456">
            <v>2.71</v>
          </cell>
          <cell r="I1456">
            <v>71.599999999999994</v>
          </cell>
          <cell r="J1456">
            <v>71.599999999999994</v>
          </cell>
          <cell r="K1456">
            <v>4.16</v>
          </cell>
        </row>
        <row r="1457">
          <cell r="B1457" t="str">
            <v>BUB12025</v>
          </cell>
          <cell r="C1457" t="str">
            <v>Biomass</v>
          </cell>
          <cell r="D1457" t="str">
            <v>BU</v>
          </cell>
          <cell r="E1457" t="str">
            <v>B1</v>
          </cell>
          <cell r="F1457">
            <v>2025</v>
          </cell>
          <cell r="G1457">
            <v>2</v>
          </cell>
          <cell r="H1457">
            <v>4.7699999999999996</v>
          </cell>
          <cell r="I1457">
            <v>71.599999999999994</v>
          </cell>
          <cell r="J1457">
            <v>74.290000000000006</v>
          </cell>
          <cell r="K1457">
            <v>4.32</v>
          </cell>
        </row>
        <row r="1458">
          <cell r="B1458" t="str">
            <v>BUB12030</v>
          </cell>
          <cell r="C1458" t="str">
            <v>Biomass</v>
          </cell>
          <cell r="D1458" t="str">
            <v>BU</v>
          </cell>
          <cell r="E1458" t="str">
            <v>B1</v>
          </cell>
          <cell r="F1458">
            <v>2030</v>
          </cell>
          <cell r="G1458">
            <v>2</v>
          </cell>
          <cell r="H1458">
            <v>4.7699999999999996</v>
          </cell>
          <cell r="I1458">
            <v>71.599999999999994</v>
          </cell>
          <cell r="J1458">
            <v>100.84</v>
          </cell>
          <cell r="K1458">
            <v>5.86</v>
          </cell>
        </row>
        <row r="1459">
          <cell r="B1459">
            <v>0</v>
          </cell>
          <cell r="C1459">
            <v>0</v>
          </cell>
        </row>
        <row r="1460">
          <cell r="B1460" t="str">
            <v>BVB12008</v>
          </cell>
          <cell r="C1460" t="str">
            <v>Biomass</v>
          </cell>
          <cell r="D1460" t="str">
            <v>BV</v>
          </cell>
          <cell r="E1460" t="str">
            <v>B1</v>
          </cell>
          <cell r="F1460">
            <v>2008</v>
          </cell>
          <cell r="G1460">
            <v>1</v>
          </cell>
          <cell r="H1460">
            <v>0.12</v>
          </cell>
          <cell r="I1460">
            <v>41.45</v>
          </cell>
          <cell r="J1460">
            <v>41.45</v>
          </cell>
          <cell r="K1460">
            <v>2.41</v>
          </cell>
        </row>
        <row r="1461">
          <cell r="B1461" t="str">
            <v>BVB12009</v>
          </cell>
          <cell r="C1461" t="str">
            <v>Biomass</v>
          </cell>
          <cell r="D1461" t="str">
            <v>BV</v>
          </cell>
          <cell r="E1461" t="str">
            <v>B1</v>
          </cell>
          <cell r="F1461">
            <v>2009</v>
          </cell>
          <cell r="G1461">
            <v>1</v>
          </cell>
          <cell r="H1461">
            <v>0.12</v>
          </cell>
          <cell r="I1461">
            <v>41.45</v>
          </cell>
          <cell r="J1461">
            <v>41.45</v>
          </cell>
          <cell r="K1461">
            <v>2.41</v>
          </cell>
        </row>
        <row r="1462">
          <cell r="B1462" t="str">
            <v>BVB12011</v>
          </cell>
          <cell r="C1462" t="str">
            <v>Biomass</v>
          </cell>
          <cell r="D1462" t="str">
            <v>BV</v>
          </cell>
          <cell r="E1462" t="str">
            <v>B1</v>
          </cell>
          <cell r="F1462">
            <v>2011</v>
          </cell>
          <cell r="G1462">
            <v>2</v>
          </cell>
          <cell r="H1462">
            <v>0.67</v>
          </cell>
          <cell r="I1462">
            <v>71.599999999999994</v>
          </cell>
          <cell r="J1462">
            <v>71.599999999999994</v>
          </cell>
          <cell r="K1462">
            <v>4.16</v>
          </cell>
        </row>
        <row r="1463">
          <cell r="B1463" t="str">
            <v>BVB12013</v>
          </cell>
          <cell r="C1463" t="str">
            <v>Biomass</v>
          </cell>
          <cell r="D1463" t="str">
            <v>BV</v>
          </cell>
          <cell r="E1463" t="str">
            <v>B1</v>
          </cell>
          <cell r="F1463">
            <v>2013</v>
          </cell>
          <cell r="G1463">
            <v>2</v>
          </cell>
          <cell r="H1463">
            <v>0.72</v>
          </cell>
          <cell r="I1463">
            <v>71.599999999999994</v>
          </cell>
          <cell r="J1463">
            <v>71.599999999999994</v>
          </cell>
          <cell r="K1463">
            <v>4.16</v>
          </cell>
        </row>
        <row r="1464">
          <cell r="B1464" t="str">
            <v>BVB12016</v>
          </cell>
          <cell r="C1464" t="str">
            <v>Biomass</v>
          </cell>
          <cell r="D1464" t="str">
            <v>BV</v>
          </cell>
          <cell r="E1464" t="str">
            <v>B1</v>
          </cell>
          <cell r="F1464">
            <v>2016</v>
          </cell>
          <cell r="G1464">
            <v>2</v>
          </cell>
          <cell r="H1464">
            <v>0.7</v>
          </cell>
          <cell r="I1464">
            <v>71.599999999999994</v>
          </cell>
          <cell r="J1464">
            <v>71.599999999999994</v>
          </cell>
          <cell r="K1464">
            <v>4.16</v>
          </cell>
        </row>
        <row r="1465">
          <cell r="B1465" t="str">
            <v>BVB12020</v>
          </cell>
          <cell r="C1465" t="str">
            <v>Biomass</v>
          </cell>
          <cell r="D1465" t="str">
            <v>BV</v>
          </cell>
          <cell r="E1465" t="str">
            <v>B1</v>
          </cell>
          <cell r="F1465">
            <v>2020</v>
          </cell>
          <cell r="G1465">
            <v>2</v>
          </cell>
          <cell r="H1465">
            <v>0.76</v>
          </cell>
          <cell r="I1465">
            <v>71.599999999999994</v>
          </cell>
          <cell r="J1465">
            <v>71.599999999999994</v>
          </cell>
          <cell r="K1465">
            <v>4.16</v>
          </cell>
        </row>
        <row r="1466">
          <cell r="B1466" t="str">
            <v>BVB12025</v>
          </cell>
          <cell r="C1466" t="str">
            <v>Biomass</v>
          </cell>
          <cell r="D1466" t="str">
            <v>BV</v>
          </cell>
          <cell r="E1466" t="str">
            <v>B1</v>
          </cell>
          <cell r="F1466">
            <v>2025</v>
          </cell>
          <cell r="G1466">
            <v>2</v>
          </cell>
          <cell r="H1466">
            <v>1.8</v>
          </cell>
          <cell r="I1466">
            <v>71.599999999999994</v>
          </cell>
          <cell r="J1466">
            <v>77.47</v>
          </cell>
          <cell r="K1466">
            <v>4.5</v>
          </cell>
        </row>
        <row r="1467">
          <cell r="B1467" t="str">
            <v>BVB12030</v>
          </cell>
          <cell r="C1467" t="str">
            <v>Biomass</v>
          </cell>
          <cell r="D1467" t="str">
            <v>BV</v>
          </cell>
          <cell r="E1467" t="str">
            <v>B1</v>
          </cell>
          <cell r="F1467">
            <v>2030</v>
          </cell>
          <cell r="G1467">
            <v>3</v>
          </cell>
          <cell r="H1467">
            <v>16.53</v>
          </cell>
          <cell r="I1467">
            <v>101.73</v>
          </cell>
          <cell r="J1467">
            <v>101.73</v>
          </cell>
          <cell r="K1467">
            <v>5.91</v>
          </cell>
        </row>
        <row r="1468">
          <cell r="B1468">
            <v>0</v>
          </cell>
          <cell r="C1468">
            <v>0</v>
          </cell>
        </row>
        <row r="1469">
          <cell r="B1469" t="str">
            <v>BWB12008</v>
          </cell>
          <cell r="C1469" t="str">
            <v>Biomass</v>
          </cell>
          <cell r="D1469" t="str">
            <v>BW</v>
          </cell>
          <cell r="E1469" t="str">
            <v>B1</v>
          </cell>
          <cell r="F1469">
            <v>2008</v>
          </cell>
          <cell r="G1469">
            <v>1</v>
          </cell>
          <cell r="H1469">
            <v>0.08</v>
          </cell>
          <cell r="I1469">
            <v>41.45</v>
          </cell>
          <cell r="J1469">
            <v>41.45</v>
          </cell>
          <cell r="K1469">
            <v>2.41</v>
          </cell>
        </row>
        <row r="1470">
          <cell r="B1470" t="str">
            <v>BWB12009</v>
          </cell>
          <cell r="C1470" t="str">
            <v>Biomass</v>
          </cell>
          <cell r="D1470" t="str">
            <v>BW</v>
          </cell>
          <cell r="E1470" t="str">
            <v>B1</v>
          </cell>
          <cell r="F1470">
            <v>2009</v>
          </cell>
          <cell r="G1470">
            <v>1</v>
          </cell>
          <cell r="H1470">
            <v>0.08</v>
          </cell>
          <cell r="I1470">
            <v>41.45</v>
          </cell>
          <cell r="J1470">
            <v>41.45</v>
          </cell>
          <cell r="K1470">
            <v>2.41</v>
          </cell>
        </row>
        <row r="1471">
          <cell r="B1471" t="str">
            <v>BWB12011</v>
          </cell>
          <cell r="C1471" t="str">
            <v>Biomass</v>
          </cell>
          <cell r="D1471" t="str">
            <v>BW</v>
          </cell>
          <cell r="E1471" t="str">
            <v>B1</v>
          </cell>
          <cell r="F1471">
            <v>2011</v>
          </cell>
          <cell r="G1471">
            <v>1</v>
          </cell>
          <cell r="H1471">
            <v>0.08</v>
          </cell>
          <cell r="I1471">
            <v>41.45</v>
          </cell>
          <cell r="J1471">
            <v>41.45</v>
          </cell>
          <cell r="K1471">
            <v>2.41</v>
          </cell>
        </row>
        <row r="1472">
          <cell r="B1472" t="str">
            <v>BWB12013</v>
          </cell>
          <cell r="C1472" t="str">
            <v>Biomass</v>
          </cell>
          <cell r="D1472" t="str">
            <v>BW</v>
          </cell>
          <cell r="E1472" t="str">
            <v>B1</v>
          </cell>
          <cell r="F1472">
            <v>2013</v>
          </cell>
          <cell r="G1472">
            <v>1</v>
          </cell>
          <cell r="H1472">
            <v>0.08</v>
          </cell>
          <cell r="I1472">
            <v>41.45</v>
          </cell>
          <cell r="J1472">
            <v>41.45</v>
          </cell>
          <cell r="K1472">
            <v>2.41</v>
          </cell>
        </row>
        <row r="1473">
          <cell r="B1473" t="str">
            <v>BWB12016</v>
          </cell>
          <cell r="C1473" t="str">
            <v>Biomass</v>
          </cell>
          <cell r="D1473" t="str">
            <v>BW</v>
          </cell>
          <cell r="E1473" t="str">
            <v>B1</v>
          </cell>
          <cell r="F1473">
            <v>2016</v>
          </cell>
          <cell r="G1473">
            <v>2</v>
          </cell>
          <cell r="H1473">
            <v>1.4</v>
          </cell>
          <cell r="I1473">
            <v>71.599999999999994</v>
          </cell>
          <cell r="J1473">
            <v>73.91</v>
          </cell>
          <cell r="K1473">
            <v>4.3</v>
          </cell>
        </row>
        <row r="1474">
          <cell r="B1474" t="str">
            <v>BWB12020</v>
          </cell>
          <cell r="C1474" t="str">
            <v>Biomass</v>
          </cell>
          <cell r="D1474" t="str">
            <v>BW</v>
          </cell>
          <cell r="E1474" t="str">
            <v>B1</v>
          </cell>
          <cell r="F1474">
            <v>2020</v>
          </cell>
          <cell r="G1474">
            <v>2</v>
          </cell>
          <cell r="H1474">
            <v>1.4</v>
          </cell>
          <cell r="I1474">
            <v>71.599999999999994</v>
          </cell>
          <cell r="J1474">
            <v>87.47</v>
          </cell>
          <cell r="K1474">
            <v>5.09</v>
          </cell>
        </row>
        <row r="1475">
          <cell r="B1475" t="str">
            <v>BWB12025</v>
          </cell>
          <cell r="C1475" t="str">
            <v>Biomass</v>
          </cell>
          <cell r="D1475" t="str">
            <v>BW</v>
          </cell>
          <cell r="E1475" t="str">
            <v>B1</v>
          </cell>
          <cell r="F1475">
            <v>2025</v>
          </cell>
          <cell r="G1475">
            <v>3</v>
          </cell>
          <cell r="H1475">
            <v>2.86</v>
          </cell>
          <cell r="I1475">
            <v>101.73</v>
          </cell>
          <cell r="J1475">
            <v>101.73</v>
          </cell>
          <cell r="K1475">
            <v>5.91</v>
          </cell>
        </row>
        <row r="1476">
          <cell r="B1476" t="str">
            <v>BWB12030</v>
          </cell>
          <cell r="C1476" t="str">
            <v>Biomass</v>
          </cell>
          <cell r="D1476" t="str">
            <v>BW</v>
          </cell>
          <cell r="E1476" t="str">
            <v>B1</v>
          </cell>
          <cell r="F1476">
            <v>2030</v>
          </cell>
          <cell r="G1476">
            <v>3</v>
          </cell>
          <cell r="H1476">
            <v>4.28</v>
          </cell>
          <cell r="I1476">
            <v>101.73</v>
          </cell>
          <cell r="J1476">
            <v>101.73</v>
          </cell>
          <cell r="K1476">
            <v>5.91</v>
          </cell>
        </row>
        <row r="1477">
          <cell r="B1477">
            <v>0</v>
          </cell>
          <cell r="C1477">
            <v>0</v>
          </cell>
        </row>
        <row r="1478">
          <cell r="B1478" t="str">
            <v>BXB12008</v>
          </cell>
          <cell r="C1478" t="str">
            <v>Biomass</v>
          </cell>
          <cell r="D1478" t="str">
            <v>BX</v>
          </cell>
          <cell r="E1478" t="str">
            <v>B1</v>
          </cell>
          <cell r="F1478">
            <v>2008</v>
          </cell>
          <cell r="G1478">
            <v>1</v>
          </cell>
          <cell r="H1478">
            <v>0</v>
          </cell>
          <cell r="I1478">
            <v>41.45</v>
          </cell>
          <cell r="J1478">
            <v>41.45</v>
          </cell>
          <cell r="K1478">
            <v>2.41</v>
          </cell>
        </row>
        <row r="1479">
          <cell r="B1479" t="str">
            <v>BXB12009</v>
          </cell>
          <cell r="C1479" t="str">
            <v>Biomass</v>
          </cell>
          <cell r="D1479" t="str">
            <v>BX</v>
          </cell>
          <cell r="E1479" t="str">
            <v>B1</v>
          </cell>
          <cell r="F1479">
            <v>2009</v>
          </cell>
          <cell r="G1479">
            <v>1</v>
          </cell>
          <cell r="H1479">
            <v>0</v>
          </cell>
          <cell r="I1479">
            <v>41.45</v>
          </cell>
          <cell r="J1479">
            <v>41.45</v>
          </cell>
          <cell r="K1479">
            <v>2.41</v>
          </cell>
        </row>
        <row r="1480">
          <cell r="B1480" t="str">
            <v>BXB12011</v>
          </cell>
          <cell r="C1480" t="str">
            <v>Biomass</v>
          </cell>
          <cell r="D1480" t="str">
            <v>BX</v>
          </cell>
          <cell r="E1480" t="str">
            <v>B1</v>
          </cell>
          <cell r="F1480">
            <v>2011</v>
          </cell>
          <cell r="G1480">
            <v>1</v>
          </cell>
          <cell r="H1480">
            <v>0.28999999999999998</v>
          </cell>
          <cell r="I1480">
            <v>41.45</v>
          </cell>
          <cell r="J1480">
            <v>55.47</v>
          </cell>
          <cell r="K1480">
            <v>3.23</v>
          </cell>
        </row>
        <row r="1481">
          <cell r="B1481" t="str">
            <v>BXB12013</v>
          </cell>
          <cell r="C1481" t="str">
            <v>Biomass</v>
          </cell>
          <cell r="D1481" t="str">
            <v>BX</v>
          </cell>
          <cell r="E1481" t="str">
            <v>B1</v>
          </cell>
          <cell r="F1481">
            <v>2013</v>
          </cell>
          <cell r="G1481">
            <v>1</v>
          </cell>
          <cell r="H1481">
            <v>0.28999999999999998</v>
          </cell>
          <cell r="I1481">
            <v>41.45</v>
          </cell>
          <cell r="J1481">
            <v>43.27</v>
          </cell>
          <cell r="K1481">
            <v>2.52</v>
          </cell>
        </row>
        <row r="1482">
          <cell r="B1482" t="str">
            <v>BXB12016</v>
          </cell>
          <cell r="C1482" t="str">
            <v>Biomass</v>
          </cell>
          <cell r="D1482" t="str">
            <v>BX</v>
          </cell>
          <cell r="E1482" t="str">
            <v>B1</v>
          </cell>
          <cell r="F1482">
            <v>2016</v>
          </cell>
          <cell r="G1482">
            <v>1</v>
          </cell>
          <cell r="H1482">
            <v>0.28999999999999998</v>
          </cell>
          <cell r="I1482">
            <v>41.45</v>
          </cell>
          <cell r="J1482">
            <v>64.34</v>
          </cell>
          <cell r="K1482">
            <v>3.74</v>
          </cell>
        </row>
        <row r="1483">
          <cell r="B1483" t="str">
            <v>BXB12020</v>
          </cell>
          <cell r="C1483" t="str">
            <v>Biomass</v>
          </cell>
          <cell r="D1483" t="str">
            <v>BX</v>
          </cell>
          <cell r="E1483" t="str">
            <v>B1</v>
          </cell>
          <cell r="F1483">
            <v>2020</v>
          </cell>
          <cell r="G1483">
            <v>1</v>
          </cell>
          <cell r="H1483">
            <v>0.28999999999999998</v>
          </cell>
          <cell r="I1483">
            <v>41.45</v>
          </cell>
          <cell r="J1483">
            <v>71.599999999999994</v>
          </cell>
          <cell r="K1483">
            <v>4.16</v>
          </cell>
        </row>
        <row r="1484">
          <cell r="B1484" t="str">
            <v>BXB12025</v>
          </cell>
          <cell r="C1484" t="str">
            <v>Biomass</v>
          </cell>
          <cell r="D1484" t="str">
            <v>BX</v>
          </cell>
          <cell r="E1484" t="str">
            <v>B1</v>
          </cell>
          <cell r="F1484">
            <v>2025</v>
          </cell>
          <cell r="G1484">
            <v>2</v>
          </cell>
          <cell r="H1484">
            <v>0.64</v>
          </cell>
          <cell r="I1484">
            <v>71.599999999999994</v>
          </cell>
          <cell r="J1484">
            <v>74.83</v>
          </cell>
          <cell r="K1484">
            <v>4.3499999999999996</v>
          </cell>
        </row>
        <row r="1485">
          <cell r="B1485" t="str">
            <v>BXB12030</v>
          </cell>
          <cell r="C1485" t="str">
            <v>Biomass</v>
          </cell>
          <cell r="D1485" t="str">
            <v>BX</v>
          </cell>
          <cell r="E1485" t="str">
            <v>B1</v>
          </cell>
          <cell r="F1485">
            <v>2030</v>
          </cell>
          <cell r="G1485">
            <v>2</v>
          </cell>
          <cell r="H1485">
            <v>0.64</v>
          </cell>
          <cell r="I1485">
            <v>71.599999999999994</v>
          </cell>
          <cell r="J1485">
            <v>100.44</v>
          </cell>
          <cell r="K1485">
            <v>5.84</v>
          </cell>
        </row>
        <row r="1486">
          <cell r="B1486">
            <v>0</v>
          </cell>
          <cell r="C1486">
            <v>0</v>
          </cell>
        </row>
        <row r="1487">
          <cell r="B1487" t="str">
            <v>BYB12008</v>
          </cell>
          <cell r="C1487" t="str">
            <v>Biomass</v>
          </cell>
          <cell r="D1487" t="str">
            <v>BY</v>
          </cell>
          <cell r="E1487" t="str">
            <v>B1</v>
          </cell>
          <cell r="F1487">
            <v>2008</v>
          </cell>
          <cell r="G1487">
            <v>1</v>
          </cell>
          <cell r="H1487">
            <v>0.09</v>
          </cell>
          <cell r="I1487">
            <v>41.45</v>
          </cell>
          <cell r="J1487">
            <v>41.45</v>
          </cell>
          <cell r="K1487">
            <v>2.41</v>
          </cell>
        </row>
        <row r="1488">
          <cell r="B1488" t="str">
            <v>BYB12009</v>
          </cell>
          <cell r="C1488" t="str">
            <v>Biomass</v>
          </cell>
          <cell r="D1488" t="str">
            <v>BY</v>
          </cell>
          <cell r="E1488" t="str">
            <v>B1</v>
          </cell>
          <cell r="F1488">
            <v>2009</v>
          </cell>
          <cell r="G1488">
            <v>1</v>
          </cell>
          <cell r="H1488">
            <v>0.13</v>
          </cell>
          <cell r="I1488">
            <v>41.45</v>
          </cell>
          <cell r="J1488">
            <v>41.45</v>
          </cell>
          <cell r="K1488">
            <v>2.41</v>
          </cell>
        </row>
        <row r="1489">
          <cell r="B1489" t="str">
            <v>BYB12011</v>
          </cell>
          <cell r="C1489" t="str">
            <v>Biomass</v>
          </cell>
          <cell r="D1489" t="str">
            <v>BY</v>
          </cell>
          <cell r="E1489" t="str">
            <v>B1</v>
          </cell>
          <cell r="F1489">
            <v>2011</v>
          </cell>
          <cell r="G1489">
            <v>1</v>
          </cell>
          <cell r="H1489">
            <v>0.81</v>
          </cell>
          <cell r="I1489">
            <v>41.45</v>
          </cell>
          <cell r="J1489">
            <v>62.28</v>
          </cell>
          <cell r="K1489">
            <v>3.62</v>
          </cell>
        </row>
        <row r="1490">
          <cell r="B1490" t="str">
            <v>BYB12013</v>
          </cell>
          <cell r="C1490" t="str">
            <v>Biomass</v>
          </cell>
          <cell r="D1490" t="str">
            <v>BY</v>
          </cell>
          <cell r="E1490" t="str">
            <v>B1</v>
          </cell>
          <cell r="F1490">
            <v>2013</v>
          </cell>
          <cell r="G1490">
            <v>1</v>
          </cell>
          <cell r="H1490">
            <v>0.81</v>
          </cell>
          <cell r="I1490">
            <v>41.45</v>
          </cell>
          <cell r="J1490">
            <v>65.44</v>
          </cell>
          <cell r="K1490">
            <v>3.8</v>
          </cell>
        </row>
        <row r="1491">
          <cell r="B1491" t="str">
            <v>BYB12016</v>
          </cell>
          <cell r="C1491" t="str">
            <v>Biomass</v>
          </cell>
          <cell r="D1491" t="str">
            <v>BY</v>
          </cell>
          <cell r="E1491" t="str">
            <v>B1</v>
          </cell>
          <cell r="F1491">
            <v>2016</v>
          </cell>
          <cell r="G1491">
            <v>1</v>
          </cell>
          <cell r="H1491">
            <v>0.81</v>
          </cell>
          <cell r="I1491">
            <v>41.45</v>
          </cell>
          <cell r="J1491">
            <v>68.09</v>
          </cell>
          <cell r="K1491">
            <v>3.96</v>
          </cell>
        </row>
        <row r="1492">
          <cell r="B1492" t="str">
            <v>BYB12020</v>
          </cell>
          <cell r="C1492" t="str">
            <v>Biomass</v>
          </cell>
          <cell r="D1492" t="str">
            <v>BY</v>
          </cell>
          <cell r="E1492" t="str">
            <v>B1</v>
          </cell>
          <cell r="F1492">
            <v>2020</v>
          </cell>
          <cell r="G1492">
            <v>1</v>
          </cell>
          <cell r="H1492">
            <v>0.81</v>
          </cell>
          <cell r="I1492">
            <v>41.45</v>
          </cell>
          <cell r="J1492">
            <v>69.94</v>
          </cell>
          <cell r="K1492">
            <v>4.07</v>
          </cell>
        </row>
        <row r="1493">
          <cell r="B1493" t="str">
            <v>BYB12025</v>
          </cell>
          <cell r="C1493" t="str">
            <v>Biomass</v>
          </cell>
          <cell r="D1493" t="str">
            <v>BY</v>
          </cell>
          <cell r="E1493" t="str">
            <v>B1</v>
          </cell>
          <cell r="F1493">
            <v>2025</v>
          </cell>
          <cell r="G1493">
            <v>2</v>
          </cell>
          <cell r="H1493">
            <v>1.8</v>
          </cell>
          <cell r="I1493">
            <v>71.599999999999994</v>
          </cell>
          <cell r="J1493">
            <v>75.209999999999994</v>
          </cell>
          <cell r="K1493">
            <v>4.37</v>
          </cell>
        </row>
        <row r="1494">
          <cell r="B1494" t="str">
            <v>BYB12030</v>
          </cell>
          <cell r="C1494" t="str">
            <v>Biomass</v>
          </cell>
          <cell r="D1494" t="str">
            <v>BY</v>
          </cell>
          <cell r="E1494" t="str">
            <v>B1</v>
          </cell>
          <cell r="F1494">
            <v>2030</v>
          </cell>
          <cell r="G1494">
            <v>3</v>
          </cell>
          <cell r="H1494">
            <v>5.29</v>
          </cell>
          <cell r="I1494">
            <v>101.73</v>
          </cell>
          <cell r="J1494">
            <v>107.94</v>
          </cell>
          <cell r="K1494">
            <v>6.28</v>
          </cell>
        </row>
        <row r="1495">
          <cell r="B1495">
            <v>0</v>
          </cell>
          <cell r="C1495">
            <v>0</v>
          </cell>
        </row>
        <row r="1496">
          <cell r="B1496" t="str">
            <v>BZB12008</v>
          </cell>
          <cell r="C1496" t="str">
            <v>Biomass</v>
          </cell>
          <cell r="D1496" t="str">
            <v>BZ</v>
          </cell>
          <cell r="E1496" t="str">
            <v>B1</v>
          </cell>
          <cell r="F1496">
            <v>2008</v>
          </cell>
          <cell r="G1496">
            <v>3</v>
          </cell>
          <cell r="H1496">
            <v>2.63</v>
          </cell>
          <cell r="I1496">
            <v>101.73</v>
          </cell>
          <cell r="J1496">
            <v>101.73</v>
          </cell>
          <cell r="K1496">
            <v>5.91</v>
          </cell>
        </row>
        <row r="1497">
          <cell r="B1497" t="str">
            <v>BZB12009</v>
          </cell>
          <cell r="C1497" t="str">
            <v>Biomass</v>
          </cell>
          <cell r="D1497" t="str">
            <v>BZ</v>
          </cell>
          <cell r="E1497" t="str">
            <v>B1</v>
          </cell>
          <cell r="F1497">
            <v>2009</v>
          </cell>
          <cell r="G1497">
            <v>3</v>
          </cell>
          <cell r="H1497">
            <v>1.32</v>
          </cell>
          <cell r="I1497">
            <v>101.73</v>
          </cell>
          <cell r="J1497">
            <v>101.73</v>
          </cell>
          <cell r="K1497">
            <v>5.91</v>
          </cell>
        </row>
        <row r="1498">
          <cell r="B1498" t="str">
            <v>BZB12011</v>
          </cell>
          <cell r="C1498" t="str">
            <v>Biomass</v>
          </cell>
          <cell r="D1498" t="str">
            <v>BZ</v>
          </cell>
          <cell r="E1498" t="str">
            <v>B1</v>
          </cell>
          <cell r="F1498">
            <v>2011</v>
          </cell>
          <cell r="G1498">
            <v>2</v>
          </cell>
          <cell r="H1498">
            <v>0.99</v>
          </cell>
          <cell r="I1498">
            <v>71.599999999999994</v>
          </cell>
          <cell r="J1498">
            <v>98.85</v>
          </cell>
          <cell r="K1498">
            <v>5.75</v>
          </cell>
        </row>
        <row r="1499">
          <cell r="B1499" t="str">
            <v>BZB12013</v>
          </cell>
          <cell r="C1499" t="str">
            <v>Biomass</v>
          </cell>
          <cell r="D1499" t="str">
            <v>BZ</v>
          </cell>
          <cell r="E1499" t="str">
            <v>B1</v>
          </cell>
          <cell r="F1499">
            <v>2013</v>
          </cell>
          <cell r="G1499">
            <v>3</v>
          </cell>
          <cell r="H1499">
            <v>2.4900000000000002</v>
          </cell>
          <cell r="I1499">
            <v>101.73</v>
          </cell>
          <cell r="J1499">
            <v>101.73</v>
          </cell>
          <cell r="K1499">
            <v>5.91</v>
          </cell>
        </row>
        <row r="1500">
          <cell r="B1500" t="str">
            <v>BZB12016</v>
          </cell>
          <cell r="C1500" t="str">
            <v>Biomass</v>
          </cell>
          <cell r="D1500" t="str">
            <v>BZ</v>
          </cell>
          <cell r="E1500" t="str">
            <v>B1</v>
          </cell>
          <cell r="F1500">
            <v>2016</v>
          </cell>
          <cell r="G1500">
            <v>3</v>
          </cell>
          <cell r="H1500">
            <v>1.72</v>
          </cell>
          <cell r="I1500">
            <v>101.73</v>
          </cell>
          <cell r="J1500">
            <v>101.73</v>
          </cell>
          <cell r="K1500">
            <v>5.91</v>
          </cell>
        </row>
        <row r="1501">
          <cell r="B1501" t="str">
            <v>BZB12020</v>
          </cell>
          <cell r="C1501" t="str">
            <v>Biomass</v>
          </cell>
          <cell r="D1501" t="str">
            <v>BZ</v>
          </cell>
          <cell r="E1501" t="str">
            <v>B1</v>
          </cell>
          <cell r="F1501">
            <v>2020</v>
          </cell>
          <cell r="G1501">
            <v>3</v>
          </cell>
          <cell r="H1501">
            <v>2.5</v>
          </cell>
          <cell r="I1501">
            <v>101.73</v>
          </cell>
          <cell r="J1501">
            <v>101.73</v>
          </cell>
          <cell r="K1501">
            <v>5.91</v>
          </cell>
        </row>
        <row r="1502">
          <cell r="B1502" t="str">
            <v>BZB12025</v>
          </cell>
          <cell r="C1502" t="str">
            <v>Biomass</v>
          </cell>
          <cell r="D1502" t="str">
            <v>BZ</v>
          </cell>
          <cell r="E1502" t="str">
            <v>B1</v>
          </cell>
          <cell r="F1502">
            <v>2025</v>
          </cell>
          <cell r="G1502">
            <v>3</v>
          </cell>
          <cell r="H1502">
            <v>1.79</v>
          </cell>
          <cell r="I1502">
            <v>101.73</v>
          </cell>
          <cell r="J1502">
            <v>101.73</v>
          </cell>
          <cell r="K1502">
            <v>5.91</v>
          </cell>
        </row>
        <row r="1503">
          <cell r="B1503" t="str">
            <v>BZB12030</v>
          </cell>
          <cell r="C1503" t="str">
            <v>Biomass</v>
          </cell>
          <cell r="D1503" t="str">
            <v>BZ</v>
          </cell>
          <cell r="E1503" t="str">
            <v>B1</v>
          </cell>
          <cell r="F1503">
            <v>2030</v>
          </cell>
          <cell r="G1503">
            <v>3</v>
          </cell>
          <cell r="H1503">
            <v>9.1999999999999993</v>
          </cell>
          <cell r="I1503">
            <v>101.73</v>
          </cell>
          <cell r="J1503">
            <v>116.84</v>
          </cell>
          <cell r="K1503">
            <v>6.79</v>
          </cell>
        </row>
        <row r="1504">
          <cell r="B1504">
            <v>0</v>
          </cell>
          <cell r="C1504">
            <v>0</v>
          </cell>
        </row>
        <row r="1505">
          <cell r="B1505" t="str">
            <v>CBB12008</v>
          </cell>
          <cell r="C1505" t="str">
            <v>Biomass</v>
          </cell>
          <cell r="D1505" t="str">
            <v>CB</v>
          </cell>
          <cell r="E1505" t="str">
            <v>B1</v>
          </cell>
          <cell r="F1505">
            <v>2008</v>
          </cell>
          <cell r="G1505">
            <v>1</v>
          </cell>
          <cell r="H1505">
            <v>2.37</v>
          </cell>
          <cell r="I1505">
            <v>57.51</v>
          </cell>
          <cell r="J1505">
            <v>57.51</v>
          </cell>
          <cell r="K1505">
            <v>3.34</v>
          </cell>
        </row>
        <row r="1506">
          <cell r="B1506" t="str">
            <v>CBB12009</v>
          </cell>
          <cell r="C1506" t="str">
            <v>Biomass</v>
          </cell>
          <cell r="D1506" t="str">
            <v>CB</v>
          </cell>
          <cell r="E1506" t="str">
            <v>B1</v>
          </cell>
          <cell r="F1506">
            <v>2009</v>
          </cell>
          <cell r="G1506">
            <v>1</v>
          </cell>
          <cell r="H1506">
            <v>2.39</v>
          </cell>
          <cell r="I1506">
            <v>57.51</v>
          </cell>
          <cell r="J1506">
            <v>57.51</v>
          </cell>
          <cell r="K1506">
            <v>3.34</v>
          </cell>
        </row>
        <row r="1507">
          <cell r="B1507" t="str">
            <v>CBB12011</v>
          </cell>
          <cell r="C1507" t="str">
            <v>Biomass</v>
          </cell>
          <cell r="D1507" t="str">
            <v>CB</v>
          </cell>
          <cell r="E1507" t="str">
            <v>B1</v>
          </cell>
          <cell r="F1507">
            <v>2011</v>
          </cell>
          <cell r="G1507">
            <v>1</v>
          </cell>
          <cell r="H1507">
            <v>14.41</v>
          </cell>
          <cell r="I1507">
            <v>57.51</v>
          </cell>
          <cell r="J1507">
            <v>57.51</v>
          </cell>
          <cell r="K1507">
            <v>3.34</v>
          </cell>
        </row>
        <row r="1508">
          <cell r="B1508" t="str">
            <v>CBB12013</v>
          </cell>
          <cell r="C1508" t="str">
            <v>Biomass</v>
          </cell>
          <cell r="D1508" t="str">
            <v>CB</v>
          </cell>
          <cell r="E1508" t="str">
            <v>B1</v>
          </cell>
          <cell r="F1508">
            <v>2013</v>
          </cell>
          <cell r="G1508">
            <v>1</v>
          </cell>
          <cell r="H1508">
            <v>14.73</v>
          </cell>
          <cell r="I1508">
            <v>57.51</v>
          </cell>
          <cell r="J1508">
            <v>57.51</v>
          </cell>
          <cell r="K1508">
            <v>3.34</v>
          </cell>
        </row>
        <row r="1509">
          <cell r="B1509" t="str">
            <v>CBB12016</v>
          </cell>
          <cell r="C1509" t="str">
            <v>Biomass</v>
          </cell>
          <cell r="D1509" t="str">
            <v>CB</v>
          </cell>
          <cell r="E1509" t="str">
            <v>B1</v>
          </cell>
          <cell r="F1509">
            <v>2016</v>
          </cell>
          <cell r="G1509">
            <v>1</v>
          </cell>
          <cell r="H1509">
            <v>14.83</v>
          </cell>
          <cell r="I1509">
            <v>57.51</v>
          </cell>
          <cell r="J1509">
            <v>57.51</v>
          </cell>
          <cell r="K1509">
            <v>3.34</v>
          </cell>
        </row>
        <row r="1510">
          <cell r="B1510" t="str">
            <v>CBB12020</v>
          </cell>
          <cell r="C1510" t="str">
            <v>Biomass</v>
          </cell>
          <cell r="D1510" t="str">
            <v>CB</v>
          </cell>
          <cell r="E1510" t="str">
            <v>B1</v>
          </cell>
          <cell r="F1510">
            <v>2020</v>
          </cell>
          <cell r="G1510">
            <v>1</v>
          </cell>
          <cell r="H1510">
            <v>14.78</v>
          </cell>
          <cell r="I1510">
            <v>57.51</v>
          </cell>
          <cell r="J1510">
            <v>57.51</v>
          </cell>
          <cell r="K1510">
            <v>3.34</v>
          </cell>
        </row>
        <row r="1511">
          <cell r="B1511" t="str">
            <v>CBB12025</v>
          </cell>
          <cell r="C1511" t="str">
            <v>Biomass</v>
          </cell>
          <cell r="D1511" t="str">
            <v>CB</v>
          </cell>
          <cell r="E1511" t="str">
            <v>B1</v>
          </cell>
          <cell r="F1511">
            <v>2025</v>
          </cell>
          <cell r="G1511">
            <v>1</v>
          </cell>
          <cell r="H1511">
            <v>33.29</v>
          </cell>
          <cell r="I1511">
            <v>57.51</v>
          </cell>
          <cell r="J1511">
            <v>57.51</v>
          </cell>
          <cell r="K1511">
            <v>3.34</v>
          </cell>
        </row>
        <row r="1512">
          <cell r="B1512" t="str">
            <v>CBB12030</v>
          </cell>
          <cell r="C1512" t="str">
            <v>Biomass</v>
          </cell>
          <cell r="D1512" t="str">
            <v>CB</v>
          </cell>
          <cell r="E1512" t="str">
            <v>B1</v>
          </cell>
          <cell r="F1512">
            <v>2030</v>
          </cell>
          <cell r="G1512">
            <v>1</v>
          </cell>
          <cell r="H1512">
            <v>64.069999999999993</v>
          </cell>
          <cell r="I1512">
            <v>57.51</v>
          </cell>
          <cell r="J1512">
            <v>57.51</v>
          </cell>
          <cell r="K1512">
            <v>3.34</v>
          </cell>
        </row>
        <row r="1513">
          <cell r="B1513">
            <v>0</v>
          </cell>
          <cell r="C1513">
            <v>0</v>
          </cell>
        </row>
        <row r="1514">
          <cell r="B1514" t="str">
            <v>SKLD2008</v>
          </cell>
          <cell r="C1514" t="str">
            <v>Other</v>
          </cell>
          <cell r="D1514" t="str">
            <v>SK</v>
          </cell>
          <cell r="E1514" t="str">
            <v>LD</v>
          </cell>
          <cell r="F1514">
            <v>2008</v>
          </cell>
          <cell r="G1514">
            <v>1</v>
          </cell>
          <cell r="H1514">
            <v>12.2</v>
          </cell>
          <cell r="I1514">
            <v>8.76</v>
          </cell>
          <cell r="J1514">
            <v>74.349999999999994</v>
          </cell>
          <cell r="K1514">
            <v>5.95</v>
          </cell>
        </row>
        <row r="1515">
          <cell r="B1515" t="str">
            <v>SKLD2009</v>
          </cell>
          <cell r="C1515" t="str">
            <v>Other</v>
          </cell>
          <cell r="D1515" t="str">
            <v>SK</v>
          </cell>
          <cell r="E1515" t="str">
            <v>LD</v>
          </cell>
          <cell r="F1515">
            <v>2009</v>
          </cell>
          <cell r="G1515">
            <v>1</v>
          </cell>
          <cell r="H1515">
            <v>12.2</v>
          </cell>
          <cell r="I1515">
            <v>8.76</v>
          </cell>
          <cell r="J1515">
            <v>72.7</v>
          </cell>
          <cell r="K1515">
            <v>5.82</v>
          </cell>
        </row>
        <row r="1516">
          <cell r="B1516" t="str">
            <v>SKLD2011</v>
          </cell>
          <cell r="C1516" t="str">
            <v>Other</v>
          </cell>
          <cell r="D1516" t="str">
            <v>SK</v>
          </cell>
          <cell r="E1516" t="str">
            <v>LD</v>
          </cell>
          <cell r="F1516">
            <v>2011</v>
          </cell>
          <cell r="G1516">
            <v>1</v>
          </cell>
          <cell r="H1516">
            <v>12.2</v>
          </cell>
          <cell r="I1516">
            <v>8.76</v>
          </cell>
          <cell r="J1516">
            <v>46.03</v>
          </cell>
          <cell r="K1516">
            <v>3.68</v>
          </cell>
        </row>
        <row r="1517">
          <cell r="B1517" t="str">
            <v>SKLD2013</v>
          </cell>
          <cell r="C1517" t="str">
            <v>Other</v>
          </cell>
          <cell r="D1517" t="str">
            <v>SK</v>
          </cell>
          <cell r="E1517" t="str">
            <v>LD</v>
          </cell>
          <cell r="F1517">
            <v>2013</v>
          </cell>
          <cell r="G1517">
            <v>1</v>
          </cell>
          <cell r="H1517">
            <v>12.2</v>
          </cell>
          <cell r="I1517">
            <v>8.76</v>
          </cell>
          <cell r="J1517">
            <v>50.87</v>
          </cell>
          <cell r="K1517">
            <v>4.07</v>
          </cell>
        </row>
        <row r="1518">
          <cell r="B1518" t="str">
            <v>SKLD2016</v>
          </cell>
          <cell r="C1518" t="str">
            <v>Other</v>
          </cell>
          <cell r="D1518" t="str">
            <v>SK</v>
          </cell>
          <cell r="E1518" t="str">
            <v>LD</v>
          </cell>
          <cell r="F1518">
            <v>2016</v>
          </cell>
          <cell r="G1518">
            <v>1</v>
          </cell>
          <cell r="H1518">
            <v>12.2</v>
          </cell>
          <cell r="I1518">
            <v>8.76</v>
          </cell>
          <cell r="J1518">
            <v>46.19</v>
          </cell>
          <cell r="K1518">
            <v>3.7</v>
          </cell>
        </row>
        <row r="1519">
          <cell r="B1519" t="str">
            <v>SKLD2020</v>
          </cell>
          <cell r="C1519" t="str">
            <v>Other</v>
          </cell>
          <cell r="D1519" t="str">
            <v>SK</v>
          </cell>
          <cell r="E1519" t="str">
            <v>LD</v>
          </cell>
          <cell r="F1519">
            <v>2020</v>
          </cell>
          <cell r="G1519">
            <v>1</v>
          </cell>
          <cell r="H1519">
            <v>12.2</v>
          </cell>
          <cell r="I1519">
            <v>8.76</v>
          </cell>
          <cell r="J1519">
            <v>45.1</v>
          </cell>
          <cell r="K1519">
            <v>3.61</v>
          </cell>
        </row>
        <row r="1520">
          <cell r="B1520" t="str">
            <v>SKLD2025</v>
          </cell>
          <cell r="C1520" t="str">
            <v>Other</v>
          </cell>
          <cell r="D1520" t="str">
            <v>SK</v>
          </cell>
          <cell r="E1520" t="str">
            <v>LD</v>
          </cell>
          <cell r="F1520">
            <v>2025</v>
          </cell>
          <cell r="G1520">
            <v>1</v>
          </cell>
          <cell r="H1520">
            <v>12.2</v>
          </cell>
          <cell r="I1520">
            <v>8.76</v>
          </cell>
          <cell r="J1520">
            <v>41.19</v>
          </cell>
          <cell r="K1520">
            <v>3.3</v>
          </cell>
        </row>
        <row r="1521">
          <cell r="B1521" t="str">
            <v>SKLD2030</v>
          </cell>
          <cell r="C1521" t="str">
            <v>Other</v>
          </cell>
          <cell r="D1521" t="str">
            <v>SK</v>
          </cell>
          <cell r="E1521" t="str">
            <v>LD</v>
          </cell>
          <cell r="F1521">
            <v>2030</v>
          </cell>
          <cell r="G1521">
            <v>1</v>
          </cell>
          <cell r="H1521">
            <v>12.2</v>
          </cell>
          <cell r="I1521">
            <v>8.76</v>
          </cell>
          <cell r="J1521">
            <v>48.78</v>
          </cell>
          <cell r="K1521">
            <v>3.9</v>
          </cell>
        </row>
        <row r="1522">
          <cell r="B1522">
            <v>0</v>
          </cell>
          <cell r="C1522">
            <v>0</v>
          </cell>
        </row>
        <row r="1523">
          <cell r="B1523" t="str">
            <v>ABSB2008</v>
          </cell>
          <cell r="C1523" t="str">
            <v>Other</v>
          </cell>
          <cell r="D1523" t="str">
            <v>AB</v>
          </cell>
          <cell r="E1523" t="str">
            <v>SB</v>
          </cell>
          <cell r="F1523">
            <v>2008</v>
          </cell>
          <cell r="G1523">
            <v>1</v>
          </cell>
          <cell r="H1523">
            <v>25.18</v>
          </cell>
          <cell r="I1523">
            <v>7.67</v>
          </cell>
          <cell r="J1523">
            <v>7.67</v>
          </cell>
          <cell r="K1523">
            <v>0.49</v>
          </cell>
        </row>
        <row r="1524">
          <cell r="B1524" t="str">
            <v>ABSB2009</v>
          </cell>
          <cell r="C1524" t="str">
            <v>Other</v>
          </cell>
          <cell r="D1524" t="str">
            <v>AB</v>
          </cell>
          <cell r="E1524" t="str">
            <v>SB</v>
          </cell>
          <cell r="F1524">
            <v>2009</v>
          </cell>
          <cell r="G1524">
            <v>1</v>
          </cell>
          <cell r="H1524">
            <v>26.05</v>
          </cell>
          <cell r="I1524">
            <v>7.67</v>
          </cell>
          <cell r="J1524">
            <v>7.67</v>
          </cell>
          <cell r="K1524">
            <v>0.49</v>
          </cell>
        </row>
        <row r="1525">
          <cell r="B1525" t="str">
            <v>ABSB2011</v>
          </cell>
          <cell r="C1525" t="str">
            <v>Other</v>
          </cell>
          <cell r="D1525" t="str">
            <v>AB</v>
          </cell>
          <cell r="E1525" t="str">
            <v>SB</v>
          </cell>
          <cell r="F1525">
            <v>2011</v>
          </cell>
          <cell r="G1525">
            <v>1</v>
          </cell>
          <cell r="H1525">
            <v>26.6</v>
          </cell>
          <cell r="I1525">
            <v>7.67</v>
          </cell>
          <cell r="J1525">
            <v>7.67</v>
          </cell>
          <cell r="K1525">
            <v>0.49</v>
          </cell>
        </row>
        <row r="1526">
          <cell r="B1526" t="str">
            <v>ABSB2013</v>
          </cell>
          <cell r="C1526" t="str">
            <v>Other</v>
          </cell>
          <cell r="D1526" t="str">
            <v>AB</v>
          </cell>
          <cell r="E1526" t="str">
            <v>SB</v>
          </cell>
          <cell r="F1526">
            <v>2013</v>
          </cell>
          <cell r="G1526">
            <v>1</v>
          </cell>
          <cell r="H1526">
            <v>28</v>
          </cell>
          <cell r="I1526">
            <v>7.67</v>
          </cell>
          <cell r="J1526">
            <v>20.88</v>
          </cell>
          <cell r="K1526">
            <v>1.32</v>
          </cell>
        </row>
        <row r="1527">
          <cell r="B1527" t="str">
            <v>ABSB2016</v>
          </cell>
          <cell r="C1527" t="str">
            <v>Other</v>
          </cell>
          <cell r="D1527" t="str">
            <v>AB</v>
          </cell>
          <cell r="E1527" t="str">
            <v>SB</v>
          </cell>
          <cell r="F1527">
            <v>2016</v>
          </cell>
          <cell r="G1527">
            <v>1</v>
          </cell>
          <cell r="H1527">
            <v>28</v>
          </cell>
          <cell r="I1527">
            <v>7.67</v>
          </cell>
          <cell r="J1527">
            <v>22.9</v>
          </cell>
          <cell r="K1527">
            <v>1.45</v>
          </cell>
        </row>
        <row r="1528">
          <cell r="B1528" t="str">
            <v>ABSB2020</v>
          </cell>
          <cell r="C1528" t="str">
            <v>Other</v>
          </cell>
          <cell r="D1528" t="str">
            <v>AB</v>
          </cell>
          <cell r="E1528" t="str">
            <v>SB</v>
          </cell>
          <cell r="F1528">
            <v>2020</v>
          </cell>
          <cell r="G1528">
            <v>1</v>
          </cell>
          <cell r="H1528">
            <v>28</v>
          </cell>
          <cell r="I1528">
            <v>7.67</v>
          </cell>
          <cell r="J1528">
            <v>7.67</v>
          </cell>
          <cell r="K1528">
            <v>0.49</v>
          </cell>
        </row>
        <row r="1529">
          <cell r="B1529" t="str">
            <v>ABSB2025</v>
          </cell>
          <cell r="C1529" t="str">
            <v>Other</v>
          </cell>
          <cell r="D1529" t="str">
            <v>AB</v>
          </cell>
          <cell r="E1529" t="str">
            <v>SB</v>
          </cell>
          <cell r="F1529">
            <v>2025</v>
          </cell>
          <cell r="G1529">
            <v>1</v>
          </cell>
          <cell r="H1529">
            <v>28.01</v>
          </cell>
          <cell r="I1529">
            <v>7.67</v>
          </cell>
          <cell r="J1529">
            <v>12.62</v>
          </cell>
          <cell r="K1529">
            <v>0.8</v>
          </cell>
        </row>
        <row r="1530">
          <cell r="B1530" t="str">
            <v>ABSB2030</v>
          </cell>
          <cell r="C1530" t="str">
            <v>Other</v>
          </cell>
          <cell r="D1530" t="str">
            <v>AB</v>
          </cell>
          <cell r="E1530" t="str">
            <v>SB</v>
          </cell>
          <cell r="F1530">
            <v>2030</v>
          </cell>
          <cell r="G1530">
            <v>1</v>
          </cell>
          <cell r="H1530">
            <v>28.01</v>
          </cell>
          <cell r="I1530">
            <v>7.67</v>
          </cell>
          <cell r="J1530">
            <v>14.42</v>
          </cell>
          <cell r="K1530">
            <v>0.91</v>
          </cell>
        </row>
        <row r="1531">
          <cell r="B1531">
            <v>0</v>
          </cell>
          <cell r="C1531">
            <v>0</v>
          </cell>
        </row>
        <row r="1532">
          <cell r="B1532" t="str">
            <v>BCBA2008</v>
          </cell>
          <cell r="C1532" t="str">
            <v>Other</v>
          </cell>
          <cell r="D1532" t="str">
            <v>BC</v>
          </cell>
          <cell r="E1532" t="str">
            <v>BA</v>
          </cell>
          <cell r="F1532">
            <v>2008</v>
          </cell>
          <cell r="G1532">
            <v>1</v>
          </cell>
          <cell r="H1532">
            <v>1.7</v>
          </cell>
          <cell r="I1532">
            <v>160.22</v>
          </cell>
          <cell r="J1532">
            <v>187.17</v>
          </cell>
          <cell r="K1532">
            <v>7.2</v>
          </cell>
        </row>
        <row r="1533">
          <cell r="B1533" t="str">
            <v>BCBA2009</v>
          </cell>
          <cell r="C1533" t="str">
            <v>Other</v>
          </cell>
          <cell r="D1533" t="str">
            <v>BC</v>
          </cell>
          <cell r="E1533" t="str">
            <v>BA</v>
          </cell>
          <cell r="F1533">
            <v>2009</v>
          </cell>
          <cell r="G1533">
            <v>1</v>
          </cell>
          <cell r="H1533">
            <v>0</v>
          </cell>
          <cell r="I1533">
            <v>160.22</v>
          </cell>
          <cell r="J1533">
            <v>160.22</v>
          </cell>
          <cell r="K1533">
            <v>6.16</v>
          </cell>
        </row>
        <row r="1534">
          <cell r="B1534" t="str">
            <v>BCBA2011</v>
          </cell>
          <cell r="C1534" t="str">
            <v>Other</v>
          </cell>
          <cell r="D1534" t="str">
            <v>BC</v>
          </cell>
          <cell r="E1534" t="str">
            <v>BA</v>
          </cell>
          <cell r="F1534">
            <v>2011</v>
          </cell>
          <cell r="G1534">
            <v>1</v>
          </cell>
          <cell r="H1534">
            <v>0</v>
          </cell>
          <cell r="I1534">
            <v>160.22</v>
          </cell>
          <cell r="J1534">
            <v>160.22</v>
          </cell>
          <cell r="K1534">
            <v>6.16</v>
          </cell>
        </row>
        <row r="1535">
          <cell r="B1535" t="str">
            <v>BCBA2013</v>
          </cell>
          <cell r="C1535" t="str">
            <v>Other</v>
          </cell>
          <cell r="D1535" t="str">
            <v>BC</v>
          </cell>
          <cell r="E1535" t="str">
            <v>BA</v>
          </cell>
          <cell r="F1535">
            <v>2013</v>
          </cell>
          <cell r="G1535">
            <v>1</v>
          </cell>
          <cell r="H1535">
            <v>0</v>
          </cell>
          <cell r="I1535">
            <v>160.22</v>
          </cell>
          <cell r="J1535">
            <v>160.22</v>
          </cell>
          <cell r="K1535">
            <v>6.16</v>
          </cell>
        </row>
        <row r="1536">
          <cell r="B1536" t="str">
            <v>BCBA2016</v>
          </cell>
          <cell r="C1536" t="str">
            <v>Other</v>
          </cell>
          <cell r="D1536" t="str">
            <v>BC</v>
          </cell>
          <cell r="E1536" t="str">
            <v>BA</v>
          </cell>
          <cell r="F1536">
            <v>2016</v>
          </cell>
          <cell r="G1536">
            <v>1</v>
          </cell>
          <cell r="H1536">
            <v>0</v>
          </cell>
          <cell r="I1536">
            <v>160.22</v>
          </cell>
          <cell r="J1536">
            <v>160.22</v>
          </cell>
          <cell r="K1536">
            <v>6.16</v>
          </cell>
        </row>
        <row r="1537">
          <cell r="B1537" t="str">
            <v>BCBA2020</v>
          </cell>
          <cell r="C1537" t="str">
            <v>Other</v>
          </cell>
          <cell r="D1537" t="str">
            <v>BC</v>
          </cell>
          <cell r="E1537" t="str">
            <v>BA</v>
          </cell>
          <cell r="F1537">
            <v>2020</v>
          </cell>
          <cell r="G1537">
            <v>1</v>
          </cell>
          <cell r="H1537">
            <v>0</v>
          </cell>
          <cell r="I1537">
            <v>160.22</v>
          </cell>
          <cell r="J1537">
            <v>160.22</v>
          </cell>
          <cell r="K1537">
            <v>6.16</v>
          </cell>
        </row>
        <row r="1538">
          <cell r="B1538" t="str">
            <v>BCBA2025</v>
          </cell>
          <cell r="C1538" t="str">
            <v>Other</v>
          </cell>
          <cell r="D1538" t="str">
            <v>BC</v>
          </cell>
          <cell r="E1538" t="str">
            <v>BA</v>
          </cell>
          <cell r="F1538">
            <v>2025</v>
          </cell>
          <cell r="G1538">
            <v>1</v>
          </cell>
          <cell r="H1538">
            <v>0</v>
          </cell>
          <cell r="I1538">
            <v>160.22</v>
          </cell>
          <cell r="J1538">
            <v>160.22</v>
          </cell>
          <cell r="K1538">
            <v>6.16</v>
          </cell>
        </row>
        <row r="1539">
          <cell r="B1539" t="str">
            <v>BCBA2030</v>
          </cell>
          <cell r="C1539" t="str">
            <v>Other</v>
          </cell>
          <cell r="D1539" t="str">
            <v>BC</v>
          </cell>
          <cell r="E1539" t="str">
            <v>BA</v>
          </cell>
          <cell r="F1539">
            <v>2030</v>
          </cell>
          <cell r="G1539">
            <v>1</v>
          </cell>
          <cell r="H1539">
            <v>0</v>
          </cell>
          <cell r="I1539">
            <v>160.22</v>
          </cell>
          <cell r="J1539">
            <v>160.22</v>
          </cell>
          <cell r="K1539">
            <v>6.16</v>
          </cell>
        </row>
        <row r="1540">
          <cell r="B1540">
            <v>0</v>
          </cell>
          <cell r="C1540">
            <v>0</v>
          </cell>
        </row>
        <row r="1541">
          <cell r="B1541" t="str">
            <v>BCCK2008</v>
          </cell>
          <cell r="C1541" t="str">
            <v>Other</v>
          </cell>
          <cell r="D1541" t="str">
            <v>BC</v>
          </cell>
          <cell r="E1541" t="str">
            <v>CK</v>
          </cell>
          <cell r="F1541">
            <v>2008</v>
          </cell>
          <cell r="G1541">
            <v>1</v>
          </cell>
          <cell r="H1541">
            <v>4.1900000000000004</v>
          </cell>
          <cell r="I1541">
            <v>210.92</v>
          </cell>
          <cell r="J1541">
            <v>210.92</v>
          </cell>
          <cell r="K1541">
            <v>8.6300000000000008</v>
          </cell>
        </row>
        <row r="1542">
          <cell r="B1542" t="str">
            <v>BCCK2009</v>
          </cell>
          <cell r="C1542" t="str">
            <v>Other</v>
          </cell>
          <cell r="D1542" t="str">
            <v>BC</v>
          </cell>
          <cell r="E1542" t="str">
            <v>CK</v>
          </cell>
          <cell r="F1542">
            <v>2009</v>
          </cell>
          <cell r="G1542">
            <v>1</v>
          </cell>
          <cell r="H1542">
            <v>4.24</v>
          </cell>
          <cell r="I1542">
            <v>209.87</v>
          </cell>
          <cell r="J1542">
            <v>209.87</v>
          </cell>
          <cell r="K1542">
            <v>8.59</v>
          </cell>
        </row>
        <row r="1543">
          <cell r="B1543" t="str">
            <v>BCCK2011</v>
          </cell>
          <cell r="C1543" t="str">
            <v>Other</v>
          </cell>
          <cell r="D1543" t="str">
            <v>BC</v>
          </cell>
          <cell r="E1543" t="str">
            <v>CK</v>
          </cell>
          <cell r="F1543">
            <v>2011</v>
          </cell>
          <cell r="G1543">
            <v>1</v>
          </cell>
          <cell r="H1543">
            <v>0</v>
          </cell>
          <cell r="I1543">
            <v>207.77</v>
          </cell>
          <cell r="J1543">
            <v>207.77</v>
          </cell>
          <cell r="K1543">
            <v>8.5</v>
          </cell>
        </row>
        <row r="1544">
          <cell r="B1544" t="str">
            <v>BCCK2013</v>
          </cell>
          <cell r="C1544" t="str">
            <v>Other</v>
          </cell>
          <cell r="D1544" t="str">
            <v>BC</v>
          </cell>
          <cell r="E1544" t="str">
            <v>CK</v>
          </cell>
          <cell r="F1544">
            <v>2013</v>
          </cell>
          <cell r="G1544">
            <v>1</v>
          </cell>
          <cell r="H1544">
            <v>0</v>
          </cell>
          <cell r="I1544">
            <v>205.7</v>
          </cell>
          <cell r="J1544">
            <v>205.7</v>
          </cell>
          <cell r="K1544">
            <v>8.42</v>
          </cell>
        </row>
        <row r="1545">
          <cell r="B1545" t="str">
            <v>BCCK2016</v>
          </cell>
          <cell r="C1545" t="str">
            <v>Other</v>
          </cell>
          <cell r="D1545" t="str">
            <v>BC</v>
          </cell>
          <cell r="E1545" t="str">
            <v>CK</v>
          </cell>
          <cell r="F1545">
            <v>2016</v>
          </cell>
          <cell r="G1545">
            <v>1</v>
          </cell>
          <cell r="H1545">
            <v>0</v>
          </cell>
          <cell r="I1545">
            <v>202.63</v>
          </cell>
          <cell r="J1545">
            <v>202.63</v>
          </cell>
          <cell r="K1545">
            <v>8.2899999999999991</v>
          </cell>
        </row>
        <row r="1546">
          <cell r="B1546" t="str">
            <v>BCCK2020</v>
          </cell>
          <cell r="C1546" t="str">
            <v>Other</v>
          </cell>
          <cell r="D1546" t="str">
            <v>BC</v>
          </cell>
          <cell r="E1546" t="str">
            <v>CK</v>
          </cell>
          <cell r="F1546">
            <v>2020</v>
          </cell>
          <cell r="G1546">
            <v>1</v>
          </cell>
          <cell r="H1546">
            <v>0</v>
          </cell>
          <cell r="I1546">
            <v>198.61</v>
          </cell>
          <cell r="J1546">
            <v>198.61</v>
          </cell>
          <cell r="K1546">
            <v>8.1300000000000008</v>
          </cell>
        </row>
        <row r="1547">
          <cell r="B1547" t="str">
            <v>BCCK2025</v>
          </cell>
          <cell r="C1547" t="str">
            <v>Other</v>
          </cell>
          <cell r="D1547" t="str">
            <v>BC</v>
          </cell>
          <cell r="E1547" t="str">
            <v>CK</v>
          </cell>
          <cell r="F1547">
            <v>2025</v>
          </cell>
          <cell r="G1547">
            <v>1</v>
          </cell>
          <cell r="H1547">
            <v>0</v>
          </cell>
          <cell r="I1547">
            <v>193.69</v>
          </cell>
          <cell r="J1547">
            <v>193.69</v>
          </cell>
          <cell r="K1547">
            <v>7.93</v>
          </cell>
        </row>
        <row r="1548">
          <cell r="B1548" t="str">
            <v>BCCK2030</v>
          </cell>
          <cell r="C1548" t="str">
            <v>Other</v>
          </cell>
          <cell r="D1548" t="str">
            <v>BC</v>
          </cell>
          <cell r="E1548" t="str">
            <v>CK</v>
          </cell>
          <cell r="F1548">
            <v>2030</v>
          </cell>
          <cell r="G1548">
            <v>1</v>
          </cell>
          <cell r="H1548">
            <v>0</v>
          </cell>
          <cell r="I1548">
            <v>188.9</v>
          </cell>
          <cell r="J1548">
            <v>188.9</v>
          </cell>
          <cell r="K1548">
            <v>7.73</v>
          </cell>
        </row>
        <row r="1549">
          <cell r="B1549">
            <v>0</v>
          </cell>
          <cell r="C1549">
            <v>0</v>
          </cell>
        </row>
        <row r="1550">
          <cell r="B1550" t="str">
            <v>AFBA2008</v>
          </cell>
          <cell r="C1550" t="str">
            <v>Africa</v>
          </cell>
          <cell r="D1550" t="str">
            <v>AF</v>
          </cell>
          <cell r="E1550" t="str">
            <v>BA</v>
          </cell>
          <cell r="F1550">
            <v>2008</v>
          </cell>
          <cell r="G1550">
            <v>1</v>
          </cell>
          <cell r="H1550">
            <v>213.89</v>
          </cell>
          <cell r="I1550">
            <v>98.8</v>
          </cell>
          <cell r="J1550">
            <v>98.8</v>
          </cell>
          <cell r="K1550">
            <v>5.2</v>
          </cell>
        </row>
        <row r="1551">
          <cell r="B1551" t="str">
            <v>AFBA2009</v>
          </cell>
          <cell r="C1551" t="str">
            <v>Africa</v>
          </cell>
          <cell r="D1551" t="str">
            <v>AF</v>
          </cell>
          <cell r="E1551" t="str">
            <v>BA</v>
          </cell>
          <cell r="F1551">
            <v>2009</v>
          </cell>
          <cell r="G1551">
            <v>1</v>
          </cell>
          <cell r="H1551">
            <v>223.41</v>
          </cell>
          <cell r="I1551">
            <v>98.31</v>
          </cell>
          <cell r="J1551">
            <v>98.31</v>
          </cell>
          <cell r="K1551">
            <v>5.17</v>
          </cell>
        </row>
        <row r="1552">
          <cell r="B1552" t="str">
            <v>AFBA2011</v>
          </cell>
          <cell r="C1552" t="str">
            <v>Africa</v>
          </cell>
          <cell r="D1552" t="str">
            <v>AF</v>
          </cell>
          <cell r="E1552" t="str">
            <v>BA</v>
          </cell>
          <cell r="F1552">
            <v>2011</v>
          </cell>
          <cell r="G1552">
            <v>1</v>
          </cell>
          <cell r="H1552">
            <v>189.32</v>
          </cell>
          <cell r="I1552">
            <v>97.33</v>
          </cell>
          <cell r="J1552">
            <v>97.33</v>
          </cell>
          <cell r="K1552">
            <v>5.12</v>
          </cell>
        </row>
        <row r="1553">
          <cell r="B1553" t="str">
            <v>AFBA2013</v>
          </cell>
          <cell r="C1553" t="str">
            <v>Africa</v>
          </cell>
          <cell r="D1553" t="str">
            <v>AF</v>
          </cell>
          <cell r="E1553" t="str">
            <v>BA</v>
          </cell>
          <cell r="F1553">
            <v>2013</v>
          </cell>
          <cell r="G1553">
            <v>1</v>
          </cell>
          <cell r="H1553">
            <v>0</v>
          </cell>
          <cell r="I1553">
            <v>96.35</v>
          </cell>
          <cell r="J1553">
            <v>96.35</v>
          </cell>
          <cell r="K1553">
            <v>5.07</v>
          </cell>
        </row>
        <row r="1554">
          <cell r="B1554" t="str">
            <v>AFBA2016</v>
          </cell>
          <cell r="C1554" t="str">
            <v>Africa</v>
          </cell>
          <cell r="D1554" t="str">
            <v>AF</v>
          </cell>
          <cell r="E1554" t="str">
            <v>BA</v>
          </cell>
          <cell r="F1554">
            <v>2016</v>
          </cell>
          <cell r="G1554">
            <v>1</v>
          </cell>
          <cell r="H1554">
            <v>0</v>
          </cell>
          <cell r="I1554">
            <v>94.92</v>
          </cell>
          <cell r="J1554">
            <v>94.92</v>
          </cell>
          <cell r="K1554">
            <v>5</v>
          </cell>
        </row>
        <row r="1555">
          <cell r="B1555" t="str">
            <v>AFBA2020</v>
          </cell>
          <cell r="C1555" t="str">
            <v>Africa</v>
          </cell>
          <cell r="D1555" t="str">
            <v>AF</v>
          </cell>
          <cell r="E1555" t="str">
            <v>BA</v>
          </cell>
          <cell r="F1555">
            <v>2020</v>
          </cell>
          <cell r="G1555">
            <v>1</v>
          </cell>
          <cell r="H1555">
            <v>220.95</v>
          </cell>
          <cell r="I1555">
            <v>93.03</v>
          </cell>
          <cell r="J1555">
            <v>93.03</v>
          </cell>
          <cell r="K1555">
            <v>4.9000000000000004</v>
          </cell>
        </row>
        <row r="1556">
          <cell r="B1556" t="str">
            <v>AFBA2025</v>
          </cell>
          <cell r="C1556" t="str">
            <v>Africa</v>
          </cell>
          <cell r="D1556" t="str">
            <v>AF</v>
          </cell>
          <cell r="E1556" t="str">
            <v>BA</v>
          </cell>
          <cell r="F1556">
            <v>2025</v>
          </cell>
          <cell r="G1556">
            <v>1</v>
          </cell>
          <cell r="H1556">
            <v>227.11</v>
          </cell>
          <cell r="I1556">
            <v>90.73</v>
          </cell>
          <cell r="J1556">
            <v>90.73</v>
          </cell>
          <cell r="K1556">
            <v>4.78</v>
          </cell>
        </row>
        <row r="1557">
          <cell r="B1557" t="str">
            <v>AFBA2030</v>
          </cell>
          <cell r="C1557" t="str">
            <v>Africa</v>
          </cell>
          <cell r="D1557" t="str">
            <v>AF</v>
          </cell>
          <cell r="E1557" t="str">
            <v>BA</v>
          </cell>
          <cell r="F1557">
            <v>2030</v>
          </cell>
          <cell r="G1557">
            <v>1</v>
          </cell>
          <cell r="H1557">
            <v>233.42</v>
          </cell>
          <cell r="I1557">
            <v>88.48</v>
          </cell>
          <cell r="J1557">
            <v>88.48</v>
          </cell>
          <cell r="K1557">
            <v>4.66</v>
          </cell>
        </row>
        <row r="1558">
          <cell r="B1558">
            <v>0</v>
          </cell>
          <cell r="C1558">
            <v>0</v>
          </cell>
        </row>
        <row r="1559">
          <cell r="B1559" t="str">
            <v>AFCK2008</v>
          </cell>
          <cell r="C1559" t="str">
            <v>Africa</v>
          </cell>
          <cell r="D1559" t="str">
            <v>AF</v>
          </cell>
          <cell r="E1559" t="str">
            <v>CK</v>
          </cell>
          <cell r="F1559">
            <v>2008</v>
          </cell>
          <cell r="G1559">
            <v>1</v>
          </cell>
          <cell r="H1559">
            <v>2.77</v>
          </cell>
          <cell r="I1559">
            <v>121.03</v>
          </cell>
          <cell r="J1559">
            <v>218.13</v>
          </cell>
          <cell r="K1559">
            <v>8.73</v>
          </cell>
        </row>
        <row r="1560">
          <cell r="B1560" t="str">
            <v>AFCK2009</v>
          </cell>
          <cell r="C1560" t="str">
            <v>Africa</v>
          </cell>
          <cell r="D1560" t="str">
            <v>AF</v>
          </cell>
          <cell r="E1560" t="str">
            <v>CK</v>
          </cell>
          <cell r="F1560">
            <v>2009</v>
          </cell>
          <cell r="G1560">
            <v>1</v>
          </cell>
          <cell r="H1560">
            <v>2.89</v>
          </cell>
          <cell r="I1560">
            <v>120.42</v>
          </cell>
          <cell r="J1560">
            <v>213.52</v>
          </cell>
          <cell r="K1560">
            <v>8.5399999999999991</v>
          </cell>
        </row>
        <row r="1561">
          <cell r="B1561" t="str">
            <v>AFCK2011</v>
          </cell>
          <cell r="C1561" t="str">
            <v>Africa</v>
          </cell>
          <cell r="D1561" t="str">
            <v>AF</v>
          </cell>
          <cell r="E1561" t="str">
            <v>CK</v>
          </cell>
          <cell r="F1561">
            <v>2011</v>
          </cell>
          <cell r="G1561">
            <v>1</v>
          </cell>
          <cell r="H1561">
            <v>3.11</v>
          </cell>
          <cell r="I1561">
            <v>119.22</v>
          </cell>
          <cell r="J1561">
            <v>208.94</v>
          </cell>
          <cell r="K1561">
            <v>8.36</v>
          </cell>
        </row>
        <row r="1562">
          <cell r="B1562" t="str">
            <v>AFCK2013</v>
          </cell>
          <cell r="C1562" t="str">
            <v>Africa</v>
          </cell>
          <cell r="D1562" t="str">
            <v>AF</v>
          </cell>
          <cell r="E1562" t="str">
            <v>CK</v>
          </cell>
          <cell r="F1562">
            <v>2013</v>
          </cell>
          <cell r="G1562">
            <v>1</v>
          </cell>
          <cell r="H1562">
            <v>3.34</v>
          </cell>
          <cell r="I1562">
            <v>118.03</v>
          </cell>
          <cell r="J1562">
            <v>206.24</v>
          </cell>
          <cell r="K1562">
            <v>8.25</v>
          </cell>
        </row>
        <row r="1563">
          <cell r="B1563" t="str">
            <v>AFCK2016</v>
          </cell>
          <cell r="C1563" t="str">
            <v>Africa</v>
          </cell>
          <cell r="D1563" t="str">
            <v>AF</v>
          </cell>
          <cell r="E1563" t="str">
            <v>CK</v>
          </cell>
          <cell r="F1563">
            <v>2016</v>
          </cell>
          <cell r="G1563">
            <v>1</v>
          </cell>
          <cell r="H1563">
            <v>3.68</v>
          </cell>
          <cell r="I1563">
            <v>116.27</v>
          </cell>
          <cell r="J1563">
            <v>202.54</v>
          </cell>
          <cell r="K1563">
            <v>8.1</v>
          </cell>
        </row>
        <row r="1564">
          <cell r="B1564" t="str">
            <v>AFCK2020</v>
          </cell>
          <cell r="C1564" t="str">
            <v>Africa</v>
          </cell>
          <cell r="D1564" t="str">
            <v>AF</v>
          </cell>
          <cell r="E1564" t="str">
            <v>CK</v>
          </cell>
          <cell r="F1564">
            <v>2020</v>
          </cell>
          <cell r="G1564">
            <v>1</v>
          </cell>
          <cell r="H1564">
            <v>4.1399999999999997</v>
          </cell>
          <cell r="I1564">
            <v>113.96</v>
          </cell>
          <cell r="J1564">
            <v>198.32</v>
          </cell>
          <cell r="K1564">
            <v>7.93</v>
          </cell>
        </row>
        <row r="1565">
          <cell r="B1565" t="str">
            <v>AFCK2025</v>
          </cell>
          <cell r="C1565" t="str">
            <v>Africa</v>
          </cell>
          <cell r="D1565" t="str">
            <v>AF</v>
          </cell>
          <cell r="E1565" t="str">
            <v>CK</v>
          </cell>
          <cell r="F1565">
            <v>2025</v>
          </cell>
          <cell r="G1565">
            <v>1</v>
          </cell>
          <cell r="H1565">
            <v>4.71</v>
          </cell>
          <cell r="I1565">
            <v>111.14</v>
          </cell>
          <cell r="J1565">
            <v>194.46</v>
          </cell>
          <cell r="K1565">
            <v>7.78</v>
          </cell>
        </row>
        <row r="1566">
          <cell r="B1566" t="str">
            <v>AFCK2030</v>
          </cell>
          <cell r="C1566" t="str">
            <v>Africa</v>
          </cell>
          <cell r="D1566" t="str">
            <v>AF</v>
          </cell>
          <cell r="E1566" t="str">
            <v>CK</v>
          </cell>
          <cell r="F1566">
            <v>2030</v>
          </cell>
          <cell r="G1566">
            <v>1</v>
          </cell>
          <cell r="H1566">
            <v>5.27</v>
          </cell>
          <cell r="I1566">
            <v>108.39</v>
          </cell>
          <cell r="J1566">
            <v>191.82</v>
          </cell>
          <cell r="K1566">
            <v>7.67</v>
          </cell>
        </row>
        <row r="1567">
          <cell r="B1567">
            <v>0</v>
          </cell>
          <cell r="C1567">
            <v>0</v>
          </cell>
        </row>
        <row r="1568">
          <cell r="B1568" t="str">
            <v>AUBA2008</v>
          </cell>
          <cell r="C1568" t="str">
            <v>Australia &amp; New Zealand</v>
          </cell>
          <cell r="D1568" t="str">
            <v>AU</v>
          </cell>
          <cell r="E1568" t="str">
            <v>BA</v>
          </cell>
          <cell r="F1568">
            <v>2008</v>
          </cell>
          <cell r="G1568">
            <v>1</v>
          </cell>
          <cell r="H1568">
            <v>207.5</v>
          </cell>
          <cell r="I1568">
            <v>98.8</v>
          </cell>
          <cell r="J1568">
            <v>109.37</v>
          </cell>
          <cell r="K1568">
            <v>5.76</v>
          </cell>
        </row>
        <row r="1569">
          <cell r="B1569" t="str">
            <v>AUBA2009</v>
          </cell>
          <cell r="C1569" t="str">
            <v>Australia &amp; New Zealand</v>
          </cell>
          <cell r="D1569" t="str">
            <v>AU</v>
          </cell>
          <cell r="E1569" t="str">
            <v>BA</v>
          </cell>
          <cell r="F1569">
            <v>2009</v>
          </cell>
          <cell r="G1569">
            <v>1</v>
          </cell>
          <cell r="H1569">
            <v>211.97</v>
          </cell>
          <cell r="I1569">
            <v>98.31</v>
          </cell>
          <cell r="J1569">
            <v>105.69</v>
          </cell>
          <cell r="K1569">
            <v>5.56</v>
          </cell>
        </row>
        <row r="1570">
          <cell r="B1570" t="str">
            <v>AUBA2011</v>
          </cell>
          <cell r="C1570" t="str">
            <v>Australia &amp; New Zealand</v>
          </cell>
          <cell r="D1570" t="str">
            <v>AU</v>
          </cell>
          <cell r="E1570" t="str">
            <v>BA</v>
          </cell>
          <cell r="F1570">
            <v>2011</v>
          </cell>
          <cell r="G1570">
            <v>1</v>
          </cell>
          <cell r="H1570">
            <v>193.33</v>
          </cell>
          <cell r="I1570">
            <v>97.33</v>
          </cell>
          <cell r="J1570">
            <v>97.33</v>
          </cell>
          <cell r="K1570">
            <v>5.12</v>
          </cell>
        </row>
        <row r="1571">
          <cell r="B1571" t="str">
            <v>AUBA2013</v>
          </cell>
          <cell r="C1571" t="str">
            <v>Australia &amp; New Zealand</v>
          </cell>
          <cell r="D1571" t="str">
            <v>AU</v>
          </cell>
          <cell r="E1571" t="str">
            <v>BA</v>
          </cell>
          <cell r="F1571">
            <v>2013</v>
          </cell>
          <cell r="G1571">
            <v>1</v>
          </cell>
          <cell r="H1571">
            <v>31.34</v>
          </cell>
          <cell r="I1571">
            <v>96.35</v>
          </cell>
          <cell r="J1571">
            <v>96.35</v>
          </cell>
          <cell r="K1571">
            <v>5.07</v>
          </cell>
        </row>
        <row r="1572">
          <cell r="B1572" t="str">
            <v>AUBA2016</v>
          </cell>
          <cell r="C1572" t="str">
            <v>Australia &amp; New Zealand</v>
          </cell>
          <cell r="D1572" t="str">
            <v>AU</v>
          </cell>
          <cell r="E1572" t="str">
            <v>BA</v>
          </cell>
          <cell r="F1572">
            <v>2016</v>
          </cell>
          <cell r="G1572">
            <v>1</v>
          </cell>
          <cell r="H1572">
            <v>86.88</v>
          </cell>
          <cell r="I1572">
            <v>94.92</v>
          </cell>
          <cell r="J1572">
            <v>94.92</v>
          </cell>
          <cell r="K1572">
            <v>5</v>
          </cell>
        </row>
        <row r="1573">
          <cell r="B1573" t="str">
            <v>AUBA2020</v>
          </cell>
          <cell r="C1573" t="str">
            <v>Australia &amp; New Zealand</v>
          </cell>
          <cell r="D1573" t="str">
            <v>AU</v>
          </cell>
          <cell r="E1573" t="str">
            <v>BA</v>
          </cell>
          <cell r="F1573">
            <v>2020</v>
          </cell>
          <cell r="G1573">
            <v>1</v>
          </cell>
          <cell r="H1573">
            <v>88.56</v>
          </cell>
          <cell r="I1573">
            <v>93.03</v>
          </cell>
          <cell r="J1573">
            <v>93.03</v>
          </cell>
          <cell r="K1573">
            <v>4.9000000000000004</v>
          </cell>
        </row>
        <row r="1574">
          <cell r="B1574" t="str">
            <v>AUBA2025</v>
          </cell>
          <cell r="C1574" t="str">
            <v>Australia &amp; New Zealand</v>
          </cell>
          <cell r="D1574" t="str">
            <v>AU</v>
          </cell>
          <cell r="E1574" t="str">
            <v>BA</v>
          </cell>
          <cell r="F1574">
            <v>2025</v>
          </cell>
          <cell r="G1574">
            <v>1</v>
          </cell>
          <cell r="H1574">
            <v>100.21</v>
          </cell>
          <cell r="I1574">
            <v>90.73</v>
          </cell>
          <cell r="J1574">
            <v>90.73</v>
          </cell>
          <cell r="K1574">
            <v>4.78</v>
          </cell>
        </row>
        <row r="1575">
          <cell r="B1575" t="str">
            <v>AUBA2030</v>
          </cell>
          <cell r="C1575" t="str">
            <v>Australia &amp; New Zealand</v>
          </cell>
          <cell r="D1575" t="str">
            <v>AU</v>
          </cell>
          <cell r="E1575" t="str">
            <v>BA</v>
          </cell>
          <cell r="F1575">
            <v>2030</v>
          </cell>
          <cell r="G1575">
            <v>1</v>
          </cell>
          <cell r="H1575">
            <v>305.86</v>
          </cell>
          <cell r="I1575">
            <v>88.48</v>
          </cell>
          <cell r="J1575">
            <v>90.01</v>
          </cell>
          <cell r="K1575">
            <v>4.74</v>
          </cell>
        </row>
        <row r="1576">
          <cell r="B1576">
            <v>0</v>
          </cell>
          <cell r="C1576">
            <v>0</v>
          </cell>
        </row>
        <row r="1577">
          <cell r="B1577" t="str">
            <v>AULD2008</v>
          </cell>
          <cell r="C1577" t="str">
            <v>Australia &amp; New Zealand</v>
          </cell>
          <cell r="D1577" t="str">
            <v>AU</v>
          </cell>
          <cell r="E1577" t="str">
            <v>LD</v>
          </cell>
          <cell r="F1577">
            <v>2008</v>
          </cell>
          <cell r="G1577">
            <v>1</v>
          </cell>
          <cell r="H1577">
            <v>80.28</v>
          </cell>
          <cell r="I1577">
            <v>23.48</v>
          </cell>
          <cell r="J1577">
            <v>28.78</v>
          </cell>
          <cell r="K1577">
            <v>5.76</v>
          </cell>
        </row>
        <row r="1578">
          <cell r="B1578" t="str">
            <v>AULD2009</v>
          </cell>
          <cell r="C1578" t="str">
            <v>Australia &amp; New Zealand</v>
          </cell>
          <cell r="D1578" t="str">
            <v>AU</v>
          </cell>
          <cell r="E1578" t="str">
            <v>LD</v>
          </cell>
          <cell r="F1578">
            <v>2009</v>
          </cell>
          <cell r="G1578">
            <v>1</v>
          </cell>
          <cell r="H1578">
            <v>81.13</v>
          </cell>
          <cell r="I1578">
            <v>23.36</v>
          </cell>
          <cell r="J1578">
            <v>27.81</v>
          </cell>
          <cell r="K1578">
            <v>5.56</v>
          </cell>
        </row>
        <row r="1579">
          <cell r="B1579" t="str">
            <v>AULD2011</v>
          </cell>
          <cell r="C1579" t="str">
            <v>Australia &amp; New Zealand</v>
          </cell>
          <cell r="D1579" t="str">
            <v>AU</v>
          </cell>
          <cell r="E1579" t="str">
            <v>LD</v>
          </cell>
          <cell r="F1579">
            <v>2011</v>
          </cell>
          <cell r="G1579">
            <v>1</v>
          </cell>
          <cell r="H1579">
            <v>82.83</v>
          </cell>
          <cell r="I1579">
            <v>23.13</v>
          </cell>
          <cell r="J1579">
            <v>25.61</v>
          </cell>
          <cell r="K1579">
            <v>5.12</v>
          </cell>
        </row>
        <row r="1580">
          <cell r="B1580" t="str">
            <v>AULD2013</v>
          </cell>
          <cell r="C1580" t="str">
            <v>Australia &amp; New Zealand</v>
          </cell>
          <cell r="D1580" t="str">
            <v>AU</v>
          </cell>
          <cell r="E1580" t="str">
            <v>LD</v>
          </cell>
          <cell r="F1580">
            <v>2013</v>
          </cell>
          <cell r="G1580">
            <v>1</v>
          </cell>
          <cell r="H1580">
            <v>84.53</v>
          </cell>
          <cell r="I1580">
            <v>22.9</v>
          </cell>
          <cell r="J1580">
            <v>25.36</v>
          </cell>
          <cell r="K1580">
            <v>5.07</v>
          </cell>
        </row>
        <row r="1581">
          <cell r="B1581" t="str">
            <v>AULD2016</v>
          </cell>
          <cell r="C1581" t="str">
            <v>Australia &amp; New Zealand</v>
          </cell>
          <cell r="D1581" t="str">
            <v>AU</v>
          </cell>
          <cell r="E1581" t="str">
            <v>LD</v>
          </cell>
          <cell r="F1581">
            <v>2016</v>
          </cell>
          <cell r="G1581">
            <v>1</v>
          </cell>
          <cell r="H1581">
            <v>87.07</v>
          </cell>
          <cell r="I1581">
            <v>22.55</v>
          </cell>
          <cell r="J1581">
            <v>24.98</v>
          </cell>
          <cell r="K1581">
            <v>5</v>
          </cell>
        </row>
        <row r="1582">
          <cell r="B1582" t="str">
            <v>AULD2020</v>
          </cell>
          <cell r="C1582" t="str">
            <v>Australia &amp; New Zealand</v>
          </cell>
          <cell r="D1582" t="str">
            <v>AU</v>
          </cell>
          <cell r="E1582" t="str">
            <v>LD</v>
          </cell>
          <cell r="F1582">
            <v>2020</v>
          </cell>
          <cell r="G1582">
            <v>1</v>
          </cell>
          <cell r="H1582">
            <v>90.47</v>
          </cell>
          <cell r="I1582">
            <v>22.11</v>
          </cell>
          <cell r="J1582">
            <v>24.48</v>
          </cell>
          <cell r="K1582">
            <v>4.9000000000000004</v>
          </cell>
        </row>
        <row r="1583">
          <cell r="B1583" t="str">
            <v>AULD2025</v>
          </cell>
          <cell r="C1583" t="str">
            <v>Australia &amp; New Zealand</v>
          </cell>
          <cell r="D1583" t="str">
            <v>AU</v>
          </cell>
          <cell r="E1583" t="str">
            <v>LD</v>
          </cell>
          <cell r="F1583">
            <v>2025</v>
          </cell>
          <cell r="G1583">
            <v>1</v>
          </cell>
          <cell r="H1583">
            <v>94.72</v>
          </cell>
          <cell r="I1583">
            <v>21.56</v>
          </cell>
          <cell r="J1583">
            <v>23.88</v>
          </cell>
          <cell r="K1583">
            <v>4.78</v>
          </cell>
        </row>
        <row r="1584">
          <cell r="B1584" t="str">
            <v>AULD2030</v>
          </cell>
          <cell r="C1584" t="str">
            <v>Australia &amp; New Zealand</v>
          </cell>
          <cell r="D1584" t="str">
            <v>AU</v>
          </cell>
          <cell r="E1584" t="str">
            <v>LD</v>
          </cell>
          <cell r="F1584">
            <v>2030</v>
          </cell>
          <cell r="G1584">
            <v>1</v>
          </cell>
          <cell r="H1584">
            <v>98.96</v>
          </cell>
          <cell r="I1584">
            <v>21.03</v>
          </cell>
          <cell r="J1584">
            <v>23.69</v>
          </cell>
          <cell r="K1584">
            <v>4.74</v>
          </cell>
        </row>
        <row r="1585">
          <cell r="B1585">
            <v>0</v>
          </cell>
          <cell r="C1585">
            <v>0</v>
          </cell>
        </row>
        <row r="1586">
          <cell r="B1586" t="str">
            <v>AUCK2008</v>
          </cell>
          <cell r="C1586" t="str">
            <v>Australia &amp; New Zealand</v>
          </cell>
          <cell r="D1586" t="str">
            <v>AU</v>
          </cell>
          <cell r="E1586" t="str">
            <v>CK</v>
          </cell>
          <cell r="F1586">
            <v>2008</v>
          </cell>
          <cell r="G1586">
            <v>1</v>
          </cell>
          <cell r="H1586">
            <v>147.4</v>
          </cell>
          <cell r="I1586">
            <v>166.56</v>
          </cell>
          <cell r="J1586">
            <v>166.56</v>
          </cell>
          <cell r="K1586">
            <v>7.24</v>
          </cell>
        </row>
        <row r="1587">
          <cell r="B1587" t="str">
            <v>AUCK2009</v>
          </cell>
          <cell r="C1587" t="str">
            <v>Australia &amp; New Zealand</v>
          </cell>
          <cell r="D1587" t="str">
            <v>AU</v>
          </cell>
          <cell r="E1587" t="str">
            <v>CK</v>
          </cell>
          <cell r="F1587">
            <v>2009</v>
          </cell>
          <cell r="G1587">
            <v>1</v>
          </cell>
          <cell r="H1587">
            <v>137.19</v>
          </cell>
          <cell r="I1587">
            <v>165.72</v>
          </cell>
          <cell r="J1587">
            <v>165.72</v>
          </cell>
          <cell r="K1587">
            <v>7.21</v>
          </cell>
        </row>
        <row r="1588">
          <cell r="B1588" t="str">
            <v>AUCK2011</v>
          </cell>
          <cell r="C1588" t="str">
            <v>Australia &amp; New Zealand</v>
          </cell>
          <cell r="D1588" t="str">
            <v>AU</v>
          </cell>
          <cell r="E1588" t="str">
            <v>CK</v>
          </cell>
          <cell r="F1588">
            <v>2011</v>
          </cell>
          <cell r="G1588">
            <v>1</v>
          </cell>
          <cell r="H1588">
            <v>75.63</v>
          </cell>
          <cell r="I1588">
            <v>164.07</v>
          </cell>
          <cell r="J1588">
            <v>164.07</v>
          </cell>
          <cell r="K1588">
            <v>7.13</v>
          </cell>
        </row>
        <row r="1589">
          <cell r="B1589" t="str">
            <v>AUCK2013</v>
          </cell>
          <cell r="C1589" t="str">
            <v>Australia &amp; New Zealand</v>
          </cell>
          <cell r="D1589" t="str">
            <v>AU</v>
          </cell>
          <cell r="E1589" t="str">
            <v>CK</v>
          </cell>
          <cell r="F1589">
            <v>2013</v>
          </cell>
          <cell r="G1589">
            <v>1</v>
          </cell>
          <cell r="H1589">
            <v>37.93</v>
          </cell>
          <cell r="I1589">
            <v>162.43</v>
          </cell>
          <cell r="J1589">
            <v>162.43</v>
          </cell>
          <cell r="K1589">
            <v>7.06</v>
          </cell>
        </row>
        <row r="1590">
          <cell r="B1590" t="str">
            <v>AUCK2016</v>
          </cell>
          <cell r="C1590" t="str">
            <v>Australia &amp; New Zealand</v>
          </cell>
          <cell r="D1590" t="str">
            <v>AU</v>
          </cell>
          <cell r="E1590" t="str">
            <v>CK</v>
          </cell>
          <cell r="F1590">
            <v>2016</v>
          </cell>
          <cell r="G1590">
            <v>1</v>
          </cell>
          <cell r="H1590">
            <v>35.729999999999997</v>
          </cell>
          <cell r="I1590">
            <v>160.01</v>
          </cell>
          <cell r="J1590">
            <v>160.01</v>
          </cell>
          <cell r="K1590">
            <v>6.96</v>
          </cell>
        </row>
        <row r="1591">
          <cell r="B1591" t="str">
            <v>AUCK2020</v>
          </cell>
          <cell r="C1591" t="str">
            <v>Australia &amp; New Zealand</v>
          </cell>
          <cell r="D1591" t="str">
            <v>AU</v>
          </cell>
          <cell r="E1591" t="str">
            <v>CK</v>
          </cell>
          <cell r="F1591">
            <v>2020</v>
          </cell>
          <cell r="G1591">
            <v>1</v>
          </cell>
          <cell r="H1591">
            <v>38.4</v>
          </cell>
          <cell r="I1591">
            <v>156.83000000000001</v>
          </cell>
          <cell r="J1591">
            <v>156.83000000000001</v>
          </cell>
          <cell r="K1591">
            <v>6.82</v>
          </cell>
        </row>
        <row r="1592">
          <cell r="B1592" t="str">
            <v>AUCK2025</v>
          </cell>
          <cell r="C1592" t="str">
            <v>Australia &amp; New Zealand</v>
          </cell>
          <cell r="D1592" t="str">
            <v>AU</v>
          </cell>
          <cell r="E1592" t="str">
            <v>CK</v>
          </cell>
          <cell r="F1592">
            <v>2025</v>
          </cell>
          <cell r="G1592">
            <v>1</v>
          </cell>
          <cell r="H1592">
            <v>40.200000000000003</v>
          </cell>
          <cell r="I1592">
            <v>152.94999999999999</v>
          </cell>
          <cell r="J1592">
            <v>152.94999999999999</v>
          </cell>
          <cell r="K1592">
            <v>6.65</v>
          </cell>
        </row>
        <row r="1593">
          <cell r="B1593" t="str">
            <v>AUCK2030</v>
          </cell>
          <cell r="C1593" t="str">
            <v>Australia &amp; New Zealand</v>
          </cell>
          <cell r="D1593" t="str">
            <v>AU</v>
          </cell>
          <cell r="E1593" t="str">
            <v>CK</v>
          </cell>
          <cell r="F1593">
            <v>2030</v>
          </cell>
          <cell r="G1593">
            <v>1</v>
          </cell>
          <cell r="H1593">
            <v>45.83</v>
          </cell>
          <cell r="I1593">
            <v>149.16999999999999</v>
          </cell>
          <cell r="J1593">
            <v>149.16999999999999</v>
          </cell>
          <cell r="K1593">
            <v>6.49</v>
          </cell>
        </row>
        <row r="1594">
          <cell r="B1594">
            <v>0</v>
          </cell>
          <cell r="C1594">
            <v>0</v>
          </cell>
        </row>
        <row r="1595">
          <cell r="B1595" t="str">
            <v>CHBA2008</v>
          </cell>
          <cell r="C1595" t="str">
            <v>China &amp; Mongolia</v>
          </cell>
          <cell r="D1595" t="str">
            <v>CH</v>
          </cell>
          <cell r="E1595" t="str">
            <v>BA</v>
          </cell>
          <cell r="F1595">
            <v>2008</v>
          </cell>
          <cell r="G1595">
            <v>1</v>
          </cell>
          <cell r="H1595">
            <v>2619.0300000000002</v>
          </cell>
          <cell r="I1595">
            <v>79.52</v>
          </cell>
          <cell r="J1595">
            <v>93.07</v>
          </cell>
          <cell r="K1595">
            <v>5.82</v>
          </cell>
        </row>
        <row r="1596">
          <cell r="B1596" t="str">
            <v>CHBA2009</v>
          </cell>
          <cell r="C1596" t="str">
            <v>China &amp; Mongolia</v>
          </cell>
          <cell r="D1596" t="str">
            <v>CH</v>
          </cell>
          <cell r="E1596" t="str">
            <v>BA</v>
          </cell>
          <cell r="F1596">
            <v>2009</v>
          </cell>
          <cell r="G1596">
            <v>1</v>
          </cell>
          <cell r="H1596">
            <v>2749.98</v>
          </cell>
          <cell r="I1596">
            <v>79.12</v>
          </cell>
          <cell r="J1596">
            <v>101.15</v>
          </cell>
          <cell r="K1596">
            <v>6.32</v>
          </cell>
        </row>
        <row r="1597">
          <cell r="B1597" t="str">
            <v>CHBA2011</v>
          </cell>
          <cell r="C1597" t="str">
            <v>China &amp; Mongolia</v>
          </cell>
          <cell r="D1597" t="str">
            <v>CH</v>
          </cell>
          <cell r="E1597" t="str">
            <v>BA</v>
          </cell>
          <cell r="F1597">
            <v>2011</v>
          </cell>
          <cell r="G1597">
            <v>1</v>
          </cell>
          <cell r="H1597">
            <v>2970.58</v>
          </cell>
          <cell r="I1597">
            <v>78.33</v>
          </cell>
          <cell r="J1597">
            <v>78.33</v>
          </cell>
          <cell r="K1597">
            <v>4.9000000000000004</v>
          </cell>
        </row>
        <row r="1598">
          <cell r="B1598" t="str">
            <v>CHBA2013</v>
          </cell>
          <cell r="C1598" t="str">
            <v>China &amp; Mongolia</v>
          </cell>
          <cell r="D1598" t="str">
            <v>CH</v>
          </cell>
          <cell r="E1598" t="str">
            <v>BA</v>
          </cell>
          <cell r="F1598">
            <v>2013</v>
          </cell>
          <cell r="G1598">
            <v>1</v>
          </cell>
          <cell r="H1598">
            <v>3162.44</v>
          </cell>
          <cell r="I1598">
            <v>77.55</v>
          </cell>
          <cell r="J1598">
            <v>77.55</v>
          </cell>
          <cell r="K1598">
            <v>4.8499999999999996</v>
          </cell>
        </row>
        <row r="1599">
          <cell r="B1599" t="str">
            <v>CHBA2016</v>
          </cell>
          <cell r="C1599" t="str">
            <v>China &amp; Mongolia</v>
          </cell>
          <cell r="D1599" t="str">
            <v>CH</v>
          </cell>
          <cell r="E1599" t="str">
            <v>BA</v>
          </cell>
          <cell r="F1599">
            <v>2016</v>
          </cell>
          <cell r="G1599">
            <v>1</v>
          </cell>
          <cell r="H1599">
            <v>3473.91</v>
          </cell>
          <cell r="I1599">
            <v>76.39</v>
          </cell>
          <cell r="J1599">
            <v>76.39</v>
          </cell>
          <cell r="K1599">
            <v>4.7699999999999996</v>
          </cell>
        </row>
        <row r="1600">
          <cell r="B1600" t="str">
            <v>CHBA2020</v>
          </cell>
          <cell r="C1600" t="str">
            <v>China &amp; Mongolia</v>
          </cell>
          <cell r="D1600" t="str">
            <v>CH</v>
          </cell>
          <cell r="E1600" t="str">
            <v>BA</v>
          </cell>
          <cell r="F1600">
            <v>2020</v>
          </cell>
          <cell r="G1600">
            <v>1</v>
          </cell>
          <cell r="H1600">
            <v>3903.18</v>
          </cell>
          <cell r="I1600">
            <v>74.88</v>
          </cell>
          <cell r="J1600">
            <v>74.88</v>
          </cell>
          <cell r="K1600">
            <v>4.68</v>
          </cell>
        </row>
        <row r="1601">
          <cell r="B1601" t="str">
            <v>CHBA2025</v>
          </cell>
          <cell r="C1601" t="str">
            <v>China &amp; Mongolia</v>
          </cell>
          <cell r="D1601" t="str">
            <v>CH</v>
          </cell>
          <cell r="E1601" t="str">
            <v>BA</v>
          </cell>
          <cell r="F1601">
            <v>2025</v>
          </cell>
          <cell r="G1601">
            <v>1</v>
          </cell>
          <cell r="H1601">
            <v>4369</v>
          </cell>
          <cell r="I1601">
            <v>73.02</v>
          </cell>
          <cell r="J1601">
            <v>73.02</v>
          </cell>
          <cell r="K1601">
            <v>4.5599999999999996</v>
          </cell>
        </row>
        <row r="1602">
          <cell r="B1602" t="str">
            <v>CHBA2030</v>
          </cell>
          <cell r="C1602" t="str">
            <v>China &amp; Mongolia</v>
          </cell>
          <cell r="D1602" t="str">
            <v>CH</v>
          </cell>
          <cell r="E1602" t="str">
            <v>BA</v>
          </cell>
          <cell r="F1602">
            <v>2030</v>
          </cell>
          <cell r="G1602">
            <v>1</v>
          </cell>
          <cell r="H1602">
            <v>4890.82</v>
          </cell>
          <cell r="I1602">
            <v>71.22</v>
          </cell>
          <cell r="J1602">
            <v>71.22</v>
          </cell>
          <cell r="K1602">
            <v>4.45</v>
          </cell>
        </row>
        <row r="1603">
          <cell r="B1603">
            <v>0</v>
          </cell>
          <cell r="C1603">
            <v>0</v>
          </cell>
        </row>
        <row r="1604">
          <cell r="B1604" t="str">
            <v>CHLD2008</v>
          </cell>
          <cell r="C1604" t="str">
            <v>China &amp; Mongolia</v>
          </cell>
          <cell r="D1604" t="str">
            <v>CH</v>
          </cell>
          <cell r="E1604" t="str">
            <v>LD</v>
          </cell>
          <cell r="F1604">
            <v>2008</v>
          </cell>
          <cell r="G1604">
            <v>1</v>
          </cell>
          <cell r="H1604">
            <v>9.7200000000000006</v>
          </cell>
          <cell r="I1604">
            <v>39.340000000000003</v>
          </cell>
          <cell r="J1604">
            <v>56.95</v>
          </cell>
          <cell r="K1604">
            <v>5.82</v>
          </cell>
        </row>
        <row r="1605">
          <cell r="B1605" t="str">
            <v>CHLD2009</v>
          </cell>
          <cell r="C1605" t="str">
            <v>China &amp; Mongolia</v>
          </cell>
          <cell r="D1605" t="str">
            <v>CH</v>
          </cell>
          <cell r="E1605" t="str">
            <v>LD</v>
          </cell>
          <cell r="F1605">
            <v>2009</v>
          </cell>
          <cell r="G1605">
            <v>1</v>
          </cell>
          <cell r="H1605">
            <v>10.35</v>
          </cell>
          <cell r="I1605">
            <v>39.14</v>
          </cell>
          <cell r="J1605">
            <v>61.89</v>
          </cell>
          <cell r="K1605">
            <v>6.32</v>
          </cell>
        </row>
        <row r="1606">
          <cell r="B1606" t="str">
            <v>CHLD2011</v>
          </cell>
          <cell r="C1606" t="str">
            <v>China &amp; Mongolia</v>
          </cell>
          <cell r="D1606" t="str">
            <v>CH</v>
          </cell>
          <cell r="E1606" t="str">
            <v>LD</v>
          </cell>
          <cell r="F1606">
            <v>2011</v>
          </cell>
          <cell r="G1606">
            <v>1</v>
          </cell>
          <cell r="H1606">
            <v>11.61</v>
          </cell>
          <cell r="I1606">
            <v>38.75</v>
          </cell>
          <cell r="J1606">
            <v>47.93</v>
          </cell>
          <cell r="K1606">
            <v>4.9000000000000004</v>
          </cell>
        </row>
        <row r="1607">
          <cell r="B1607" t="str">
            <v>CHLD2013</v>
          </cell>
          <cell r="C1607" t="str">
            <v>China &amp; Mongolia</v>
          </cell>
          <cell r="D1607" t="str">
            <v>CH</v>
          </cell>
          <cell r="E1607" t="str">
            <v>LD</v>
          </cell>
          <cell r="F1607">
            <v>2013</v>
          </cell>
          <cell r="G1607">
            <v>1</v>
          </cell>
          <cell r="H1607">
            <v>12.87</v>
          </cell>
          <cell r="I1607">
            <v>38.36</v>
          </cell>
          <cell r="J1607">
            <v>47.45</v>
          </cell>
          <cell r="K1607">
            <v>4.8499999999999996</v>
          </cell>
        </row>
        <row r="1608">
          <cell r="B1608" t="str">
            <v>CHLD2016</v>
          </cell>
          <cell r="C1608" t="str">
            <v>China &amp; Mongolia</v>
          </cell>
          <cell r="D1608" t="str">
            <v>CH</v>
          </cell>
          <cell r="E1608" t="str">
            <v>LD</v>
          </cell>
          <cell r="F1608">
            <v>2016</v>
          </cell>
          <cell r="G1608">
            <v>1</v>
          </cell>
          <cell r="H1608">
            <v>14.76</v>
          </cell>
          <cell r="I1608">
            <v>37.79</v>
          </cell>
          <cell r="J1608">
            <v>46.74</v>
          </cell>
          <cell r="K1608">
            <v>4.7699999999999996</v>
          </cell>
        </row>
        <row r="1609">
          <cell r="B1609" t="str">
            <v>CHLD2020</v>
          </cell>
          <cell r="C1609" t="str">
            <v>China &amp; Mongolia</v>
          </cell>
          <cell r="D1609" t="str">
            <v>CH</v>
          </cell>
          <cell r="E1609" t="str">
            <v>LD</v>
          </cell>
          <cell r="F1609">
            <v>2020</v>
          </cell>
          <cell r="G1609">
            <v>1</v>
          </cell>
          <cell r="H1609">
            <v>17.28</v>
          </cell>
          <cell r="I1609">
            <v>37.04</v>
          </cell>
          <cell r="J1609">
            <v>45.82</v>
          </cell>
          <cell r="K1609">
            <v>4.68</v>
          </cell>
        </row>
        <row r="1610">
          <cell r="B1610" t="str">
            <v>CHLD2025</v>
          </cell>
          <cell r="C1610" t="str">
            <v>China &amp; Mongolia</v>
          </cell>
          <cell r="D1610" t="str">
            <v>CH</v>
          </cell>
          <cell r="E1610" t="str">
            <v>LD</v>
          </cell>
          <cell r="F1610">
            <v>2025</v>
          </cell>
          <cell r="G1610">
            <v>1</v>
          </cell>
          <cell r="H1610">
            <v>20.43</v>
          </cell>
          <cell r="I1610">
            <v>36.119999999999997</v>
          </cell>
          <cell r="J1610">
            <v>44.68</v>
          </cell>
          <cell r="K1610">
            <v>4.5599999999999996</v>
          </cell>
        </row>
        <row r="1611">
          <cell r="B1611" t="str">
            <v>CHLD2030</v>
          </cell>
          <cell r="C1611" t="str">
            <v>China &amp; Mongolia</v>
          </cell>
          <cell r="D1611" t="str">
            <v>CH</v>
          </cell>
          <cell r="E1611" t="str">
            <v>LD</v>
          </cell>
          <cell r="F1611">
            <v>2030</v>
          </cell>
          <cell r="G1611">
            <v>1</v>
          </cell>
          <cell r="H1611">
            <v>23.58</v>
          </cell>
          <cell r="I1611">
            <v>35.229999999999997</v>
          </cell>
          <cell r="J1611">
            <v>43.58</v>
          </cell>
          <cell r="K1611">
            <v>4.45</v>
          </cell>
        </row>
        <row r="1612">
          <cell r="B1612">
            <v>0</v>
          </cell>
          <cell r="C1612">
            <v>0</v>
          </cell>
        </row>
        <row r="1613">
          <cell r="B1613" t="str">
            <v>CHCK2008</v>
          </cell>
          <cell r="C1613" t="str">
            <v>China &amp; Mongolia</v>
          </cell>
          <cell r="D1613" t="str">
            <v>CH</v>
          </cell>
          <cell r="E1613" t="str">
            <v>CK</v>
          </cell>
          <cell r="F1613">
            <v>2008</v>
          </cell>
          <cell r="G1613">
            <v>1</v>
          </cell>
          <cell r="H1613">
            <v>400.75</v>
          </cell>
          <cell r="I1613">
            <v>157.56</v>
          </cell>
          <cell r="J1613">
            <v>180.41</v>
          </cell>
          <cell r="K1613">
            <v>7.37</v>
          </cell>
        </row>
        <row r="1614">
          <cell r="B1614" t="str">
            <v>CHCK2009</v>
          </cell>
          <cell r="C1614" t="str">
            <v>China &amp; Mongolia</v>
          </cell>
          <cell r="D1614" t="str">
            <v>CH</v>
          </cell>
          <cell r="E1614" t="str">
            <v>CK</v>
          </cell>
          <cell r="F1614">
            <v>2009</v>
          </cell>
          <cell r="G1614">
            <v>1</v>
          </cell>
          <cell r="H1614">
            <v>445.5</v>
          </cell>
          <cell r="I1614">
            <v>156.77000000000001</v>
          </cell>
          <cell r="J1614">
            <v>176.38</v>
          </cell>
          <cell r="K1614">
            <v>7.2</v>
          </cell>
        </row>
        <row r="1615">
          <cell r="B1615" t="str">
            <v>CHCK2011</v>
          </cell>
          <cell r="C1615" t="str">
            <v>China &amp; Mongolia</v>
          </cell>
          <cell r="D1615" t="str">
            <v>CH</v>
          </cell>
          <cell r="E1615" t="str">
            <v>CK</v>
          </cell>
          <cell r="F1615">
            <v>2011</v>
          </cell>
          <cell r="G1615">
            <v>1</v>
          </cell>
          <cell r="H1615">
            <v>534.99</v>
          </cell>
          <cell r="I1615">
            <v>155.21</v>
          </cell>
          <cell r="J1615">
            <v>171.69</v>
          </cell>
          <cell r="K1615">
            <v>7.01</v>
          </cell>
        </row>
        <row r="1616">
          <cell r="B1616" t="str">
            <v>CHCK2013</v>
          </cell>
          <cell r="C1616" t="str">
            <v>China &amp; Mongolia</v>
          </cell>
          <cell r="D1616" t="str">
            <v>CH</v>
          </cell>
          <cell r="E1616" t="str">
            <v>CK</v>
          </cell>
          <cell r="F1616">
            <v>2013</v>
          </cell>
          <cell r="G1616">
            <v>1</v>
          </cell>
          <cell r="H1616">
            <v>624.49</v>
          </cell>
          <cell r="I1616">
            <v>153.66</v>
          </cell>
          <cell r="J1616">
            <v>153.66999999999999</v>
          </cell>
          <cell r="K1616">
            <v>6.28</v>
          </cell>
        </row>
        <row r="1617">
          <cell r="B1617" t="str">
            <v>CHCK2016</v>
          </cell>
          <cell r="C1617" t="str">
            <v>China &amp; Mongolia</v>
          </cell>
          <cell r="D1617" t="str">
            <v>CH</v>
          </cell>
          <cell r="E1617" t="str">
            <v>CK</v>
          </cell>
          <cell r="F1617">
            <v>2016</v>
          </cell>
          <cell r="G1617">
            <v>1</v>
          </cell>
          <cell r="H1617">
            <v>676.47</v>
          </cell>
          <cell r="I1617">
            <v>151.36000000000001</v>
          </cell>
          <cell r="J1617">
            <v>151.36000000000001</v>
          </cell>
          <cell r="K1617">
            <v>6.18</v>
          </cell>
        </row>
        <row r="1618">
          <cell r="B1618" t="str">
            <v>CHCK2020</v>
          </cell>
          <cell r="C1618" t="str">
            <v>China &amp; Mongolia</v>
          </cell>
          <cell r="D1618" t="str">
            <v>CH</v>
          </cell>
          <cell r="E1618" t="str">
            <v>CK</v>
          </cell>
          <cell r="F1618">
            <v>2020</v>
          </cell>
          <cell r="G1618">
            <v>1</v>
          </cell>
          <cell r="H1618">
            <v>740.76</v>
          </cell>
          <cell r="I1618">
            <v>148.36000000000001</v>
          </cell>
          <cell r="J1618">
            <v>148.36000000000001</v>
          </cell>
          <cell r="K1618">
            <v>6.06</v>
          </cell>
        </row>
        <row r="1619">
          <cell r="B1619" t="str">
            <v>CHCK2025</v>
          </cell>
          <cell r="C1619" t="str">
            <v>China &amp; Mongolia</v>
          </cell>
          <cell r="D1619" t="str">
            <v>CH</v>
          </cell>
          <cell r="E1619" t="str">
            <v>CK</v>
          </cell>
          <cell r="F1619">
            <v>2025</v>
          </cell>
          <cell r="G1619">
            <v>1</v>
          </cell>
          <cell r="H1619">
            <v>807.8</v>
          </cell>
          <cell r="I1619">
            <v>144.69</v>
          </cell>
          <cell r="J1619">
            <v>144.69</v>
          </cell>
          <cell r="K1619">
            <v>5.91</v>
          </cell>
        </row>
        <row r="1620">
          <cell r="B1620" t="str">
            <v>CHCK2030</v>
          </cell>
          <cell r="C1620" t="str">
            <v>China &amp; Mongolia</v>
          </cell>
          <cell r="D1620" t="str">
            <v>CH</v>
          </cell>
          <cell r="E1620" t="str">
            <v>CK</v>
          </cell>
          <cell r="F1620">
            <v>2030</v>
          </cell>
          <cell r="G1620">
            <v>1</v>
          </cell>
          <cell r="H1620">
            <v>891.78</v>
          </cell>
          <cell r="I1620">
            <v>141.11000000000001</v>
          </cell>
          <cell r="J1620">
            <v>141.11000000000001</v>
          </cell>
          <cell r="K1620">
            <v>5.76</v>
          </cell>
        </row>
        <row r="1621">
          <cell r="B1621">
            <v>0</v>
          </cell>
          <cell r="C1621">
            <v>0</v>
          </cell>
        </row>
        <row r="1622">
          <cell r="B1622" t="str">
            <v>CLBA2008</v>
          </cell>
          <cell r="C1622" t="str">
            <v>Other</v>
          </cell>
          <cell r="D1622" t="str">
            <v>CL</v>
          </cell>
          <cell r="E1622" t="str">
            <v>BA</v>
          </cell>
          <cell r="F1622">
            <v>2008</v>
          </cell>
          <cell r="G1622">
            <v>1</v>
          </cell>
          <cell r="H1622">
            <v>81.96</v>
          </cell>
          <cell r="I1622">
            <v>105.42</v>
          </cell>
          <cell r="J1622">
            <v>111.47</v>
          </cell>
          <cell r="K1622">
            <v>5.31</v>
          </cell>
        </row>
        <row r="1623">
          <cell r="B1623" t="str">
            <v>CLBA2009</v>
          </cell>
          <cell r="C1623" t="str">
            <v>Other</v>
          </cell>
          <cell r="D1623" t="str">
            <v>CL</v>
          </cell>
          <cell r="E1623" t="str">
            <v>BA</v>
          </cell>
          <cell r="F1623">
            <v>2009</v>
          </cell>
          <cell r="G1623">
            <v>1</v>
          </cell>
          <cell r="H1623">
            <v>87.1</v>
          </cell>
          <cell r="I1623">
            <v>104.34</v>
          </cell>
          <cell r="J1623">
            <v>109.89</v>
          </cell>
          <cell r="K1623">
            <v>5.23</v>
          </cell>
        </row>
        <row r="1624">
          <cell r="B1624" t="str">
            <v>CLBA2011</v>
          </cell>
          <cell r="C1624" t="str">
            <v>Other</v>
          </cell>
          <cell r="D1624" t="str">
            <v>CL</v>
          </cell>
          <cell r="E1624" t="str">
            <v>BA</v>
          </cell>
          <cell r="F1624">
            <v>2011</v>
          </cell>
          <cell r="G1624">
            <v>1</v>
          </cell>
          <cell r="H1624">
            <v>9</v>
          </cell>
          <cell r="I1624">
            <v>102.27</v>
          </cell>
          <cell r="J1624">
            <v>102.27</v>
          </cell>
          <cell r="K1624">
            <v>4.87</v>
          </cell>
        </row>
        <row r="1625">
          <cell r="B1625" t="str">
            <v>CLBA2013</v>
          </cell>
          <cell r="C1625" t="str">
            <v>Other</v>
          </cell>
          <cell r="D1625" t="str">
            <v>CL</v>
          </cell>
          <cell r="E1625" t="str">
            <v>BA</v>
          </cell>
          <cell r="F1625">
            <v>2013</v>
          </cell>
          <cell r="G1625">
            <v>1</v>
          </cell>
          <cell r="H1625">
            <v>5</v>
          </cell>
          <cell r="I1625">
            <v>101.25</v>
          </cell>
          <cell r="J1625">
            <v>101.25</v>
          </cell>
          <cell r="K1625">
            <v>4.82</v>
          </cell>
        </row>
        <row r="1626">
          <cell r="B1626" t="str">
            <v>CLBA2016</v>
          </cell>
          <cell r="C1626" t="str">
            <v>Other</v>
          </cell>
          <cell r="D1626" t="str">
            <v>CL</v>
          </cell>
          <cell r="E1626" t="str">
            <v>BA</v>
          </cell>
          <cell r="F1626">
            <v>2016</v>
          </cell>
          <cell r="G1626">
            <v>1</v>
          </cell>
          <cell r="H1626">
            <v>5</v>
          </cell>
          <cell r="I1626">
            <v>100.23</v>
          </cell>
          <cell r="J1626">
            <v>100.23</v>
          </cell>
          <cell r="K1626">
            <v>4.7699999999999996</v>
          </cell>
        </row>
        <row r="1627">
          <cell r="B1627" t="str">
            <v>CLBA2020</v>
          </cell>
          <cell r="C1627" t="str">
            <v>Other</v>
          </cell>
          <cell r="D1627" t="str">
            <v>CL</v>
          </cell>
          <cell r="E1627" t="str">
            <v>BA</v>
          </cell>
          <cell r="F1627">
            <v>2020</v>
          </cell>
          <cell r="G1627">
            <v>1</v>
          </cell>
          <cell r="H1627">
            <v>5</v>
          </cell>
          <cell r="I1627">
            <v>99.24</v>
          </cell>
          <cell r="J1627">
            <v>99.24</v>
          </cell>
          <cell r="K1627">
            <v>4.7300000000000004</v>
          </cell>
        </row>
        <row r="1628">
          <cell r="B1628" t="str">
            <v>CLBA2025</v>
          </cell>
          <cell r="C1628" t="str">
            <v>Other</v>
          </cell>
          <cell r="D1628" t="str">
            <v>CL</v>
          </cell>
          <cell r="E1628" t="str">
            <v>BA</v>
          </cell>
          <cell r="F1628">
            <v>2025</v>
          </cell>
          <cell r="G1628">
            <v>1</v>
          </cell>
          <cell r="H1628">
            <v>6</v>
          </cell>
          <cell r="I1628">
            <v>98.26</v>
          </cell>
          <cell r="J1628">
            <v>98.26</v>
          </cell>
          <cell r="K1628">
            <v>4.68</v>
          </cell>
        </row>
        <row r="1629">
          <cell r="B1629" t="str">
            <v>CLBA2030</v>
          </cell>
          <cell r="C1629" t="str">
            <v>Other</v>
          </cell>
          <cell r="D1629" t="str">
            <v>CL</v>
          </cell>
          <cell r="E1629" t="str">
            <v>BA</v>
          </cell>
          <cell r="F1629">
            <v>2030</v>
          </cell>
          <cell r="G1629">
            <v>1</v>
          </cell>
          <cell r="H1629">
            <v>6</v>
          </cell>
          <cell r="I1629">
            <v>97.27</v>
          </cell>
          <cell r="J1629">
            <v>97.27</v>
          </cell>
          <cell r="K1629">
            <v>4.63</v>
          </cell>
        </row>
        <row r="1630">
          <cell r="B1630">
            <v>0</v>
          </cell>
          <cell r="C1630">
            <v>0</v>
          </cell>
        </row>
        <row r="1631">
          <cell r="B1631" t="str">
            <v>CLCK2008</v>
          </cell>
          <cell r="C1631" t="str">
            <v>Other</v>
          </cell>
          <cell r="D1631" t="str">
            <v>CL</v>
          </cell>
          <cell r="E1631" t="str">
            <v>CK</v>
          </cell>
          <cell r="F1631">
            <v>2008</v>
          </cell>
          <cell r="G1631">
            <v>1</v>
          </cell>
          <cell r="H1631">
            <v>0.6</v>
          </cell>
          <cell r="I1631">
            <v>191.95</v>
          </cell>
          <cell r="J1631">
            <v>191.95</v>
          </cell>
          <cell r="K1631">
            <v>8.49</v>
          </cell>
        </row>
        <row r="1632">
          <cell r="B1632" t="str">
            <v>CLCK2009</v>
          </cell>
          <cell r="C1632" t="str">
            <v>Other</v>
          </cell>
          <cell r="D1632" t="str">
            <v>CL</v>
          </cell>
          <cell r="E1632" t="str">
            <v>CK</v>
          </cell>
          <cell r="F1632">
            <v>2009</v>
          </cell>
          <cell r="G1632">
            <v>1</v>
          </cell>
          <cell r="H1632">
            <v>0.6</v>
          </cell>
          <cell r="I1632">
            <v>190.02</v>
          </cell>
          <cell r="J1632">
            <v>190.02</v>
          </cell>
          <cell r="K1632">
            <v>8.41</v>
          </cell>
        </row>
        <row r="1633">
          <cell r="B1633" t="str">
            <v>CLCK2011</v>
          </cell>
          <cell r="C1633" t="str">
            <v>Other</v>
          </cell>
          <cell r="D1633" t="str">
            <v>CL</v>
          </cell>
          <cell r="E1633" t="str">
            <v>CK</v>
          </cell>
          <cell r="F1633">
            <v>2011</v>
          </cell>
          <cell r="G1633">
            <v>1</v>
          </cell>
          <cell r="H1633">
            <v>0.6</v>
          </cell>
          <cell r="I1633">
            <v>186.25</v>
          </cell>
          <cell r="J1633">
            <v>186.25</v>
          </cell>
          <cell r="K1633">
            <v>8.24</v>
          </cell>
        </row>
        <row r="1634">
          <cell r="B1634" t="str">
            <v>CLCK2013</v>
          </cell>
          <cell r="C1634" t="str">
            <v>Other</v>
          </cell>
          <cell r="D1634" t="str">
            <v>CL</v>
          </cell>
          <cell r="E1634" t="str">
            <v>CK</v>
          </cell>
          <cell r="F1634">
            <v>2013</v>
          </cell>
          <cell r="G1634">
            <v>1</v>
          </cell>
          <cell r="H1634">
            <v>0.6</v>
          </cell>
          <cell r="I1634">
            <v>182.54</v>
          </cell>
          <cell r="J1634">
            <v>182.54</v>
          </cell>
          <cell r="K1634">
            <v>8.08</v>
          </cell>
        </row>
        <row r="1635">
          <cell r="B1635" t="str">
            <v>CLCK2016</v>
          </cell>
          <cell r="C1635" t="str">
            <v>Other</v>
          </cell>
          <cell r="D1635" t="str">
            <v>CL</v>
          </cell>
          <cell r="E1635" t="str">
            <v>CK</v>
          </cell>
          <cell r="F1635">
            <v>2016</v>
          </cell>
          <cell r="G1635">
            <v>1</v>
          </cell>
          <cell r="H1635">
            <v>0.7</v>
          </cell>
          <cell r="I1635">
            <v>177.13</v>
          </cell>
          <cell r="J1635">
            <v>177.13</v>
          </cell>
          <cell r="K1635">
            <v>7.84</v>
          </cell>
        </row>
        <row r="1636">
          <cell r="B1636" t="str">
            <v>CLCK2020</v>
          </cell>
          <cell r="C1636" t="str">
            <v>Other</v>
          </cell>
          <cell r="D1636" t="str">
            <v>CL</v>
          </cell>
          <cell r="E1636" t="str">
            <v>CK</v>
          </cell>
          <cell r="F1636">
            <v>2020</v>
          </cell>
          <cell r="G1636">
            <v>1</v>
          </cell>
          <cell r="H1636">
            <v>0.7</v>
          </cell>
          <cell r="I1636">
            <v>170.15</v>
          </cell>
          <cell r="J1636">
            <v>170.15</v>
          </cell>
          <cell r="K1636">
            <v>7.53</v>
          </cell>
        </row>
        <row r="1637">
          <cell r="B1637" t="str">
            <v>CLCK2025</v>
          </cell>
          <cell r="C1637" t="str">
            <v>Other</v>
          </cell>
          <cell r="D1637" t="str">
            <v>CL</v>
          </cell>
          <cell r="E1637" t="str">
            <v>CK</v>
          </cell>
          <cell r="F1637">
            <v>2025</v>
          </cell>
          <cell r="G1637">
            <v>1</v>
          </cell>
          <cell r="H1637">
            <v>0.8</v>
          </cell>
          <cell r="I1637">
            <v>161.81</v>
          </cell>
          <cell r="J1637">
            <v>161.81</v>
          </cell>
          <cell r="K1637">
            <v>7.16</v>
          </cell>
        </row>
        <row r="1638">
          <cell r="B1638" t="str">
            <v>CLCK2030</v>
          </cell>
          <cell r="C1638" t="str">
            <v>Other</v>
          </cell>
          <cell r="D1638" t="str">
            <v>CL</v>
          </cell>
          <cell r="E1638" t="str">
            <v>CK</v>
          </cell>
          <cell r="F1638">
            <v>2030</v>
          </cell>
          <cell r="G1638">
            <v>1</v>
          </cell>
          <cell r="H1638">
            <v>0.8</v>
          </cell>
          <cell r="I1638">
            <v>153.88</v>
          </cell>
          <cell r="J1638">
            <v>153.88</v>
          </cell>
          <cell r="K1638">
            <v>6.81</v>
          </cell>
        </row>
        <row r="1639">
          <cell r="B1639">
            <v>0</v>
          </cell>
          <cell r="C1639">
            <v>0</v>
          </cell>
        </row>
        <row r="1640">
          <cell r="B1640" t="str">
            <v>EEBA2008</v>
          </cell>
          <cell r="C1640" t="str">
            <v>Europe</v>
          </cell>
          <cell r="D1640" t="str">
            <v>EE</v>
          </cell>
          <cell r="E1640" t="str">
            <v>BA</v>
          </cell>
          <cell r="F1640">
            <v>2008</v>
          </cell>
          <cell r="G1640">
            <v>1</v>
          </cell>
          <cell r="H1640">
            <v>6.88</v>
          </cell>
          <cell r="I1640">
            <v>118.74</v>
          </cell>
          <cell r="J1640">
            <v>125.03</v>
          </cell>
          <cell r="K1640">
            <v>6.58</v>
          </cell>
        </row>
        <row r="1641">
          <cell r="B1641" t="str">
            <v>EEBA2009</v>
          </cell>
          <cell r="C1641" t="str">
            <v>Europe</v>
          </cell>
          <cell r="D1641" t="str">
            <v>EE</v>
          </cell>
          <cell r="E1641" t="str">
            <v>BA</v>
          </cell>
          <cell r="F1641">
            <v>2009</v>
          </cell>
          <cell r="G1641">
            <v>1</v>
          </cell>
          <cell r="H1641">
            <v>6.76</v>
          </cell>
          <cell r="I1641">
            <v>118.44</v>
          </cell>
          <cell r="J1641">
            <v>119.47</v>
          </cell>
          <cell r="K1641">
            <v>6.29</v>
          </cell>
        </row>
        <row r="1642">
          <cell r="B1642" t="str">
            <v>EEBA2011</v>
          </cell>
          <cell r="C1642" t="str">
            <v>Europe</v>
          </cell>
          <cell r="D1642" t="str">
            <v>EE</v>
          </cell>
          <cell r="E1642" t="str">
            <v>BA</v>
          </cell>
          <cell r="F1642">
            <v>2011</v>
          </cell>
          <cell r="G1642">
            <v>1</v>
          </cell>
          <cell r="H1642">
            <v>0</v>
          </cell>
          <cell r="I1642">
            <v>117.85</v>
          </cell>
          <cell r="J1642">
            <v>115.74</v>
          </cell>
          <cell r="K1642">
            <v>6.09</v>
          </cell>
        </row>
        <row r="1643">
          <cell r="B1643" t="str">
            <v>EEBA2013</v>
          </cell>
          <cell r="C1643" t="str">
            <v>Europe</v>
          </cell>
          <cell r="D1643" t="str">
            <v>EE</v>
          </cell>
          <cell r="E1643" t="str">
            <v>BA</v>
          </cell>
          <cell r="F1643">
            <v>2013</v>
          </cell>
          <cell r="G1643">
            <v>1</v>
          </cell>
          <cell r="H1643">
            <v>0</v>
          </cell>
          <cell r="I1643">
            <v>117.26</v>
          </cell>
          <cell r="J1643">
            <v>114.75</v>
          </cell>
          <cell r="K1643">
            <v>6.04</v>
          </cell>
        </row>
        <row r="1644">
          <cell r="B1644" t="str">
            <v>EEBA2016</v>
          </cell>
          <cell r="C1644" t="str">
            <v>Europe</v>
          </cell>
          <cell r="D1644" t="str">
            <v>EE</v>
          </cell>
          <cell r="E1644" t="str">
            <v>BA</v>
          </cell>
          <cell r="F1644">
            <v>2016</v>
          </cell>
          <cell r="G1644">
            <v>1</v>
          </cell>
          <cell r="H1644">
            <v>0</v>
          </cell>
          <cell r="I1644">
            <v>116.39</v>
          </cell>
          <cell r="J1644">
            <v>113.27</v>
          </cell>
          <cell r="K1644">
            <v>5.96</v>
          </cell>
        </row>
        <row r="1645">
          <cell r="B1645" t="str">
            <v>EEBA2020</v>
          </cell>
          <cell r="C1645" t="str">
            <v>Europe</v>
          </cell>
          <cell r="D1645" t="str">
            <v>EE</v>
          </cell>
          <cell r="E1645" t="str">
            <v>BA</v>
          </cell>
          <cell r="F1645">
            <v>2020</v>
          </cell>
          <cell r="G1645">
            <v>1</v>
          </cell>
          <cell r="H1645">
            <v>0</v>
          </cell>
          <cell r="I1645">
            <v>115.23</v>
          </cell>
          <cell r="J1645">
            <v>111.33</v>
          </cell>
          <cell r="K1645">
            <v>5.86</v>
          </cell>
        </row>
        <row r="1646">
          <cell r="B1646" t="str">
            <v>EEBA2025</v>
          </cell>
          <cell r="C1646" t="str">
            <v>Europe</v>
          </cell>
          <cell r="D1646" t="str">
            <v>EE</v>
          </cell>
          <cell r="E1646" t="str">
            <v>BA</v>
          </cell>
          <cell r="F1646">
            <v>2025</v>
          </cell>
          <cell r="G1646">
            <v>1</v>
          </cell>
          <cell r="H1646">
            <v>0</v>
          </cell>
          <cell r="I1646">
            <v>113.79</v>
          </cell>
          <cell r="J1646">
            <v>108.96</v>
          </cell>
          <cell r="K1646">
            <v>5.73</v>
          </cell>
        </row>
        <row r="1647">
          <cell r="B1647" t="str">
            <v>EEBA2030</v>
          </cell>
          <cell r="C1647" t="str">
            <v>Europe</v>
          </cell>
          <cell r="D1647" t="str">
            <v>EE</v>
          </cell>
          <cell r="E1647" t="str">
            <v>BA</v>
          </cell>
          <cell r="F1647">
            <v>2030</v>
          </cell>
          <cell r="G1647">
            <v>1</v>
          </cell>
          <cell r="H1647">
            <v>0</v>
          </cell>
          <cell r="I1647">
            <v>112.38</v>
          </cell>
          <cell r="J1647">
            <v>106.65</v>
          </cell>
          <cell r="K1647">
            <v>5.61</v>
          </cell>
        </row>
        <row r="1648">
          <cell r="B1648">
            <v>0</v>
          </cell>
          <cell r="C1648">
            <v>0</v>
          </cell>
        </row>
        <row r="1649">
          <cell r="B1649" t="str">
            <v>EELD2008</v>
          </cell>
          <cell r="C1649" t="str">
            <v>Europe</v>
          </cell>
          <cell r="D1649" t="str">
            <v>EE</v>
          </cell>
          <cell r="E1649" t="str">
            <v>LD</v>
          </cell>
          <cell r="F1649">
            <v>2008</v>
          </cell>
          <cell r="G1649">
            <v>1</v>
          </cell>
          <cell r="H1649">
            <v>195.32</v>
          </cell>
          <cell r="I1649">
            <v>55.95</v>
          </cell>
          <cell r="J1649">
            <v>66.599999999999994</v>
          </cell>
          <cell r="K1649">
            <v>6.58</v>
          </cell>
        </row>
        <row r="1650">
          <cell r="B1650" t="str">
            <v>EELD2009</v>
          </cell>
          <cell r="C1650" t="str">
            <v>Europe</v>
          </cell>
          <cell r="D1650" t="str">
            <v>EE</v>
          </cell>
          <cell r="E1650" t="str">
            <v>LD</v>
          </cell>
          <cell r="F1650">
            <v>2009</v>
          </cell>
          <cell r="G1650">
            <v>1</v>
          </cell>
          <cell r="H1650">
            <v>194.06</v>
          </cell>
          <cell r="I1650">
            <v>55.81</v>
          </cell>
          <cell r="J1650">
            <v>63.63</v>
          </cell>
          <cell r="K1650">
            <v>6.29</v>
          </cell>
        </row>
        <row r="1651">
          <cell r="B1651" t="str">
            <v>EELD2011</v>
          </cell>
          <cell r="C1651" t="str">
            <v>Europe</v>
          </cell>
          <cell r="D1651" t="str">
            <v>EE</v>
          </cell>
          <cell r="E1651" t="str">
            <v>LD</v>
          </cell>
          <cell r="F1651">
            <v>2011</v>
          </cell>
          <cell r="G1651">
            <v>1</v>
          </cell>
          <cell r="H1651">
            <v>191.55</v>
          </cell>
          <cell r="I1651">
            <v>55.53</v>
          </cell>
          <cell r="J1651">
            <v>61.65</v>
          </cell>
          <cell r="K1651">
            <v>6.09</v>
          </cell>
        </row>
        <row r="1652">
          <cell r="B1652" t="str">
            <v>EELD2013</v>
          </cell>
          <cell r="C1652" t="str">
            <v>Europe</v>
          </cell>
          <cell r="D1652" t="str">
            <v>EE</v>
          </cell>
          <cell r="E1652" t="str">
            <v>LD</v>
          </cell>
          <cell r="F1652">
            <v>2013</v>
          </cell>
          <cell r="G1652">
            <v>1</v>
          </cell>
          <cell r="H1652">
            <v>189.03</v>
          </cell>
          <cell r="I1652">
            <v>55.25</v>
          </cell>
          <cell r="J1652">
            <v>61.12</v>
          </cell>
          <cell r="K1652">
            <v>6.04</v>
          </cell>
        </row>
        <row r="1653">
          <cell r="B1653" t="str">
            <v>EELD2016</v>
          </cell>
          <cell r="C1653" t="str">
            <v>Europe</v>
          </cell>
          <cell r="D1653" t="str">
            <v>EE</v>
          </cell>
          <cell r="E1653" t="str">
            <v>LD</v>
          </cell>
          <cell r="F1653">
            <v>2016</v>
          </cell>
          <cell r="G1653">
            <v>1</v>
          </cell>
          <cell r="H1653">
            <v>186.58</v>
          </cell>
          <cell r="I1653">
            <v>54.84</v>
          </cell>
          <cell r="J1653">
            <v>60.33</v>
          </cell>
          <cell r="K1653">
            <v>5.96</v>
          </cell>
        </row>
        <row r="1654">
          <cell r="B1654" t="str">
            <v>EELD2020</v>
          </cell>
          <cell r="C1654" t="str">
            <v>Europe</v>
          </cell>
          <cell r="D1654" t="str">
            <v>EE</v>
          </cell>
          <cell r="E1654" t="str">
            <v>LD</v>
          </cell>
          <cell r="F1654">
            <v>2020</v>
          </cell>
          <cell r="G1654">
            <v>1</v>
          </cell>
          <cell r="H1654">
            <v>187.22</v>
          </cell>
          <cell r="I1654">
            <v>54.3</v>
          </cell>
          <cell r="J1654">
            <v>59.3</v>
          </cell>
          <cell r="K1654">
            <v>5.86</v>
          </cell>
        </row>
        <row r="1655">
          <cell r="B1655" t="str">
            <v>EELD2025</v>
          </cell>
          <cell r="C1655" t="str">
            <v>Europe</v>
          </cell>
          <cell r="D1655" t="str">
            <v>EE</v>
          </cell>
          <cell r="E1655" t="str">
            <v>LD</v>
          </cell>
          <cell r="F1655">
            <v>2025</v>
          </cell>
          <cell r="G1655">
            <v>1</v>
          </cell>
          <cell r="H1655">
            <v>189.38</v>
          </cell>
          <cell r="I1655">
            <v>53.62</v>
          </cell>
          <cell r="J1655">
            <v>58.03</v>
          </cell>
          <cell r="K1655">
            <v>5.73</v>
          </cell>
        </row>
        <row r="1656">
          <cell r="B1656" t="str">
            <v>EELD2030</v>
          </cell>
          <cell r="C1656" t="str">
            <v>Europe</v>
          </cell>
          <cell r="D1656" t="str">
            <v>EE</v>
          </cell>
          <cell r="E1656" t="str">
            <v>LD</v>
          </cell>
          <cell r="F1656">
            <v>2030</v>
          </cell>
          <cell r="G1656">
            <v>1</v>
          </cell>
          <cell r="H1656">
            <v>192.34</v>
          </cell>
          <cell r="I1656">
            <v>52.95</v>
          </cell>
          <cell r="J1656">
            <v>56.8</v>
          </cell>
          <cell r="K1656">
            <v>5.61</v>
          </cell>
        </row>
        <row r="1657">
          <cell r="B1657">
            <v>0</v>
          </cell>
          <cell r="C1657">
            <v>0</v>
          </cell>
        </row>
        <row r="1658">
          <cell r="B1658" t="str">
            <v>EECK2008</v>
          </cell>
          <cell r="C1658" t="str">
            <v>Europe</v>
          </cell>
          <cell r="D1658" t="str">
            <v>EE</v>
          </cell>
          <cell r="E1658" t="str">
            <v>CK</v>
          </cell>
          <cell r="F1658">
            <v>2008</v>
          </cell>
          <cell r="G1658">
            <v>1</v>
          </cell>
          <cell r="H1658">
            <v>8.07</v>
          </cell>
          <cell r="I1658">
            <v>163.04</v>
          </cell>
          <cell r="J1658">
            <v>204.31</v>
          </cell>
          <cell r="K1658">
            <v>9.2200000000000006</v>
          </cell>
        </row>
        <row r="1659">
          <cell r="B1659" t="str">
            <v>EECK2009</v>
          </cell>
          <cell r="C1659" t="str">
            <v>Europe</v>
          </cell>
          <cell r="D1659" t="str">
            <v>EE</v>
          </cell>
          <cell r="E1659" t="str">
            <v>CK</v>
          </cell>
          <cell r="F1659">
            <v>2009</v>
          </cell>
          <cell r="G1659">
            <v>1</v>
          </cell>
          <cell r="H1659">
            <v>8.01</v>
          </cell>
          <cell r="I1659">
            <v>162.63</v>
          </cell>
          <cell r="J1659">
            <v>199.86</v>
          </cell>
          <cell r="K1659">
            <v>9.02</v>
          </cell>
        </row>
        <row r="1660">
          <cell r="B1660" t="str">
            <v>EECK2011</v>
          </cell>
          <cell r="C1660" t="str">
            <v>Europe</v>
          </cell>
          <cell r="D1660" t="str">
            <v>EE</v>
          </cell>
          <cell r="E1660" t="str">
            <v>CK</v>
          </cell>
          <cell r="F1660">
            <v>2011</v>
          </cell>
          <cell r="G1660">
            <v>1</v>
          </cell>
          <cell r="H1660">
            <v>7.89</v>
          </cell>
          <cell r="I1660">
            <v>161.82</v>
          </cell>
          <cell r="J1660">
            <v>195.01</v>
          </cell>
          <cell r="K1660">
            <v>8.8000000000000007</v>
          </cell>
        </row>
        <row r="1661">
          <cell r="B1661" t="str">
            <v>EECK2013</v>
          </cell>
          <cell r="C1661" t="str">
            <v>Europe</v>
          </cell>
          <cell r="D1661" t="str">
            <v>EE</v>
          </cell>
          <cell r="E1661" t="str">
            <v>CK</v>
          </cell>
          <cell r="F1661">
            <v>2013</v>
          </cell>
          <cell r="G1661">
            <v>1</v>
          </cell>
          <cell r="H1661">
            <v>7.77</v>
          </cell>
          <cell r="I1661">
            <v>161.01</v>
          </cell>
          <cell r="J1661">
            <v>182.92</v>
          </cell>
          <cell r="K1661">
            <v>8.26</v>
          </cell>
        </row>
        <row r="1662">
          <cell r="B1662" t="str">
            <v>EECK2016</v>
          </cell>
          <cell r="C1662" t="str">
            <v>Europe</v>
          </cell>
          <cell r="D1662" t="str">
            <v>EE</v>
          </cell>
          <cell r="E1662" t="str">
            <v>CK</v>
          </cell>
          <cell r="F1662">
            <v>2016</v>
          </cell>
          <cell r="G1662">
            <v>1</v>
          </cell>
          <cell r="H1662">
            <v>7.59</v>
          </cell>
          <cell r="I1662">
            <v>159.81</v>
          </cell>
          <cell r="J1662">
            <v>180.96</v>
          </cell>
          <cell r="K1662">
            <v>8.17</v>
          </cell>
        </row>
        <row r="1663">
          <cell r="B1663" t="str">
            <v>EECK2020</v>
          </cell>
          <cell r="C1663" t="str">
            <v>Europe</v>
          </cell>
          <cell r="D1663" t="str">
            <v>EE</v>
          </cell>
          <cell r="E1663" t="str">
            <v>CK</v>
          </cell>
          <cell r="F1663">
            <v>2020</v>
          </cell>
          <cell r="G1663">
            <v>1</v>
          </cell>
          <cell r="H1663">
            <v>7.34</v>
          </cell>
          <cell r="I1663">
            <v>158.22</v>
          </cell>
          <cell r="J1663">
            <v>177.9</v>
          </cell>
          <cell r="K1663">
            <v>8.0299999999999994</v>
          </cell>
        </row>
        <row r="1664">
          <cell r="B1664" t="str">
            <v>EECK2025</v>
          </cell>
          <cell r="C1664" t="str">
            <v>Europe</v>
          </cell>
          <cell r="D1664" t="str">
            <v>EE</v>
          </cell>
          <cell r="E1664" t="str">
            <v>CK</v>
          </cell>
          <cell r="F1664">
            <v>2025</v>
          </cell>
          <cell r="G1664">
            <v>1</v>
          </cell>
          <cell r="H1664">
            <v>7.04</v>
          </cell>
          <cell r="I1664">
            <v>156.25</v>
          </cell>
          <cell r="J1664">
            <v>174.58</v>
          </cell>
          <cell r="K1664">
            <v>7.88</v>
          </cell>
        </row>
        <row r="1665">
          <cell r="B1665" t="str">
            <v>EECK2030</v>
          </cell>
          <cell r="C1665" t="str">
            <v>Europe</v>
          </cell>
          <cell r="D1665" t="str">
            <v>EE</v>
          </cell>
          <cell r="E1665" t="str">
            <v>CK</v>
          </cell>
          <cell r="F1665">
            <v>2030</v>
          </cell>
          <cell r="G1665">
            <v>1</v>
          </cell>
          <cell r="H1665">
            <v>6.74</v>
          </cell>
          <cell r="I1665">
            <v>154.30000000000001</v>
          </cell>
          <cell r="J1665">
            <v>171.34</v>
          </cell>
          <cell r="K1665">
            <v>7.74</v>
          </cell>
        </row>
        <row r="1666">
          <cell r="B1666">
            <v>0</v>
          </cell>
          <cell r="C1666">
            <v>0</v>
          </cell>
        </row>
        <row r="1667">
          <cell r="B1667" t="str">
            <v>ENLD2008</v>
          </cell>
          <cell r="C1667" t="str">
            <v>Europe</v>
          </cell>
          <cell r="D1667" t="str">
            <v>EN</v>
          </cell>
          <cell r="E1667" t="str">
            <v>LD</v>
          </cell>
          <cell r="F1667">
            <v>2008</v>
          </cell>
          <cell r="G1667">
            <v>1</v>
          </cell>
          <cell r="H1667">
            <v>25.38</v>
          </cell>
          <cell r="I1667">
            <v>31.87</v>
          </cell>
          <cell r="J1667">
            <v>49.13</v>
          </cell>
          <cell r="K1667">
            <v>6.5</v>
          </cell>
        </row>
        <row r="1668">
          <cell r="B1668" t="str">
            <v>ENLD2009</v>
          </cell>
          <cell r="C1668" t="str">
            <v>Europe</v>
          </cell>
          <cell r="D1668" t="str">
            <v>EN</v>
          </cell>
          <cell r="E1668" t="str">
            <v>LD</v>
          </cell>
          <cell r="F1668">
            <v>2009</v>
          </cell>
          <cell r="G1668">
            <v>1</v>
          </cell>
          <cell r="H1668">
            <v>26.84</v>
          </cell>
          <cell r="I1668">
            <v>31.71</v>
          </cell>
          <cell r="J1668">
            <v>46.92</v>
          </cell>
          <cell r="K1668">
            <v>6.21</v>
          </cell>
        </row>
        <row r="1669">
          <cell r="B1669" t="str">
            <v>ENLD2011</v>
          </cell>
          <cell r="C1669" t="str">
            <v>Europe</v>
          </cell>
          <cell r="D1669" t="str">
            <v>EN</v>
          </cell>
          <cell r="E1669" t="str">
            <v>LD</v>
          </cell>
          <cell r="F1669">
            <v>2011</v>
          </cell>
          <cell r="G1669">
            <v>1</v>
          </cell>
          <cell r="H1669">
            <v>29.77</v>
          </cell>
          <cell r="I1669">
            <v>31.39</v>
          </cell>
          <cell r="J1669">
            <v>45.43</v>
          </cell>
          <cell r="K1669">
            <v>6.01</v>
          </cell>
        </row>
        <row r="1670">
          <cell r="B1670" t="str">
            <v>ENLD2013</v>
          </cell>
          <cell r="C1670" t="str">
            <v>Europe</v>
          </cell>
          <cell r="D1670" t="str">
            <v>EN</v>
          </cell>
          <cell r="E1670" t="str">
            <v>LD</v>
          </cell>
          <cell r="F1670">
            <v>2013</v>
          </cell>
          <cell r="G1670">
            <v>1</v>
          </cell>
          <cell r="H1670">
            <v>32.700000000000003</v>
          </cell>
          <cell r="I1670">
            <v>31.08</v>
          </cell>
          <cell r="J1670">
            <v>39.99</v>
          </cell>
          <cell r="K1670">
            <v>5.29</v>
          </cell>
        </row>
        <row r="1671">
          <cell r="B1671" t="str">
            <v>ENLD2016</v>
          </cell>
          <cell r="C1671" t="str">
            <v>Europe</v>
          </cell>
          <cell r="D1671" t="str">
            <v>EN</v>
          </cell>
          <cell r="E1671" t="str">
            <v>LD</v>
          </cell>
          <cell r="F1671">
            <v>2016</v>
          </cell>
          <cell r="G1671">
            <v>1</v>
          </cell>
          <cell r="H1671">
            <v>37.090000000000003</v>
          </cell>
          <cell r="I1671">
            <v>30.62</v>
          </cell>
          <cell r="J1671">
            <v>40.21</v>
          </cell>
          <cell r="K1671">
            <v>5.32</v>
          </cell>
        </row>
        <row r="1672">
          <cell r="B1672" t="str">
            <v>ENLD2020</v>
          </cell>
          <cell r="C1672" t="str">
            <v>Europe</v>
          </cell>
          <cell r="D1672" t="str">
            <v>EN</v>
          </cell>
          <cell r="E1672" t="str">
            <v>LD</v>
          </cell>
          <cell r="F1672">
            <v>2020</v>
          </cell>
          <cell r="G1672">
            <v>1</v>
          </cell>
          <cell r="H1672">
            <v>29.31</v>
          </cell>
          <cell r="I1672">
            <v>30.01</v>
          </cell>
          <cell r="J1672">
            <v>39.67</v>
          </cell>
          <cell r="K1672">
            <v>5.25</v>
          </cell>
        </row>
        <row r="1673">
          <cell r="B1673" t="str">
            <v>ENLD2025</v>
          </cell>
          <cell r="C1673" t="str">
            <v>Europe</v>
          </cell>
          <cell r="D1673" t="str">
            <v>EN</v>
          </cell>
          <cell r="E1673" t="str">
            <v>LD</v>
          </cell>
          <cell r="F1673">
            <v>2025</v>
          </cell>
          <cell r="G1673">
            <v>1</v>
          </cell>
          <cell r="H1673">
            <v>2.27</v>
          </cell>
          <cell r="I1673">
            <v>29.27</v>
          </cell>
          <cell r="J1673">
            <v>42.73</v>
          </cell>
          <cell r="K1673">
            <v>5.65</v>
          </cell>
        </row>
        <row r="1674">
          <cell r="B1674" t="str">
            <v>ENLD2030</v>
          </cell>
          <cell r="C1674" t="str">
            <v>Europe</v>
          </cell>
          <cell r="D1674" t="str">
            <v>EN</v>
          </cell>
          <cell r="E1674" t="str">
            <v>LD</v>
          </cell>
          <cell r="F1674">
            <v>2030</v>
          </cell>
          <cell r="G1674">
            <v>1</v>
          </cell>
          <cell r="H1674">
            <v>0</v>
          </cell>
          <cell r="I1674">
            <v>28.54</v>
          </cell>
          <cell r="J1674">
            <v>41.81</v>
          </cell>
          <cell r="K1674">
            <v>5.53</v>
          </cell>
        </row>
        <row r="1675">
          <cell r="B1675">
            <v>0</v>
          </cell>
          <cell r="C1675">
            <v>0</v>
          </cell>
        </row>
        <row r="1676">
          <cell r="B1676" t="str">
            <v>GRBA2008</v>
          </cell>
          <cell r="C1676" t="str">
            <v>Europe</v>
          </cell>
          <cell r="D1676" t="str">
            <v>GR</v>
          </cell>
          <cell r="E1676" t="str">
            <v>BA</v>
          </cell>
          <cell r="F1676">
            <v>2008</v>
          </cell>
          <cell r="G1676">
            <v>1</v>
          </cell>
          <cell r="H1676">
            <v>13.02</v>
          </cell>
          <cell r="I1676">
            <v>115.5</v>
          </cell>
          <cell r="J1676">
            <v>135.85</v>
          </cell>
          <cell r="K1676">
            <v>7.05</v>
          </cell>
        </row>
        <row r="1677">
          <cell r="B1677" t="str">
            <v>GRBA2009</v>
          </cell>
          <cell r="C1677" t="str">
            <v>Europe</v>
          </cell>
          <cell r="D1677" t="str">
            <v>GR</v>
          </cell>
          <cell r="E1677" t="str">
            <v>BA</v>
          </cell>
          <cell r="F1677">
            <v>2009</v>
          </cell>
          <cell r="G1677">
            <v>1</v>
          </cell>
          <cell r="H1677">
            <v>13.04</v>
          </cell>
          <cell r="I1677">
            <v>115.21</v>
          </cell>
          <cell r="J1677">
            <v>129.31</v>
          </cell>
          <cell r="K1677">
            <v>6.71</v>
          </cell>
        </row>
        <row r="1678">
          <cell r="B1678" t="str">
            <v>GRBA2011</v>
          </cell>
          <cell r="C1678" t="str">
            <v>Europe</v>
          </cell>
          <cell r="D1678" t="str">
            <v>GR</v>
          </cell>
          <cell r="E1678" t="str">
            <v>BA</v>
          </cell>
          <cell r="F1678">
            <v>2011</v>
          </cell>
          <cell r="G1678">
            <v>1</v>
          </cell>
          <cell r="H1678">
            <v>0</v>
          </cell>
          <cell r="I1678">
            <v>114.63</v>
          </cell>
          <cell r="J1678">
            <v>113.1</v>
          </cell>
          <cell r="K1678">
            <v>5.87</v>
          </cell>
        </row>
        <row r="1679">
          <cell r="B1679" t="str">
            <v>GRBA2013</v>
          </cell>
          <cell r="C1679" t="str">
            <v>Europe</v>
          </cell>
          <cell r="D1679" t="str">
            <v>GR</v>
          </cell>
          <cell r="E1679" t="str">
            <v>BA</v>
          </cell>
          <cell r="F1679">
            <v>2013</v>
          </cell>
          <cell r="G1679">
            <v>1</v>
          </cell>
          <cell r="H1679">
            <v>0</v>
          </cell>
          <cell r="I1679">
            <v>114.06</v>
          </cell>
          <cell r="J1679">
            <v>98.36</v>
          </cell>
          <cell r="K1679">
            <v>5.0999999999999996</v>
          </cell>
        </row>
        <row r="1680">
          <cell r="B1680" t="str">
            <v>GRBA2016</v>
          </cell>
          <cell r="C1680" t="str">
            <v>Europe</v>
          </cell>
          <cell r="D1680" t="str">
            <v>GR</v>
          </cell>
          <cell r="E1680" t="str">
            <v>BA</v>
          </cell>
          <cell r="F1680">
            <v>2016</v>
          </cell>
          <cell r="G1680">
            <v>1</v>
          </cell>
          <cell r="H1680">
            <v>0</v>
          </cell>
          <cell r="I1680">
            <v>113.21</v>
          </cell>
          <cell r="J1680">
            <v>98.08</v>
          </cell>
          <cell r="K1680">
            <v>5.09</v>
          </cell>
        </row>
        <row r="1681">
          <cell r="B1681" t="str">
            <v>GRBA2020</v>
          </cell>
          <cell r="C1681" t="str">
            <v>Europe</v>
          </cell>
          <cell r="D1681" t="str">
            <v>GR</v>
          </cell>
          <cell r="E1681" t="str">
            <v>BA</v>
          </cell>
          <cell r="F1681">
            <v>2020</v>
          </cell>
          <cell r="G1681">
            <v>1</v>
          </cell>
          <cell r="H1681">
            <v>0</v>
          </cell>
          <cell r="I1681">
            <v>112.08</v>
          </cell>
          <cell r="J1681">
            <v>94.93</v>
          </cell>
          <cell r="K1681">
            <v>4.92</v>
          </cell>
        </row>
        <row r="1682">
          <cell r="B1682" t="str">
            <v>GRBA2025</v>
          </cell>
          <cell r="C1682" t="str">
            <v>Europe</v>
          </cell>
          <cell r="D1682" t="str">
            <v>GR</v>
          </cell>
          <cell r="E1682" t="str">
            <v>BA</v>
          </cell>
          <cell r="F1682">
            <v>2025</v>
          </cell>
          <cell r="G1682">
            <v>1</v>
          </cell>
          <cell r="H1682">
            <v>0</v>
          </cell>
          <cell r="I1682">
            <v>110.68</v>
          </cell>
          <cell r="J1682">
            <v>102.73</v>
          </cell>
          <cell r="K1682">
            <v>5.33</v>
          </cell>
        </row>
        <row r="1683">
          <cell r="B1683" t="str">
            <v>GRBA2030</v>
          </cell>
          <cell r="C1683" t="str">
            <v>Europe</v>
          </cell>
          <cell r="D1683" t="str">
            <v>GR</v>
          </cell>
          <cell r="E1683" t="str">
            <v>BA</v>
          </cell>
          <cell r="F1683">
            <v>2030</v>
          </cell>
          <cell r="G1683">
            <v>1</v>
          </cell>
          <cell r="H1683">
            <v>0</v>
          </cell>
          <cell r="I1683">
            <v>109.31</v>
          </cell>
          <cell r="J1683">
            <v>101.06</v>
          </cell>
          <cell r="K1683">
            <v>5.24</v>
          </cell>
        </row>
        <row r="1684">
          <cell r="B1684">
            <v>0</v>
          </cell>
          <cell r="C1684">
            <v>0</v>
          </cell>
        </row>
        <row r="1685">
          <cell r="B1685" t="str">
            <v>GRLD2008</v>
          </cell>
          <cell r="C1685" t="str">
            <v>Europe</v>
          </cell>
          <cell r="D1685" t="str">
            <v>GR</v>
          </cell>
          <cell r="E1685" t="str">
            <v>LD</v>
          </cell>
          <cell r="F1685">
            <v>2008</v>
          </cell>
          <cell r="G1685">
            <v>1</v>
          </cell>
          <cell r="H1685">
            <v>192.42</v>
          </cell>
          <cell r="I1685">
            <v>27.96</v>
          </cell>
          <cell r="J1685">
            <v>49.68</v>
          </cell>
          <cell r="K1685">
            <v>7.05</v>
          </cell>
        </row>
        <row r="1686">
          <cell r="B1686" t="str">
            <v>GRLD2009</v>
          </cell>
          <cell r="C1686" t="str">
            <v>Europe</v>
          </cell>
          <cell r="D1686" t="str">
            <v>GR</v>
          </cell>
          <cell r="E1686" t="str">
            <v>LD</v>
          </cell>
          <cell r="F1686">
            <v>2009</v>
          </cell>
          <cell r="G1686">
            <v>1</v>
          </cell>
          <cell r="H1686">
            <v>191.09</v>
          </cell>
          <cell r="I1686">
            <v>27.89</v>
          </cell>
          <cell r="J1686">
            <v>47.29</v>
          </cell>
          <cell r="K1686">
            <v>6.71</v>
          </cell>
        </row>
        <row r="1687">
          <cell r="B1687" t="str">
            <v>GRLD2011</v>
          </cell>
          <cell r="C1687" t="str">
            <v>Europe</v>
          </cell>
          <cell r="D1687" t="str">
            <v>GR</v>
          </cell>
          <cell r="E1687" t="str">
            <v>LD</v>
          </cell>
          <cell r="F1687">
            <v>2011</v>
          </cell>
          <cell r="G1687">
            <v>1</v>
          </cell>
          <cell r="H1687">
            <v>188.43</v>
          </cell>
          <cell r="I1687">
            <v>27.75</v>
          </cell>
          <cell r="J1687">
            <v>41.36</v>
          </cell>
          <cell r="K1687">
            <v>5.87</v>
          </cell>
        </row>
        <row r="1688">
          <cell r="B1688" t="str">
            <v>GRLD2013</v>
          </cell>
          <cell r="C1688" t="str">
            <v>Europe</v>
          </cell>
          <cell r="D1688" t="str">
            <v>GR</v>
          </cell>
          <cell r="E1688" t="str">
            <v>LD</v>
          </cell>
          <cell r="F1688">
            <v>2013</v>
          </cell>
          <cell r="G1688">
            <v>1</v>
          </cell>
          <cell r="H1688">
            <v>185.76</v>
          </cell>
          <cell r="I1688">
            <v>27.61</v>
          </cell>
          <cell r="J1688">
            <v>31.05</v>
          </cell>
          <cell r="K1688">
            <v>4.4000000000000004</v>
          </cell>
        </row>
        <row r="1689">
          <cell r="B1689" t="str">
            <v>GRLD2016</v>
          </cell>
          <cell r="C1689" t="str">
            <v>Europe</v>
          </cell>
          <cell r="D1689" t="str">
            <v>GR</v>
          </cell>
          <cell r="E1689" t="str">
            <v>LD</v>
          </cell>
          <cell r="F1689">
            <v>2016</v>
          </cell>
          <cell r="G1689">
            <v>1</v>
          </cell>
          <cell r="H1689">
            <v>181.76</v>
          </cell>
          <cell r="I1689">
            <v>27.4</v>
          </cell>
          <cell r="J1689">
            <v>31.25</v>
          </cell>
          <cell r="K1689">
            <v>4.43</v>
          </cell>
        </row>
        <row r="1690">
          <cell r="B1690" t="str">
            <v>GRLD2020</v>
          </cell>
          <cell r="C1690" t="str">
            <v>Europe</v>
          </cell>
          <cell r="D1690" t="str">
            <v>GR</v>
          </cell>
          <cell r="E1690" t="str">
            <v>LD</v>
          </cell>
          <cell r="F1690">
            <v>2020</v>
          </cell>
          <cell r="G1690">
            <v>1</v>
          </cell>
          <cell r="H1690">
            <v>176.43</v>
          </cell>
          <cell r="I1690">
            <v>27.13</v>
          </cell>
          <cell r="J1690">
            <v>31.76</v>
          </cell>
          <cell r="K1690">
            <v>4.5</v>
          </cell>
        </row>
        <row r="1691">
          <cell r="B1691" t="str">
            <v>GRLD2025</v>
          </cell>
          <cell r="C1691" t="str">
            <v>Europe</v>
          </cell>
          <cell r="D1691" t="str">
            <v>GR</v>
          </cell>
          <cell r="E1691" t="str">
            <v>LD</v>
          </cell>
          <cell r="F1691">
            <v>2025</v>
          </cell>
          <cell r="G1691">
            <v>1</v>
          </cell>
          <cell r="H1691">
            <v>169.77</v>
          </cell>
          <cell r="I1691">
            <v>26.79</v>
          </cell>
          <cell r="J1691">
            <v>33.89</v>
          </cell>
          <cell r="K1691">
            <v>4.8099999999999996</v>
          </cell>
        </row>
        <row r="1692">
          <cell r="B1692" t="str">
            <v>GRLD2030</v>
          </cell>
          <cell r="C1692" t="str">
            <v>Europe</v>
          </cell>
          <cell r="D1692" t="str">
            <v>GR</v>
          </cell>
          <cell r="E1692" t="str">
            <v>LD</v>
          </cell>
          <cell r="F1692">
            <v>2030</v>
          </cell>
          <cell r="G1692">
            <v>1</v>
          </cell>
          <cell r="H1692">
            <v>163.1</v>
          </cell>
          <cell r="I1692">
            <v>26.46</v>
          </cell>
          <cell r="J1692">
            <v>36.950000000000003</v>
          </cell>
          <cell r="K1692">
            <v>5.24</v>
          </cell>
        </row>
        <row r="1693">
          <cell r="B1693">
            <v>0</v>
          </cell>
          <cell r="C1693">
            <v>0</v>
          </cell>
        </row>
        <row r="1694">
          <cell r="B1694" t="str">
            <v>GRCK2008</v>
          </cell>
          <cell r="C1694" t="str">
            <v>Europe</v>
          </cell>
          <cell r="D1694" t="str">
            <v>GR</v>
          </cell>
          <cell r="E1694" t="str">
            <v>CK</v>
          </cell>
          <cell r="F1694">
            <v>2008</v>
          </cell>
          <cell r="G1694">
            <v>1</v>
          </cell>
          <cell r="H1694">
            <v>12.47</v>
          </cell>
          <cell r="I1694">
            <v>163.04</v>
          </cell>
          <cell r="J1694">
            <v>239.58</v>
          </cell>
          <cell r="K1694">
            <v>9.48</v>
          </cell>
        </row>
        <row r="1695">
          <cell r="B1695" t="str">
            <v>GRCK2009</v>
          </cell>
          <cell r="C1695" t="str">
            <v>Europe</v>
          </cell>
          <cell r="D1695" t="str">
            <v>GR</v>
          </cell>
          <cell r="E1695" t="str">
            <v>CK</v>
          </cell>
          <cell r="F1695">
            <v>2009</v>
          </cell>
          <cell r="G1695">
            <v>1</v>
          </cell>
          <cell r="H1695">
            <v>11.17</v>
          </cell>
          <cell r="I1695">
            <v>162.63</v>
          </cell>
          <cell r="J1695">
            <v>233</v>
          </cell>
          <cell r="K1695">
            <v>9.2200000000000006</v>
          </cell>
        </row>
        <row r="1696">
          <cell r="B1696" t="str">
            <v>GRCK2011</v>
          </cell>
          <cell r="C1696" t="str">
            <v>Europe</v>
          </cell>
          <cell r="D1696" t="str">
            <v>GR</v>
          </cell>
          <cell r="E1696" t="str">
            <v>CK</v>
          </cell>
          <cell r="F1696">
            <v>2011</v>
          </cell>
          <cell r="G1696">
            <v>1</v>
          </cell>
          <cell r="H1696">
            <v>8.57</v>
          </cell>
          <cell r="I1696">
            <v>161.82</v>
          </cell>
          <cell r="J1696">
            <v>226.93</v>
          </cell>
          <cell r="K1696">
            <v>8.98</v>
          </cell>
        </row>
        <row r="1697">
          <cell r="B1697" t="str">
            <v>GRCK2013</v>
          </cell>
          <cell r="C1697" t="str">
            <v>Europe</v>
          </cell>
          <cell r="D1697" t="str">
            <v>GR</v>
          </cell>
          <cell r="E1697" t="str">
            <v>CK</v>
          </cell>
          <cell r="F1697">
            <v>2013</v>
          </cell>
          <cell r="G1697">
            <v>1</v>
          </cell>
          <cell r="H1697">
            <v>5.97</v>
          </cell>
          <cell r="I1697">
            <v>161.01</v>
          </cell>
          <cell r="J1697">
            <v>216.45</v>
          </cell>
          <cell r="K1697">
            <v>8.57</v>
          </cell>
        </row>
        <row r="1698">
          <cell r="B1698" t="str">
            <v>GRCK2016</v>
          </cell>
          <cell r="C1698" t="str">
            <v>Europe</v>
          </cell>
          <cell r="D1698" t="str">
            <v>GR</v>
          </cell>
          <cell r="E1698" t="str">
            <v>CK</v>
          </cell>
          <cell r="F1698">
            <v>2016</v>
          </cell>
          <cell r="G1698">
            <v>1</v>
          </cell>
          <cell r="H1698">
            <v>2.06</v>
          </cell>
          <cell r="I1698">
            <v>159.81</v>
          </cell>
          <cell r="J1698">
            <v>214.21</v>
          </cell>
          <cell r="K1698">
            <v>8.48</v>
          </cell>
        </row>
        <row r="1699">
          <cell r="B1699" t="str">
            <v>GRCK2020</v>
          </cell>
          <cell r="C1699" t="str">
            <v>Europe</v>
          </cell>
          <cell r="D1699" t="str">
            <v>GR</v>
          </cell>
          <cell r="E1699" t="str">
            <v>CK</v>
          </cell>
          <cell r="F1699">
            <v>2020</v>
          </cell>
          <cell r="G1699">
            <v>1</v>
          </cell>
          <cell r="H1699">
            <v>2.06</v>
          </cell>
          <cell r="I1699">
            <v>158.22</v>
          </cell>
          <cell r="J1699">
            <v>210.72</v>
          </cell>
          <cell r="K1699">
            <v>8.34</v>
          </cell>
        </row>
        <row r="1700">
          <cell r="B1700" t="str">
            <v>GRCK2025</v>
          </cell>
          <cell r="C1700" t="str">
            <v>Europe</v>
          </cell>
          <cell r="D1700" t="str">
            <v>GR</v>
          </cell>
          <cell r="E1700" t="str">
            <v>CK</v>
          </cell>
          <cell r="F1700">
            <v>2025</v>
          </cell>
          <cell r="G1700">
            <v>1</v>
          </cell>
          <cell r="H1700">
            <v>2.06</v>
          </cell>
          <cell r="I1700">
            <v>156.25</v>
          </cell>
          <cell r="J1700">
            <v>206.93</v>
          </cell>
          <cell r="K1700">
            <v>8.19</v>
          </cell>
        </row>
        <row r="1701">
          <cell r="B1701" t="str">
            <v>GRCK2030</v>
          </cell>
          <cell r="C1701" t="str">
            <v>Europe</v>
          </cell>
          <cell r="D1701" t="str">
            <v>GR</v>
          </cell>
          <cell r="E1701" t="str">
            <v>CK</v>
          </cell>
          <cell r="F1701">
            <v>2030</v>
          </cell>
          <cell r="G1701">
            <v>1</v>
          </cell>
          <cell r="H1701">
            <v>0.38</v>
          </cell>
          <cell r="I1701">
            <v>154.30000000000001</v>
          </cell>
          <cell r="J1701">
            <v>203.24</v>
          </cell>
          <cell r="K1701">
            <v>8.0500000000000007</v>
          </cell>
        </row>
        <row r="1702">
          <cell r="B1702">
            <v>0</v>
          </cell>
          <cell r="C1702">
            <v>0</v>
          </cell>
        </row>
        <row r="1703">
          <cell r="B1703" t="str">
            <v>GTLD2008</v>
          </cell>
          <cell r="C1703" t="str">
            <v>Europe</v>
          </cell>
          <cell r="D1703" t="str">
            <v>GT</v>
          </cell>
          <cell r="E1703" t="str">
            <v>LD</v>
          </cell>
          <cell r="F1703">
            <v>2008</v>
          </cell>
          <cell r="G1703">
            <v>1</v>
          </cell>
          <cell r="H1703">
            <v>140</v>
          </cell>
          <cell r="I1703">
            <v>17.97</v>
          </cell>
          <cell r="J1703">
            <v>32.9</v>
          </cell>
          <cell r="K1703">
            <v>6.58</v>
          </cell>
        </row>
        <row r="1704">
          <cell r="B1704" t="str">
            <v>GTLD2009</v>
          </cell>
          <cell r="C1704" t="str">
            <v>Europe</v>
          </cell>
          <cell r="D1704" t="str">
            <v>GT</v>
          </cell>
          <cell r="E1704" t="str">
            <v>LD</v>
          </cell>
          <cell r="F1704">
            <v>2009</v>
          </cell>
          <cell r="G1704">
            <v>1</v>
          </cell>
          <cell r="H1704">
            <v>140</v>
          </cell>
          <cell r="I1704">
            <v>17.93</v>
          </cell>
          <cell r="J1704">
            <v>31.44</v>
          </cell>
          <cell r="K1704">
            <v>6.29</v>
          </cell>
        </row>
        <row r="1705">
          <cell r="B1705" t="str">
            <v>GTLD2011</v>
          </cell>
          <cell r="C1705" t="str">
            <v>Europe</v>
          </cell>
          <cell r="D1705" t="str">
            <v>GT</v>
          </cell>
          <cell r="E1705" t="str">
            <v>LD</v>
          </cell>
          <cell r="F1705">
            <v>2011</v>
          </cell>
          <cell r="G1705">
            <v>1</v>
          </cell>
          <cell r="H1705">
            <v>140</v>
          </cell>
          <cell r="I1705">
            <v>17.84</v>
          </cell>
          <cell r="J1705">
            <v>30.46</v>
          </cell>
          <cell r="K1705">
            <v>6.09</v>
          </cell>
        </row>
        <row r="1706">
          <cell r="B1706" t="str">
            <v>GTLD2013</v>
          </cell>
          <cell r="C1706" t="str">
            <v>Europe</v>
          </cell>
          <cell r="D1706" t="str">
            <v>GT</v>
          </cell>
          <cell r="E1706" t="str">
            <v>LD</v>
          </cell>
          <cell r="F1706">
            <v>2013</v>
          </cell>
          <cell r="G1706">
            <v>1</v>
          </cell>
          <cell r="H1706">
            <v>140</v>
          </cell>
          <cell r="I1706">
            <v>17.75</v>
          </cell>
          <cell r="J1706">
            <v>27.3</v>
          </cell>
          <cell r="K1706">
            <v>5.46</v>
          </cell>
        </row>
        <row r="1707">
          <cell r="B1707" t="str">
            <v>GTLD2016</v>
          </cell>
          <cell r="C1707" t="str">
            <v>Europe</v>
          </cell>
          <cell r="D1707" t="str">
            <v>GT</v>
          </cell>
          <cell r="E1707" t="str">
            <v>LD</v>
          </cell>
          <cell r="F1707">
            <v>2016</v>
          </cell>
          <cell r="G1707">
            <v>1</v>
          </cell>
          <cell r="H1707">
            <v>140</v>
          </cell>
          <cell r="I1707">
            <v>17.62</v>
          </cell>
          <cell r="J1707">
            <v>27.37</v>
          </cell>
          <cell r="K1707">
            <v>5.47</v>
          </cell>
        </row>
        <row r="1708">
          <cell r="B1708" t="str">
            <v>GTLD2020</v>
          </cell>
          <cell r="C1708" t="str">
            <v>Europe</v>
          </cell>
          <cell r="D1708" t="str">
            <v>GT</v>
          </cell>
          <cell r="E1708" t="str">
            <v>LD</v>
          </cell>
          <cell r="F1708">
            <v>2020</v>
          </cell>
          <cell r="G1708">
            <v>1</v>
          </cell>
          <cell r="H1708">
            <v>140</v>
          </cell>
          <cell r="I1708">
            <v>17.440000000000001</v>
          </cell>
          <cell r="J1708">
            <v>26.38</v>
          </cell>
          <cell r="K1708">
            <v>5.28</v>
          </cell>
        </row>
        <row r="1709">
          <cell r="B1709" t="str">
            <v>GTLD2025</v>
          </cell>
          <cell r="C1709" t="str">
            <v>Europe</v>
          </cell>
          <cell r="D1709" t="str">
            <v>GT</v>
          </cell>
          <cell r="E1709" t="str">
            <v>LD</v>
          </cell>
          <cell r="F1709">
            <v>2025</v>
          </cell>
          <cell r="G1709">
            <v>1</v>
          </cell>
          <cell r="H1709">
            <v>140</v>
          </cell>
          <cell r="I1709">
            <v>17.22</v>
          </cell>
          <cell r="J1709">
            <v>26.08</v>
          </cell>
          <cell r="K1709">
            <v>5.22</v>
          </cell>
        </row>
        <row r="1710">
          <cell r="B1710" t="str">
            <v>GTLD2030</v>
          </cell>
          <cell r="C1710" t="str">
            <v>Europe</v>
          </cell>
          <cell r="D1710" t="str">
            <v>GT</v>
          </cell>
          <cell r="E1710" t="str">
            <v>LD</v>
          </cell>
          <cell r="F1710">
            <v>2030</v>
          </cell>
          <cell r="G1710">
            <v>1</v>
          </cell>
          <cell r="H1710">
            <v>140</v>
          </cell>
          <cell r="I1710">
            <v>17.010000000000002</v>
          </cell>
          <cell r="J1710">
            <v>28.07</v>
          </cell>
          <cell r="K1710">
            <v>5.61</v>
          </cell>
        </row>
        <row r="1711">
          <cell r="B1711">
            <v>0</v>
          </cell>
          <cell r="C1711">
            <v>0</v>
          </cell>
        </row>
        <row r="1712">
          <cell r="B1712" t="str">
            <v>GTCK2008</v>
          </cell>
          <cell r="C1712" t="str">
            <v>Europe</v>
          </cell>
          <cell r="D1712" t="str">
            <v>GT</v>
          </cell>
          <cell r="E1712" t="str">
            <v>CK</v>
          </cell>
          <cell r="F1712">
            <v>2008</v>
          </cell>
          <cell r="G1712">
            <v>1</v>
          </cell>
          <cell r="H1712">
            <v>0.95</v>
          </cell>
          <cell r="I1712">
            <v>89.23</v>
          </cell>
          <cell r="J1712">
            <v>243</v>
          </cell>
          <cell r="K1712">
            <v>9.18</v>
          </cell>
        </row>
        <row r="1713">
          <cell r="B1713" t="str">
            <v>GTCK2009</v>
          </cell>
          <cell r="C1713" t="str">
            <v>Europe</v>
          </cell>
          <cell r="D1713" t="str">
            <v>GT</v>
          </cell>
          <cell r="E1713" t="str">
            <v>CK</v>
          </cell>
          <cell r="F1713">
            <v>2009</v>
          </cell>
          <cell r="G1713">
            <v>1</v>
          </cell>
          <cell r="H1713">
            <v>0.99</v>
          </cell>
          <cell r="I1713">
            <v>162.63</v>
          </cell>
          <cell r="J1713">
            <v>236.91</v>
          </cell>
          <cell r="K1713">
            <v>8.9499999999999993</v>
          </cell>
        </row>
        <row r="1714">
          <cell r="B1714" t="str">
            <v>GTCK2011</v>
          </cell>
          <cell r="C1714" t="str">
            <v>Europe</v>
          </cell>
          <cell r="D1714" t="str">
            <v>GT</v>
          </cell>
          <cell r="E1714" t="str">
            <v>CK</v>
          </cell>
          <cell r="F1714">
            <v>2011</v>
          </cell>
          <cell r="G1714">
            <v>1</v>
          </cell>
          <cell r="H1714">
            <v>1.06</v>
          </cell>
          <cell r="I1714">
            <v>161.82</v>
          </cell>
          <cell r="J1714">
            <v>230.54</v>
          </cell>
          <cell r="K1714">
            <v>8.7100000000000009</v>
          </cell>
        </row>
        <row r="1715">
          <cell r="B1715" t="str">
            <v>GTCK2013</v>
          </cell>
          <cell r="C1715" t="str">
            <v>Europe</v>
          </cell>
          <cell r="D1715" t="str">
            <v>GT</v>
          </cell>
          <cell r="E1715" t="str">
            <v>CK</v>
          </cell>
          <cell r="F1715">
            <v>2013</v>
          </cell>
          <cell r="G1715">
            <v>1</v>
          </cell>
          <cell r="H1715">
            <v>1.1399999999999999</v>
          </cell>
          <cell r="I1715">
            <v>161.01</v>
          </cell>
          <cell r="J1715">
            <v>218.6</v>
          </cell>
          <cell r="K1715">
            <v>8.26</v>
          </cell>
        </row>
        <row r="1716">
          <cell r="B1716" t="str">
            <v>GTCK2016</v>
          </cell>
          <cell r="C1716" t="str">
            <v>Europe</v>
          </cell>
          <cell r="D1716" t="str">
            <v>GT</v>
          </cell>
          <cell r="E1716" t="str">
            <v>CK</v>
          </cell>
          <cell r="F1716">
            <v>2016</v>
          </cell>
          <cell r="G1716">
            <v>1</v>
          </cell>
          <cell r="H1716">
            <v>1.24</v>
          </cell>
          <cell r="I1716">
            <v>159.81</v>
          </cell>
          <cell r="J1716">
            <v>216.25</v>
          </cell>
          <cell r="K1716">
            <v>8.17</v>
          </cell>
        </row>
        <row r="1717">
          <cell r="B1717" t="str">
            <v>GTCK2020</v>
          </cell>
          <cell r="C1717" t="str">
            <v>Europe</v>
          </cell>
          <cell r="D1717" t="str">
            <v>GT</v>
          </cell>
          <cell r="E1717" t="str">
            <v>CK</v>
          </cell>
          <cell r="F1717">
            <v>2020</v>
          </cell>
          <cell r="G1717">
            <v>1</v>
          </cell>
          <cell r="H1717">
            <v>1.39</v>
          </cell>
          <cell r="I1717">
            <v>158.22</v>
          </cell>
          <cell r="J1717">
            <v>212.6</v>
          </cell>
          <cell r="K1717">
            <v>8.0299999999999994</v>
          </cell>
        </row>
        <row r="1718">
          <cell r="B1718" t="str">
            <v>GTCK2025</v>
          </cell>
          <cell r="C1718" t="str">
            <v>Europe</v>
          </cell>
          <cell r="D1718" t="str">
            <v>GT</v>
          </cell>
          <cell r="E1718" t="str">
            <v>CK</v>
          </cell>
          <cell r="F1718">
            <v>2025</v>
          </cell>
          <cell r="G1718">
            <v>1</v>
          </cell>
          <cell r="H1718">
            <v>1.57</v>
          </cell>
          <cell r="I1718">
            <v>156.25</v>
          </cell>
          <cell r="J1718">
            <v>208.63</v>
          </cell>
          <cell r="K1718">
            <v>7.88</v>
          </cell>
        </row>
        <row r="1719">
          <cell r="B1719" t="str">
            <v>GTCK2030</v>
          </cell>
          <cell r="C1719" t="str">
            <v>Europe</v>
          </cell>
          <cell r="D1719" t="str">
            <v>GT</v>
          </cell>
          <cell r="E1719" t="str">
            <v>CK</v>
          </cell>
          <cell r="F1719">
            <v>2030</v>
          </cell>
          <cell r="G1719">
            <v>1</v>
          </cell>
          <cell r="H1719">
            <v>1.75</v>
          </cell>
          <cell r="I1719">
            <v>154.30000000000001</v>
          </cell>
          <cell r="J1719">
            <v>204.76</v>
          </cell>
          <cell r="K1719">
            <v>7.74</v>
          </cell>
        </row>
        <row r="1720">
          <cell r="B1720">
            <v>0</v>
          </cell>
          <cell r="C1720">
            <v>0</v>
          </cell>
        </row>
        <row r="1721">
          <cell r="B1721" t="str">
            <v>IISB2008</v>
          </cell>
          <cell r="C1721" t="str">
            <v>India &amp; Pakistan</v>
          </cell>
          <cell r="D1721" t="str">
            <v>II</v>
          </cell>
          <cell r="E1721" t="str">
            <v>SB</v>
          </cell>
          <cell r="F1721">
            <v>2008</v>
          </cell>
          <cell r="G1721">
            <v>1</v>
          </cell>
          <cell r="H1721">
            <v>526</v>
          </cell>
          <cell r="I1721">
            <v>60.8</v>
          </cell>
          <cell r="J1721">
            <v>72.08</v>
          </cell>
          <cell r="K1721">
            <v>5.15</v>
          </cell>
        </row>
        <row r="1722">
          <cell r="B1722" t="str">
            <v>IISB2009</v>
          </cell>
          <cell r="C1722" t="str">
            <v>India &amp; Pakistan</v>
          </cell>
          <cell r="D1722" t="str">
            <v>II</v>
          </cell>
          <cell r="E1722" t="str">
            <v>SB</v>
          </cell>
          <cell r="F1722">
            <v>2009</v>
          </cell>
          <cell r="G1722">
            <v>1</v>
          </cell>
          <cell r="H1722">
            <v>551</v>
          </cell>
          <cell r="I1722">
            <v>60.19</v>
          </cell>
          <cell r="J1722">
            <v>71.790000000000006</v>
          </cell>
          <cell r="K1722">
            <v>5.13</v>
          </cell>
        </row>
        <row r="1723">
          <cell r="B1723" t="str">
            <v>IISB2011</v>
          </cell>
          <cell r="C1723" t="str">
            <v>India &amp; Pakistan</v>
          </cell>
          <cell r="D1723" t="str">
            <v>II</v>
          </cell>
          <cell r="E1723" t="str">
            <v>SB</v>
          </cell>
          <cell r="F1723">
            <v>2011</v>
          </cell>
          <cell r="G1723">
            <v>1</v>
          </cell>
          <cell r="H1723">
            <v>601</v>
          </cell>
          <cell r="I1723">
            <v>59</v>
          </cell>
          <cell r="J1723">
            <v>64.73</v>
          </cell>
          <cell r="K1723">
            <v>4.62</v>
          </cell>
        </row>
        <row r="1724">
          <cell r="B1724" t="str">
            <v>IISB2013</v>
          </cell>
          <cell r="C1724" t="str">
            <v>India &amp; Pakistan</v>
          </cell>
          <cell r="D1724" t="str">
            <v>II</v>
          </cell>
          <cell r="E1724" t="str">
            <v>SB</v>
          </cell>
          <cell r="F1724">
            <v>2013</v>
          </cell>
          <cell r="G1724">
            <v>1</v>
          </cell>
          <cell r="H1724">
            <v>592.21</v>
          </cell>
          <cell r="I1724">
            <v>57.84</v>
          </cell>
          <cell r="J1724">
            <v>57.84</v>
          </cell>
          <cell r="K1724">
            <v>4.13</v>
          </cell>
        </row>
        <row r="1725">
          <cell r="B1725" t="str">
            <v>IISB2016</v>
          </cell>
          <cell r="C1725" t="str">
            <v>India &amp; Pakistan</v>
          </cell>
          <cell r="D1725" t="str">
            <v>II</v>
          </cell>
          <cell r="E1725" t="str">
            <v>SB</v>
          </cell>
          <cell r="F1725">
            <v>2016</v>
          </cell>
          <cell r="G1725">
            <v>1</v>
          </cell>
          <cell r="H1725">
            <v>642.79</v>
          </cell>
          <cell r="I1725">
            <v>56.7</v>
          </cell>
          <cell r="J1725">
            <v>56.7</v>
          </cell>
          <cell r="K1725">
            <v>4.05</v>
          </cell>
        </row>
        <row r="1726">
          <cell r="B1726" t="str">
            <v>IISB2020</v>
          </cell>
          <cell r="C1726" t="str">
            <v>India &amp; Pakistan</v>
          </cell>
          <cell r="D1726" t="str">
            <v>II</v>
          </cell>
          <cell r="E1726" t="str">
            <v>SB</v>
          </cell>
          <cell r="F1726">
            <v>2020</v>
          </cell>
          <cell r="G1726">
            <v>1</v>
          </cell>
          <cell r="H1726">
            <v>723.47</v>
          </cell>
          <cell r="I1726">
            <v>53.94</v>
          </cell>
          <cell r="J1726">
            <v>53.94</v>
          </cell>
          <cell r="K1726">
            <v>3.85</v>
          </cell>
        </row>
        <row r="1727">
          <cell r="B1727" t="str">
            <v>IISB2025</v>
          </cell>
          <cell r="C1727" t="str">
            <v>India &amp; Pakistan</v>
          </cell>
          <cell r="D1727" t="str">
            <v>II</v>
          </cell>
          <cell r="E1727" t="str">
            <v>SB</v>
          </cell>
          <cell r="F1727">
            <v>2025</v>
          </cell>
          <cell r="G1727">
            <v>1</v>
          </cell>
          <cell r="H1727">
            <v>951</v>
          </cell>
          <cell r="I1727">
            <v>51.34</v>
          </cell>
          <cell r="J1727">
            <v>53.1</v>
          </cell>
          <cell r="K1727">
            <v>3.79</v>
          </cell>
        </row>
        <row r="1728">
          <cell r="B1728" t="str">
            <v>IISB2030</v>
          </cell>
          <cell r="C1728" t="str">
            <v>India &amp; Pakistan</v>
          </cell>
          <cell r="D1728" t="str">
            <v>II</v>
          </cell>
          <cell r="E1728" t="str">
            <v>SB</v>
          </cell>
          <cell r="F1728">
            <v>2030</v>
          </cell>
          <cell r="G1728">
            <v>1</v>
          </cell>
          <cell r="H1728">
            <v>1076</v>
          </cell>
          <cell r="I1728">
            <v>51.34</v>
          </cell>
          <cell r="J1728">
            <v>58.65</v>
          </cell>
          <cell r="K1728">
            <v>4.1900000000000004</v>
          </cell>
        </row>
        <row r="1729">
          <cell r="B1729">
            <v>0</v>
          </cell>
          <cell r="C1729">
            <v>0</v>
          </cell>
        </row>
        <row r="1730">
          <cell r="B1730" t="str">
            <v>IICK2008</v>
          </cell>
          <cell r="C1730" t="str">
            <v>India &amp; Pakistan</v>
          </cell>
          <cell r="D1730" t="str">
            <v>II</v>
          </cell>
          <cell r="E1730" t="str">
            <v>CK</v>
          </cell>
          <cell r="F1730">
            <v>2008</v>
          </cell>
          <cell r="G1730">
            <v>1</v>
          </cell>
          <cell r="H1730">
            <v>29.57</v>
          </cell>
          <cell r="I1730">
            <v>177.1</v>
          </cell>
          <cell r="J1730">
            <v>209.16</v>
          </cell>
          <cell r="K1730">
            <v>8.3699999999999992</v>
          </cell>
        </row>
        <row r="1731">
          <cell r="B1731" t="str">
            <v>IICK2009</v>
          </cell>
          <cell r="C1731" t="str">
            <v>India &amp; Pakistan</v>
          </cell>
          <cell r="D1731" t="str">
            <v>II</v>
          </cell>
          <cell r="E1731" t="str">
            <v>CK</v>
          </cell>
          <cell r="F1731">
            <v>2009</v>
          </cell>
          <cell r="G1731">
            <v>1</v>
          </cell>
          <cell r="H1731">
            <v>30.56</v>
          </cell>
          <cell r="I1731">
            <v>175.33</v>
          </cell>
          <cell r="J1731">
            <v>205.22</v>
          </cell>
          <cell r="K1731">
            <v>8.2100000000000009</v>
          </cell>
        </row>
        <row r="1732">
          <cell r="B1732" t="str">
            <v>IICK2011</v>
          </cell>
          <cell r="C1732" t="str">
            <v>India &amp; Pakistan</v>
          </cell>
          <cell r="D1732" t="str">
            <v>II</v>
          </cell>
          <cell r="E1732" t="str">
            <v>CK</v>
          </cell>
          <cell r="F1732">
            <v>2011</v>
          </cell>
          <cell r="G1732">
            <v>1</v>
          </cell>
          <cell r="H1732">
            <v>32.54</v>
          </cell>
          <cell r="I1732">
            <v>171.84</v>
          </cell>
          <cell r="J1732">
            <v>200.76</v>
          </cell>
          <cell r="K1732">
            <v>8.0299999999999994</v>
          </cell>
        </row>
        <row r="1733">
          <cell r="B1733" t="str">
            <v>IICK2013</v>
          </cell>
          <cell r="C1733" t="str">
            <v>India &amp; Pakistan</v>
          </cell>
          <cell r="D1733" t="str">
            <v>II</v>
          </cell>
          <cell r="E1733" t="str">
            <v>CK</v>
          </cell>
          <cell r="F1733">
            <v>2013</v>
          </cell>
          <cell r="G1733">
            <v>1</v>
          </cell>
          <cell r="H1733">
            <v>34.520000000000003</v>
          </cell>
          <cell r="I1733">
            <v>168.42</v>
          </cell>
          <cell r="J1733">
            <v>195.38</v>
          </cell>
          <cell r="K1733">
            <v>7.82</v>
          </cell>
        </row>
        <row r="1734">
          <cell r="B1734" t="str">
            <v>IICK2016</v>
          </cell>
          <cell r="C1734" t="str">
            <v>India &amp; Pakistan</v>
          </cell>
          <cell r="D1734" t="str">
            <v>II</v>
          </cell>
          <cell r="E1734" t="str">
            <v>CK</v>
          </cell>
          <cell r="F1734">
            <v>2016</v>
          </cell>
          <cell r="G1734">
            <v>1</v>
          </cell>
          <cell r="H1734">
            <v>37.479999999999997</v>
          </cell>
          <cell r="I1734">
            <v>163.43</v>
          </cell>
          <cell r="J1734">
            <v>191.47</v>
          </cell>
          <cell r="K1734">
            <v>7.66</v>
          </cell>
        </row>
        <row r="1735">
          <cell r="B1735" t="str">
            <v>IICK2020</v>
          </cell>
          <cell r="C1735" t="str">
            <v>India &amp; Pakistan</v>
          </cell>
          <cell r="D1735" t="str">
            <v>II</v>
          </cell>
          <cell r="E1735" t="str">
            <v>CK</v>
          </cell>
          <cell r="F1735">
            <v>2020</v>
          </cell>
          <cell r="G1735">
            <v>1</v>
          </cell>
          <cell r="H1735">
            <v>41.44</v>
          </cell>
          <cell r="I1735">
            <v>156.99</v>
          </cell>
          <cell r="J1735">
            <v>187.25</v>
          </cell>
          <cell r="K1735">
            <v>7.49</v>
          </cell>
        </row>
        <row r="1736">
          <cell r="B1736" t="str">
            <v>IICK2025</v>
          </cell>
          <cell r="C1736" t="str">
            <v>India &amp; Pakistan</v>
          </cell>
          <cell r="D1736" t="str">
            <v>II</v>
          </cell>
          <cell r="E1736" t="str">
            <v>CK</v>
          </cell>
          <cell r="F1736">
            <v>2025</v>
          </cell>
          <cell r="G1736">
            <v>1</v>
          </cell>
          <cell r="H1736">
            <v>46.38</v>
          </cell>
          <cell r="I1736">
            <v>149.30000000000001</v>
          </cell>
          <cell r="J1736">
            <v>183.39</v>
          </cell>
          <cell r="K1736">
            <v>7.34</v>
          </cell>
        </row>
        <row r="1737">
          <cell r="B1737" t="str">
            <v>IICK2030</v>
          </cell>
          <cell r="C1737" t="str">
            <v>India &amp; Pakistan</v>
          </cell>
          <cell r="D1737" t="str">
            <v>II</v>
          </cell>
          <cell r="E1737" t="str">
            <v>CK</v>
          </cell>
          <cell r="F1737">
            <v>2030</v>
          </cell>
          <cell r="G1737">
            <v>1</v>
          </cell>
          <cell r="H1737">
            <v>51.33</v>
          </cell>
          <cell r="I1737">
            <v>141.97999999999999</v>
          </cell>
          <cell r="J1737">
            <v>181.49</v>
          </cell>
          <cell r="K1737">
            <v>7.26</v>
          </cell>
        </row>
        <row r="1738">
          <cell r="B1738">
            <v>0</v>
          </cell>
          <cell r="C1738">
            <v>0</v>
          </cell>
        </row>
        <row r="1739">
          <cell r="B1739" t="str">
            <v>IOBA2008</v>
          </cell>
          <cell r="C1739" t="str">
            <v>Other</v>
          </cell>
          <cell r="D1739" t="str">
            <v>IO</v>
          </cell>
          <cell r="E1739" t="str">
            <v>BA</v>
          </cell>
          <cell r="F1739">
            <v>2008</v>
          </cell>
          <cell r="G1739">
            <v>1</v>
          </cell>
          <cell r="H1739">
            <v>187.33</v>
          </cell>
          <cell r="I1739">
            <v>49.68</v>
          </cell>
          <cell r="J1739">
            <v>116.32</v>
          </cell>
          <cell r="K1739">
            <v>6.12</v>
          </cell>
        </row>
        <row r="1740">
          <cell r="B1740" t="str">
            <v>IOBA2009</v>
          </cell>
          <cell r="C1740" t="str">
            <v>Other</v>
          </cell>
          <cell r="D1740" t="str">
            <v>IO</v>
          </cell>
          <cell r="E1740" t="str">
            <v>BA</v>
          </cell>
          <cell r="F1740">
            <v>2009</v>
          </cell>
          <cell r="G1740">
            <v>1</v>
          </cell>
          <cell r="H1740">
            <v>197.89</v>
          </cell>
          <cell r="I1740">
            <v>49.19</v>
          </cell>
          <cell r="J1740">
            <v>111.94</v>
          </cell>
          <cell r="K1740">
            <v>5.89</v>
          </cell>
        </row>
        <row r="1741">
          <cell r="B1741" t="str">
            <v>IOBA2011</v>
          </cell>
          <cell r="C1741" t="str">
            <v>Other</v>
          </cell>
          <cell r="D1741" t="str">
            <v>IO</v>
          </cell>
          <cell r="E1741" t="str">
            <v>BA</v>
          </cell>
          <cell r="F1741">
            <v>2011</v>
          </cell>
          <cell r="G1741">
            <v>1</v>
          </cell>
          <cell r="H1741">
            <v>219.02</v>
          </cell>
          <cell r="I1741">
            <v>48.23</v>
          </cell>
          <cell r="J1741">
            <v>103.06</v>
          </cell>
          <cell r="K1741">
            <v>5.42</v>
          </cell>
        </row>
        <row r="1742">
          <cell r="B1742" t="str">
            <v>IOBA2013</v>
          </cell>
          <cell r="C1742" t="str">
            <v>Other</v>
          </cell>
          <cell r="D1742" t="str">
            <v>IO</v>
          </cell>
          <cell r="E1742" t="str">
            <v>BA</v>
          </cell>
          <cell r="F1742">
            <v>2013</v>
          </cell>
          <cell r="G1742">
            <v>1</v>
          </cell>
          <cell r="H1742">
            <v>240.14</v>
          </cell>
          <cell r="I1742">
            <v>47.27</v>
          </cell>
          <cell r="J1742">
            <v>80.540000000000006</v>
          </cell>
          <cell r="K1742">
            <v>4.24</v>
          </cell>
        </row>
        <row r="1743">
          <cell r="B1743" t="str">
            <v>IOBA2016</v>
          </cell>
          <cell r="C1743" t="str">
            <v>Other</v>
          </cell>
          <cell r="D1743" t="str">
            <v>IO</v>
          </cell>
          <cell r="E1743" t="str">
            <v>BA</v>
          </cell>
          <cell r="F1743">
            <v>2016</v>
          </cell>
          <cell r="G1743">
            <v>1</v>
          </cell>
          <cell r="H1743">
            <v>271.83</v>
          </cell>
          <cell r="I1743">
            <v>46.35</v>
          </cell>
          <cell r="J1743">
            <v>81.040000000000006</v>
          </cell>
          <cell r="K1743">
            <v>4.2699999999999996</v>
          </cell>
        </row>
        <row r="1744">
          <cell r="B1744" t="str">
            <v>IOBA2020</v>
          </cell>
          <cell r="C1744" t="str">
            <v>Other</v>
          </cell>
          <cell r="D1744" t="str">
            <v>IO</v>
          </cell>
          <cell r="E1744" t="str">
            <v>BA</v>
          </cell>
          <cell r="F1744">
            <v>2020</v>
          </cell>
          <cell r="G1744">
            <v>1</v>
          </cell>
          <cell r="H1744">
            <v>314.08999999999997</v>
          </cell>
          <cell r="I1744">
            <v>44.08</v>
          </cell>
          <cell r="J1744">
            <v>82.35</v>
          </cell>
          <cell r="K1744">
            <v>4.33</v>
          </cell>
        </row>
        <row r="1745">
          <cell r="B1745" t="str">
            <v>IOBA2025</v>
          </cell>
          <cell r="C1745" t="str">
            <v>Other</v>
          </cell>
          <cell r="D1745" t="str">
            <v>IO</v>
          </cell>
          <cell r="E1745" t="str">
            <v>BA</v>
          </cell>
          <cell r="F1745">
            <v>2025</v>
          </cell>
          <cell r="G1745">
            <v>1</v>
          </cell>
          <cell r="H1745">
            <v>125.51</v>
          </cell>
          <cell r="I1745">
            <v>41.94</v>
          </cell>
          <cell r="J1745">
            <v>89.37</v>
          </cell>
          <cell r="K1745">
            <v>4.7</v>
          </cell>
        </row>
        <row r="1746">
          <cell r="B1746" t="str">
            <v>IOBA2030</v>
          </cell>
          <cell r="C1746" t="str">
            <v>Other</v>
          </cell>
          <cell r="D1746" t="str">
            <v>IO</v>
          </cell>
          <cell r="E1746" t="str">
            <v>BA</v>
          </cell>
          <cell r="F1746">
            <v>2030</v>
          </cell>
          <cell r="G1746">
            <v>1</v>
          </cell>
          <cell r="H1746">
            <v>0</v>
          </cell>
          <cell r="I1746">
            <v>41.94</v>
          </cell>
          <cell r="J1746">
            <v>103.26</v>
          </cell>
          <cell r="K1746">
            <v>5.43</v>
          </cell>
        </row>
        <row r="1747">
          <cell r="B1747">
            <v>0</v>
          </cell>
          <cell r="C1747">
            <v>0</v>
          </cell>
        </row>
        <row r="1748">
          <cell r="B1748" t="str">
            <v>IOCK2008</v>
          </cell>
          <cell r="C1748" t="str">
            <v>Other</v>
          </cell>
          <cell r="D1748" t="str">
            <v>IO</v>
          </cell>
          <cell r="E1748" t="str">
            <v>CK</v>
          </cell>
          <cell r="F1748">
            <v>2008</v>
          </cell>
          <cell r="G1748">
            <v>1</v>
          </cell>
          <cell r="H1748">
            <v>35.53</v>
          </cell>
          <cell r="I1748">
            <v>159.4</v>
          </cell>
          <cell r="J1748">
            <v>165.92</v>
          </cell>
          <cell r="K1748">
            <v>7.54</v>
          </cell>
        </row>
        <row r="1749">
          <cell r="B1749" t="str">
            <v>IOCK2009</v>
          </cell>
          <cell r="C1749" t="str">
            <v>Other</v>
          </cell>
          <cell r="D1749" t="str">
            <v>IO</v>
          </cell>
          <cell r="E1749" t="str">
            <v>CK</v>
          </cell>
          <cell r="F1749">
            <v>2009</v>
          </cell>
          <cell r="G1749">
            <v>1</v>
          </cell>
          <cell r="H1749">
            <v>39.89</v>
          </cell>
          <cell r="I1749">
            <v>157.80000000000001</v>
          </cell>
          <cell r="J1749">
            <v>164.27</v>
          </cell>
          <cell r="K1749">
            <v>7.47</v>
          </cell>
        </row>
        <row r="1750">
          <cell r="B1750" t="str">
            <v>IOCK2011</v>
          </cell>
          <cell r="C1750" t="str">
            <v>Other</v>
          </cell>
          <cell r="D1750" t="str">
            <v>IO</v>
          </cell>
          <cell r="E1750" t="str">
            <v>CK</v>
          </cell>
          <cell r="F1750">
            <v>2011</v>
          </cell>
          <cell r="G1750">
            <v>1</v>
          </cell>
          <cell r="H1750">
            <v>48.63</v>
          </cell>
          <cell r="I1750">
            <v>154.66</v>
          </cell>
          <cell r="J1750">
            <v>161.69999999999999</v>
          </cell>
          <cell r="K1750">
            <v>7.35</v>
          </cell>
        </row>
        <row r="1751">
          <cell r="B1751" t="str">
            <v>IOCK2013</v>
          </cell>
          <cell r="C1751" t="str">
            <v>Other</v>
          </cell>
          <cell r="D1751" t="str">
            <v>IO</v>
          </cell>
          <cell r="E1751" t="str">
            <v>CK</v>
          </cell>
          <cell r="F1751">
            <v>2013</v>
          </cell>
          <cell r="G1751">
            <v>1</v>
          </cell>
          <cell r="H1751">
            <v>26.23</v>
          </cell>
          <cell r="I1751">
            <v>151.58000000000001</v>
          </cell>
          <cell r="J1751">
            <v>157.43</v>
          </cell>
          <cell r="K1751">
            <v>7.16</v>
          </cell>
        </row>
        <row r="1752">
          <cell r="B1752" t="str">
            <v>IOCK2016</v>
          </cell>
          <cell r="C1752" t="str">
            <v>Other</v>
          </cell>
          <cell r="D1752" t="str">
            <v>IO</v>
          </cell>
          <cell r="E1752" t="str">
            <v>CK</v>
          </cell>
          <cell r="F1752">
            <v>2016</v>
          </cell>
          <cell r="G1752">
            <v>1</v>
          </cell>
          <cell r="H1752">
            <v>36.130000000000003</v>
          </cell>
          <cell r="I1752">
            <v>147.08000000000001</v>
          </cell>
          <cell r="J1752">
            <v>153.99</v>
          </cell>
          <cell r="K1752">
            <v>7</v>
          </cell>
        </row>
        <row r="1753">
          <cell r="B1753" t="str">
            <v>IOCK2020</v>
          </cell>
          <cell r="C1753" t="str">
            <v>Other</v>
          </cell>
          <cell r="D1753" t="str">
            <v>IO</v>
          </cell>
          <cell r="E1753" t="str">
            <v>CK</v>
          </cell>
          <cell r="F1753">
            <v>2020</v>
          </cell>
          <cell r="G1753">
            <v>1</v>
          </cell>
          <cell r="H1753">
            <v>42.71</v>
          </cell>
          <cell r="I1753">
            <v>141.30000000000001</v>
          </cell>
          <cell r="J1753">
            <v>150.27000000000001</v>
          </cell>
          <cell r="K1753">
            <v>6.83</v>
          </cell>
        </row>
        <row r="1754">
          <cell r="B1754" t="str">
            <v>IOCK2025</v>
          </cell>
          <cell r="C1754" t="str">
            <v>Other</v>
          </cell>
          <cell r="D1754" t="str">
            <v>IO</v>
          </cell>
          <cell r="E1754" t="str">
            <v>CK</v>
          </cell>
          <cell r="F1754">
            <v>2025</v>
          </cell>
          <cell r="G1754">
            <v>1</v>
          </cell>
          <cell r="H1754">
            <v>46.82</v>
          </cell>
          <cell r="I1754">
            <v>134.38</v>
          </cell>
          <cell r="J1754">
            <v>146.88</v>
          </cell>
          <cell r="K1754">
            <v>6.68</v>
          </cell>
        </row>
        <row r="1755">
          <cell r="B1755" t="str">
            <v>IOCK2030</v>
          </cell>
          <cell r="C1755" t="str">
            <v>Other</v>
          </cell>
          <cell r="D1755" t="str">
            <v>IO</v>
          </cell>
          <cell r="E1755" t="str">
            <v>CK</v>
          </cell>
          <cell r="F1755">
            <v>2030</v>
          </cell>
          <cell r="G1755">
            <v>1</v>
          </cell>
          <cell r="H1755">
            <v>33.44</v>
          </cell>
          <cell r="I1755">
            <v>127.78</v>
          </cell>
          <cell r="J1755">
            <v>145.19999999999999</v>
          </cell>
          <cell r="K1755">
            <v>6.6</v>
          </cell>
        </row>
        <row r="1756">
          <cell r="B1756">
            <v>0</v>
          </cell>
          <cell r="C1756">
            <v>0</v>
          </cell>
        </row>
        <row r="1757">
          <cell r="B1757" t="str">
            <v>KOBA2008</v>
          </cell>
          <cell r="C1757" t="str">
            <v>Other</v>
          </cell>
          <cell r="D1757" t="str">
            <v>KO</v>
          </cell>
          <cell r="E1757" t="str">
            <v>BA</v>
          </cell>
          <cell r="F1757">
            <v>2008</v>
          </cell>
          <cell r="G1757">
            <v>1</v>
          </cell>
          <cell r="H1757">
            <v>31.21</v>
          </cell>
          <cell r="I1757">
            <v>81.8</v>
          </cell>
          <cell r="J1757">
            <v>152.96</v>
          </cell>
          <cell r="K1757">
            <v>7.13</v>
          </cell>
        </row>
        <row r="1758">
          <cell r="B1758" t="str">
            <v>KOBA2009</v>
          </cell>
          <cell r="C1758" t="str">
            <v>Other</v>
          </cell>
          <cell r="D1758" t="str">
            <v>KO</v>
          </cell>
          <cell r="E1758" t="str">
            <v>BA</v>
          </cell>
          <cell r="F1758">
            <v>2009</v>
          </cell>
          <cell r="G1758">
            <v>1</v>
          </cell>
          <cell r="H1758">
            <v>31.8</v>
          </cell>
          <cell r="I1758">
            <v>81.39</v>
          </cell>
          <cell r="J1758">
            <v>145.85</v>
          </cell>
          <cell r="K1758">
            <v>6.8</v>
          </cell>
        </row>
        <row r="1759">
          <cell r="B1759" t="str">
            <v>KOBA2011</v>
          </cell>
          <cell r="C1759" t="str">
            <v>Other</v>
          </cell>
          <cell r="D1759" t="str">
            <v>KO</v>
          </cell>
          <cell r="E1759" t="str">
            <v>BA</v>
          </cell>
          <cell r="F1759">
            <v>2011</v>
          </cell>
          <cell r="G1759">
            <v>1</v>
          </cell>
          <cell r="H1759">
            <v>32.97</v>
          </cell>
          <cell r="I1759">
            <v>80.58</v>
          </cell>
          <cell r="J1759">
            <v>134.19999999999999</v>
          </cell>
          <cell r="K1759">
            <v>6.26</v>
          </cell>
        </row>
        <row r="1760">
          <cell r="B1760" t="str">
            <v>KOBA2013</v>
          </cell>
          <cell r="C1760" t="str">
            <v>Other</v>
          </cell>
          <cell r="D1760" t="str">
            <v>KO</v>
          </cell>
          <cell r="E1760" t="str">
            <v>BA</v>
          </cell>
          <cell r="F1760">
            <v>2013</v>
          </cell>
          <cell r="G1760">
            <v>1</v>
          </cell>
          <cell r="H1760">
            <v>34.14</v>
          </cell>
          <cell r="I1760">
            <v>79.77</v>
          </cell>
          <cell r="J1760">
            <v>108.24</v>
          </cell>
          <cell r="K1760">
            <v>5.05</v>
          </cell>
        </row>
        <row r="1761">
          <cell r="B1761" t="str">
            <v>KOBA2016</v>
          </cell>
          <cell r="C1761" t="str">
            <v>Other</v>
          </cell>
          <cell r="D1761" t="str">
            <v>KO</v>
          </cell>
          <cell r="E1761" t="str">
            <v>BA</v>
          </cell>
          <cell r="F1761">
            <v>2016</v>
          </cell>
          <cell r="G1761">
            <v>1</v>
          </cell>
          <cell r="H1761">
            <v>23.29</v>
          </cell>
          <cell r="I1761">
            <v>78.58</v>
          </cell>
          <cell r="J1761">
            <v>108.82</v>
          </cell>
          <cell r="K1761">
            <v>5.08</v>
          </cell>
        </row>
        <row r="1762">
          <cell r="B1762" t="str">
            <v>KOBA2020</v>
          </cell>
          <cell r="C1762" t="str">
            <v>Other</v>
          </cell>
          <cell r="D1762" t="str">
            <v>KO</v>
          </cell>
          <cell r="E1762" t="str">
            <v>BA</v>
          </cell>
          <cell r="F1762">
            <v>2020</v>
          </cell>
          <cell r="G1762">
            <v>1</v>
          </cell>
          <cell r="H1762">
            <v>0</v>
          </cell>
          <cell r="I1762">
            <v>77.02</v>
          </cell>
          <cell r="J1762">
            <v>110.29</v>
          </cell>
          <cell r="K1762">
            <v>5.14</v>
          </cell>
        </row>
        <row r="1763">
          <cell r="B1763" t="str">
            <v>KOBA2025</v>
          </cell>
          <cell r="C1763" t="str">
            <v>Other</v>
          </cell>
          <cell r="D1763" t="str">
            <v>KO</v>
          </cell>
          <cell r="E1763" t="str">
            <v>BA</v>
          </cell>
          <cell r="F1763">
            <v>2025</v>
          </cell>
          <cell r="G1763">
            <v>1</v>
          </cell>
          <cell r="H1763">
            <v>0</v>
          </cell>
          <cell r="I1763">
            <v>75.11</v>
          </cell>
          <cell r="J1763">
            <v>118.21</v>
          </cell>
          <cell r="K1763">
            <v>5.51</v>
          </cell>
        </row>
        <row r="1764">
          <cell r="B1764" t="str">
            <v>KOBA2030</v>
          </cell>
          <cell r="C1764" t="str">
            <v>Other</v>
          </cell>
          <cell r="D1764" t="str">
            <v>KO</v>
          </cell>
          <cell r="E1764" t="str">
            <v>BA</v>
          </cell>
          <cell r="F1764">
            <v>2030</v>
          </cell>
          <cell r="G1764">
            <v>1</v>
          </cell>
          <cell r="H1764">
            <v>0</v>
          </cell>
          <cell r="I1764">
            <v>73.260000000000005</v>
          </cell>
          <cell r="J1764">
            <v>125.96</v>
          </cell>
          <cell r="K1764">
            <v>5.87</v>
          </cell>
        </row>
        <row r="1765">
          <cell r="B1765">
            <v>0</v>
          </cell>
          <cell r="C1765">
            <v>0</v>
          </cell>
        </row>
        <row r="1766">
          <cell r="B1766" t="str">
            <v>KOLD2008</v>
          </cell>
          <cell r="C1766" t="str">
            <v>Other</v>
          </cell>
          <cell r="D1766" t="str">
            <v>KO</v>
          </cell>
          <cell r="E1766" t="str">
            <v>LD</v>
          </cell>
          <cell r="F1766">
            <v>2008</v>
          </cell>
          <cell r="G1766">
            <v>1</v>
          </cell>
          <cell r="H1766">
            <v>9.69</v>
          </cell>
          <cell r="I1766">
            <v>48.18</v>
          </cell>
          <cell r="J1766">
            <v>92.75</v>
          </cell>
          <cell r="K1766">
            <v>7.13</v>
          </cell>
        </row>
        <row r="1767">
          <cell r="B1767" t="str">
            <v>KOLD2009</v>
          </cell>
          <cell r="C1767" t="str">
            <v>Other</v>
          </cell>
          <cell r="D1767" t="str">
            <v>KO</v>
          </cell>
          <cell r="E1767" t="str">
            <v>LD</v>
          </cell>
          <cell r="F1767">
            <v>2009</v>
          </cell>
          <cell r="G1767">
            <v>1</v>
          </cell>
          <cell r="H1767">
            <v>10.039999999999999</v>
          </cell>
          <cell r="I1767">
            <v>47.94</v>
          </cell>
          <cell r="J1767">
            <v>88.44</v>
          </cell>
          <cell r="K1767">
            <v>6.8</v>
          </cell>
        </row>
        <row r="1768">
          <cell r="B1768" t="str">
            <v>KOLD2011</v>
          </cell>
          <cell r="C1768" t="str">
            <v>Other</v>
          </cell>
          <cell r="D1768" t="str">
            <v>KO</v>
          </cell>
          <cell r="E1768" t="str">
            <v>LD</v>
          </cell>
          <cell r="F1768">
            <v>2011</v>
          </cell>
          <cell r="G1768">
            <v>1</v>
          </cell>
          <cell r="H1768">
            <v>10.73</v>
          </cell>
          <cell r="I1768">
            <v>47.46</v>
          </cell>
          <cell r="J1768">
            <v>81.37</v>
          </cell>
          <cell r="K1768">
            <v>6.26</v>
          </cell>
        </row>
        <row r="1769">
          <cell r="B1769" t="str">
            <v>KOLD2013</v>
          </cell>
          <cell r="C1769" t="str">
            <v>Other</v>
          </cell>
          <cell r="D1769" t="str">
            <v>KO</v>
          </cell>
          <cell r="E1769" t="str">
            <v>LD</v>
          </cell>
          <cell r="F1769">
            <v>2013</v>
          </cell>
          <cell r="G1769">
            <v>1</v>
          </cell>
          <cell r="H1769">
            <v>11.43</v>
          </cell>
          <cell r="I1769">
            <v>46.99</v>
          </cell>
          <cell r="J1769">
            <v>65.63</v>
          </cell>
          <cell r="K1769">
            <v>5.05</v>
          </cell>
        </row>
        <row r="1770">
          <cell r="B1770" t="str">
            <v>KOLD2016</v>
          </cell>
          <cell r="C1770" t="str">
            <v>Other</v>
          </cell>
          <cell r="D1770" t="str">
            <v>KO</v>
          </cell>
          <cell r="E1770" t="str">
            <v>LD</v>
          </cell>
          <cell r="F1770">
            <v>2016</v>
          </cell>
          <cell r="G1770">
            <v>1</v>
          </cell>
          <cell r="H1770">
            <v>12.47</v>
          </cell>
          <cell r="I1770">
            <v>46.29</v>
          </cell>
          <cell r="J1770">
            <v>65.98</v>
          </cell>
          <cell r="K1770">
            <v>5.08</v>
          </cell>
        </row>
        <row r="1771">
          <cell r="B1771" t="str">
            <v>KOLD2020</v>
          </cell>
          <cell r="C1771" t="str">
            <v>Other</v>
          </cell>
          <cell r="D1771" t="str">
            <v>KO</v>
          </cell>
          <cell r="E1771" t="str">
            <v>LD</v>
          </cell>
          <cell r="F1771">
            <v>2020</v>
          </cell>
          <cell r="G1771">
            <v>1</v>
          </cell>
          <cell r="H1771">
            <v>13.86</v>
          </cell>
          <cell r="I1771">
            <v>45.37</v>
          </cell>
          <cell r="J1771">
            <v>66.87</v>
          </cell>
          <cell r="K1771">
            <v>5.14</v>
          </cell>
        </row>
        <row r="1772">
          <cell r="B1772" t="str">
            <v>KOLD2025</v>
          </cell>
          <cell r="C1772" t="str">
            <v>Other</v>
          </cell>
          <cell r="D1772" t="str">
            <v>KO</v>
          </cell>
          <cell r="E1772" t="str">
            <v>LD</v>
          </cell>
          <cell r="F1772">
            <v>2025</v>
          </cell>
          <cell r="G1772">
            <v>1</v>
          </cell>
          <cell r="H1772">
            <v>15.6</v>
          </cell>
          <cell r="I1772">
            <v>44.24</v>
          </cell>
          <cell r="J1772">
            <v>71.680000000000007</v>
          </cell>
          <cell r="K1772">
            <v>5.51</v>
          </cell>
        </row>
        <row r="1773">
          <cell r="B1773" t="str">
            <v>KOLD2030</v>
          </cell>
          <cell r="C1773" t="str">
            <v>Other</v>
          </cell>
          <cell r="D1773" t="str">
            <v>KO</v>
          </cell>
          <cell r="E1773" t="str">
            <v>LD</v>
          </cell>
          <cell r="F1773">
            <v>2030</v>
          </cell>
          <cell r="G1773">
            <v>1</v>
          </cell>
          <cell r="H1773">
            <v>17.329999999999998</v>
          </cell>
          <cell r="I1773">
            <v>43.15</v>
          </cell>
          <cell r="J1773">
            <v>76.37</v>
          </cell>
          <cell r="K1773">
            <v>5.87</v>
          </cell>
        </row>
        <row r="1774">
          <cell r="B1774">
            <v>0</v>
          </cell>
          <cell r="C1774">
            <v>0</v>
          </cell>
        </row>
        <row r="1775">
          <cell r="B1775" t="str">
            <v>KZSB2008</v>
          </cell>
          <cell r="C1775" t="str">
            <v>Other</v>
          </cell>
          <cell r="D1775" t="str">
            <v>KZ</v>
          </cell>
          <cell r="E1775" t="str">
            <v>SB</v>
          </cell>
          <cell r="F1775">
            <v>2008</v>
          </cell>
          <cell r="G1775">
            <v>1</v>
          </cell>
          <cell r="H1775">
            <v>65</v>
          </cell>
          <cell r="I1775">
            <v>55.81</v>
          </cell>
          <cell r="J1775">
            <v>55.81</v>
          </cell>
          <cell r="K1775">
            <v>4.6500000000000004</v>
          </cell>
        </row>
        <row r="1776">
          <cell r="B1776" t="str">
            <v>KZSB2009</v>
          </cell>
          <cell r="C1776" t="str">
            <v>Other</v>
          </cell>
          <cell r="D1776" t="str">
            <v>KZ</v>
          </cell>
          <cell r="E1776" t="str">
            <v>SB</v>
          </cell>
          <cell r="F1776">
            <v>2009</v>
          </cell>
          <cell r="G1776">
            <v>1</v>
          </cell>
          <cell r="H1776">
            <v>65.33</v>
          </cell>
          <cell r="I1776">
            <v>55.53</v>
          </cell>
          <cell r="J1776">
            <v>55.53</v>
          </cell>
          <cell r="K1776">
            <v>4.63</v>
          </cell>
        </row>
        <row r="1777">
          <cell r="B1777" t="str">
            <v>KZSB2011</v>
          </cell>
          <cell r="C1777" t="str">
            <v>Other</v>
          </cell>
          <cell r="D1777" t="str">
            <v>KZ</v>
          </cell>
          <cell r="E1777" t="str">
            <v>SB</v>
          </cell>
          <cell r="F1777">
            <v>2011</v>
          </cell>
          <cell r="G1777">
            <v>1</v>
          </cell>
          <cell r="H1777">
            <v>67.92</v>
          </cell>
          <cell r="I1777">
            <v>54.98</v>
          </cell>
          <cell r="J1777">
            <v>54.98</v>
          </cell>
          <cell r="K1777">
            <v>4.58</v>
          </cell>
        </row>
        <row r="1778">
          <cell r="B1778" t="str">
            <v>KZSB2013</v>
          </cell>
          <cell r="C1778" t="str">
            <v>Other</v>
          </cell>
          <cell r="D1778" t="str">
            <v>KZ</v>
          </cell>
          <cell r="E1778" t="str">
            <v>SB</v>
          </cell>
          <cell r="F1778">
            <v>2013</v>
          </cell>
          <cell r="G1778">
            <v>1</v>
          </cell>
          <cell r="H1778">
            <v>70.67</v>
          </cell>
          <cell r="I1778">
            <v>54.43</v>
          </cell>
          <cell r="J1778">
            <v>54.43</v>
          </cell>
          <cell r="K1778">
            <v>4.54</v>
          </cell>
        </row>
        <row r="1779">
          <cell r="B1779" t="str">
            <v>KZSB2016</v>
          </cell>
          <cell r="C1779" t="str">
            <v>Other</v>
          </cell>
          <cell r="D1779" t="str">
            <v>KZ</v>
          </cell>
          <cell r="E1779" t="str">
            <v>SB</v>
          </cell>
          <cell r="F1779">
            <v>2016</v>
          </cell>
          <cell r="G1779">
            <v>1</v>
          </cell>
          <cell r="H1779">
            <v>75</v>
          </cell>
          <cell r="I1779">
            <v>53.62</v>
          </cell>
          <cell r="J1779">
            <v>53.62</v>
          </cell>
          <cell r="K1779">
            <v>4.47</v>
          </cell>
        </row>
        <row r="1780">
          <cell r="B1780" t="str">
            <v>KZSB2020</v>
          </cell>
          <cell r="C1780" t="str">
            <v>Other</v>
          </cell>
          <cell r="D1780" t="str">
            <v>KZ</v>
          </cell>
          <cell r="E1780" t="str">
            <v>SB</v>
          </cell>
          <cell r="F1780">
            <v>2020</v>
          </cell>
          <cell r="G1780">
            <v>1</v>
          </cell>
          <cell r="H1780">
            <v>80.42</v>
          </cell>
          <cell r="I1780">
            <v>52.55</v>
          </cell>
          <cell r="J1780">
            <v>52.55</v>
          </cell>
          <cell r="K1780">
            <v>4.38</v>
          </cell>
        </row>
        <row r="1781">
          <cell r="B1781" t="str">
            <v>KZSB2025</v>
          </cell>
          <cell r="C1781" t="str">
            <v>Other</v>
          </cell>
          <cell r="D1781" t="str">
            <v>KZ</v>
          </cell>
          <cell r="E1781" t="str">
            <v>SB</v>
          </cell>
          <cell r="F1781">
            <v>2025</v>
          </cell>
          <cell r="G1781">
            <v>1</v>
          </cell>
          <cell r="H1781">
            <v>84.33</v>
          </cell>
          <cell r="I1781">
            <v>51.25</v>
          </cell>
          <cell r="J1781">
            <v>51.25</v>
          </cell>
          <cell r="K1781">
            <v>4.2699999999999996</v>
          </cell>
        </row>
        <row r="1782">
          <cell r="B1782" t="str">
            <v>KZSB2030</v>
          </cell>
          <cell r="C1782" t="str">
            <v>Other</v>
          </cell>
          <cell r="D1782" t="str">
            <v>KZ</v>
          </cell>
          <cell r="E1782" t="str">
            <v>SB</v>
          </cell>
          <cell r="F1782">
            <v>2030</v>
          </cell>
          <cell r="G1782">
            <v>1</v>
          </cell>
          <cell r="H1782">
            <v>88.42</v>
          </cell>
          <cell r="I1782">
            <v>49.98</v>
          </cell>
          <cell r="J1782">
            <v>49.98</v>
          </cell>
          <cell r="K1782">
            <v>4.17</v>
          </cell>
        </row>
        <row r="1783">
          <cell r="B1783">
            <v>0</v>
          </cell>
          <cell r="C1783">
            <v>0</v>
          </cell>
        </row>
        <row r="1784">
          <cell r="B1784" t="str">
            <v>KZCK2008</v>
          </cell>
          <cell r="C1784" t="str">
            <v>Other</v>
          </cell>
          <cell r="D1784" t="str">
            <v>KZ</v>
          </cell>
          <cell r="E1784" t="str">
            <v>CK</v>
          </cell>
          <cell r="F1784">
            <v>2008</v>
          </cell>
          <cell r="G1784">
            <v>1</v>
          </cell>
          <cell r="H1784">
            <v>14.3</v>
          </cell>
          <cell r="I1784">
            <v>89</v>
          </cell>
          <cell r="J1784">
            <v>170.11</v>
          </cell>
          <cell r="K1784">
            <v>7.4</v>
          </cell>
        </row>
        <row r="1785">
          <cell r="B1785" t="str">
            <v>KZCK2009</v>
          </cell>
          <cell r="C1785" t="str">
            <v>Other</v>
          </cell>
          <cell r="D1785" t="str">
            <v>KZ</v>
          </cell>
          <cell r="E1785" t="str">
            <v>CK</v>
          </cell>
          <cell r="F1785">
            <v>2009</v>
          </cell>
          <cell r="G1785">
            <v>1</v>
          </cell>
          <cell r="H1785">
            <v>14.86</v>
          </cell>
          <cell r="I1785">
            <v>161.82</v>
          </cell>
          <cell r="J1785">
            <v>165.49</v>
          </cell>
          <cell r="K1785">
            <v>7.2</v>
          </cell>
        </row>
        <row r="1786">
          <cell r="B1786" t="str">
            <v>KZCK2011</v>
          </cell>
          <cell r="C1786" t="str">
            <v>Other</v>
          </cell>
          <cell r="D1786" t="str">
            <v>KZ</v>
          </cell>
          <cell r="E1786" t="str">
            <v>CK</v>
          </cell>
          <cell r="F1786">
            <v>2011</v>
          </cell>
          <cell r="G1786">
            <v>1</v>
          </cell>
          <cell r="H1786">
            <v>15.97</v>
          </cell>
          <cell r="I1786">
            <v>160.19999999999999</v>
          </cell>
          <cell r="J1786">
            <v>160.46</v>
          </cell>
          <cell r="K1786">
            <v>6.98</v>
          </cell>
        </row>
        <row r="1787">
          <cell r="B1787" t="str">
            <v>KZCK2013</v>
          </cell>
          <cell r="C1787" t="str">
            <v>Other</v>
          </cell>
          <cell r="D1787" t="str">
            <v>KZ</v>
          </cell>
          <cell r="E1787" t="str">
            <v>CK</v>
          </cell>
          <cell r="F1787">
            <v>2013</v>
          </cell>
          <cell r="G1787">
            <v>1</v>
          </cell>
          <cell r="H1787">
            <v>13.31</v>
          </cell>
          <cell r="I1787">
            <v>158.61000000000001</v>
          </cell>
          <cell r="J1787">
            <v>158.61000000000001</v>
          </cell>
          <cell r="K1787">
            <v>6.9</v>
          </cell>
        </row>
        <row r="1788">
          <cell r="B1788" t="str">
            <v>KZCK2016</v>
          </cell>
          <cell r="C1788" t="str">
            <v>Other</v>
          </cell>
          <cell r="D1788" t="str">
            <v>KZ</v>
          </cell>
          <cell r="E1788" t="str">
            <v>CK</v>
          </cell>
          <cell r="F1788">
            <v>2016</v>
          </cell>
          <cell r="G1788">
            <v>1</v>
          </cell>
          <cell r="H1788">
            <v>14.13</v>
          </cell>
          <cell r="I1788">
            <v>156.24</v>
          </cell>
          <cell r="J1788">
            <v>156.24</v>
          </cell>
          <cell r="K1788">
            <v>6.79</v>
          </cell>
        </row>
        <row r="1789">
          <cell r="B1789" t="str">
            <v>KZCK2020</v>
          </cell>
          <cell r="C1789" t="str">
            <v>Other</v>
          </cell>
          <cell r="D1789" t="str">
            <v>KZ</v>
          </cell>
          <cell r="E1789" t="str">
            <v>CK</v>
          </cell>
          <cell r="F1789">
            <v>2020</v>
          </cell>
          <cell r="G1789">
            <v>1</v>
          </cell>
          <cell r="H1789">
            <v>15.13</v>
          </cell>
          <cell r="I1789">
            <v>153.13999999999999</v>
          </cell>
          <cell r="J1789">
            <v>153.13999999999999</v>
          </cell>
          <cell r="K1789">
            <v>6.66</v>
          </cell>
        </row>
        <row r="1790">
          <cell r="B1790" t="str">
            <v>KZCK2025</v>
          </cell>
          <cell r="C1790" t="str">
            <v>Other</v>
          </cell>
          <cell r="D1790" t="str">
            <v>KZ</v>
          </cell>
          <cell r="E1790" t="str">
            <v>CK</v>
          </cell>
          <cell r="F1790">
            <v>2025</v>
          </cell>
          <cell r="G1790">
            <v>1</v>
          </cell>
          <cell r="H1790">
            <v>15.87</v>
          </cell>
          <cell r="I1790">
            <v>149.35</v>
          </cell>
          <cell r="J1790">
            <v>149.35</v>
          </cell>
          <cell r="K1790">
            <v>6.49</v>
          </cell>
        </row>
        <row r="1791">
          <cell r="B1791" t="str">
            <v>KZCK2030</v>
          </cell>
          <cell r="C1791" t="str">
            <v>Other</v>
          </cell>
          <cell r="D1791" t="str">
            <v>KZ</v>
          </cell>
          <cell r="E1791" t="str">
            <v>CK</v>
          </cell>
          <cell r="F1791">
            <v>2030</v>
          </cell>
          <cell r="G1791">
            <v>1</v>
          </cell>
          <cell r="H1791">
            <v>16.649999999999999</v>
          </cell>
          <cell r="I1791">
            <v>145.65</v>
          </cell>
          <cell r="J1791">
            <v>145.65</v>
          </cell>
          <cell r="K1791">
            <v>6.33</v>
          </cell>
        </row>
        <row r="1792">
          <cell r="B1792">
            <v>0</v>
          </cell>
          <cell r="C1792">
            <v>0</v>
          </cell>
        </row>
        <row r="1793">
          <cell r="B1793" t="str">
            <v>MXSB2008</v>
          </cell>
          <cell r="C1793" t="str">
            <v>Other</v>
          </cell>
          <cell r="D1793" t="str">
            <v>MX</v>
          </cell>
          <cell r="E1793" t="str">
            <v>SB</v>
          </cell>
          <cell r="F1793">
            <v>2008</v>
          </cell>
          <cell r="G1793">
            <v>1</v>
          </cell>
          <cell r="H1793">
            <v>10.84</v>
          </cell>
          <cell r="I1793">
            <v>74.959999999999994</v>
          </cell>
          <cell r="J1793">
            <v>134.99</v>
          </cell>
          <cell r="K1793">
            <v>7.71</v>
          </cell>
        </row>
        <row r="1794">
          <cell r="B1794" t="str">
            <v>MXSB2009</v>
          </cell>
          <cell r="C1794" t="str">
            <v>Other</v>
          </cell>
          <cell r="D1794" t="str">
            <v>MX</v>
          </cell>
          <cell r="E1794" t="str">
            <v>SB</v>
          </cell>
          <cell r="F1794">
            <v>2009</v>
          </cell>
          <cell r="G1794">
            <v>1</v>
          </cell>
          <cell r="H1794">
            <v>10.78</v>
          </cell>
          <cell r="I1794">
            <v>74.78</v>
          </cell>
          <cell r="J1794">
            <v>128.19</v>
          </cell>
          <cell r="K1794">
            <v>7.32</v>
          </cell>
        </row>
        <row r="1795">
          <cell r="B1795" t="str">
            <v>MXSB2011</v>
          </cell>
          <cell r="C1795" t="str">
            <v>Other</v>
          </cell>
          <cell r="D1795" t="str">
            <v>MX</v>
          </cell>
          <cell r="E1795" t="str">
            <v>SB</v>
          </cell>
          <cell r="F1795">
            <v>2011</v>
          </cell>
          <cell r="G1795">
            <v>1</v>
          </cell>
          <cell r="H1795">
            <v>10.67</v>
          </cell>
          <cell r="I1795">
            <v>74.400000000000006</v>
          </cell>
          <cell r="J1795">
            <v>117.91</v>
          </cell>
          <cell r="K1795">
            <v>6.73</v>
          </cell>
        </row>
        <row r="1796">
          <cell r="B1796" t="str">
            <v>MXSB2013</v>
          </cell>
          <cell r="C1796" t="str">
            <v>Other</v>
          </cell>
          <cell r="D1796" t="str">
            <v>MX</v>
          </cell>
          <cell r="E1796" t="str">
            <v>SB</v>
          </cell>
          <cell r="F1796">
            <v>2013</v>
          </cell>
          <cell r="G1796">
            <v>1</v>
          </cell>
          <cell r="H1796">
            <v>10.56</v>
          </cell>
          <cell r="I1796">
            <v>74.03</v>
          </cell>
          <cell r="J1796">
            <v>105.94</v>
          </cell>
          <cell r="K1796">
            <v>6.05</v>
          </cell>
        </row>
        <row r="1797">
          <cell r="B1797" t="str">
            <v>MXSB2016</v>
          </cell>
          <cell r="C1797" t="str">
            <v>Other</v>
          </cell>
          <cell r="D1797" t="str">
            <v>MX</v>
          </cell>
          <cell r="E1797" t="str">
            <v>SB</v>
          </cell>
          <cell r="F1797">
            <v>2016</v>
          </cell>
          <cell r="G1797">
            <v>1</v>
          </cell>
          <cell r="H1797">
            <v>10.39</v>
          </cell>
          <cell r="I1797">
            <v>73.48</v>
          </cell>
          <cell r="J1797">
            <v>106.41</v>
          </cell>
          <cell r="K1797">
            <v>6.07</v>
          </cell>
        </row>
        <row r="1798">
          <cell r="B1798" t="str">
            <v>MXSB2020</v>
          </cell>
          <cell r="C1798" t="str">
            <v>Other</v>
          </cell>
          <cell r="D1798" t="str">
            <v>MX</v>
          </cell>
          <cell r="E1798" t="str">
            <v>SB</v>
          </cell>
          <cell r="F1798">
            <v>2020</v>
          </cell>
          <cell r="G1798">
            <v>1</v>
          </cell>
          <cell r="H1798">
            <v>10.17</v>
          </cell>
          <cell r="I1798">
            <v>72.75</v>
          </cell>
          <cell r="J1798">
            <v>107.61</v>
          </cell>
          <cell r="K1798">
            <v>6.14</v>
          </cell>
        </row>
        <row r="1799">
          <cell r="B1799" t="str">
            <v>MXSB2025</v>
          </cell>
          <cell r="C1799" t="str">
            <v>Other</v>
          </cell>
          <cell r="D1799" t="str">
            <v>MX</v>
          </cell>
          <cell r="E1799" t="str">
            <v>SB</v>
          </cell>
          <cell r="F1799">
            <v>2025</v>
          </cell>
          <cell r="G1799">
            <v>1</v>
          </cell>
          <cell r="H1799">
            <v>9.89</v>
          </cell>
          <cell r="I1799">
            <v>71.84</v>
          </cell>
          <cell r="J1799">
            <v>110.98</v>
          </cell>
          <cell r="K1799">
            <v>6.33</v>
          </cell>
        </row>
        <row r="1800">
          <cell r="B1800" t="str">
            <v>MXSB2030</v>
          </cell>
          <cell r="C1800" t="str">
            <v>Other</v>
          </cell>
          <cell r="D1800" t="str">
            <v>MX</v>
          </cell>
          <cell r="E1800" t="str">
            <v>SB</v>
          </cell>
          <cell r="F1800">
            <v>2030</v>
          </cell>
          <cell r="G1800">
            <v>1</v>
          </cell>
          <cell r="H1800">
            <v>9.6199999999999992</v>
          </cell>
          <cell r="I1800">
            <v>70.95</v>
          </cell>
          <cell r="J1800">
            <v>110.32</v>
          </cell>
          <cell r="K1800">
            <v>6.3</v>
          </cell>
        </row>
        <row r="1801">
          <cell r="B1801">
            <v>0</v>
          </cell>
          <cell r="C1801">
            <v>0</v>
          </cell>
        </row>
        <row r="1802">
          <cell r="B1802" t="str">
            <v>MXCK2008</v>
          </cell>
          <cell r="C1802" t="str">
            <v>Other</v>
          </cell>
          <cell r="D1802" t="str">
            <v>MX</v>
          </cell>
          <cell r="E1802" t="str">
            <v>CK</v>
          </cell>
          <cell r="F1802">
            <v>2008</v>
          </cell>
          <cell r="G1802">
            <v>1</v>
          </cell>
          <cell r="H1802">
            <v>1.92</v>
          </cell>
          <cell r="I1802">
            <v>178.45</v>
          </cell>
          <cell r="J1802">
            <v>178.45</v>
          </cell>
          <cell r="K1802">
            <v>8.84</v>
          </cell>
        </row>
        <row r="1803">
          <cell r="B1803" t="str">
            <v>MXCK2009</v>
          </cell>
          <cell r="C1803" t="str">
            <v>Other</v>
          </cell>
          <cell r="D1803" t="str">
            <v>MX</v>
          </cell>
          <cell r="E1803" t="str">
            <v>CK</v>
          </cell>
          <cell r="F1803">
            <v>2009</v>
          </cell>
          <cell r="G1803">
            <v>1</v>
          </cell>
          <cell r="H1803">
            <v>0</v>
          </cell>
          <cell r="I1803">
            <v>178</v>
          </cell>
          <cell r="J1803">
            <v>178</v>
          </cell>
          <cell r="K1803">
            <v>8.82</v>
          </cell>
        </row>
        <row r="1804">
          <cell r="B1804" t="str">
            <v>MXCK2011</v>
          </cell>
          <cell r="C1804" t="str">
            <v>Other</v>
          </cell>
          <cell r="D1804" t="str">
            <v>MX</v>
          </cell>
          <cell r="E1804" t="str">
            <v>CK</v>
          </cell>
          <cell r="F1804">
            <v>2011</v>
          </cell>
          <cell r="G1804">
            <v>1</v>
          </cell>
          <cell r="H1804">
            <v>0</v>
          </cell>
          <cell r="I1804">
            <v>177.12</v>
          </cell>
          <cell r="J1804">
            <v>177.12</v>
          </cell>
          <cell r="K1804">
            <v>8.77</v>
          </cell>
        </row>
        <row r="1805">
          <cell r="B1805" t="str">
            <v>MXCK2013</v>
          </cell>
          <cell r="C1805" t="str">
            <v>Other</v>
          </cell>
          <cell r="D1805" t="str">
            <v>MX</v>
          </cell>
          <cell r="E1805" t="str">
            <v>CK</v>
          </cell>
          <cell r="F1805">
            <v>2013</v>
          </cell>
          <cell r="G1805">
            <v>1</v>
          </cell>
          <cell r="H1805">
            <v>0</v>
          </cell>
          <cell r="I1805">
            <v>176.23</v>
          </cell>
          <cell r="J1805">
            <v>176.23</v>
          </cell>
          <cell r="K1805">
            <v>8.73</v>
          </cell>
        </row>
        <row r="1806">
          <cell r="B1806" t="str">
            <v>MXCK2016</v>
          </cell>
          <cell r="C1806" t="str">
            <v>Other</v>
          </cell>
          <cell r="D1806" t="str">
            <v>MX</v>
          </cell>
          <cell r="E1806" t="str">
            <v>CK</v>
          </cell>
          <cell r="F1806">
            <v>2016</v>
          </cell>
          <cell r="G1806">
            <v>1</v>
          </cell>
          <cell r="H1806">
            <v>0</v>
          </cell>
          <cell r="I1806">
            <v>174.91</v>
          </cell>
          <cell r="J1806">
            <v>174.91</v>
          </cell>
          <cell r="K1806">
            <v>8.66</v>
          </cell>
        </row>
        <row r="1807">
          <cell r="B1807" t="str">
            <v>MXCK2020</v>
          </cell>
          <cell r="C1807" t="str">
            <v>Other</v>
          </cell>
          <cell r="D1807" t="str">
            <v>MX</v>
          </cell>
          <cell r="E1807" t="str">
            <v>CK</v>
          </cell>
          <cell r="F1807">
            <v>2020</v>
          </cell>
          <cell r="G1807">
            <v>1</v>
          </cell>
          <cell r="H1807">
            <v>0</v>
          </cell>
          <cell r="I1807">
            <v>173.17</v>
          </cell>
          <cell r="J1807">
            <v>173.17</v>
          </cell>
          <cell r="K1807">
            <v>8.58</v>
          </cell>
        </row>
        <row r="1808">
          <cell r="B1808" t="str">
            <v>MXCK2025</v>
          </cell>
          <cell r="C1808" t="str">
            <v>Other</v>
          </cell>
          <cell r="D1808" t="str">
            <v>MX</v>
          </cell>
          <cell r="E1808" t="str">
            <v>CK</v>
          </cell>
          <cell r="F1808">
            <v>2025</v>
          </cell>
          <cell r="G1808">
            <v>1</v>
          </cell>
          <cell r="H1808">
            <v>0</v>
          </cell>
          <cell r="I1808">
            <v>171.02</v>
          </cell>
          <cell r="J1808">
            <v>171.02</v>
          </cell>
          <cell r="K1808">
            <v>8.4700000000000006</v>
          </cell>
        </row>
        <row r="1809">
          <cell r="B1809" t="str">
            <v>MXCK2030</v>
          </cell>
          <cell r="C1809" t="str">
            <v>Other</v>
          </cell>
          <cell r="D1809" t="str">
            <v>MX</v>
          </cell>
          <cell r="E1809" t="str">
            <v>CK</v>
          </cell>
          <cell r="F1809">
            <v>2030</v>
          </cell>
          <cell r="G1809">
            <v>1</v>
          </cell>
          <cell r="H1809">
            <v>0</v>
          </cell>
          <cell r="I1809">
            <v>168.89</v>
          </cell>
          <cell r="J1809">
            <v>168.89</v>
          </cell>
          <cell r="K1809">
            <v>8.36</v>
          </cell>
        </row>
        <row r="1810">
          <cell r="B1810">
            <v>0</v>
          </cell>
          <cell r="C1810">
            <v>0</v>
          </cell>
        </row>
        <row r="1811">
          <cell r="B1811" t="str">
            <v>OSSB2008</v>
          </cell>
          <cell r="C1811" t="str">
            <v>Other</v>
          </cell>
          <cell r="D1811" t="str">
            <v>OS</v>
          </cell>
          <cell r="E1811" t="str">
            <v>SB</v>
          </cell>
          <cell r="F1811">
            <v>2008</v>
          </cell>
          <cell r="G1811">
            <v>1</v>
          </cell>
          <cell r="H1811">
            <v>6.69</v>
          </cell>
          <cell r="I1811">
            <v>46.78</v>
          </cell>
          <cell r="J1811">
            <v>105.45</v>
          </cell>
          <cell r="K1811">
            <v>6.59</v>
          </cell>
        </row>
        <row r="1812">
          <cell r="B1812" t="str">
            <v>OSSB2009</v>
          </cell>
          <cell r="C1812" t="str">
            <v>Other</v>
          </cell>
          <cell r="D1812" t="str">
            <v>OS</v>
          </cell>
          <cell r="E1812" t="str">
            <v>SB</v>
          </cell>
          <cell r="F1812">
            <v>2009</v>
          </cell>
          <cell r="G1812">
            <v>1</v>
          </cell>
          <cell r="H1812">
            <v>6.66</v>
          </cell>
          <cell r="I1812">
            <v>46.32</v>
          </cell>
          <cell r="J1812">
            <v>102.81</v>
          </cell>
          <cell r="K1812">
            <v>6.43</v>
          </cell>
        </row>
        <row r="1813">
          <cell r="B1813" t="str">
            <v>OSSB2011</v>
          </cell>
          <cell r="C1813" t="str">
            <v>Other</v>
          </cell>
          <cell r="D1813" t="str">
            <v>OS</v>
          </cell>
          <cell r="E1813" t="str">
            <v>SB</v>
          </cell>
          <cell r="F1813">
            <v>2011</v>
          </cell>
          <cell r="G1813">
            <v>1</v>
          </cell>
          <cell r="H1813">
            <v>6.59</v>
          </cell>
          <cell r="I1813">
            <v>45.4</v>
          </cell>
          <cell r="J1813">
            <v>95.68</v>
          </cell>
          <cell r="K1813">
            <v>5.98</v>
          </cell>
        </row>
        <row r="1814">
          <cell r="B1814" t="str">
            <v>OSSB2013</v>
          </cell>
          <cell r="C1814" t="str">
            <v>Other</v>
          </cell>
          <cell r="D1814" t="str">
            <v>OS</v>
          </cell>
          <cell r="E1814" t="str">
            <v>SB</v>
          </cell>
          <cell r="F1814">
            <v>2013</v>
          </cell>
          <cell r="G1814">
            <v>1</v>
          </cell>
          <cell r="H1814">
            <v>6.52</v>
          </cell>
          <cell r="I1814">
            <v>44.52</v>
          </cell>
          <cell r="J1814">
            <v>72.3</v>
          </cell>
          <cell r="K1814">
            <v>4.5199999999999996</v>
          </cell>
        </row>
        <row r="1815">
          <cell r="B1815" t="str">
            <v>OSSB2016</v>
          </cell>
          <cell r="C1815" t="str">
            <v>Other</v>
          </cell>
          <cell r="D1815" t="str">
            <v>OS</v>
          </cell>
          <cell r="E1815" t="str">
            <v>SB</v>
          </cell>
          <cell r="F1815">
            <v>2016</v>
          </cell>
          <cell r="G1815">
            <v>1</v>
          </cell>
          <cell r="H1815">
            <v>6.42</v>
          </cell>
          <cell r="I1815">
            <v>43.65</v>
          </cell>
          <cell r="J1815">
            <v>72.760000000000005</v>
          </cell>
          <cell r="K1815">
            <v>4.55</v>
          </cell>
        </row>
        <row r="1816">
          <cell r="B1816" t="str">
            <v>OSSB2020</v>
          </cell>
          <cell r="C1816" t="str">
            <v>Other</v>
          </cell>
          <cell r="D1816" t="str">
            <v>OS</v>
          </cell>
          <cell r="E1816" t="str">
            <v>SB</v>
          </cell>
          <cell r="F1816">
            <v>2020</v>
          </cell>
          <cell r="G1816">
            <v>1</v>
          </cell>
          <cell r="H1816">
            <v>6.28</v>
          </cell>
          <cell r="I1816">
            <v>41.52</v>
          </cell>
          <cell r="J1816">
            <v>73.91</v>
          </cell>
          <cell r="K1816">
            <v>4.62</v>
          </cell>
        </row>
        <row r="1817">
          <cell r="B1817" t="str">
            <v>OSSB2025</v>
          </cell>
          <cell r="C1817" t="str">
            <v>Other</v>
          </cell>
          <cell r="D1817" t="str">
            <v>OS</v>
          </cell>
          <cell r="E1817" t="str">
            <v>SB</v>
          </cell>
          <cell r="F1817">
            <v>2025</v>
          </cell>
          <cell r="G1817">
            <v>1</v>
          </cell>
          <cell r="H1817">
            <v>6.1</v>
          </cell>
          <cell r="I1817">
            <v>39.5</v>
          </cell>
          <cell r="J1817">
            <v>78.75</v>
          </cell>
          <cell r="K1817">
            <v>4.92</v>
          </cell>
        </row>
        <row r="1818">
          <cell r="B1818" t="str">
            <v>OSSB2030</v>
          </cell>
          <cell r="C1818" t="str">
            <v>Other</v>
          </cell>
          <cell r="D1818" t="str">
            <v>OS</v>
          </cell>
          <cell r="E1818" t="str">
            <v>SB</v>
          </cell>
          <cell r="F1818">
            <v>2030</v>
          </cell>
          <cell r="G1818">
            <v>1</v>
          </cell>
          <cell r="H1818">
            <v>5.93</v>
          </cell>
          <cell r="I1818">
            <v>39.5</v>
          </cell>
          <cell r="J1818">
            <v>85.63</v>
          </cell>
          <cell r="K1818">
            <v>5.35</v>
          </cell>
        </row>
        <row r="1819">
          <cell r="B1819">
            <v>0</v>
          </cell>
          <cell r="C1819">
            <v>0</v>
          </cell>
        </row>
        <row r="1820">
          <cell r="B1820" t="str">
            <v>OSCK2008</v>
          </cell>
          <cell r="C1820" t="str">
            <v>Other</v>
          </cell>
          <cell r="D1820" t="str">
            <v>OS</v>
          </cell>
          <cell r="E1820" t="str">
            <v>CK</v>
          </cell>
          <cell r="F1820">
            <v>2008</v>
          </cell>
          <cell r="G1820">
            <v>1</v>
          </cell>
          <cell r="H1820">
            <v>0.31</v>
          </cell>
          <cell r="I1820">
            <v>177.1</v>
          </cell>
          <cell r="J1820">
            <v>226.26</v>
          </cell>
          <cell r="K1820">
            <v>9.0500000000000007</v>
          </cell>
        </row>
        <row r="1821">
          <cell r="B1821" t="str">
            <v>OSCK2009</v>
          </cell>
          <cell r="C1821" t="str">
            <v>Other</v>
          </cell>
          <cell r="D1821" t="str">
            <v>OS</v>
          </cell>
          <cell r="E1821" t="str">
            <v>CK</v>
          </cell>
          <cell r="F1821">
            <v>2009</v>
          </cell>
          <cell r="G1821">
            <v>1</v>
          </cell>
          <cell r="H1821">
            <v>0.34</v>
          </cell>
          <cell r="I1821">
            <v>175.33</v>
          </cell>
          <cell r="J1821">
            <v>220.83</v>
          </cell>
          <cell r="K1821">
            <v>8.83</v>
          </cell>
        </row>
        <row r="1822">
          <cell r="B1822" t="str">
            <v>OSCK2011</v>
          </cell>
          <cell r="C1822" t="str">
            <v>Other</v>
          </cell>
          <cell r="D1822" t="str">
            <v>OS</v>
          </cell>
          <cell r="E1822" t="str">
            <v>CK</v>
          </cell>
          <cell r="F1822">
            <v>2011</v>
          </cell>
          <cell r="G1822">
            <v>1</v>
          </cell>
          <cell r="H1822">
            <v>0.41</v>
          </cell>
          <cell r="I1822">
            <v>171.84</v>
          </cell>
          <cell r="J1822">
            <v>215.64</v>
          </cell>
          <cell r="K1822">
            <v>8.6300000000000008</v>
          </cell>
        </row>
        <row r="1823">
          <cell r="B1823" t="str">
            <v>OSCK2013</v>
          </cell>
          <cell r="C1823" t="str">
            <v>Other</v>
          </cell>
          <cell r="D1823" t="str">
            <v>OS</v>
          </cell>
          <cell r="E1823" t="str">
            <v>CK</v>
          </cell>
          <cell r="F1823">
            <v>2013</v>
          </cell>
          <cell r="G1823">
            <v>1</v>
          </cell>
          <cell r="H1823">
            <v>0.48</v>
          </cell>
          <cell r="I1823">
            <v>168.42</v>
          </cell>
          <cell r="J1823">
            <v>212.73</v>
          </cell>
          <cell r="K1823">
            <v>8.51</v>
          </cell>
        </row>
        <row r="1824">
          <cell r="B1824" t="str">
            <v>OSCK2016</v>
          </cell>
          <cell r="C1824" t="str">
            <v>Other</v>
          </cell>
          <cell r="D1824" t="str">
            <v>OS</v>
          </cell>
          <cell r="E1824" t="str">
            <v>CK</v>
          </cell>
          <cell r="F1824">
            <v>2016</v>
          </cell>
          <cell r="G1824">
            <v>1</v>
          </cell>
          <cell r="H1824">
            <v>0.57999999999999996</v>
          </cell>
          <cell r="I1824">
            <v>163.43</v>
          </cell>
          <cell r="J1824">
            <v>210.1</v>
          </cell>
          <cell r="K1824">
            <v>8.4</v>
          </cell>
        </row>
        <row r="1825">
          <cell r="B1825" t="str">
            <v>OSCK2020</v>
          </cell>
          <cell r="C1825" t="str">
            <v>Other</v>
          </cell>
          <cell r="D1825" t="str">
            <v>OS</v>
          </cell>
          <cell r="E1825" t="str">
            <v>CK</v>
          </cell>
          <cell r="F1825">
            <v>2020</v>
          </cell>
          <cell r="G1825">
            <v>1</v>
          </cell>
          <cell r="H1825">
            <v>0.72</v>
          </cell>
          <cell r="I1825">
            <v>156.99</v>
          </cell>
          <cell r="J1825">
            <v>206.65</v>
          </cell>
          <cell r="K1825">
            <v>8.27</v>
          </cell>
        </row>
        <row r="1826">
          <cell r="B1826" t="str">
            <v>OSCK2025</v>
          </cell>
          <cell r="C1826" t="str">
            <v>Other</v>
          </cell>
          <cell r="D1826" t="str">
            <v>OS</v>
          </cell>
          <cell r="E1826" t="str">
            <v>CK</v>
          </cell>
          <cell r="F1826">
            <v>2025</v>
          </cell>
          <cell r="G1826">
            <v>1</v>
          </cell>
          <cell r="H1826">
            <v>0.9</v>
          </cell>
          <cell r="I1826">
            <v>149.30000000000001</v>
          </cell>
          <cell r="J1826">
            <v>202.43</v>
          </cell>
          <cell r="K1826">
            <v>8.1</v>
          </cell>
        </row>
        <row r="1827">
          <cell r="B1827" t="str">
            <v>OSCK2030</v>
          </cell>
          <cell r="C1827" t="str">
            <v>Other</v>
          </cell>
          <cell r="D1827" t="str">
            <v>OS</v>
          </cell>
          <cell r="E1827" t="str">
            <v>CK</v>
          </cell>
          <cell r="F1827">
            <v>2030</v>
          </cell>
          <cell r="G1827">
            <v>1</v>
          </cell>
          <cell r="H1827">
            <v>1.07</v>
          </cell>
          <cell r="I1827">
            <v>141.97999999999999</v>
          </cell>
          <cell r="J1827">
            <v>198.31</v>
          </cell>
          <cell r="K1827">
            <v>7.93</v>
          </cell>
        </row>
        <row r="1828">
          <cell r="B1828">
            <v>0</v>
          </cell>
          <cell r="C1828">
            <v>0</v>
          </cell>
        </row>
        <row r="1829">
          <cell r="B1829" t="str">
            <v>POSB2008</v>
          </cell>
          <cell r="C1829" t="str">
            <v>Europe</v>
          </cell>
          <cell r="D1829" t="str">
            <v>PO</v>
          </cell>
          <cell r="E1829" t="str">
            <v>SB</v>
          </cell>
          <cell r="F1829">
            <v>2008</v>
          </cell>
          <cell r="G1829">
            <v>1</v>
          </cell>
          <cell r="H1829">
            <v>85.81</v>
          </cell>
          <cell r="I1829">
            <v>103.46</v>
          </cell>
          <cell r="J1829">
            <v>109.97</v>
          </cell>
          <cell r="K1829">
            <v>5.79</v>
          </cell>
        </row>
        <row r="1830">
          <cell r="B1830" t="str">
            <v>POSB2009</v>
          </cell>
          <cell r="C1830" t="str">
            <v>Europe</v>
          </cell>
          <cell r="D1830" t="str">
            <v>PO</v>
          </cell>
          <cell r="E1830" t="str">
            <v>SB</v>
          </cell>
          <cell r="F1830">
            <v>2009</v>
          </cell>
          <cell r="G1830">
            <v>1</v>
          </cell>
          <cell r="H1830">
            <v>83.91</v>
          </cell>
          <cell r="I1830">
            <v>103.2</v>
          </cell>
          <cell r="J1830">
            <v>105.26</v>
          </cell>
          <cell r="K1830">
            <v>5.54</v>
          </cell>
        </row>
        <row r="1831">
          <cell r="B1831" t="str">
            <v>POSB2011</v>
          </cell>
          <cell r="C1831" t="str">
            <v>Europe</v>
          </cell>
          <cell r="D1831" t="str">
            <v>PO</v>
          </cell>
          <cell r="E1831" t="str">
            <v>SB</v>
          </cell>
          <cell r="F1831">
            <v>2011</v>
          </cell>
          <cell r="G1831">
            <v>1</v>
          </cell>
          <cell r="H1831">
            <v>67.489999999999995</v>
          </cell>
          <cell r="I1831">
            <v>102.69</v>
          </cell>
          <cell r="J1831">
            <v>102.69</v>
          </cell>
          <cell r="K1831">
            <v>5.4</v>
          </cell>
        </row>
        <row r="1832">
          <cell r="B1832" t="str">
            <v>POSB2013</v>
          </cell>
          <cell r="C1832" t="str">
            <v>Europe</v>
          </cell>
          <cell r="D1832" t="str">
            <v>PO</v>
          </cell>
          <cell r="E1832" t="str">
            <v>SB</v>
          </cell>
          <cell r="F1832">
            <v>2013</v>
          </cell>
          <cell r="G1832">
            <v>1</v>
          </cell>
          <cell r="H1832">
            <v>66.34</v>
          </cell>
          <cell r="I1832">
            <v>102.17</v>
          </cell>
          <cell r="J1832">
            <v>102.17</v>
          </cell>
          <cell r="K1832">
            <v>5.38</v>
          </cell>
        </row>
        <row r="1833">
          <cell r="B1833" t="str">
            <v>POSB2016</v>
          </cell>
          <cell r="C1833" t="str">
            <v>Europe</v>
          </cell>
          <cell r="D1833" t="str">
            <v>PO</v>
          </cell>
          <cell r="E1833" t="str">
            <v>SB</v>
          </cell>
          <cell r="F1833">
            <v>2016</v>
          </cell>
          <cell r="G1833">
            <v>1</v>
          </cell>
          <cell r="H1833">
            <v>64.59</v>
          </cell>
          <cell r="I1833">
            <v>101.41</v>
          </cell>
          <cell r="J1833">
            <v>101.41</v>
          </cell>
          <cell r="K1833">
            <v>5.34</v>
          </cell>
        </row>
        <row r="1834">
          <cell r="B1834" t="str">
            <v>POSB2020</v>
          </cell>
          <cell r="C1834" t="str">
            <v>Europe</v>
          </cell>
          <cell r="D1834" t="str">
            <v>PO</v>
          </cell>
          <cell r="E1834" t="str">
            <v>SB</v>
          </cell>
          <cell r="F1834">
            <v>2020</v>
          </cell>
          <cell r="G1834">
            <v>1</v>
          </cell>
          <cell r="H1834">
            <v>62.18</v>
          </cell>
          <cell r="I1834">
            <v>100.4</v>
          </cell>
          <cell r="J1834">
            <v>100.4</v>
          </cell>
          <cell r="K1834">
            <v>5.28</v>
          </cell>
        </row>
        <row r="1835">
          <cell r="B1835" t="str">
            <v>POSB2025</v>
          </cell>
          <cell r="C1835" t="str">
            <v>Europe</v>
          </cell>
          <cell r="D1835" t="str">
            <v>PO</v>
          </cell>
          <cell r="E1835" t="str">
            <v>SB</v>
          </cell>
          <cell r="F1835">
            <v>2025</v>
          </cell>
          <cell r="G1835">
            <v>1</v>
          </cell>
          <cell r="H1835">
            <v>53.48</v>
          </cell>
          <cell r="I1835">
            <v>99.15</v>
          </cell>
          <cell r="J1835">
            <v>110.3</v>
          </cell>
          <cell r="K1835">
            <v>5.81</v>
          </cell>
        </row>
        <row r="1836">
          <cell r="B1836" t="str">
            <v>POSB2030</v>
          </cell>
          <cell r="C1836" t="str">
            <v>Europe</v>
          </cell>
          <cell r="D1836" t="str">
            <v>PO</v>
          </cell>
          <cell r="E1836" t="str">
            <v>SB</v>
          </cell>
          <cell r="F1836">
            <v>2030</v>
          </cell>
          <cell r="G1836">
            <v>1</v>
          </cell>
          <cell r="H1836">
            <v>43.98</v>
          </cell>
          <cell r="I1836">
            <v>97.92</v>
          </cell>
          <cell r="J1836">
            <v>109.77</v>
          </cell>
          <cell r="K1836">
            <v>5.78</v>
          </cell>
        </row>
        <row r="1837">
          <cell r="B1837">
            <v>0</v>
          </cell>
          <cell r="C1837">
            <v>0</v>
          </cell>
        </row>
        <row r="1838">
          <cell r="B1838" t="str">
            <v>POLD2008</v>
          </cell>
          <cell r="C1838" t="str">
            <v>Europe</v>
          </cell>
          <cell r="D1838" t="str">
            <v>PO</v>
          </cell>
          <cell r="E1838" t="str">
            <v>LD</v>
          </cell>
          <cell r="F1838">
            <v>2008</v>
          </cell>
          <cell r="G1838">
            <v>1</v>
          </cell>
          <cell r="H1838">
            <v>69.38</v>
          </cell>
          <cell r="I1838">
            <v>33.700000000000003</v>
          </cell>
          <cell r="J1838">
            <v>39.07</v>
          </cell>
          <cell r="K1838">
            <v>5.79</v>
          </cell>
        </row>
        <row r="1839">
          <cell r="B1839" t="str">
            <v>POLD2009</v>
          </cell>
          <cell r="C1839" t="str">
            <v>Europe</v>
          </cell>
          <cell r="D1839" t="str">
            <v>PO</v>
          </cell>
          <cell r="E1839" t="str">
            <v>LD</v>
          </cell>
          <cell r="F1839">
            <v>2009</v>
          </cell>
          <cell r="G1839">
            <v>1</v>
          </cell>
          <cell r="H1839">
            <v>70.040000000000006</v>
          </cell>
          <cell r="I1839">
            <v>33.61</v>
          </cell>
          <cell r="J1839">
            <v>37.4</v>
          </cell>
          <cell r="K1839">
            <v>5.54</v>
          </cell>
        </row>
        <row r="1840">
          <cell r="B1840" t="str">
            <v>POLD2011</v>
          </cell>
          <cell r="C1840" t="str">
            <v>Europe</v>
          </cell>
          <cell r="D1840" t="str">
            <v>PO</v>
          </cell>
          <cell r="E1840" t="str">
            <v>LD</v>
          </cell>
          <cell r="F1840">
            <v>2011</v>
          </cell>
          <cell r="G1840">
            <v>1</v>
          </cell>
          <cell r="H1840">
            <v>71.36</v>
          </cell>
          <cell r="I1840">
            <v>33.44</v>
          </cell>
          <cell r="J1840">
            <v>36.479999999999997</v>
          </cell>
          <cell r="K1840">
            <v>5.4</v>
          </cell>
        </row>
        <row r="1841">
          <cell r="B1841" t="str">
            <v>POLD2013</v>
          </cell>
          <cell r="C1841" t="str">
            <v>Europe</v>
          </cell>
          <cell r="D1841" t="str">
            <v>PO</v>
          </cell>
          <cell r="E1841" t="str">
            <v>LD</v>
          </cell>
          <cell r="F1841">
            <v>2013</v>
          </cell>
          <cell r="G1841">
            <v>1</v>
          </cell>
          <cell r="H1841">
            <v>72.67</v>
          </cell>
          <cell r="I1841">
            <v>33.28</v>
          </cell>
          <cell r="J1841">
            <v>36.299999999999997</v>
          </cell>
          <cell r="K1841">
            <v>5.38</v>
          </cell>
        </row>
        <row r="1842">
          <cell r="B1842" t="str">
            <v>POLD2016</v>
          </cell>
          <cell r="C1842" t="str">
            <v>Europe</v>
          </cell>
          <cell r="D1842" t="str">
            <v>PO</v>
          </cell>
          <cell r="E1842" t="str">
            <v>LD</v>
          </cell>
          <cell r="F1842">
            <v>2016</v>
          </cell>
          <cell r="G1842">
            <v>1</v>
          </cell>
          <cell r="H1842">
            <v>74.64</v>
          </cell>
          <cell r="I1842">
            <v>33.03</v>
          </cell>
          <cell r="J1842">
            <v>36.03</v>
          </cell>
          <cell r="K1842">
            <v>5.34</v>
          </cell>
        </row>
        <row r="1843">
          <cell r="B1843" t="str">
            <v>POLD2020</v>
          </cell>
          <cell r="C1843" t="str">
            <v>Europe</v>
          </cell>
          <cell r="D1843" t="str">
            <v>PO</v>
          </cell>
          <cell r="E1843" t="str">
            <v>LD</v>
          </cell>
          <cell r="F1843">
            <v>2020</v>
          </cell>
          <cell r="G1843">
            <v>1</v>
          </cell>
          <cell r="H1843">
            <v>77.27</v>
          </cell>
          <cell r="I1843">
            <v>32.700000000000003</v>
          </cell>
          <cell r="J1843">
            <v>35.67</v>
          </cell>
          <cell r="K1843">
            <v>5.28</v>
          </cell>
        </row>
        <row r="1844">
          <cell r="B1844" t="str">
            <v>POLD2025</v>
          </cell>
          <cell r="C1844" t="str">
            <v>Europe</v>
          </cell>
          <cell r="D1844" t="str">
            <v>PO</v>
          </cell>
          <cell r="E1844" t="str">
            <v>LD</v>
          </cell>
          <cell r="F1844">
            <v>2025</v>
          </cell>
          <cell r="G1844">
            <v>1</v>
          </cell>
          <cell r="H1844">
            <v>80.56</v>
          </cell>
          <cell r="I1844">
            <v>32.29</v>
          </cell>
          <cell r="J1844">
            <v>39.18</v>
          </cell>
          <cell r="K1844">
            <v>5.81</v>
          </cell>
        </row>
        <row r="1845">
          <cell r="B1845" t="str">
            <v>POLD2030</v>
          </cell>
          <cell r="C1845" t="str">
            <v>Europe</v>
          </cell>
          <cell r="D1845" t="str">
            <v>PO</v>
          </cell>
          <cell r="E1845" t="str">
            <v>LD</v>
          </cell>
          <cell r="F1845">
            <v>2030</v>
          </cell>
          <cell r="G1845">
            <v>1</v>
          </cell>
          <cell r="H1845">
            <v>83.85</v>
          </cell>
          <cell r="I1845">
            <v>31.89</v>
          </cell>
          <cell r="J1845">
            <v>39</v>
          </cell>
          <cell r="K1845">
            <v>5.78</v>
          </cell>
        </row>
        <row r="1846">
          <cell r="B1846">
            <v>0</v>
          </cell>
          <cell r="C1846">
            <v>0</v>
          </cell>
        </row>
        <row r="1847">
          <cell r="B1847" t="str">
            <v>POCK2008</v>
          </cell>
          <cell r="C1847" t="str">
            <v>Europe</v>
          </cell>
          <cell r="D1847" t="str">
            <v>PO</v>
          </cell>
          <cell r="E1847" t="str">
            <v>CK</v>
          </cell>
          <cell r="F1847">
            <v>2008</v>
          </cell>
          <cell r="G1847">
            <v>1</v>
          </cell>
          <cell r="H1847">
            <v>14.95</v>
          </cell>
          <cell r="I1847">
            <v>117.79</v>
          </cell>
          <cell r="J1847">
            <v>201.02</v>
          </cell>
          <cell r="K1847">
            <v>8.6999999999999993</v>
          </cell>
        </row>
        <row r="1848">
          <cell r="B1848" t="str">
            <v>POCK2009</v>
          </cell>
          <cell r="C1848" t="str">
            <v>Europe</v>
          </cell>
          <cell r="D1848" t="str">
            <v>PO</v>
          </cell>
          <cell r="E1848" t="str">
            <v>CK</v>
          </cell>
          <cell r="F1848">
            <v>2009</v>
          </cell>
          <cell r="G1848">
            <v>1</v>
          </cell>
          <cell r="H1848">
            <v>0</v>
          </cell>
          <cell r="I1848">
            <v>214.7</v>
          </cell>
          <cell r="J1848">
            <v>211.6</v>
          </cell>
          <cell r="K1848">
            <v>9.16</v>
          </cell>
        </row>
        <row r="1849">
          <cell r="B1849" t="str">
            <v>POCK2011</v>
          </cell>
          <cell r="C1849" t="str">
            <v>Europe</v>
          </cell>
          <cell r="D1849" t="str">
            <v>PO</v>
          </cell>
          <cell r="E1849" t="str">
            <v>CK</v>
          </cell>
          <cell r="F1849">
            <v>2011</v>
          </cell>
          <cell r="G1849">
            <v>1</v>
          </cell>
          <cell r="H1849">
            <v>0</v>
          </cell>
          <cell r="I1849">
            <v>213.63</v>
          </cell>
          <cell r="J1849">
            <v>206.54</v>
          </cell>
          <cell r="K1849">
            <v>8.94</v>
          </cell>
        </row>
        <row r="1850">
          <cell r="B1850" t="str">
            <v>POCK2013</v>
          </cell>
          <cell r="C1850" t="str">
            <v>Europe</v>
          </cell>
          <cell r="D1850" t="str">
            <v>PO</v>
          </cell>
          <cell r="E1850" t="str">
            <v>CK</v>
          </cell>
          <cell r="F1850">
            <v>2013</v>
          </cell>
          <cell r="G1850">
            <v>1</v>
          </cell>
          <cell r="H1850">
            <v>0</v>
          </cell>
          <cell r="I1850">
            <v>212.56</v>
          </cell>
          <cell r="J1850">
            <v>193.93</v>
          </cell>
          <cell r="K1850">
            <v>8.4</v>
          </cell>
        </row>
        <row r="1851">
          <cell r="B1851" t="str">
            <v>POCK2016</v>
          </cell>
          <cell r="C1851" t="str">
            <v>Europe</v>
          </cell>
          <cell r="D1851" t="str">
            <v>PO</v>
          </cell>
          <cell r="E1851" t="str">
            <v>CK</v>
          </cell>
          <cell r="F1851">
            <v>2016</v>
          </cell>
          <cell r="G1851">
            <v>1</v>
          </cell>
          <cell r="H1851">
            <v>0</v>
          </cell>
          <cell r="I1851">
            <v>210.97</v>
          </cell>
          <cell r="J1851">
            <v>191.88</v>
          </cell>
          <cell r="K1851">
            <v>8.31</v>
          </cell>
        </row>
        <row r="1852">
          <cell r="B1852" t="str">
            <v>POCK2020</v>
          </cell>
          <cell r="C1852" t="str">
            <v>Europe</v>
          </cell>
          <cell r="D1852" t="str">
            <v>PO</v>
          </cell>
          <cell r="E1852" t="str">
            <v>CK</v>
          </cell>
          <cell r="F1852">
            <v>2020</v>
          </cell>
          <cell r="G1852">
            <v>1</v>
          </cell>
          <cell r="H1852">
            <v>0</v>
          </cell>
          <cell r="I1852">
            <v>208.87</v>
          </cell>
          <cell r="J1852">
            <v>188.7</v>
          </cell>
          <cell r="K1852">
            <v>8.17</v>
          </cell>
        </row>
        <row r="1853">
          <cell r="B1853" t="str">
            <v>POCK2025</v>
          </cell>
          <cell r="C1853" t="str">
            <v>Europe</v>
          </cell>
          <cell r="D1853" t="str">
            <v>PO</v>
          </cell>
          <cell r="E1853" t="str">
            <v>CK</v>
          </cell>
          <cell r="F1853">
            <v>2025</v>
          </cell>
          <cell r="G1853">
            <v>1</v>
          </cell>
          <cell r="H1853">
            <v>0</v>
          </cell>
          <cell r="I1853">
            <v>206.27</v>
          </cell>
          <cell r="J1853">
            <v>185.23</v>
          </cell>
          <cell r="K1853">
            <v>8.02</v>
          </cell>
        </row>
        <row r="1854">
          <cell r="B1854" t="str">
            <v>POCK2030</v>
          </cell>
          <cell r="C1854" t="str">
            <v>Europe</v>
          </cell>
          <cell r="D1854" t="str">
            <v>PO</v>
          </cell>
          <cell r="E1854" t="str">
            <v>CK</v>
          </cell>
          <cell r="F1854">
            <v>2030</v>
          </cell>
          <cell r="G1854">
            <v>1</v>
          </cell>
          <cell r="H1854">
            <v>0</v>
          </cell>
          <cell r="I1854">
            <v>203.7</v>
          </cell>
          <cell r="J1854">
            <v>181.85</v>
          </cell>
          <cell r="K1854">
            <v>7.87</v>
          </cell>
        </row>
        <row r="1855">
          <cell r="B1855">
            <v>0</v>
          </cell>
          <cell r="C1855">
            <v>0</v>
          </cell>
        </row>
        <row r="1856">
          <cell r="B1856" t="str">
            <v>RASB2008</v>
          </cell>
          <cell r="C1856" t="str">
            <v>Russia</v>
          </cell>
          <cell r="D1856" t="str">
            <v>RA</v>
          </cell>
          <cell r="E1856" t="str">
            <v>SB</v>
          </cell>
          <cell r="F1856">
            <v>2008</v>
          </cell>
          <cell r="G1856">
            <v>1</v>
          </cell>
          <cell r="H1856">
            <v>212.33</v>
          </cell>
          <cell r="I1856">
            <v>107</v>
          </cell>
          <cell r="J1856">
            <v>115.18</v>
          </cell>
          <cell r="K1856">
            <v>5.76</v>
          </cell>
        </row>
        <row r="1857">
          <cell r="B1857" t="str">
            <v>RASB2009</v>
          </cell>
          <cell r="C1857" t="str">
            <v>Russia</v>
          </cell>
          <cell r="D1857" t="str">
            <v>RA</v>
          </cell>
          <cell r="E1857" t="str">
            <v>SB</v>
          </cell>
          <cell r="F1857">
            <v>2009</v>
          </cell>
          <cell r="G1857">
            <v>1</v>
          </cell>
          <cell r="H1857">
            <v>228.07</v>
          </cell>
          <cell r="I1857">
            <v>106.47</v>
          </cell>
          <cell r="J1857">
            <v>109.33</v>
          </cell>
          <cell r="K1857">
            <v>5.47</v>
          </cell>
        </row>
        <row r="1858">
          <cell r="B1858" t="str">
            <v>RASB2011</v>
          </cell>
          <cell r="C1858" t="str">
            <v>Russia</v>
          </cell>
          <cell r="D1858" t="str">
            <v>RA</v>
          </cell>
          <cell r="E1858" t="str">
            <v>SB</v>
          </cell>
          <cell r="F1858">
            <v>2011</v>
          </cell>
          <cell r="G1858">
            <v>1</v>
          </cell>
          <cell r="H1858">
            <v>177.8</v>
          </cell>
          <cell r="I1858">
            <v>105.4</v>
          </cell>
          <cell r="J1858">
            <v>105.4</v>
          </cell>
          <cell r="K1858">
            <v>5.27</v>
          </cell>
        </row>
        <row r="1859">
          <cell r="B1859" t="str">
            <v>RASB2013</v>
          </cell>
          <cell r="C1859" t="str">
            <v>Russia</v>
          </cell>
          <cell r="D1859" t="str">
            <v>RA</v>
          </cell>
          <cell r="E1859" t="str">
            <v>SB</v>
          </cell>
          <cell r="F1859">
            <v>2013</v>
          </cell>
          <cell r="G1859">
            <v>1</v>
          </cell>
          <cell r="H1859">
            <v>37.229999999999997</v>
          </cell>
          <cell r="I1859">
            <v>104.35</v>
          </cell>
          <cell r="J1859">
            <v>104.35</v>
          </cell>
          <cell r="K1859">
            <v>5.22</v>
          </cell>
        </row>
        <row r="1860">
          <cell r="B1860" t="str">
            <v>RASB2016</v>
          </cell>
          <cell r="C1860" t="str">
            <v>Russia</v>
          </cell>
          <cell r="D1860" t="str">
            <v>RA</v>
          </cell>
          <cell r="E1860" t="str">
            <v>SB</v>
          </cell>
          <cell r="F1860">
            <v>2016</v>
          </cell>
          <cell r="G1860">
            <v>1</v>
          </cell>
          <cell r="H1860">
            <v>46.41</v>
          </cell>
          <cell r="I1860">
            <v>102.79</v>
          </cell>
          <cell r="J1860">
            <v>102.79</v>
          </cell>
          <cell r="K1860">
            <v>5.14</v>
          </cell>
        </row>
        <row r="1861">
          <cell r="B1861" t="str">
            <v>RASB2020</v>
          </cell>
          <cell r="C1861" t="str">
            <v>Russia</v>
          </cell>
          <cell r="D1861" t="str">
            <v>RA</v>
          </cell>
          <cell r="E1861" t="str">
            <v>SB</v>
          </cell>
          <cell r="F1861">
            <v>2020</v>
          </cell>
          <cell r="G1861">
            <v>1</v>
          </cell>
          <cell r="H1861">
            <v>55.65</v>
          </cell>
          <cell r="I1861">
            <v>100.75</v>
          </cell>
          <cell r="J1861">
            <v>100.75</v>
          </cell>
          <cell r="K1861">
            <v>5.04</v>
          </cell>
        </row>
        <row r="1862">
          <cell r="B1862" t="str">
            <v>RASB2025</v>
          </cell>
          <cell r="C1862" t="str">
            <v>Russia</v>
          </cell>
          <cell r="D1862" t="str">
            <v>RA</v>
          </cell>
          <cell r="E1862" t="str">
            <v>SB</v>
          </cell>
          <cell r="F1862">
            <v>2025</v>
          </cell>
          <cell r="G1862">
            <v>1</v>
          </cell>
          <cell r="H1862">
            <v>94.3</v>
          </cell>
          <cell r="I1862">
            <v>98.26</v>
          </cell>
          <cell r="J1862">
            <v>98.26</v>
          </cell>
          <cell r="K1862">
            <v>4.91</v>
          </cell>
        </row>
        <row r="1863">
          <cell r="B1863" t="str">
            <v>RASB2030</v>
          </cell>
          <cell r="C1863" t="str">
            <v>Russia</v>
          </cell>
          <cell r="D1863" t="str">
            <v>RA</v>
          </cell>
          <cell r="E1863" t="str">
            <v>SB</v>
          </cell>
          <cell r="F1863">
            <v>2030</v>
          </cell>
          <cell r="G1863">
            <v>1</v>
          </cell>
          <cell r="H1863">
            <v>260.08999999999997</v>
          </cell>
          <cell r="I1863">
            <v>95.83</v>
          </cell>
          <cell r="J1863">
            <v>95.83</v>
          </cell>
          <cell r="K1863">
            <v>4.79</v>
          </cell>
        </row>
        <row r="1864">
          <cell r="B1864">
            <v>0</v>
          </cell>
          <cell r="C1864">
            <v>0</v>
          </cell>
        </row>
        <row r="1865">
          <cell r="B1865" t="str">
            <v>RALD2008</v>
          </cell>
          <cell r="C1865" t="str">
            <v>Russia</v>
          </cell>
          <cell r="D1865" t="str">
            <v>RA</v>
          </cell>
          <cell r="E1865" t="str">
            <v>LD</v>
          </cell>
          <cell r="F1865">
            <v>2008</v>
          </cell>
          <cell r="G1865">
            <v>1</v>
          </cell>
          <cell r="H1865">
            <v>81.03</v>
          </cell>
          <cell r="I1865">
            <v>24.9</v>
          </cell>
          <cell r="J1865">
            <v>28.79</v>
          </cell>
          <cell r="K1865">
            <v>5.76</v>
          </cell>
        </row>
        <row r="1866">
          <cell r="B1866" t="str">
            <v>RALD2009</v>
          </cell>
          <cell r="C1866" t="str">
            <v>Russia</v>
          </cell>
          <cell r="D1866" t="str">
            <v>RA</v>
          </cell>
          <cell r="E1866" t="str">
            <v>LD</v>
          </cell>
          <cell r="F1866">
            <v>2009</v>
          </cell>
          <cell r="G1866">
            <v>1</v>
          </cell>
          <cell r="H1866">
            <v>80.77</v>
          </cell>
          <cell r="I1866">
            <v>24.77</v>
          </cell>
          <cell r="J1866">
            <v>27.33</v>
          </cell>
          <cell r="K1866">
            <v>5.47</v>
          </cell>
        </row>
        <row r="1867">
          <cell r="B1867" t="str">
            <v>RALD2011</v>
          </cell>
          <cell r="C1867" t="str">
            <v>Russia</v>
          </cell>
          <cell r="D1867" t="str">
            <v>RA</v>
          </cell>
          <cell r="E1867" t="str">
            <v>LD</v>
          </cell>
          <cell r="F1867">
            <v>2011</v>
          </cell>
          <cell r="G1867">
            <v>1</v>
          </cell>
          <cell r="H1867">
            <v>80.25</v>
          </cell>
          <cell r="I1867">
            <v>24.53</v>
          </cell>
          <cell r="J1867">
            <v>26.35</v>
          </cell>
          <cell r="K1867">
            <v>5.27</v>
          </cell>
        </row>
        <row r="1868">
          <cell r="B1868" t="str">
            <v>RALD2013</v>
          </cell>
          <cell r="C1868" t="str">
            <v>Russia</v>
          </cell>
          <cell r="D1868" t="str">
            <v>RA</v>
          </cell>
          <cell r="E1868" t="str">
            <v>LD</v>
          </cell>
          <cell r="F1868">
            <v>2013</v>
          </cell>
          <cell r="G1868">
            <v>1</v>
          </cell>
          <cell r="H1868">
            <v>0</v>
          </cell>
          <cell r="I1868">
            <v>24.28</v>
          </cell>
          <cell r="J1868">
            <v>24.28</v>
          </cell>
          <cell r="K1868">
            <v>4.8600000000000003</v>
          </cell>
        </row>
        <row r="1869">
          <cell r="B1869" t="str">
            <v>RALD2016</v>
          </cell>
          <cell r="C1869" t="str">
            <v>Russia</v>
          </cell>
          <cell r="D1869" t="str">
            <v>RA</v>
          </cell>
          <cell r="E1869" t="str">
            <v>LD</v>
          </cell>
          <cell r="F1869">
            <v>2016</v>
          </cell>
          <cell r="G1869">
            <v>1</v>
          </cell>
          <cell r="H1869">
            <v>0</v>
          </cell>
          <cell r="I1869">
            <v>23.92</v>
          </cell>
          <cell r="J1869">
            <v>23.92</v>
          </cell>
          <cell r="K1869">
            <v>4.78</v>
          </cell>
        </row>
        <row r="1870">
          <cell r="B1870" t="str">
            <v>RALD2020</v>
          </cell>
          <cell r="C1870" t="str">
            <v>Russia</v>
          </cell>
          <cell r="D1870" t="str">
            <v>RA</v>
          </cell>
          <cell r="E1870" t="str">
            <v>LD</v>
          </cell>
          <cell r="F1870">
            <v>2020</v>
          </cell>
          <cell r="G1870">
            <v>1</v>
          </cell>
          <cell r="H1870">
            <v>0</v>
          </cell>
          <cell r="I1870">
            <v>23.44</v>
          </cell>
          <cell r="J1870">
            <v>23.44</v>
          </cell>
          <cell r="K1870">
            <v>4.6900000000000004</v>
          </cell>
        </row>
        <row r="1871">
          <cell r="B1871" t="str">
            <v>RALD2025</v>
          </cell>
          <cell r="C1871" t="str">
            <v>Russia</v>
          </cell>
          <cell r="D1871" t="str">
            <v>RA</v>
          </cell>
          <cell r="E1871" t="str">
            <v>LD</v>
          </cell>
          <cell r="F1871">
            <v>2025</v>
          </cell>
          <cell r="G1871">
            <v>1</v>
          </cell>
          <cell r="H1871">
            <v>76.64</v>
          </cell>
          <cell r="I1871">
            <v>22.86</v>
          </cell>
          <cell r="J1871">
            <v>24.56</v>
          </cell>
          <cell r="K1871">
            <v>4.91</v>
          </cell>
        </row>
        <row r="1872">
          <cell r="B1872" t="str">
            <v>RALD2030</v>
          </cell>
          <cell r="C1872" t="str">
            <v>Russia</v>
          </cell>
          <cell r="D1872" t="str">
            <v>RA</v>
          </cell>
          <cell r="E1872" t="str">
            <v>LD</v>
          </cell>
          <cell r="F1872">
            <v>2030</v>
          </cell>
          <cell r="G1872">
            <v>1</v>
          </cell>
          <cell r="H1872">
            <v>75.34</v>
          </cell>
          <cell r="I1872">
            <v>22.3</v>
          </cell>
          <cell r="J1872">
            <v>23.96</v>
          </cell>
          <cell r="K1872">
            <v>4.79</v>
          </cell>
        </row>
        <row r="1873">
          <cell r="B1873">
            <v>0</v>
          </cell>
          <cell r="C1873">
            <v>0</v>
          </cell>
        </row>
        <row r="1874">
          <cell r="B1874" t="str">
            <v>RACK2008</v>
          </cell>
          <cell r="C1874" t="str">
            <v>Russia</v>
          </cell>
          <cell r="D1874" t="str">
            <v>RA</v>
          </cell>
          <cell r="E1874" t="str">
            <v>CK</v>
          </cell>
          <cell r="F1874">
            <v>2008</v>
          </cell>
          <cell r="G1874">
            <v>1</v>
          </cell>
          <cell r="H1874">
            <v>66.13</v>
          </cell>
          <cell r="I1874">
            <v>87.2</v>
          </cell>
          <cell r="J1874">
            <v>204.94</v>
          </cell>
          <cell r="K1874">
            <v>8.5399999999999991</v>
          </cell>
        </row>
        <row r="1875">
          <cell r="B1875" t="str">
            <v>RACK2009</v>
          </cell>
          <cell r="C1875" t="str">
            <v>Russia</v>
          </cell>
          <cell r="D1875" t="str">
            <v>RA</v>
          </cell>
          <cell r="E1875" t="str">
            <v>CK</v>
          </cell>
          <cell r="F1875">
            <v>2009</v>
          </cell>
          <cell r="G1875">
            <v>1</v>
          </cell>
          <cell r="H1875">
            <v>68.31</v>
          </cell>
          <cell r="I1875">
            <v>158.55000000000001</v>
          </cell>
          <cell r="J1875">
            <v>200.12</v>
          </cell>
          <cell r="K1875">
            <v>8.34</v>
          </cell>
        </row>
        <row r="1876">
          <cell r="B1876" t="str">
            <v>RACK2011</v>
          </cell>
          <cell r="C1876" t="str">
            <v>Russia</v>
          </cell>
          <cell r="D1876" t="str">
            <v>RA</v>
          </cell>
          <cell r="E1876" t="str">
            <v>CK</v>
          </cell>
          <cell r="F1876">
            <v>2011</v>
          </cell>
          <cell r="G1876">
            <v>1</v>
          </cell>
          <cell r="H1876">
            <v>72.680000000000007</v>
          </cell>
          <cell r="I1876">
            <v>156.97</v>
          </cell>
          <cell r="J1876">
            <v>194.87</v>
          </cell>
          <cell r="K1876">
            <v>8.1199999999999992</v>
          </cell>
        </row>
        <row r="1877">
          <cell r="B1877" t="str">
            <v>RACK2013</v>
          </cell>
          <cell r="C1877" t="str">
            <v>Russia</v>
          </cell>
          <cell r="D1877" t="str">
            <v>RA</v>
          </cell>
          <cell r="E1877" t="str">
            <v>CK</v>
          </cell>
          <cell r="F1877">
            <v>2013</v>
          </cell>
          <cell r="G1877">
            <v>1</v>
          </cell>
          <cell r="H1877">
            <v>77.05</v>
          </cell>
          <cell r="I1877">
            <v>155.4</v>
          </cell>
          <cell r="J1877">
            <v>181.77</v>
          </cell>
          <cell r="K1877">
            <v>7.57</v>
          </cell>
        </row>
        <row r="1878">
          <cell r="B1878" t="str">
            <v>RACK2016</v>
          </cell>
          <cell r="C1878" t="str">
            <v>Russia</v>
          </cell>
          <cell r="D1878" t="str">
            <v>RA</v>
          </cell>
          <cell r="E1878" t="str">
            <v>CK</v>
          </cell>
          <cell r="F1878">
            <v>2016</v>
          </cell>
          <cell r="G1878">
            <v>1</v>
          </cell>
          <cell r="H1878">
            <v>83.6</v>
          </cell>
          <cell r="I1878">
            <v>153.08000000000001</v>
          </cell>
          <cell r="J1878">
            <v>179.64</v>
          </cell>
          <cell r="K1878">
            <v>7.49</v>
          </cell>
        </row>
        <row r="1879">
          <cell r="B1879" t="str">
            <v>RACK2020</v>
          </cell>
          <cell r="C1879" t="str">
            <v>Russia</v>
          </cell>
          <cell r="D1879" t="str">
            <v>RA</v>
          </cell>
          <cell r="E1879" t="str">
            <v>CK</v>
          </cell>
          <cell r="F1879">
            <v>2020</v>
          </cell>
          <cell r="G1879">
            <v>1</v>
          </cell>
          <cell r="H1879">
            <v>92.34</v>
          </cell>
          <cell r="I1879">
            <v>150.04</v>
          </cell>
          <cell r="J1879">
            <v>176.33</v>
          </cell>
          <cell r="K1879">
            <v>7.35</v>
          </cell>
        </row>
        <row r="1880">
          <cell r="B1880" t="str">
            <v>RACK2025</v>
          </cell>
          <cell r="C1880" t="str">
            <v>Russia</v>
          </cell>
          <cell r="D1880" t="str">
            <v>RA</v>
          </cell>
          <cell r="E1880" t="str">
            <v>CK</v>
          </cell>
          <cell r="F1880">
            <v>2025</v>
          </cell>
          <cell r="G1880">
            <v>1</v>
          </cell>
          <cell r="H1880">
            <v>103.27</v>
          </cell>
          <cell r="I1880">
            <v>146.33000000000001</v>
          </cell>
          <cell r="J1880">
            <v>172.73</v>
          </cell>
          <cell r="K1880">
            <v>7.2</v>
          </cell>
        </row>
        <row r="1881">
          <cell r="B1881" t="str">
            <v>RACK2030</v>
          </cell>
          <cell r="C1881" t="str">
            <v>Russia</v>
          </cell>
          <cell r="D1881" t="str">
            <v>RA</v>
          </cell>
          <cell r="E1881" t="str">
            <v>CK</v>
          </cell>
          <cell r="F1881">
            <v>2030</v>
          </cell>
          <cell r="G1881">
            <v>1</v>
          </cell>
          <cell r="H1881">
            <v>114.19</v>
          </cell>
          <cell r="I1881">
            <v>142.71</v>
          </cell>
          <cell r="J1881">
            <v>169.22</v>
          </cell>
          <cell r="K1881">
            <v>7.05</v>
          </cell>
        </row>
        <row r="1882">
          <cell r="B1882">
            <v>0</v>
          </cell>
          <cell r="C1882">
            <v>0</v>
          </cell>
        </row>
        <row r="1883">
          <cell r="B1883" t="str">
            <v>SPBA2008</v>
          </cell>
          <cell r="C1883" t="str">
            <v>Europe</v>
          </cell>
          <cell r="D1883" t="str">
            <v>SP</v>
          </cell>
          <cell r="E1883" t="str">
            <v>BA</v>
          </cell>
          <cell r="F1883">
            <v>2008</v>
          </cell>
          <cell r="G1883">
            <v>1</v>
          </cell>
          <cell r="H1883">
            <v>8.3000000000000007</v>
          </cell>
          <cell r="I1883">
            <v>71.540000000000006</v>
          </cell>
          <cell r="J1883">
            <v>110.67</v>
          </cell>
          <cell r="K1883">
            <v>6.92</v>
          </cell>
        </row>
        <row r="1884">
          <cell r="B1884" t="str">
            <v>SPBA2009</v>
          </cell>
          <cell r="C1884" t="str">
            <v>Europe</v>
          </cell>
          <cell r="D1884" t="str">
            <v>SP</v>
          </cell>
          <cell r="E1884" t="str">
            <v>BA</v>
          </cell>
          <cell r="F1884">
            <v>2009</v>
          </cell>
          <cell r="G1884">
            <v>1</v>
          </cell>
          <cell r="H1884">
            <v>7.9</v>
          </cell>
          <cell r="I1884">
            <v>71.36</v>
          </cell>
          <cell r="J1884">
            <v>107.52</v>
          </cell>
          <cell r="K1884">
            <v>6.72</v>
          </cell>
        </row>
        <row r="1885">
          <cell r="B1885" t="str">
            <v>SPBA2011</v>
          </cell>
          <cell r="C1885" t="str">
            <v>Europe</v>
          </cell>
          <cell r="D1885" t="str">
            <v>SP</v>
          </cell>
          <cell r="E1885" t="str">
            <v>BA</v>
          </cell>
          <cell r="F1885">
            <v>2011</v>
          </cell>
          <cell r="G1885">
            <v>1</v>
          </cell>
          <cell r="H1885">
            <v>7.09</v>
          </cell>
          <cell r="I1885">
            <v>71</v>
          </cell>
          <cell r="J1885">
            <v>93.26</v>
          </cell>
          <cell r="K1885">
            <v>5.83</v>
          </cell>
        </row>
        <row r="1886">
          <cell r="B1886" t="str">
            <v>SPBA2013</v>
          </cell>
          <cell r="C1886" t="str">
            <v>Europe</v>
          </cell>
          <cell r="D1886" t="str">
            <v>SP</v>
          </cell>
          <cell r="E1886" t="str">
            <v>BA</v>
          </cell>
          <cell r="F1886">
            <v>2013</v>
          </cell>
          <cell r="G1886">
            <v>1</v>
          </cell>
          <cell r="H1886">
            <v>6.29</v>
          </cell>
          <cell r="I1886">
            <v>70.650000000000006</v>
          </cell>
          <cell r="J1886">
            <v>75.97</v>
          </cell>
          <cell r="K1886">
            <v>4.75</v>
          </cell>
        </row>
        <row r="1887">
          <cell r="B1887" t="str">
            <v>SPBA2016</v>
          </cell>
          <cell r="C1887" t="str">
            <v>Europe</v>
          </cell>
          <cell r="D1887" t="str">
            <v>SP</v>
          </cell>
          <cell r="E1887" t="str">
            <v>BA</v>
          </cell>
          <cell r="F1887">
            <v>2016</v>
          </cell>
          <cell r="G1887">
            <v>1</v>
          </cell>
          <cell r="H1887">
            <v>5.08</v>
          </cell>
          <cell r="I1887">
            <v>70.12</v>
          </cell>
          <cell r="J1887">
            <v>76.180000000000007</v>
          </cell>
          <cell r="K1887">
            <v>4.76</v>
          </cell>
        </row>
        <row r="1888">
          <cell r="B1888" t="str">
            <v>SPBA2020</v>
          </cell>
          <cell r="C1888" t="str">
            <v>Europe</v>
          </cell>
          <cell r="D1888" t="str">
            <v>SP</v>
          </cell>
          <cell r="E1888" t="str">
            <v>BA</v>
          </cell>
          <cell r="F1888">
            <v>2020</v>
          </cell>
          <cell r="G1888">
            <v>1</v>
          </cell>
          <cell r="H1888">
            <v>3.47</v>
          </cell>
          <cell r="I1888">
            <v>69.42</v>
          </cell>
          <cell r="J1888">
            <v>73.02</v>
          </cell>
          <cell r="K1888">
            <v>4.5599999999999996</v>
          </cell>
        </row>
        <row r="1889">
          <cell r="B1889" t="str">
            <v>SPBA2025</v>
          </cell>
          <cell r="C1889" t="str">
            <v>Europe</v>
          </cell>
          <cell r="D1889" t="str">
            <v>SP</v>
          </cell>
          <cell r="E1889" t="str">
            <v>BA</v>
          </cell>
          <cell r="F1889">
            <v>2025</v>
          </cell>
          <cell r="G1889">
            <v>1</v>
          </cell>
          <cell r="H1889">
            <v>1.45</v>
          </cell>
          <cell r="I1889">
            <v>68.56</v>
          </cell>
          <cell r="J1889">
            <v>76.31</v>
          </cell>
          <cell r="K1889">
            <v>4.7699999999999996</v>
          </cell>
        </row>
        <row r="1890">
          <cell r="B1890" t="str">
            <v>SPBA2030</v>
          </cell>
          <cell r="C1890" t="str">
            <v>Europe</v>
          </cell>
          <cell r="D1890" t="str">
            <v>SP</v>
          </cell>
          <cell r="E1890" t="str">
            <v>BA</v>
          </cell>
          <cell r="F1890">
            <v>2030</v>
          </cell>
          <cell r="G1890">
            <v>1</v>
          </cell>
          <cell r="H1890">
            <v>1.45</v>
          </cell>
          <cell r="I1890">
            <v>67.7</v>
          </cell>
          <cell r="J1890">
            <v>83.28</v>
          </cell>
          <cell r="K1890">
            <v>5.2</v>
          </cell>
        </row>
        <row r="1891">
          <cell r="B1891">
            <v>0</v>
          </cell>
          <cell r="C1891">
            <v>0</v>
          </cell>
        </row>
        <row r="1892">
          <cell r="B1892" t="str">
            <v>SPLD2008</v>
          </cell>
          <cell r="C1892" t="str">
            <v>Europe</v>
          </cell>
          <cell r="D1892" t="str">
            <v>SP</v>
          </cell>
          <cell r="E1892" t="str">
            <v>LD</v>
          </cell>
          <cell r="F1892">
            <v>2008</v>
          </cell>
          <cell r="G1892">
            <v>1</v>
          </cell>
          <cell r="H1892">
            <v>10.51</v>
          </cell>
          <cell r="I1892">
            <v>34.43</v>
          </cell>
          <cell r="J1892">
            <v>48.42</v>
          </cell>
          <cell r="K1892">
            <v>6.92</v>
          </cell>
        </row>
        <row r="1893">
          <cell r="B1893" t="str">
            <v>SPLD2009</v>
          </cell>
          <cell r="C1893" t="str">
            <v>Europe</v>
          </cell>
          <cell r="D1893" t="str">
            <v>SP</v>
          </cell>
          <cell r="E1893" t="str">
            <v>LD</v>
          </cell>
          <cell r="F1893">
            <v>2009</v>
          </cell>
          <cell r="G1893">
            <v>1</v>
          </cell>
          <cell r="H1893">
            <v>10.07</v>
          </cell>
          <cell r="I1893">
            <v>34.340000000000003</v>
          </cell>
          <cell r="J1893">
            <v>47.04</v>
          </cell>
          <cell r="K1893">
            <v>6.72</v>
          </cell>
        </row>
        <row r="1894">
          <cell r="B1894" t="str">
            <v>SPLD2011</v>
          </cell>
          <cell r="C1894" t="str">
            <v>Europe</v>
          </cell>
          <cell r="D1894" t="str">
            <v>SP</v>
          </cell>
          <cell r="E1894" t="str">
            <v>LD</v>
          </cell>
          <cell r="F1894">
            <v>2011</v>
          </cell>
          <cell r="G1894">
            <v>1</v>
          </cell>
          <cell r="H1894">
            <v>9.19</v>
          </cell>
          <cell r="I1894">
            <v>34.17</v>
          </cell>
          <cell r="J1894">
            <v>40.799999999999997</v>
          </cell>
          <cell r="K1894">
            <v>5.83</v>
          </cell>
        </row>
        <row r="1895">
          <cell r="B1895" t="str">
            <v>SPLD2013</v>
          </cell>
          <cell r="C1895" t="str">
            <v>Europe</v>
          </cell>
          <cell r="D1895" t="str">
            <v>SP</v>
          </cell>
          <cell r="E1895" t="str">
            <v>LD</v>
          </cell>
          <cell r="F1895">
            <v>2013</v>
          </cell>
          <cell r="G1895">
            <v>1</v>
          </cell>
          <cell r="H1895">
            <v>0</v>
          </cell>
          <cell r="I1895">
            <v>34</v>
          </cell>
          <cell r="J1895">
            <v>30.56</v>
          </cell>
          <cell r="K1895">
            <v>4.37</v>
          </cell>
        </row>
        <row r="1896">
          <cell r="B1896" t="str">
            <v>SPLD2016</v>
          </cell>
          <cell r="C1896" t="str">
            <v>Europe</v>
          </cell>
          <cell r="D1896" t="str">
            <v>SP</v>
          </cell>
          <cell r="E1896" t="str">
            <v>LD</v>
          </cell>
          <cell r="F1896">
            <v>2016</v>
          </cell>
          <cell r="G1896">
            <v>1</v>
          </cell>
          <cell r="H1896">
            <v>0</v>
          </cell>
          <cell r="I1896">
            <v>33.74</v>
          </cell>
          <cell r="J1896">
            <v>30.76</v>
          </cell>
          <cell r="K1896">
            <v>4.3899999999999997</v>
          </cell>
        </row>
        <row r="1897">
          <cell r="B1897" t="str">
            <v>SPLD2020</v>
          </cell>
          <cell r="C1897" t="str">
            <v>Europe</v>
          </cell>
          <cell r="D1897" t="str">
            <v>SP</v>
          </cell>
          <cell r="E1897" t="str">
            <v>LD</v>
          </cell>
          <cell r="F1897">
            <v>2020</v>
          </cell>
          <cell r="G1897">
            <v>1</v>
          </cell>
          <cell r="H1897">
            <v>0</v>
          </cell>
          <cell r="I1897">
            <v>33.409999999999997</v>
          </cell>
          <cell r="J1897">
            <v>31.27</v>
          </cell>
          <cell r="K1897">
            <v>4.47</v>
          </cell>
        </row>
        <row r="1898">
          <cell r="B1898" t="str">
            <v>SPLD2025</v>
          </cell>
          <cell r="C1898" t="str">
            <v>Europe</v>
          </cell>
          <cell r="D1898" t="str">
            <v>SP</v>
          </cell>
          <cell r="E1898" t="str">
            <v>LD</v>
          </cell>
          <cell r="F1898">
            <v>2025</v>
          </cell>
          <cell r="G1898">
            <v>1</v>
          </cell>
          <cell r="H1898">
            <v>3.05</v>
          </cell>
          <cell r="I1898">
            <v>32.99</v>
          </cell>
          <cell r="J1898">
            <v>33.380000000000003</v>
          </cell>
          <cell r="K1898">
            <v>4.7699999999999996</v>
          </cell>
        </row>
        <row r="1899">
          <cell r="B1899" t="str">
            <v>SPLD2030</v>
          </cell>
          <cell r="C1899" t="str">
            <v>Europe</v>
          </cell>
          <cell r="D1899" t="str">
            <v>SP</v>
          </cell>
          <cell r="E1899" t="str">
            <v>LD</v>
          </cell>
          <cell r="F1899">
            <v>2030</v>
          </cell>
          <cell r="G1899">
            <v>1</v>
          </cell>
          <cell r="H1899">
            <v>0.86</v>
          </cell>
          <cell r="I1899">
            <v>32.58</v>
          </cell>
          <cell r="J1899">
            <v>36.43</v>
          </cell>
          <cell r="K1899">
            <v>5.2</v>
          </cell>
        </row>
        <row r="1900">
          <cell r="B1900">
            <v>0</v>
          </cell>
          <cell r="C1900">
            <v>0</v>
          </cell>
        </row>
        <row r="1901">
          <cell r="B1901" t="str">
            <v>TVBA2008</v>
          </cell>
          <cell r="C1901" t="str">
            <v>Other</v>
          </cell>
          <cell r="D1901" t="str">
            <v>TV</v>
          </cell>
          <cell r="E1901" t="str">
            <v>BA</v>
          </cell>
          <cell r="F1901">
            <v>2008</v>
          </cell>
          <cell r="G1901">
            <v>1</v>
          </cell>
          <cell r="H1901">
            <v>48.5</v>
          </cell>
          <cell r="I1901">
            <v>89.1</v>
          </cell>
          <cell r="J1901">
            <v>116.58</v>
          </cell>
          <cell r="K1901">
            <v>5.51</v>
          </cell>
        </row>
        <row r="1902">
          <cell r="B1902" t="str">
            <v>TVBA2009</v>
          </cell>
          <cell r="C1902" t="str">
            <v>Other</v>
          </cell>
          <cell r="D1902" t="str">
            <v>TV</v>
          </cell>
          <cell r="E1902" t="str">
            <v>BA</v>
          </cell>
          <cell r="F1902">
            <v>2009</v>
          </cell>
          <cell r="G1902">
            <v>1</v>
          </cell>
          <cell r="H1902">
            <v>50.07</v>
          </cell>
          <cell r="I1902">
            <v>88.65</v>
          </cell>
          <cell r="J1902">
            <v>127.26</v>
          </cell>
          <cell r="K1902">
            <v>6.01</v>
          </cell>
        </row>
        <row r="1903">
          <cell r="B1903" t="str">
            <v>TVBA2011</v>
          </cell>
          <cell r="C1903" t="str">
            <v>Other</v>
          </cell>
          <cell r="D1903" t="str">
            <v>TV</v>
          </cell>
          <cell r="E1903" t="str">
            <v>BA</v>
          </cell>
          <cell r="F1903">
            <v>2011</v>
          </cell>
          <cell r="G1903">
            <v>1</v>
          </cell>
          <cell r="H1903">
            <v>37.94</v>
          </cell>
          <cell r="I1903">
            <v>87.77</v>
          </cell>
          <cell r="J1903">
            <v>98.01</v>
          </cell>
          <cell r="K1903">
            <v>4.63</v>
          </cell>
        </row>
        <row r="1904">
          <cell r="B1904" t="str">
            <v>TVBA2013</v>
          </cell>
          <cell r="C1904" t="str">
            <v>Other</v>
          </cell>
          <cell r="D1904" t="str">
            <v>TV</v>
          </cell>
          <cell r="E1904" t="str">
            <v>BA</v>
          </cell>
          <cell r="F1904">
            <v>2013</v>
          </cell>
          <cell r="G1904">
            <v>1</v>
          </cell>
          <cell r="H1904">
            <v>18.420000000000002</v>
          </cell>
          <cell r="I1904">
            <v>86.89</v>
          </cell>
          <cell r="J1904">
            <v>99</v>
          </cell>
          <cell r="K1904">
            <v>4.68</v>
          </cell>
        </row>
        <row r="1905">
          <cell r="B1905" t="str">
            <v>TVBA2016</v>
          </cell>
          <cell r="C1905" t="str">
            <v>Other</v>
          </cell>
          <cell r="D1905" t="str">
            <v>TV</v>
          </cell>
          <cell r="E1905" t="str">
            <v>BA</v>
          </cell>
          <cell r="F1905">
            <v>2016</v>
          </cell>
          <cell r="G1905">
            <v>1</v>
          </cell>
          <cell r="H1905">
            <v>19.77</v>
          </cell>
          <cell r="I1905">
            <v>85.59</v>
          </cell>
          <cell r="J1905">
            <v>99.87</v>
          </cell>
          <cell r="K1905">
            <v>4.72</v>
          </cell>
        </row>
        <row r="1906">
          <cell r="B1906" t="str">
            <v>TVBA2020</v>
          </cell>
          <cell r="C1906" t="str">
            <v>Other</v>
          </cell>
          <cell r="D1906" t="str">
            <v>TV</v>
          </cell>
          <cell r="E1906" t="str">
            <v>BA</v>
          </cell>
          <cell r="F1906">
            <v>2020</v>
          </cell>
          <cell r="G1906">
            <v>1</v>
          </cell>
          <cell r="H1906">
            <v>14.37</v>
          </cell>
          <cell r="I1906">
            <v>83.9</v>
          </cell>
          <cell r="J1906">
            <v>102.46</v>
          </cell>
          <cell r="K1906">
            <v>4.84</v>
          </cell>
        </row>
        <row r="1907">
          <cell r="B1907" t="str">
            <v>TVBA2025</v>
          </cell>
          <cell r="C1907" t="str">
            <v>Other</v>
          </cell>
          <cell r="D1907" t="str">
            <v>TV</v>
          </cell>
          <cell r="E1907" t="str">
            <v>BA</v>
          </cell>
          <cell r="F1907">
            <v>2025</v>
          </cell>
          <cell r="G1907">
            <v>1</v>
          </cell>
          <cell r="H1907">
            <v>26.42</v>
          </cell>
          <cell r="I1907">
            <v>81.819999999999993</v>
          </cell>
          <cell r="J1907">
            <v>107.69</v>
          </cell>
          <cell r="K1907">
            <v>5.09</v>
          </cell>
        </row>
        <row r="1908">
          <cell r="B1908" t="str">
            <v>TVBA2030</v>
          </cell>
          <cell r="C1908" t="str">
            <v>Other</v>
          </cell>
          <cell r="D1908" t="str">
            <v>TV</v>
          </cell>
          <cell r="E1908" t="str">
            <v>BA</v>
          </cell>
          <cell r="F1908">
            <v>2030</v>
          </cell>
          <cell r="G1908">
            <v>1</v>
          </cell>
          <cell r="H1908">
            <v>31.44</v>
          </cell>
          <cell r="I1908">
            <v>79.790000000000006</v>
          </cell>
          <cell r="J1908">
            <v>115.84</v>
          </cell>
          <cell r="K1908">
            <v>5.47</v>
          </cell>
        </row>
        <row r="1909">
          <cell r="B1909">
            <v>0</v>
          </cell>
          <cell r="C1909">
            <v>0</v>
          </cell>
        </row>
        <row r="1910">
          <cell r="B1910" t="str">
            <v>TVLD2008</v>
          </cell>
          <cell r="C1910" t="str">
            <v>Other</v>
          </cell>
          <cell r="D1910" t="str">
            <v>TV</v>
          </cell>
          <cell r="E1910" t="str">
            <v>LD</v>
          </cell>
          <cell r="F1910">
            <v>2008</v>
          </cell>
          <cell r="G1910">
            <v>1</v>
          </cell>
          <cell r="H1910">
            <v>22.12</v>
          </cell>
          <cell r="I1910">
            <v>43.17</v>
          </cell>
          <cell r="J1910">
            <v>60.35</v>
          </cell>
          <cell r="K1910">
            <v>5.51</v>
          </cell>
        </row>
        <row r="1911">
          <cell r="B1911" t="str">
            <v>TVLD2009</v>
          </cell>
          <cell r="C1911" t="str">
            <v>Other</v>
          </cell>
          <cell r="D1911" t="str">
            <v>TV</v>
          </cell>
          <cell r="E1911" t="str">
            <v>LD</v>
          </cell>
          <cell r="F1911">
            <v>2009</v>
          </cell>
          <cell r="G1911">
            <v>1</v>
          </cell>
          <cell r="H1911">
            <v>22.22</v>
          </cell>
          <cell r="I1911">
            <v>42.95</v>
          </cell>
          <cell r="J1911">
            <v>65.88</v>
          </cell>
          <cell r="K1911">
            <v>6.01</v>
          </cell>
        </row>
        <row r="1912">
          <cell r="B1912" t="str">
            <v>TVLD2011</v>
          </cell>
          <cell r="C1912" t="str">
            <v>Other</v>
          </cell>
          <cell r="D1912" t="str">
            <v>TV</v>
          </cell>
          <cell r="E1912" t="str">
            <v>LD</v>
          </cell>
          <cell r="F1912">
            <v>2011</v>
          </cell>
          <cell r="G1912">
            <v>1</v>
          </cell>
          <cell r="H1912">
            <v>22.43</v>
          </cell>
          <cell r="I1912">
            <v>42.52</v>
          </cell>
          <cell r="J1912">
            <v>53.88</v>
          </cell>
          <cell r="K1912">
            <v>4.92</v>
          </cell>
        </row>
        <row r="1913">
          <cell r="B1913" t="str">
            <v>TVLD2013</v>
          </cell>
          <cell r="C1913" t="str">
            <v>Other</v>
          </cell>
          <cell r="D1913" t="str">
            <v>TV</v>
          </cell>
          <cell r="E1913" t="str">
            <v>LD</v>
          </cell>
          <cell r="F1913">
            <v>2013</v>
          </cell>
          <cell r="G1913">
            <v>1</v>
          </cell>
          <cell r="H1913">
            <v>22.64</v>
          </cell>
          <cell r="I1913">
            <v>42.1</v>
          </cell>
          <cell r="J1913">
            <v>51.25</v>
          </cell>
          <cell r="K1913">
            <v>4.68</v>
          </cell>
        </row>
        <row r="1914">
          <cell r="B1914" t="str">
            <v>TVLD2016</v>
          </cell>
          <cell r="C1914" t="str">
            <v>Other</v>
          </cell>
          <cell r="D1914" t="str">
            <v>TV</v>
          </cell>
          <cell r="E1914" t="str">
            <v>LD</v>
          </cell>
          <cell r="F1914">
            <v>2016</v>
          </cell>
          <cell r="G1914">
            <v>1</v>
          </cell>
          <cell r="H1914">
            <v>22.95</v>
          </cell>
          <cell r="I1914">
            <v>41.47</v>
          </cell>
          <cell r="J1914">
            <v>51.71</v>
          </cell>
          <cell r="K1914">
            <v>4.72</v>
          </cell>
        </row>
        <row r="1915">
          <cell r="B1915" t="str">
            <v>TVLD2020</v>
          </cell>
          <cell r="C1915" t="str">
            <v>Other</v>
          </cell>
          <cell r="D1915" t="str">
            <v>TV</v>
          </cell>
          <cell r="E1915" t="str">
            <v>LD</v>
          </cell>
          <cell r="F1915">
            <v>2020</v>
          </cell>
          <cell r="G1915">
            <v>1</v>
          </cell>
          <cell r="H1915">
            <v>23.36</v>
          </cell>
          <cell r="I1915">
            <v>40.65</v>
          </cell>
          <cell r="J1915">
            <v>53.05</v>
          </cell>
          <cell r="K1915">
            <v>4.84</v>
          </cell>
        </row>
        <row r="1916">
          <cell r="B1916" t="str">
            <v>TVLD2025</v>
          </cell>
          <cell r="C1916" t="str">
            <v>Other</v>
          </cell>
          <cell r="D1916" t="str">
            <v>TV</v>
          </cell>
          <cell r="E1916" t="str">
            <v>LD</v>
          </cell>
          <cell r="F1916">
            <v>2025</v>
          </cell>
          <cell r="G1916">
            <v>1</v>
          </cell>
          <cell r="H1916">
            <v>23.88</v>
          </cell>
          <cell r="I1916">
            <v>39.64</v>
          </cell>
          <cell r="J1916">
            <v>55.75</v>
          </cell>
          <cell r="K1916">
            <v>5.09</v>
          </cell>
        </row>
        <row r="1917">
          <cell r="B1917" t="str">
            <v>TVLD2030</v>
          </cell>
          <cell r="C1917" t="str">
            <v>Other</v>
          </cell>
          <cell r="D1917" t="str">
            <v>TV</v>
          </cell>
          <cell r="E1917" t="str">
            <v>LD</v>
          </cell>
          <cell r="F1917">
            <v>2030</v>
          </cell>
          <cell r="G1917">
            <v>1</v>
          </cell>
          <cell r="H1917">
            <v>24.4</v>
          </cell>
          <cell r="I1917">
            <v>38.659999999999997</v>
          </cell>
          <cell r="J1917">
            <v>59.97</v>
          </cell>
          <cell r="K1917">
            <v>5.47</v>
          </cell>
        </row>
        <row r="1918">
          <cell r="B1918">
            <v>0</v>
          </cell>
          <cell r="C1918">
            <v>0</v>
          </cell>
        </row>
        <row r="1919">
          <cell r="B1919" t="str">
            <v>UKBA2008</v>
          </cell>
          <cell r="C1919" t="str">
            <v>Europe</v>
          </cell>
          <cell r="D1919" t="str">
            <v>UK</v>
          </cell>
          <cell r="E1919" t="str">
            <v>BA</v>
          </cell>
          <cell r="F1919">
            <v>2008</v>
          </cell>
          <cell r="G1919">
            <v>1</v>
          </cell>
          <cell r="H1919">
            <v>15</v>
          </cell>
          <cell r="I1919">
            <v>70.09</v>
          </cell>
          <cell r="J1919">
            <v>140.16</v>
          </cell>
          <cell r="K1919">
            <v>7.01</v>
          </cell>
        </row>
        <row r="1920">
          <cell r="B1920" t="str">
            <v>UKBA2009</v>
          </cell>
          <cell r="C1920" t="str">
            <v>Europe</v>
          </cell>
          <cell r="D1920" t="str">
            <v>UK</v>
          </cell>
          <cell r="E1920" t="str">
            <v>BA</v>
          </cell>
          <cell r="F1920">
            <v>2009</v>
          </cell>
          <cell r="G1920">
            <v>1</v>
          </cell>
          <cell r="H1920">
            <v>13</v>
          </cell>
          <cell r="I1920">
            <v>69.92</v>
          </cell>
          <cell r="J1920">
            <v>136.04</v>
          </cell>
          <cell r="K1920">
            <v>6.8</v>
          </cell>
        </row>
        <row r="1921">
          <cell r="B1921" t="str">
            <v>UKBA2011</v>
          </cell>
          <cell r="C1921" t="str">
            <v>Europe</v>
          </cell>
          <cell r="D1921" t="str">
            <v>UK</v>
          </cell>
          <cell r="E1921" t="str">
            <v>BA</v>
          </cell>
          <cell r="F1921">
            <v>2011</v>
          </cell>
          <cell r="G1921">
            <v>1</v>
          </cell>
          <cell r="H1921">
            <v>11</v>
          </cell>
          <cell r="I1921">
            <v>69.569999999999993</v>
          </cell>
          <cell r="J1921">
            <v>116.71</v>
          </cell>
          <cell r="K1921">
            <v>5.84</v>
          </cell>
        </row>
        <row r="1922">
          <cell r="B1922" t="str">
            <v>UKBA2013</v>
          </cell>
          <cell r="C1922" t="str">
            <v>Europe</v>
          </cell>
          <cell r="D1922" t="str">
            <v>UK</v>
          </cell>
          <cell r="E1922" t="str">
            <v>BA</v>
          </cell>
          <cell r="F1922">
            <v>2013</v>
          </cell>
          <cell r="G1922">
            <v>1</v>
          </cell>
          <cell r="H1922">
            <v>10</v>
          </cell>
          <cell r="I1922">
            <v>69.22</v>
          </cell>
          <cell r="J1922">
            <v>97.55</v>
          </cell>
          <cell r="K1922">
            <v>4.88</v>
          </cell>
        </row>
        <row r="1923">
          <cell r="B1923" t="str">
            <v>UKBA2016</v>
          </cell>
          <cell r="C1923" t="str">
            <v>Europe</v>
          </cell>
          <cell r="D1923" t="str">
            <v>UK</v>
          </cell>
          <cell r="E1923" t="str">
            <v>BA</v>
          </cell>
          <cell r="F1923">
            <v>2016</v>
          </cell>
          <cell r="G1923">
            <v>1</v>
          </cell>
          <cell r="H1923">
            <v>9</v>
          </cell>
          <cell r="I1923">
            <v>68.7</v>
          </cell>
          <cell r="J1923">
            <v>98.12</v>
          </cell>
          <cell r="K1923">
            <v>4.91</v>
          </cell>
        </row>
        <row r="1924">
          <cell r="B1924" t="str">
            <v>UKBA2020</v>
          </cell>
          <cell r="C1924" t="str">
            <v>Europe</v>
          </cell>
          <cell r="D1924" t="str">
            <v>UK</v>
          </cell>
          <cell r="E1924" t="str">
            <v>BA</v>
          </cell>
          <cell r="F1924">
            <v>2020</v>
          </cell>
          <cell r="G1924">
            <v>1</v>
          </cell>
          <cell r="H1924">
            <v>8</v>
          </cell>
          <cell r="I1924">
            <v>68.02</v>
          </cell>
          <cell r="J1924">
            <v>96.7</v>
          </cell>
          <cell r="K1924">
            <v>4.84</v>
          </cell>
        </row>
        <row r="1925">
          <cell r="B1925" t="str">
            <v>UKBA2025</v>
          </cell>
          <cell r="C1925" t="str">
            <v>Europe</v>
          </cell>
          <cell r="D1925" t="str">
            <v>UK</v>
          </cell>
          <cell r="E1925" t="str">
            <v>BA</v>
          </cell>
          <cell r="F1925">
            <v>2025</v>
          </cell>
          <cell r="G1925">
            <v>1</v>
          </cell>
          <cell r="H1925">
            <v>7</v>
          </cell>
          <cell r="I1925">
            <v>67.17</v>
          </cell>
          <cell r="J1925">
            <v>104.79</v>
          </cell>
          <cell r="K1925">
            <v>5.24</v>
          </cell>
        </row>
        <row r="1926">
          <cell r="B1926" t="str">
            <v>UKBA2030</v>
          </cell>
          <cell r="C1926" t="str">
            <v>Europe</v>
          </cell>
          <cell r="D1926" t="str">
            <v>UK</v>
          </cell>
          <cell r="E1926" t="str">
            <v>BA</v>
          </cell>
          <cell r="F1926">
            <v>2030</v>
          </cell>
          <cell r="G1926">
            <v>1</v>
          </cell>
          <cell r="H1926">
            <v>7</v>
          </cell>
          <cell r="I1926">
            <v>66.34</v>
          </cell>
          <cell r="J1926">
            <v>104.22</v>
          </cell>
          <cell r="K1926">
            <v>5.21</v>
          </cell>
        </row>
        <row r="1927">
          <cell r="B1927">
            <v>0</v>
          </cell>
          <cell r="C1927">
            <v>0</v>
          </cell>
        </row>
        <row r="1928">
          <cell r="B1928" t="str">
            <v>UKCK2008</v>
          </cell>
          <cell r="C1928" t="str">
            <v>Europe</v>
          </cell>
          <cell r="D1928" t="str">
            <v>UK</v>
          </cell>
          <cell r="E1928" t="str">
            <v>CK</v>
          </cell>
          <cell r="F1928">
            <v>2008</v>
          </cell>
          <cell r="G1928">
            <v>1</v>
          </cell>
          <cell r="H1928">
            <v>0.22</v>
          </cell>
          <cell r="I1928">
            <v>178.45</v>
          </cell>
          <cell r="J1928">
            <v>234.58</v>
          </cell>
          <cell r="K1928">
            <v>9.4499999999999993</v>
          </cell>
        </row>
        <row r="1929">
          <cell r="B1929" t="str">
            <v>UKCK2009</v>
          </cell>
          <cell r="C1929" t="str">
            <v>Europe</v>
          </cell>
          <cell r="D1929" t="str">
            <v>UK</v>
          </cell>
          <cell r="E1929" t="str">
            <v>CK</v>
          </cell>
          <cell r="F1929">
            <v>2009</v>
          </cell>
          <cell r="G1929">
            <v>1</v>
          </cell>
          <cell r="H1929">
            <v>0.19</v>
          </cell>
          <cell r="I1929">
            <v>178</v>
          </cell>
          <cell r="J1929">
            <v>228.19</v>
          </cell>
          <cell r="K1929">
            <v>9.1999999999999993</v>
          </cell>
        </row>
        <row r="1930">
          <cell r="B1930" t="str">
            <v>UKCK2011</v>
          </cell>
          <cell r="C1930" t="str">
            <v>Europe</v>
          </cell>
          <cell r="D1930" t="str">
            <v>UK</v>
          </cell>
          <cell r="E1930" t="str">
            <v>CK</v>
          </cell>
          <cell r="F1930">
            <v>2011</v>
          </cell>
          <cell r="G1930">
            <v>1</v>
          </cell>
          <cell r="H1930">
            <v>0.12</v>
          </cell>
          <cell r="I1930">
            <v>177.12</v>
          </cell>
          <cell r="J1930">
            <v>222.04</v>
          </cell>
          <cell r="K1930">
            <v>8.9499999999999993</v>
          </cell>
        </row>
        <row r="1931">
          <cell r="B1931" t="str">
            <v>UKCK2013</v>
          </cell>
          <cell r="C1931" t="str">
            <v>Europe</v>
          </cell>
          <cell r="D1931" t="str">
            <v>UK</v>
          </cell>
          <cell r="E1931" t="str">
            <v>CK</v>
          </cell>
          <cell r="F1931">
            <v>2013</v>
          </cell>
          <cell r="G1931">
            <v>1</v>
          </cell>
          <cell r="H1931">
            <v>0.05</v>
          </cell>
          <cell r="I1931">
            <v>176.23</v>
          </cell>
          <cell r="J1931">
            <v>214.34</v>
          </cell>
          <cell r="K1931">
            <v>8.64</v>
          </cell>
        </row>
        <row r="1932">
          <cell r="B1932" t="str">
            <v>UKCK2016</v>
          </cell>
          <cell r="C1932" t="str">
            <v>Europe</v>
          </cell>
          <cell r="D1932" t="str">
            <v>UK</v>
          </cell>
          <cell r="E1932" t="str">
            <v>CK</v>
          </cell>
          <cell r="F1932">
            <v>2016</v>
          </cell>
          <cell r="G1932">
            <v>1</v>
          </cell>
          <cell r="H1932">
            <v>0.05</v>
          </cell>
          <cell r="I1932">
            <v>174.91</v>
          </cell>
          <cell r="J1932">
            <v>212.14</v>
          </cell>
          <cell r="K1932">
            <v>8.5500000000000007</v>
          </cell>
        </row>
        <row r="1933">
          <cell r="B1933" t="str">
            <v>UKCK2020</v>
          </cell>
          <cell r="C1933" t="str">
            <v>Europe</v>
          </cell>
          <cell r="D1933" t="str">
            <v>UK</v>
          </cell>
          <cell r="E1933" t="str">
            <v>CK</v>
          </cell>
          <cell r="F1933">
            <v>2020</v>
          </cell>
          <cell r="G1933">
            <v>1</v>
          </cell>
          <cell r="H1933">
            <v>0.05</v>
          </cell>
          <cell r="I1933">
            <v>173.17</v>
          </cell>
          <cell r="J1933">
            <v>207.95</v>
          </cell>
          <cell r="K1933">
            <v>8.3800000000000008</v>
          </cell>
        </row>
        <row r="1934">
          <cell r="B1934" t="str">
            <v>UKCK2025</v>
          </cell>
          <cell r="C1934" t="str">
            <v>Europe</v>
          </cell>
          <cell r="D1934" t="str">
            <v>UK</v>
          </cell>
          <cell r="E1934" t="str">
            <v>CK</v>
          </cell>
          <cell r="F1934">
            <v>2025</v>
          </cell>
          <cell r="G1934">
            <v>1</v>
          </cell>
          <cell r="H1934">
            <v>0.05</v>
          </cell>
          <cell r="I1934">
            <v>171.02</v>
          </cell>
          <cell r="J1934">
            <v>204.13</v>
          </cell>
          <cell r="K1934">
            <v>8.23</v>
          </cell>
        </row>
        <row r="1935">
          <cell r="B1935" t="str">
            <v>UKCK2030</v>
          </cell>
          <cell r="C1935" t="str">
            <v>Europe</v>
          </cell>
          <cell r="D1935" t="str">
            <v>UK</v>
          </cell>
          <cell r="E1935" t="str">
            <v>CK</v>
          </cell>
          <cell r="F1935">
            <v>2030</v>
          </cell>
          <cell r="G1935">
            <v>1</v>
          </cell>
          <cell r="H1935">
            <v>0.05</v>
          </cell>
          <cell r="I1935">
            <v>168.89</v>
          </cell>
          <cell r="J1935">
            <v>201.36</v>
          </cell>
          <cell r="K1935">
            <v>8.1199999999999992</v>
          </cell>
        </row>
        <row r="1936">
          <cell r="B1936">
            <v>0</v>
          </cell>
          <cell r="C1936">
            <v>0</v>
          </cell>
        </row>
        <row r="1937">
          <cell r="B1937" t="str">
            <v>URSB2008</v>
          </cell>
          <cell r="C1937" t="str">
            <v>Europe</v>
          </cell>
          <cell r="D1937" t="str">
            <v>UR</v>
          </cell>
          <cell r="E1937" t="str">
            <v>SB</v>
          </cell>
          <cell r="F1937">
            <v>2008</v>
          </cell>
          <cell r="G1937">
            <v>1</v>
          </cell>
          <cell r="H1937">
            <v>46.79</v>
          </cell>
          <cell r="I1937">
            <v>61.09</v>
          </cell>
          <cell r="J1937">
            <v>75.7</v>
          </cell>
          <cell r="K1937">
            <v>5.41</v>
          </cell>
        </row>
        <row r="1938">
          <cell r="B1938" t="str">
            <v>URSB2009</v>
          </cell>
          <cell r="C1938" t="str">
            <v>Europe</v>
          </cell>
          <cell r="D1938" t="str">
            <v>UR</v>
          </cell>
          <cell r="E1938" t="str">
            <v>SB</v>
          </cell>
          <cell r="F1938">
            <v>2009</v>
          </cell>
          <cell r="G1938">
            <v>1</v>
          </cell>
          <cell r="H1938">
            <v>47.98</v>
          </cell>
          <cell r="I1938">
            <v>60.78</v>
          </cell>
          <cell r="J1938">
            <v>71.599999999999994</v>
          </cell>
          <cell r="K1938">
            <v>5.1100000000000003</v>
          </cell>
        </row>
        <row r="1939">
          <cell r="B1939" t="str">
            <v>URSB2011</v>
          </cell>
          <cell r="C1939" t="str">
            <v>Europe</v>
          </cell>
          <cell r="D1939" t="str">
            <v>UR</v>
          </cell>
          <cell r="E1939" t="str">
            <v>SB</v>
          </cell>
          <cell r="F1939">
            <v>2011</v>
          </cell>
          <cell r="G1939">
            <v>1</v>
          </cell>
          <cell r="H1939">
            <v>50.37</v>
          </cell>
          <cell r="I1939">
            <v>60.17</v>
          </cell>
          <cell r="J1939">
            <v>68.849999999999994</v>
          </cell>
          <cell r="K1939">
            <v>4.92</v>
          </cell>
        </row>
        <row r="1940">
          <cell r="B1940" t="str">
            <v>URSB2013</v>
          </cell>
          <cell r="C1940" t="str">
            <v>Europe</v>
          </cell>
          <cell r="D1940" t="str">
            <v>UR</v>
          </cell>
          <cell r="E1940" t="str">
            <v>SB</v>
          </cell>
          <cell r="F1940">
            <v>2013</v>
          </cell>
          <cell r="G1940">
            <v>1</v>
          </cell>
          <cell r="H1940">
            <v>52.75</v>
          </cell>
          <cell r="I1940">
            <v>59.57</v>
          </cell>
          <cell r="J1940">
            <v>68.12</v>
          </cell>
          <cell r="K1940">
            <v>4.87</v>
          </cell>
        </row>
        <row r="1941">
          <cell r="B1941" t="str">
            <v>URSB2016</v>
          </cell>
          <cell r="C1941" t="str">
            <v>Europe</v>
          </cell>
          <cell r="D1941" t="str">
            <v>UR</v>
          </cell>
          <cell r="E1941" t="str">
            <v>SB</v>
          </cell>
          <cell r="F1941">
            <v>2016</v>
          </cell>
          <cell r="G1941">
            <v>1</v>
          </cell>
          <cell r="H1941">
            <v>56.33</v>
          </cell>
          <cell r="I1941">
            <v>58.68</v>
          </cell>
          <cell r="J1941">
            <v>67.03</v>
          </cell>
          <cell r="K1941">
            <v>4.79</v>
          </cell>
        </row>
        <row r="1942">
          <cell r="B1942" t="str">
            <v>URSB2020</v>
          </cell>
          <cell r="C1942" t="str">
            <v>Europe</v>
          </cell>
          <cell r="D1942" t="str">
            <v>UR</v>
          </cell>
          <cell r="E1942" t="str">
            <v>SB</v>
          </cell>
          <cell r="F1942">
            <v>2020</v>
          </cell>
          <cell r="G1942">
            <v>1</v>
          </cell>
          <cell r="H1942">
            <v>61.09</v>
          </cell>
          <cell r="I1942">
            <v>57.52</v>
          </cell>
          <cell r="J1942">
            <v>65.599999999999994</v>
          </cell>
          <cell r="K1942">
            <v>4.6900000000000004</v>
          </cell>
        </row>
        <row r="1943">
          <cell r="B1943" t="str">
            <v>URSB2025</v>
          </cell>
          <cell r="C1943" t="str">
            <v>Europe</v>
          </cell>
          <cell r="D1943" t="str">
            <v>UR</v>
          </cell>
          <cell r="E1943" t="str">
            <v>SB</v>
          </cell>
          <cell r="F1943">
            <v>2025</v>
          </cell>
          <cell r="G1943">
            <v>1</v>
          </cell>
          <cell r="H1943">
            <v>67.05</v>
          </cell>
          <cell r="I1943">
            <v>56.1</v>
          </cell>
          <cell r="J1943">
            <v>63.85</v>
          </cell>
          <cell r="K1943">
            <v>4.5599999999999996</v>
          </cell>
        </row>
        <row r="1944">
          <cell r="B1944" t="str">
            <v>URSB2030</v>
          </cell>
          <cell r="C1944" t="str">
            <v>Europe</v>
          </cell>
          <cell r="D1944" t="str">
            <v>UR</v>
          </cell>
          <cell r="E1944" t="str">
            <v>SB</v>
          </cell>
          <cell r="F1944">
            <v>2030</v>
          </cell>
          <cell r="G1944">
            <v>1</v>
          </cell>
          <cell r="H1944">
            <v>67.33</v>
          </cell>
          <cell r="I1944">
            <v>54.71</v>
          </cell>
          <cell r="J1944">
            <v>63.46</v>
          </cell>
          <cell r="K1944">
            <v>4.53</v>
          </cell>
        </row>
        <row r="1945">
          <cell r="B1945">
            <v>0</v>
          </cell>
          <cell r="C1945">
            <v>0</v>
          </cell>
        </row>
        <row r="1946">
          <cell r="B1946" t="str">
            <v>URCK2008</v>
          </cell>
          <cell r="C1946" t="str">
            <v>Europe</v>
          </cell>
          <cell r="D1946" t="str">
            <v>UR</v>
          </cell>
          <cell r="E1946" t="str">
            <v>CK</v>
          </cell>
          <cell r="F1946">
            <v>2008</v>
          </cell>
          <cell r="G1946">
            <v>1</v>
          </cell>
          <cell r="H1946">
            <v>23.21</v>
          </cell>
          <cell r="I1946">
            <v>178</v>
          </cell>
          <cell r="J1946">
            <v>230.6</v>
          </cell>
          <cell r="K1946">
            <v>9.2200000000000006</v>
          </cell>
        </row>
        <row r="1947">
          <cell r="B1947" t="str">
            <v>URCK2009</v>
          </cell>
          <cell r="C1947" t="str">
            <v>Europe</v>
          </cell>
          <cell r="D1947" t="str">
            <v>UR</v>
          </cell>
          <cell r="E1947" t="str">
            <v>CK</v>
          </cell>
          <cell r="F1947">
            <v>2009</v>
          </cell>
          <cell r="G1947">
            <v>1</v>
          </cell>
          <cell r="H1947">
            <v>22.02</v>
          </cell>
          <cell r="I1947">
            <v>177.11</v>
          </cell>
          <cell r="J1947">
            <v>225.58</v>
          </cell>
          <cell r="K1947">
            <v>9.02</v>
          </cell>
        </row>
        <row r="1948">
          <cell r="B1948" t="str">
            <v>URCK2011</v>
          </cell>
          <cell r="C1948" t="str">
            <v>Europe</v>
          </cell>
          <cell r="D1948" t="str">
            <v>UR</v>
          </cell>
          <cell r="E1948" t="str">
            <v>CK</v>
          </cell>
          <cell r="F1948">
            <v>2011</v>
          </cell>
          <cell r="G1948">
            <v>1</v>
          </cell>
          <cell r="H1948">
            <v>19.63</v>
          </cell>
          <cell r="I1948">
            <v>175.35</v>
          </cell>
          <cell r="J1948">
            <v>220.1</v>
          </cell>
          <cell r="K1948">
            <v>8.8000000000000007</v>
          </cell>
        </row>
        <row r="1949">
          <cell r="B1949" t="str">
            <v>URCK2013</v>
          </cell>
          <cell r="C1949" t="str">
            <v>Europe</v>
          </cell>
          <cell r="D1949" t="str">
            <v>UR</v>
          </cell>
          <cell r="E1949" t="str">
            <v>CK</v>
          </cell>
          <cell r="F1949">
            <v>2013</v>
          </cell>
          <cell r="G1949">
            <v>1</v>
          </cell>
          <cell r="H1949">
            <v>17.25</v>
          </cell>
          <cell r="I1949">
            <v>173.6</v>
          </cell>
          <cell r="J1949">
            <v>206.46</v>
          </cell>
          <cell r="K1949">
            <v>8.26</v>
          </cell>
        </row>
        <row r="1950">
          <cell r="B1950" t="str">
            <v>URCK2016</v>
          </cell>
          <cell r="C1950" t="str">
            <v>Europe</v>
          </cell>
          <cell r="D1950" t="str">
            <v>UR</v>
          </cell>
          <cell r="E1950" t="str">
            <v>CK</v>
          </cell>
          <cell r="F1950">
            <v>2016</v>
          </cell>
          <cell r="G1950">
            <v>1</v>
          </cell>
          <cell r="H1950">
            <v>13.67</v>
          </cell>
          <cell r="I1950">
            <v>171.01</v>
          </cell>
          <cell r="J1950">
            <v>204.24</v>
          </cell>
          <cell r="K1950">
            <v>8.17</v>
          </cell>
        </row>
        <row r="1951">
          <cell r="B1951" t="str">
            <v>URCK2020</v>
          </cell>
          <cell r="C1951" t="str">
            <v>Europe</v>
          </cell>
          <cell r="D1951" t="str">
            <v>UR</v>
          </cell>
          <cell r="E1951" t="str">
            <v>CK</v>
          </cell>
          <cell r="F1951">
            <v>2020</v>
          </cell>
          <cell r="G1951">
            <v>1</v>
          </cell>
          <cell r="H1951">
            <v>8.91</v>
          </cell>
          <cell r="I1951">
            <v>167.61</v>
          </cell>
          <cell r="J1951">
            <v>200.79</v>
          </cell>
          <cell r="K1951">
            <v>8.0299999999999994</v>
          </cell>
        </row>
        <row r="1952">
          <cell r="B1952" t="str">
            <v>URCK2025</v>
          </cell>
          <cell r="C1952" t="str">
            <v>Europe</v>
          </cell>
          <cell r="D1952" t="str">
            <v>UR</v>
          </cell>
          <cell r="E1952" t="str">
            <v>CK</v>
          </cell>
          <cell r="F1952">
            <v>2025</v>
          </cell>
          <cell r="G1952">
            <v>1</v>
          </cell>
          <cell r="H1952">
            <v>2.95</v>
          </cell>
          <cell r="I1952">
            <v>163.46</v>
          </cell>
          <cell r="J1952">
            <v>197.04</v>
          </cell>
          <cell r="K1952">
            <v>7.88</v>
          </cell>
        </row>
        <row r="1953">
          <cell r="B1953" t="str">
            <v>URCK2030</v>
          </cell>
          <cell r="C1953" t="str">
            <v>Europe</v>
          </cell>
          <cell r="D1953" t="str">
            <v>UR</v>
          </cell>
          <cell r="E1953" t="str">
            <v>CK</v>
          </cell>
          <cell r="F1953">
            <v>2030</v>
          </cell>
          <cell r="G1953">
            <v>1</v>
          </cell>
          <cell r="H1953">
            <v>2.67</v>
          </cell>
          <cell r="I1953">
            <v>159.41999999999999</v>
          </cell>
          <cell r="J1953">
            <v>193.38</v>
          </cell>
          <cell r="K1953">
            <v>7.74</v>
          </cell>
        </row>
        <row r="1954">
          <cell r="B1954">
            <v>0</v>
          </cell>
          <cell r="C1954">
            <v>0</v>
          </cell>
        </row>
        <row r="1955">
          <cell r="B1955" t="str">
            <v>VZBA2008</v>
          </cell>
          <cell r="C1955" t="str">
            <v>Other</v>
          </cell>
          <cell r="D1955" t="str">
            <v>VZ</v>
          </cell>
          <cell r="E1955" t="str">
            <v>BA</v>
          </cell>
          <cell r="F1955">
            <v>2008</v>
          </cell>
          <cell r="G1955">
            <v>1</v>
          </cell>
          <cell r="H1955">
            <v>8.09</v>
          </cell>
          <cell r="I1955">
            <v>89.38</v>
          </cell>
          <cell r="J1955">
            <v>133.46</v>
          </cell>
          <cell r="K1955">
            <v>5.8</v>
          </cell>
        </row>
        <row r="1956">
          <cell r="B1956" t="str">
            <v>VZBA2009</v>
          </cell>
          <cell r="C1956" t="str">
            <v>Other</v>
          </cell>
          <cell r="D1956" t="str">
            <v>VZ</v>
          </cell>
          <cell r="E1956" t="str">
            <v>BA</v>
          </cell>
          <cell r="F1956">
            <v>2009</v>
          </cell>
          <cell r="G1956">
            <v>1</v>
          </cell>
          <cell r="H1956">
            <v>8.16</v>
          </cell>
          <cell r="I1956">
            <v>88.94</v>
          </cell>
          <cell r="J1956">
            <v>131.47999999999999</v>
          </cell>
          <cell r="K1956">
            <v>5.72</v>
          </cell>
        </row>
        <row r="1957">
          <cell r="B1957" t="str">
            <v>VZBA2011</v>
          </cell>
          <cell r="C1957" t="str">
            <v>Other</v>
          </cell>
          <cell r="D1957" t="str">
            <v>VZ</v>
          </cell>
          <cell r="E1957" t="str">
            <v>BA</v>
          </cell>
          <cell r="F1957">
            <v>2011</v>
          </cell>
          <cell r="G1957">
            <v>1</v>
          </cell>
          <cell r="H1957">
            <v>8.2799999999999994</v>
          </cell>
          <cell r="I1957">
            <v>88.05</v>
          </cell>
          <cell r="J1957">
            <v>118.21</v>
          </cell>
          <cell r="K1957">
            <v>5.14</v>
          </cell>
        </row>
        <row r="1958">
          <cell r="B1958" t="str">
            <v>VZBA2013</v>
          </cell>
          <cell r="C1958" t="str">
            <v>Other</v>
          </cell>
          <cell r="D1958" t="str">
            <v>VZ</v>
          </cell>
          <cell r="E1958" t="str">
            <v>BA</v>
          </cell>
          <cell r="F1958">
            <v>2013</v>
          </cell>
          <cell r="G1958">
            <v>1</v>
          </cell>
          <cell r="H1958">
            <v>8.41</v>
          </cell>
          <cell r="I1958">
            <v>87.17</v>
          </cell>
          <cell r="J1958">
            <v>99.2</v>
          </cell>
          <cell r="K1958">
            <v>4.3099999999999996</v>
          </cell>
        </row>
        <row r="1959">
          <cell r="B1959" t="str">
            <v>VZBA2016</v>
          </cell>
          <cell r="C1959" t="str">
            <v>Other</v>
          </cell>
          <cell r="D1959" t="str">
            <v>VZ</v>
          </cell>
          <cell r="E1959" t="str">
            <v>BA</v>
          </cell>
          <cell r="F1959">
            <v>2016</v>
          </cell>
          <cell r="G1959">
            <v>1</v>
          </cell>
          <cell r="H1959">
            <v>8.59</v>
          </cell>
          <cell r="I1959">
            <v>85.87</v>
          </cell>
          <cell r="J1959">
            <v>99.49</v>
          </cell>
          <cell r="K1959">
            <v>4.33</v>
          </cell>
        </row>
        <row r="1960">
          <cell r="B1960" t="str">
            <v>VZBA2020</v>
          </cell>
          <cell r="C1960" t="str">
            <v>Other</v>
          </cell>
          <cell r="D1960" t="str">
            <v>VZ</v>
          </cell>
          <cell r="E1960" t="str">
            <v>BA</v>
          </cell>
          <cell r="F1960">
            <v>2020</v>
          </cell>
          <cell r="G1960">
            <v>1</v>
          </cell>
          <cell r="H1960">
            <v>8.85</v>
          </cell>
          <cell r="I1960">
            <v>84.17</v>
          </cell>
          <cell r="J1960">
            <v>95.4</v>
          </cell>
          <cell r="K1960">
            <v>4.1500000000000004</v>
          </cell>
        </row>
        <row r="1961">
          <cell r="B1961" t="str">
            <v>VZBA2025</v>
          </cell>
          <cell r="C1961" t="str">
            <v>Other</v>
          </cell>
          <cell r="D1961" t="str">
            <v>VZ</v>
          </cell>
          <cell r="E1961" t="str">
            <v>BA</v>
          </cell>
          <cell r="F1961">
            <v>2025</v>
          </cell>
          <cell r="G1961">
            <v>1</v>
          </cell>
          <cell r="H1961">
            <v>9.16</v>
          </cell>
          <cell r="I1961">
            <v>82.08</v>
          </cell>
          <cell r="J1961">
            <v>104.7</v>
          </cell>
          <cell r="K1961">
            <v>4.55</v>
          </cell>
        </row>
        <row r="1962">
          <cell r="B1962" t="str">
            <v>VZBA2030</v>
          </cell>
          <cell r="C1962" t="str">
            <v>Other</v>
          </cell>
          <cell r="D1962" t="str">
            <v>VZ</v>
          </cell>
          <cell r="E1962" t="str">
            <v>BA</v>
          </cell>
          <cell r="F1962">
            <v>2030</v>
          </cell>
          <cell r="G1962">
            <v>1</v>
          </cell>
          <cell r="H1962">
            <v>9.4700000000000006</v>
          </cell>
          <cell r="I1962">
            <v>80.05</v>
          </cell>
          <cell r="J1962">
            <v>104.34</v>
          </cell>
          <cell r="K1962">
            <v>4.54</v>
          </cell>
        </row>
        <row r="2191">
          <cell r="B2191">
            <v>0</v>
          </cell>
          <cell r="C2191">
            <v>0</v>
          </cell>
        </row>
        <row r="2201">
          <cell r="B2201">
            <v>0</v>
          </cell>
          <cell r="C2201">
            <v>0</v>
          </cell>
        </row>
        <row r="2231">
          <cell r="B2231">
            <v>0</v>
          </cell>
          <cell r="C2231">
            <v>0</v>
          </cell>
        </row>
        <row r="2241">
          <cell r="B2241">
            <v>0</v>
          </cell>
          <cell r="C2241">
            <v>0</v>
          </cell>
        </row>
        <row r="2251">
          <cell r="B2251">
            <v>0</v>
          </cell>
          <cell r="C2251">
            <v>0</v>
          </cell>
        </row>
        <row r="2262">
          <cell r="H2262">
            <v>1.0538461538461539</v>
          </cell>
        </row>
        <row r="2267">
          <cell r="H2267">
            <v>1.1818181818181819</v>
          </cell>
        </row>
        <row r="2272">
          <cell r="F2272">
            <v>22.899995083421469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asonalAvg 2003$ per MMBtu"/>
      <sheetName val="AnnualAvg 2003$ per MMBtu"/>
      <sheetName val="SeasonalDiff 2003$ per MMBtu"/>
      <sheetName val="Comparison"/>
    </sheetNames>
    <sheetDataSet>
      <sheetData sheetId="0" refreshError="1"/>
      <sheetData sheetId="1" refreshError="1">
        <row r="2">
          <cell r="A2">
            <v>1</v>
          </cell>
          <cell r="B2" t="str">
            <v>Alberta</v>
          </cell>
          <cell r="C2" t="str">
            <v>99_AnnualAvg</v>
          </cell>
          <cell r="D2">
            <v>5.3475730210382499</v>
          </cell>
          <cell r="E2">
            <v>5.3476161391962203</v>
          </cell>
          <cell r="F2">
            <v>5.8649061858195202</v>
          </cell>
          <cell r="G2">
            <v>5.3170899976352999</v>
          </cell>
          <cell r="H2">
            <v>5.3006974126744497</v>
          </cell>
          <cell r="I2">
            <v>4.9828933948024501</v>
          </cell>
          <cell r="J2">
            <v>5.3482762961315498</v>
          </cell>
          <cell r="K2">
            <v>5.3555296275458701</v>
          </cell>
          <cell r="L2">
            <v>5.8723646619378904</v>
          </cell>
          <cell r="M2">
            <v>5.7519756108639601</v>
          </cell>
          <cell r="N2">
            <v>5.7050020465683904</v>
          </cell>
          <cell r="O2">
            <v>6.1275444872160598</v>
          </cell>
          <cell r="P2">
            <v>6.3645641167998104</v>
          </cell>
          <cell r="Q2">
            <v>6.4854370244229802</v>
          </cell>
          <cell r="R2">
            <v>6.2988988823890502</v>
          </cell>
          <cell r="S2">
            <v>5.3340526827649697</v>
          </cell>
          <cell r="T2">
            <v>5.64902496403284</v>
          </cell>
          <cell r="U2">
            <v>5.7006370594670104</v>
          </cell>
          <cell r="V2">
            <v>5.3979873546040897</v>
          </cell>
          <cell r="W2">
            <v>5.7715988245482599</v>
          </cell>
        </row>
        <row r="3">
          <cell r="A3">
            <v>2</v>
          </cell>
          <cell r="B3" t="str">
            <v>AZ</v>
          </cell>
          <cell r="C3" t="str">
            <v>99_AnnualAvg</v>
          </cell>
          <cell r="D3">
            <v>5.5819213508610002</v>
          </cell>
          <cell r="E3">
            <v>5.6466029980591204</v>
          </cell>
          <cell r="F3">
            <v>6.0028047615020901</v>
          </cell>
          <cell r="G3">
            <v>5.5373280280898696</v>
          </cell>
          <cell r="H3">
            <v>5.4402956715014303</v>
          </cell>
          <cell r="I3">
            <v>5.0811165408841203</v>
          </cell>
          <cell r="J3">
            <v>5.4325876248576401</v>
          </cell>
          <cell r="K3">
            <v>5.4100566056996202</v>
          </cell>
          <cell r="L3">
            <v>5.8719869184156002</v>
          </cell>
          <cell r="M3">
            <v>5.7921053212833096</v>
          </cell>
          <cell r="N3">
            <v>5.7949185271297097</v>
          </cell>
          <cell r="O3">
            <v>6.1228540823475699</v>
          </cell>
          <cell r="P3">
            <v>6.3799963639322801</v>
          </cell>
          <cell r="Q3">
            <v>6.5168155599453499</v>
          </cell>
          <cell r="R3">
            <v>6.3525553310915104</v>
          </cell>
          <cell r="S3">
            <v>5.6951146425248798</v>
          </cell>
          <cell r="T3">
            <v>5.9113624109716101</v>
          </cell>
          <cell r="U3">
            <v>5.9711319250623696</v>
          </cell>
          <cell r="V3">
            <v>5.8492148219224598</v>
          </cell>
          <cell r="W3">
            <v>6.1785402714339899</v>
          </cell>
        </row>
        <row r="4">
          <cell r="A4">
            <v>3</v>
          </cell>
          <cell r="B4" t="str">
            <v>British Columbia</v>
          </cell>
          <cell r="C4" t="str">
            <v>99_AnnualAvg</v>
          </cell>
          <cell r="D4">
            <v>5.5374200441322996</v>
          </cell>
          <cell r="E4">
            <v>5.5111360257714397</v>
          </cell>
          <cell r="F4">
            <v>5.8646510267846104</v>
          </cell>
          <cell r="G4">
            <v>5.3094936278036098</v>
          </cell>
          <cell r="H4">
            <v>5.2953634498297601</v>
          </cell>
          <cell r="I4">
            <v>4.9794334712225599</v>
          </cell>
          <cell r="J4">
            <v>5.3425489147725198</v>
          </cell>
          <cell r="K4">
            <v>5.3497800945372704</v>
          </cell>
          <cell r="L4">
            <v>5.8703718255503201</v>
          </cell>
          <cell r="M4">
            <v>5.7479163901697703</v>
          </cell>
          <cell r="N4">
            <v>5.68007086442773</v>
          </cell>
          <cell r="O4">
            <v>6.1040982630307496</v>
          </cell>
          <cell r="P4">
            <v>6.34506356464607</v>
          </cell>
          <cell r="Q4">
            <v>6.4701843832716799</v>
          </cell>
          <cell r="R4">
            <v>6.3068436024141699</v>
          </cell>
          <cell r="S4">
            <v>5.3755345091539599</v>
          </cell>
          <cell r="T4">
            <v>5.66764932728187</v>
          </cell>
          <cell r="U4">
            <v>5.7331644340033296</v>
          </cell>
          <cell r="V4">
            <v>5.4698881716555503</v>
          </cell>
          <cell r="W4">
            <v>5.8349720128061904</v>
          </cell>
        </row>
        <row r="5">
          <cell r="A5">
            <v>4</v>
          </cell>
          <cell r="B5" t="str">
            <v>CAPO</v>
          </cell>
          <cell r="C5" t="str">
            <v>99_AnnualAvg</v>
          </cell>
          <cell r="D5">
            <v>6.6414618039997597</v>
          </cell>
          <cell r="E5">
            <v>6.6530359838251503</v>
          </cell>
          <cell r="F5">
            <v>6.8223031992938896</v>
          </cell>
          <cell r="G5">
            <v>6.1131232084374902</v>
          </cell>
          <cell r="H5">
            <v>5.9226566154579796</v>
          </cell>
          <cell r="I5">
            <v>5.6020590973167996</v>
          </cell>
          <cell r="J5">
            <v>5.8794276889930499</v>
          </cell>
          <cell r="K5">
            <v>5.9234232004358001</v>
          </cell>
          <cell r="L5">
            <v>6.4283684594696</v>
          </cell>
          <cell r="M5">
            <v>6.4059401706043602</v>
          </cell>
          <cell r="N5">
            <v>6.4790338809615102</v>
          </cell>
          <cell r="O5">
            <v>6.7434458510490298</v>
          </cell>
          <cell r="P5">
            <v>7.0233842044987904</v>
          </cell>
          <cell r="Q5">
            <v>7.1306673458112702</v>
          </cell>
          <cell r="R5">
            <v>6.98094689236689</v>
          </cell>
          <cell r="S5">
            <v>6.3810321262431904</v>
          </cell>
          <cell r="T5">
            <v>6.5375722718042999</v>
          </cell>
          <cell r="U5">
            <v>6.5575375461021999</v>
          </cell>
          <cell r="V5">
            <v>6.4304354237122299</v>
          </cell>
          <cell r="W5">
            <v>6.7027573465978696</v>
          </cell>
        </row>
        <row r="6">
          <cell r="A6">
            <v>5</v>
          </cell>
          <cell r="B6" t="str">
            <v>COMED</v>
          </cell>
          <cell r="C6" t="str">
            <v>99_AnnualAvg</v>
          </cell>
          <cell r="D6">
            <v>6.0806941728599702</v>
          </cell>
          <cell r="E6">
            <v>6.1588729557082296</v>
          </cell>
          <cell r="F6">
            <v>6.5440039311549896</v>
          </cell>
          <cell r="G6">
            <v>5.8834852996146196</v>
          </cell>
          <cell r="H6">
            <v>5.7214169525183696</v>
          </cell>
          <cell r="I6">
            <v>5.3914375836460904</v>
          </cell>
          <cell r="J6">
            <v>5.6805956152123001</v>
          </cell>
          <cell r="K6">
            <v>5.7050338001443501</v>
          </cell>
          <cell r="L6">
            <v>6.1937027335743302</v>
          </cell>
          <cell r="M6">
            <v>6.1269047020672902</v>
          </cell>
          <cell r="N6">
            <v>6.1483026865926496</v>
          </cell>
          <cell r="O6">
            <v>6.4698913338903603</v>
          </cell>
          <cell r="P6">
            <v>6.7259155207022996</v>
          </cell>
          <cell r="Q6">
            <v>6.84651689156009</v>
          </cell>
          <cell r="R6">
            <v>6.6612097179095802</v>
          </cell>
          <cell r="S6">
            <v>5.9518237114583803</v>
          </cell>
          <cell r="T6">
            <v>6.1300183855611197</v>
          </cell>
          <cell r="U6">
            <v>6.1602143330022701</v>
          </cell>
          <cell r="V6">
            <v>5.87563424757513</v>
          </cell>
          <cell r="W6">
            <v>6.1655441928116499</v>
          </cell>
        </row>
        <row r="7">
          <cell r="A7">
            <v>6</v>
          </cell>
          <cell r="B7" t="str">
            <v>DNSNY</v>
          </cell>
          <cell r="C7" t="str">
            <v>99_AnnualAvg</v>
          </cell>
          <cell r="D7">
            <v>6.8284660147049996</v>
          </cell>
          <cell r="E7">
            <v>7.0498716327170499</v>
          </cell>
          <cell r="F7">
            <v>7.1356683758411297</v>
          </cell>
          <cell r="G7">
            <v>6.3865421762217203</v>
          </cell>
          <cell r="H7">
            <v>6.1869498182948002</v>
          </cell>
          <cell r="I7">
            <v>5.8885435289494099</v>
          </cell>
          <cell r="J7">
            <v>6.1600364852631397</v>
          </cell>
          <cell r="K7">
            <v>6.1946752677796004</v>
          </cell>
          <cell r="L7">
            <v>6.7044276134369998</v>
          </cell>
          <cell r="M7">
            <v>6.6754462357468496</v>
          </cell>
          <cell r="N7">
            <v>6.7445452811092599</v>
          </cell>
          <cell r="O7">
            <v>6.99887868151096</v>
          </cell>
          <cell r="P7">
            <v>7.2594642193536902</v>
          </cell>
          <cell r="Q7">
            <v>7.3652017300002601</v>
          </cell>
          <cell r="R7">
            <v>7.2115937718763403</v>
          </cell>
          <cell r="S7">
            <v>6.6076624255065202</v>
          </cell>
          <cell r="T7">
            <v>6.7741218164045502</v>
          </cell>
          <cell r="U7">
            <v>6.7932943839580799</v>
          </cell>
          <cell r="V7">
            <v>6.6628258321225697</v>
          </cell>
          <cell r="W7">
            <v>6.9460681195567897</v>
          </cell>
        </row>
        <row r="8">
          <cell r="A8">
            <v>7</v>
          </cell>
          <cell r="B8" t="str">
            <v>DUKE</v>
          </cell>
          <cell r="C8" t="str">
            <v>99_AnnualAvg</v>
          </cell>
          <cell r="D8">
            <v>6.6414618039997597</v>
          </cell>
          <cell r="E8">
            <v>6.6530359838251503</v>
          </cell>
          <cell r="F8">
            <v>6.8223031992938896</v>
          </cell>
          <cell r="G8">
            <v>6.1131232084374902</v>
          </cell>
          <cell r="H8">
            <v>5.9226566154579796</v>
          </cell>
          <cell r="I8">
            <v>5.6020590973167996</v>
          </cell>
          <cell r="J8">
            <v>5.8794276889930499</v>
          </cell>
          <cell r="K8">
            <v>5.9234232004358001</v>
          </cell>
          <cell r="L8">
            <v>6.4283684594696</v>
          </cell>
          <cell r="M8">
            <v>6.4059401706043602</v>
          </cell>
          <cell r="N8">
            <v>6.4790338809615102</v>
          </cell>
          <cell r="O8">
            <v>6.7434458510490298</v>
          </cell>
          <cell r="P8">
            <v>7.0233842044987904</v>
          </cell>
          <cell r="Q8">
            <v>7.1306673458112702</v>
          </cell>
          <cell r="R8">
            <v>6.98094689236689</v>
          </cell>
          <cell r="S8">
            <v>6.3810321262431904</v>
          </cell>
          <cell r="T8">
            <v>6.5375722718042999</v>
          </cell>
          <cell r="U8">
            <v>6.5575375461021999</v>
          </cell>
          <cell r="V8">
            <v>6.4304354237122299</v>
          </cell>
          <cell r="W8">
            <v>6.7027573465978696</v>
          </cell>
        </row>
        <row r="9">
          <cell r="A9">
            <v>8</v>
          </cell>
          <cell r="B9" t="str">
            <v>ECAO</v>
          </cell>
          <cell r="C9" t="str">
            <v>99_AnnualAvg</v>
          </cell>
          <cell r="D9">
            <v>6.8151962630055296</v>
          </cell>
          <cell r="E9">
            <v>6.8078817855320297</v>
          </cell>
          <cell r="F9">
            <v>6.8893957265253896</v>
          </cell>
          <cell r="G9">
            <v>6.1759142995641403</v>
          </cell>
          <cell r="H9">
            <v>5.9799360809999103</v>
          </cell>
          <cell r="I9">
            <v>5.6554646019813202</v>
          </cell>
          <cell r="J9">
            <v>5.9305928709104396</v>
          </cell>
          <cell r="K9">
            <v>5.9676983324707402</v>
          </cell>
          <cell r="L9">
            <v>6.4657887736604804</v>
          </cell>
          <cell r="M9">
            <v>6.4276640475570304</v>
          </cell>
          <cell r="N9">
            <v>6.4829224798309504</v>
          </cell>
          <cell r="O9">
            <v>6.78167124450614</v>
          </cell>
          <cell r="P9">
            <v>7.0438897169444097</v>
          </cell>
          <cell r="Q9">
            <v>7.15582423693313</v>
          </cell>
          <cell r="R9">
            <v>6.9824833386349798</v>
          </cell>
          <cell r="S9">
            <v>6.3963572482805899</v>
          </cell>
          <cell r="T9">
            <v>6.5328930943406203</v>
          </cell>
          <cell r="U9">
            <v>6.5719643235991798</v>
          </cell>
          <cell r="V9">
            <v>6.4061506332655602</v>
          </cell>
          <cell r="W9">
            <v>6.6564513592430803</v>
          </cell>
        </row>
        <row r="10">
          <cell r="A10">
            <v>9</v>
          </cell>
          <cell r="B10" t="str">
            <v>ECAO - Allegheny</v>
          </cell>
          <cell r="C10" t="str">
            <v>99_AnnualAvg</v>
          </cell>
          <cell r="D10">
            <v>6.8151962630055296</v>
          </cell>
          <cell r="E10">
            <v>6.8078817855320297</v>
          </cell>
          <cell r="F10">
            <v>6.8893957265253896</v>
          </cell>
          <cell r="G10">
            <v>6.1759142995641403</v>
          </cell>
          <cell r="H10">
            <v>5.9799360809999103</v>
          </cell>
          <cell r="I10">
            <v>5.6554646019813202</v>
          </cell>
          <cell r="J10">
            <v>5.9305928709104396</v>
          </cell>
          <cell r="K10">
            <v>5.9676983324707402</v>
          </cell>
          <cell r="L10">
            <v>6.4657887736604804</v>
          </cell>
          <cell r="M10">
            <v>6.4276640475570304</v>
          </cell>
          <cell r="N10">
            <v>6.4829224798309504</v>
          </cell>
          <cell r="O10">
            <v>6.78167124450614</v>
          </cell>
          <cell r="P10">
            <v>7.0438897169444097</v>
          </cell>
          <cell r="Q10">
            <v>7.15582423693313</v>
          </cell>
          <cell r="R10">
            <v>6.9824833386349798</v>
          </cell>
          <cell r="S10">
            <v>6.3963572482805899</v>
          </cell>
          <cell r="T10">
            <v>6.5328930943406203</v>
          </cell>
          <cell r="U10">
            <v>6.5719643235991798</v>
          </cell>
          <cell r="V10">
            <v>6.4061506332655602</v>
          </cell>
          <cell r="W10">
            <v>6.6564513592430803</v>
          </cell>
        </row>
        <row r="11">
          <cell r="A11">
            <v>10</v>
          </cell>
          <cell r="B11" t="str">
            <v>ECAO - Duquesne</v>
          </cell>
          <cell r="C11" t="str">
            <v>99_AnnualAvg</v>
          </cell>
          <cell r="D11">
            <v>6.8151962630055296</v>
          </cell>
          <cell r="E11">
            <v>6.8078817855320297</v>
          </cell>
          <cell r="F11">
            <v>6.8893957265253896</v>
          </cell>
          <cell r="G11">
            <v>6.1759142995641403</v>
          </cell>
          <cell r="H11">
            <v>5.9799360809999103</v>
          </cell>
          <cell r="I11">
            <v>5.6554646019813202</v>
          </cell>
          <cell r="J11">
            <v>5.9305928709104396</v>
          </cell>
          <cell r="K11">
            <v>5.9676983324707402</v>
          </cell>
          <cell r="L11">
            <v>6.4657887736604804</v>
          </cell>
          <cell r="M11">
            <v>6.4276640475570304</v>
          </cell>
          <cell r="N11">
            <v>6.4829224798309504</v>
          </cell>
          <cell r="O11">
            <v>6.78167124450614</v>
          </cell>
          <cell r="P11">
            <v>7.0438897169444097</v>
          </cell>
          <cell r="Q11">
            <v>7.15582423693313</v>
          </cell>
          <cell r="R11">
            <v>6.9824833386349798</v>
          </cell>
          <cell r="S11">
            <v>6.3963572482805899</v>
          </cell>
          <cell r="T11">
            <v>6.5328930943406203</v>
          </cell>
          <cell r="U11">
            <v>6.5719643235991798</v>
          </cell>
          <cell r="V11">
            <v>6.4061506332655602</v>
          </cell>
          <cell r="W11">
            <v>6.6564513592430803</v>
          </cell>
        </row>
        <row r="12">
          <cell r="A12">
            <v>11</v>
          </cell>
          <cell r="B12" t="str">
            <v>ECAO/TVA - Kentucky</v>
          </cell>
          <cell r="C12" t="str">
            <v>99_AnnualAvg</v>
          </cell>
          <cell r="D12">
            <v>6.4705509446084397</v>
          </cell>
          <cell r="E12">
            <v>6.55443350939382</v>
          </cell>
          <cell r="F12">
            <v>6.6990016386005502</v>
          </cell>
          <cell r="G12">
            <v>5.9734461984337397</v>
          </cell>
          <cell r="H12">
            <v>5.7735297945672501</v>
          </cell>
          <cell r="I12">
            <v>5.4285274805608097</v>
          </cell>
          <cell r="J12">
            <v>5.69991601220147</v>
          </cell>
          <cell r="K12">
            <v>5.7296204890696503</v>
          </cell>
          <cell r="L12">
            <v>6.2020885439431996</v>
          </cell>
          <cell r="M12">
            <v>6.1528437157745497</v>
          </cell>
          <cell r="N12">
            <v>6.1987541877151404</v>
          </cell>
          <cell r="O12">
            <v>6.5063619824174701</v>
          </cell>
          <cell r="P12">
            <v>6.76830746889478</v>
          </cell>
          <cell r="Q12">
            <v>6.8801508875094504</v>
          </cell>
          <cell r="R12">
            <v>6.6965776962993102</v>
          </cell>
          <cell r="S12">
            <v>6.1200676981525604</v>
          </cell>
          <cell r="T12">
            <v>6.2770057244715698</v>
          </cell>
          <cell r="U12">
            <v>6.3070039466293002</v>
          </cell>
          <cell r="V12">
            <v>6.1314313955510897</v>
          </cell>
          <cell r="W12">
            <v>6.3836443221387702</v>
          </cell>
        </row>
        <row r="13">
          <cell r="A13">
            <v>12</v>
          </cell>
          <cell r="B13" t="str">
            <v>ENTERGY</v>
          </cell>
          <cell r="C13" t="str">
            <v>99_AnnualAvg</v>
          </cell>
          <cell r="D13">
            <v>6.2864725600584999</v>
          </cell>
          <cell r="E13">
            <v>6.3279489213377396</v>
          </cell>
          <cell r="F13">
            <v>6.5443585943565701</v>
          </cell>
          <cell r="G13">
            <v>5.8184111457785503</v>
          </cell>
          <cell r="H13">
            <v>5.6117304486240496</v>
          </cell>
          <cell r="I13">
            <v>5.2451417078591103</v>
          </cell>
          <cell r="J13">
            <v>5.5148506707088698</v>
          </cell>
          <cell r="K13">
            <v>5.5394441496414402</v>
          </cell>
          <cell r="L13">
            <v>5.9845567607098902</v>
          </cell>
          <cell r="M13">
            <v>5.9252132603455303</v>
          </cell>
          <cell r="N13">
            <v>5.9651247332376096</v>
          </cell>
          <cell r="O13">
            <v>6.2818703634087703</v>
          </cell>
          <cell r="P13">
            <v>6.5407747323802701</v>
          </cell>
          <cell r="Q13">
            <v>6.6434746997601897</v>
          </cell>
          <cell r="R13">
            <v>6.4499474962165797</v>
          </cell>
          <cell r="S13">
            <v>5.9201921799814698</v>
          </cell>
          <cell r="T13">
            <v>6.1039301444600103</v>
          </cell>
          <cell r="U13">
            <v>6.1291862122846199</v>
          </cell>
          <cell r="V13">
            <v>5.9487506640102996</v>
          </cell>
          <cell r="W13">
            <v>6.2043896940365997</v>
          </cell>
        </row>
        <row r="14">
          <cell r="A14">
            <v>13</v>
          </cell>
          <cell r="B14" t="str">
            <v>Entergy/SPPW - Arkansas</v>
          </cell>
          <cell r="C14" t="str">
            <v>99_AnnualAvg</v>
          </cell>
          <cell r="D14">
            <v>6.26051444284652</v>
          </cell>
          <cell r="E14">
            <v>6.2767477489304904</v>
          </cell>
          <cell r="F14">
            <v>6.5330511379453204</v>
          </cell>
          <cell r="G14">
            <v>5.8127935371469297</v>
          </cell>
          <cell r="H14">
            <v>5.6034333103721599</v>
          </cell>
          <cell r="I14">
            <v>5.2366569823048597</v>
          </cell>
          <cell r="J14">
            <v>5.5058126139825703</v>
          </cell>
          <cell r="K14">
            <v>5.5283805144707099</v>
          </cell>
          <cell r="L14">
            <v>5.9711487380605801</v>
          </cell>
          <cell r="M14">
            <v>5.9080468857355903</v>
          </cell>
          <cell r="N14">
            <v>5.9437098174410901</v>
          </cell>
          <cell r="O14">
            <v>6.2558566557944904</v>
          </cell>
          <cell r="P14">
            <v>6.5131210339245298</v>
          </cell>
          <cell r="Q14">
            <v>6.6135910939568401</v>
          </cell>
          <cell r="R14">
            <v>6.4148718680996604</v>
          </cell>
          <cell r="S14">
            <v>5.8752100117729604</v>
          </cell>
          <cell r="T14">
            <v>6.0572652145293704</v>
          </cell>
          <cell r="U14">
            <v>6.08023967393612</v>
          </cell>
          <cell r="V14">
            <v>5.9010464811694199</v>
          </cell>
          <cell r="W14">
            <v>6.1565740837105096</v>
          </cell>
        </row>
        <row r="15">
          <cell r="A15">
            <v>14</v>
          </cell>
          <cell r="B15" t="str">
            <v>Entergy/SPPW - Louisiana</v>
          </cell>
          <cell r="C15" t="str">
            <v>99_AnnualAvg</v>
          </cell>
          <cell r="D15">
            <v>6.2540136801717301</v>
          </cell>
          <cell r="E15">
            <v>6.2635062670214996</v>
          </cell>
          <cell r="F15">
            <v>6.5071453903785903</v>
          </cell>
          <cell r="G15">
            <v>5.7885076343706796</v>
          </cell>
          <cell r="H15">
            <v>5.5818871171081401</v>
          </cell>
          <cell r="I15">
            <v>5.2140873585046803</v>
          </cell>
          <cell r="J15">
            <v>5.4836203973470301</v>
          </cell>
          <cell r="K15">
            <v>5.5040191058974104</v>
          </cell>
          <cell r="L15">
            <v>5.9429745476631597</v>
          </cell>
          <cell r="M15">
            <v>5.8784205998048504</v>
          </cell>
          <cell r="N15">
            <v>5.9138525296874302</v>
          </cell>
          <cell r="O15">
            <v>6.2246865179366102</v>
          </cell>
          <cell r="P15">
            <v>6.4805924522960598</v>
          </cell>
          <cell r="Q15">
            <v>6.5798065980924196</v>
          </cell>
          <cell r="R15">
            <v>6.3818384151261904</v>
          </cell>
          <cell r="S15">
            <v>5.8445022775866899</v>
          </cell>
          <cell r="T15">
            <v>6.0270981907635202</v>
          </cell>
          <cell r="U15">
            <v>6.0491633357413201</v>
          </cell>
          <cell r="V15">
            <v>5.8707012286510798</v>
          </cell>
          <cell r="W15">
            <v>6.12567672797603</v>
          </cell>
        </row>
        <row r="16">
          <cell r="A16">
            <v>15</v>
          </cell>
          <cell r="B16" t="str">
            <v>ERCOT Grime Switch</v>
          </cell>
          <cell r="C16" t="str">
            <v>99_AnnualAvg</v>
          </cell>
          <cell r="D16">
            <v>5.9256811888452896</v>
          </cell>
          <cell r="E16">
            <v>5.9099669703094699</v>
          </cell>
          <cell r="F16">
            <v>6.0565778741789602</v>
          </cell>
          <cell r="G16">
            <v>5.6644125812739103</v>
          </cell>
          <cell r="H16">
            <v>5.5104261203544898</v>
          </cell>
          <cell r="I16">
            <v>5.1455525312378096</v>
          </cell>
          <cell r="J16">
            <v>5.4160449943829203</v>
          </cell>
          <cell r="K16">
            <v>5.4321279385382004</v>
          </cell>
          <cell r="L16">
            <v>5.8678600261546503</v>
          </cell>
          <cell r="M16">
            <v>5.7989136963203496</v>
          </cell>
          <cell r="N16">
            <v>5.8352150089753101</v>
          </cell>
          <cell r="O16">
            <v>6.1414487133199103</v>
          </cell>
          <cell r="P16">
            <v>6.3930033610825898</v>
          </cell>
          <cell r="Q16">
            <v>6.48870994347444</v>
          </cell>
          <cell r="R16">
            <v>6.2920390109812496</v>
          </cell>
          <cell r="S16">
            <v>5.7612013034087601</v>
          </cell>
          <cell r="T16">
            <v>5.9449962007590296</v>
          </cell>
          <cell r="U16">
            <v>5.9635952978529598</v>
          </cell>
          <cell r="V16">
            <v>5.7881536615265201</v>
          </cell>
          <cell r="W16">
            <v>6.0412446872791499</v>
          </cell>
        </row>
        <row r="17">
          <cell r="A17">
            <v>16</v>
          </cell>
          <cell r="B17" t="str">
            <v>ERCOT Houston</v>
          </cell>
          <cell r="C17" t="str">
            <v>99_AnnualAvg</v>
          </cell>
          <cell r="D17">
            <v>5.9256811888452896</v>
          </cell>
          <cell r="E17">
            <v>5.9099669703094699</v>
          </cell>
          <cell r="F17">
            <v>6.0565778741789602</v>
          </cell>
          <cell r="G17">
            <v>5.6644125812739103</v>
          </cell>
          <cell r="H17">
            <v>5.5104261203544898</v>
          </cell>
          <cell r="I17">
            <v>5.1455525312378096</v>
          </cell>
          <cell r="J17">
            <v>5.4160449943829203</v>
          </cell>
          <cell r="K17">
            <v>5.4321279385382004</v>
          </cell>
          <cell r="L17">
            <v>5.8678600261546503</v>
          </cell>
          <cell r="M17">
            <v>5.7989136963203496</v>
          </cell>
          <cell r="N17">
            <v>5.8352150089753101</v>
          </cell>
          <cell r="O17">
            <v>6.1414487133199103</v>
          </cell>
          <cell r="P17">
            <v>6.3930033610825898</v>
          </cell>
          <cell r="Q17">
            <v>6.48870994347444</v>
          </cell>
          <cell r="R17">
            <v>6.2920390109812496</v>
          </cell>
          <cell r="S17">
            <v>5.7612013034087601</v>
          </cell>
          <cell r="T17">
            <v>5.9449962007590296</v>
          </cell>
          <cell r="U17">
            <v>5.9635952978529598</v>
          </cell>
          <cell r="V17">
            <v>5.7881536615265201</v>
          </cell>
          <cell r="W17">
            <v>6.0412446872791499</v>
          </cell>
        </row>
        <row r="18">
          <cell r="A18">
            <v>17</v>
          </cell>
          <cell r="B18" t="str">
            <v>ERCOT North</v>
          </cell>
          <cell r="C18" t="str">
            <v>99_AnnualAvg</v>
          </cell>
          <cell r="D18">
            <v>5.7089809592182004</v>
          </cell>
          <cell r="E18">
            <v>5.6664931622272796</v>
          </cell>
          <cell r="F18">
            <v>5.9100887956796102</v>
          </cell>
          <cell r="G18">
            <v>5.5304172151826299</v>
          </cell>
          <cell r="H18">
            <v>5.3861286816576204</v>
          </cell>
          <cell r="I18">
            <v>5.0191716430236397</v>
          </cell>
          <cell r="J18">
            <v>5.2911493351893801</v>
          </cell>
          <cell r="K18">
            <v>5.3004977060227603</v>
          </cell>
          <cell r="L18">
            <v>5.7307123910169704</v>
          </cell>
          <cell r="M18">
            <v>5.6568643338208604</v>
          </cell>
          <cell r="N18">
            <v>5.69443080890305</v>
          </cell>
          <cell r="O18">
            <v>6.0024687842933497</v>
          </cell>
          <cell r="P18">
            <v>6.25421045564444</v>
          </cell>
          <cell r="Q18">
            <v>6.3499684947541999</v>
          </cell>
          <cell r="R18">
            <v>6.1586381319326602</v>
          </cell>
          <cell r="S18">
            <v>5.61843379464616</v>
          </cell>
          <cell r="T18">
            <v>5.8109347717851101</v>
          </cell>
          <cell r="U18">
            <v>5.8297197177584801</v>
          </cell>
          <cell r="V18">
            <v>5.6542798545451003</v>
          </cell>
          <cell r="W18">
            <v>5.9098842057904299</v>
          </cell>
        </row>
        <row r="19">
          <cell r="A19">
            <v>18</v>
          </cell>
          <cell r="B19" t="str">
            <v>ERCOT Rusk Switch</v>
          </cell>
          <cell r="C19" t="str">
            <v>99_AnnualAvg</v>
          </cell>
          <cell r="D19">
            <v>5.9256811888452896</v>
          </cell>
          <cell r="E19">
            <v>5.9099669703094699</v>
          </cell>
          <cell r="F19">
            <v>6.0565778741789602</v>
          </cell>
          <cell r="G19">
            <v>5.6644125812739103</v>
          </cell>
          <cell r="H19">
            <v>5.5104261203544898</v>
          </cell>
          <cell r="I19">
            <v>5.1455525312378096</v>
          </cell>
          <cell r="J19">
            <v>5.4160449943829203</v>
          </cell>
          <cell r="K19">
            <v>5.4321279385382004</v>
          </cell>
          <cell r="L19">
            <v>5.8678600261546503</v>
          </cell>
          <cell r="M19">
            <v>5.7989136963203496</v>
          </cell>
          <cell r="N19">
            <v>5.8352150089753101</v>
          </cell>
          <cell r="O19">
            <v>6.1414487133199103</v>
          </cell>
          <cell r="P19">
            <v>6.3930033610825898</v>
          </cell>
          <cell r="Q19">
            <v>6.48870994347444</v>
          </cell>
          <cell r="R19">
            <v>6.2920390109812496</v>
          </cell>
          <cell r="S19">
            <v>5.7612013034087601</v>
          </cell>
          <cell r="T19">
            <v>5.9449962007590296</v>
          </cell>
          <cell r="U19">
            <v>5.9635952978529598</v>
          </cell>
          <cell r="V19">
            <v>5.7881536615265201</v>
          </cell>
          <cell r="W19">
            <v>6.0412446872791499</v>
          </cell>
        </row>
        <row r="20">
          <cell r="A20">
            <v>19</v>
          </cell>
          <cell r="B20" t="str">
            <v>ERCOT South</v>
          </cell>
          <cell r="C20" t="str">
            <v>99_AnnualAvg</v>
          </cell>
          <cell r="D20">
            <v>5.9390902642675298</v>
          </cell>
          <cell r="E20">
            <v>5.8908723753015204</v>
          </cell>
          <cell r="F20">
            <v>6.0202409213165096</v>
          </cell>
          <cell r="G20">
            <v>5.6270746480961096</v>
          </cell>
          <cell r="H20">
            <v>5.4748560176848597</v>
          </cell>
          <cell r="I20">
            <v>5.11157626647912</v>
          </cell>
          <cell r="J20">
            <v>5.3825986547401596</v>
          </cell>
          <cell r="K20">
            <v>5.3976541213730496</v>
          </cell>
          <cell r="L20">
            <v>5.8324805774207098</v>
          </cell>
          <cell r="M20">
            <v>5.7621360216427098</v>
          </cell>
          <cell r="N20">
            <v>5.7989536369888004</v>
          </cell>
          <cell r="O20">
            <v>6.1037520371097296</v>
          </cell>
          <cell r="P20">
            <v>6.3538694331861496</v>
          </cell>
          <cell r="Q20">
            <v>6.4482255062303997</v>
          </cell>
          <cell r="R20">
            <v>6.2524777976367103</v>
          </cell>
          <cell r="S20">
            <v>5.7243326125307297</v>
          </cell>
          <cell r="T20">
            <v>5.9087766579932</v>
          </cell>
          <cell r="U20">
            <v>5.92641778729263</v>
          </cell>
          <cell r="V20">
            <v>5.7518541384807804</v>
          </cell>
          <cell r="W20">
            <v>6.0043470468042601</v>
          </cell>
        </row>
        <row r="21">
          <cell r="A21">
            <v>20</v>
          </cell>
          <cell r="B21" t="str">
            <v>ERCOT West</v>
          </cell>
          <cell r="C21" t="str">
            <v>99_AnnualAvg</v>
          </cell>
          <cell r="D21">
            <v>5.5572474777934602</v>
          </cell>
          <cell r="E21">
            <v>5.5981152694557803</v>
          </cell>
          <cell r="F21">
            <v>5.7906356612254601</v>
          </cell>
          <cell r="G21">
            <v>5.4160679853584996</v>
          </cell>
          <cell r="H21">
            <v>5.3059636511463202</v>
          </cell>
          <cell r="I21">
            <v>4.9456307896612097</v>
          </cell>
          <cell r="J21">
            <v>5.2662448437333396</v>
          </cell>
          <cell r="K21">
            <v>5.25590870478913</v>
          </cell>
          <cell r="L21">
            <v>5.7011466486605702</v>
          </cell>
          <cell r="M21">
            <v>5.6143449894599202</v>
          </cell>
          <cell r="N21">
            <v>5.6421991218409504</v>
          </cell>
          <cell r="O21">
            <v>5.9482959433779001</v>
          </cell>
          <cell r="P21">
            <v>6.1913658086935799</v>
          </cell>
          <cell r="Q21">
            <v>6.3012525802572998</v>
          </cell>
          <cell r="R21">
            <v>6.1128150909998604</v>
          </cell>
          <cell r="S21">
            <v>5.5239408105544996</v>
          </cell>
          <cell r="T21">
            <v>5.71315735781093</v>
          </cell>
          <cell r="U21">
            <v>5.7392433742521103</v>
          </cell>
          <cell r="V21">
            <v>5.5637259627787996</v>
          </cell>
          <cell r="W21">
            <v>5.8218963279020901</v>
          </cell>
        </row>
        <row r="22">
          <cell r="A22">
            <v>21</v>
          </cell>
          <cell r="B22" t="str">
            <v>ERCOT-East (Northeast)</v>
          </cell>
          <cell r="C22" t="str">
            <v>99_AnnualAvg</v>
          </cell>
          <cell r="D22">
            <v>5.8804563802039302</v>
          </cell>
          <cell r="E22">
            <v>5.8322414134383704</v>
          </cell>
          <cell r="F22">
            <v>6.0660274500232498</v>
          </cell>
          <cell r="G22">
            <v>5.6906269548819397</v>
          </cell>
          <cell r="H22">
            <v>5.5367548110187697</v>
          </cell>
          <cell r="I22">
            <v>5.1705999573930699</v>
          </cell>
          <cell r="J22">
            <v>5.4406976757456302</v>
          </cell>
          <cell r="K22">
            <v>5.4572838643175201</v>
          </cell>
          <cell r="L22">
            <v>5.8932820715991996</v>
          </cell>
          <cell r="M22">
            <v>5.8232516099406801</v>
          </cell>
          <cell r="N22">
            <v>5.8592467846785201</v>
          </cell>
          <cell r="O22">
            <v>6.1649949711485501</v>
          </cell>
          <cell r="P22">
            <v>6.4166646908153204</v>
          </cell>
          <cell r="Q22">
            <v>6.5150507258931398</v>
          </cell>
          <cell r="R22">
            <v>6.3178605529854197</v>
          </cell>
          <cell r="S22">
            <v>5.7752278674166604</v>
          </cell>
          <cell r="T22">
            <v>5.9585082581221203</v>
          </cell>
          <cell r="U22">
            <v>5.9760793004610804</v>
          </cell>
          <cell r="V22">
            <v>5.7952699715494704</v>
          </cell>
          <cell r="W22">
            <v>6.0496334465657498</v>
          </cell>
        </row>
        <row r="23">
          <cell r="A23">
            <v>22</v>
          </cell>
          <cell r="B23" t="str">
            <v>FC_SJ</v>
          </cell>
          <cell r="C23" t="str">
            <v>99_AnnualAvg</v>
          </cell>
          <cell r="D23">
            <v>5.3187107417897801</v>
          </cell>
          <cell r="E23">
            <v>5.2776330151605801</v>
          </cell>
          <cell r="F23">
            <v>5.5809744700304504</v>
          </cell>
          <cell r="G23">
            <v>5.1832493003203597</v>
          </cell>
          <cell r="H23">
            <v>5.0766135839977702</v>
          </cell>
          <cell r="I23">
            <v>4.7159050685909296</v>
          </cell>
          <cell r="J23">
            <v>5.0615512839839596</v>
          </cell>
          <cell r="K23">
            <v>5.0377708271049704</v>
          </cell>
          <cell r="L23">
            <v>5.4919481069837399</v>
          </cell>
          <cell r="M23">
            <v>5.4077791229521202</v>
          </cell>
          <cell r="N23">
            <v>5.4530545959509302</v>
          </cell>
          <cell r="O23">
            <v>5.7604482617276904</v>
          </cell>
          <cell r="P23">
            <v>6.0018942690045201</v>
          </cell>
          <cell r="Q23">
            <v>6.1231291804820396</v>
          </cell>
          <cell r="R23">
            <v>5.9421481267143799</v>
          </cell>
          <cell r="S23">
            <v>5.3484318258153296</v>
          </cell>
          <cell r="T23">
            <v>5.5495141159495898</v>
          </cell>
          <cell r="U23">
            <v>5.59326776262174</v>
          </cell>
          <cell r="V23">
            <v>5.4252592869604204</v>
          </cell>
          <cell r="W23">
            <v>5.7000153247071603</v>
          </cell>
        </row>
        <row r="24">
          <cell r="A24">
            <v>23</v>
          </cell>
          <cell r="B24" t="str">
            <v>Florida</v>
          </cell>
          <cell r="C24" t="str">
            <v>99_AnnualAvg</v>
          </cell>
          <cell r="D24">
            <v>6.8617208357095496</v>
          </cell>
          <cell r="E24">
            <v>6.8633168498503396</v>
          </cell>
          <cell r="F24">
            <v>6.9509767458562104</v>
          </cell>
          <cell r="G24">
            <v>6.37513232914967</v>
          </cell>
          <cell r="H24">
            <v>7.1193610110329999</v>
          </cell>
          <cell r="I24">
            <v>5.6500820285743698</v>
          </cell>
          <cell r="J24">
            <v>5.91906639661656</v>
          </cell>
          <cell r="K24">
            <v>5.9851339371586603</v>
          </cell>
          <cell r="L24">
            <v>6.4825520993146597</v>
          </cell>
          <cell r="M24">
            <v>6.3619174548145896</v>
          </cell>
          <cell r="N24">
            <v>6.4000792034916101</v>
          </cell>
          <cell r="O24">
            <v>6.7307833732663402</v>
          </cell>
          <cell r="P24">
            <v>7.0200549573287097</v>
          </cell>
          <cell r="Q24">
            <v>7.1679758151301103</v>
          </cell>
          <cell r="R24">
            <v>7.08880415613634</v>
          </cell>
          <cell r="S24">
            <v>7.0148629306526198</v>
          </cell>
          <cell r="T24">
            <v>6.4879332527780997</v>
          </cell>
          <cell r="U24">
            <v>6.5260791984976798</v>
          </cell>
          <cell r="V24">
            <v>6.3044498998851903</v>
          </cell>
          <cell r="W24">
            <v>6.57093236798835</v>
          </cell>
        </row>
        <row r="25">
          <cell r="A25">
            <v>24</v>
          </cell>
          <cell r="B25" t="str">
            <v>Florida-Gulfstream</v>
          </cell>
          <cell r="C25" t="str">
            <v>99_AnnualAvg</v>
          </cell>
          <cell r="D25">
            <v>6.8617208357095496</v>
          </cell>
          <cell r="E25">
            <v>6.8633168498503396</v>
          </cell>
          <cell r="F25">
            <v>6.9509767458562104</v>
          </cell>
          <cell r="G25">
            <v>6.37513232914967</v>
          </cell>
          <cell r="H25">
            <v>7.1193610110329999</v>
          </cell>
          <cell r="I25">
            <v>5.6500820285743698</v>
          </cell>
          <cell r="J25">
            <v>5.91906639661656</v>
          </cell>
          <cell r="K25">
            <v>5.9851339371586603</v>
          </cell>
          <cell r="L25">
            <v>6.4825520993146597</v>
          </cell>
          <cell r="M25">
            <v>6.3619174548145896</v>
          </cell>
          <cell r="N25">
            <v>6.4000792034916101</v>
          </cell>
          <cell r="O25">
            <v>6.7307833732663402</v>
          </cell>
          <cell r="P25">
            <v>7.0200549573287097</v>
          </cell>
          <cell r="Q25">
            <v>7.1679758151301103</v>
          </cell>
          <cell r="R25">
            <v>7.08880415613634</v>
          </cell>
          <cell r="S25">
            <v>7.0148629306526198</v>
          </cell>
          <cell r="T25">
            <v>6.4879332527780997</v>
          </cell>
          <cell r="U25">
            <v>6.5260791984976798</v>
          </cell>
          <cell r="V25">
            <v>6.3044498998851903</v>
          </cell>
          <cell r="W25">
            <v>6.57093236798835</v>
          </cell>
        </row>
        <row r="26">
          <cell r="A26">
            <v>25</v>
          </cell>
          <cell r="B26" t="str">
            <v>Homer City</v>
          </cell>
          <cell r="C26" t="str">
            <v>99_AnnualAvg</v>
          </cell>
          <cell r="D26">
            <v>6.8151962630055296</v>
          </cell>
          <cell r="E26">
            <v>6.8078817855320297</v>
          </cell>
          <cell r="F26">
            <v>6.8893957265253896</v>
          </cell>
          <cell r="G26">
            <v>6.1759142995641403</v>
          </cell>
          <cell r="H26">
            <v>5.9799360809999103</v>
          </cell>
          <cell r="I26">
            <v>5.6554646019813202</v>
          </cell>
          <cell r="J26">
            <v>5.9305928709104396</v>
          </cell>
          <cell r="K26">
            <v>5.9676983324707402</v>
          </cell>
          <cell r="L26">
            <v>6.4657887736604804</v>
          </cell>
          <cell r="M26">
            <v>6.4276640475570304</v>
          </cell>
          <cell r="N26">
            <v>6.4829224798309504</v>
          </cell>
          <cell r="O26">
            <v>6.78167124450614</v>
          </cell>
          <cell r="P26">
            <v>7.0438897169444097</v>
          </cell>
          <cell r="Q26">
            <v>7.15582423693313</v>
          </cell>
          <cell r="R26">
            <v>6.9824833386349798</v>
          </cell>
          <cell r="S26">
            <v>6.3963572482805899</v>
          </cell>
          <cell r="T26">
            <v>6.5328930943406203</v>
          </cell>
          <cell r="U26">
            <v>6.5719643235991798</v>
          </cell>
          <cell r="V26">
            <v>6.4061506332655602</v>
          </cell>
          <cell r="W26">
            <v>6.6564513592430803</v>
          </cell>
        </row>
        <row r="27">
          <cell r="A27">
            <v>26</v>
          </cell>
          <cell r="B27" t="str">
            <v>ILMO</v>
          </cell>
          <cell r="C27" t="str">
            <v>99_AnnualAvg</v>
          </cell>
          <cell r="D27">
            <v>5.9807696629571101</v>
          </cell>
          <cell r="E27">
            <v>6.0728802016946899</v>
          </cell>
          <cell r="F27">
            <v>6.5364930169200299</v>
          </cell>
          <cell r="G27">
            <v>5.8722868055771196</v>
          </cell>
          <cell r="H27">
            <v>5.6965513924947597</v>
          </cell>
          <cell r="I27">
            <v>5.3577746371792099</v>
          </cell>
          <cell r="J27">
            <v>5.6364895626726597</v>
          </cell>
          <cell r="K27">
            <v>5.6599090825565801</v>
          </cell>
          <cell r="L27">
            <v>6.1335271360548003</v>
          </cell>
          <cell r="M27">
            <v>6.0739749642467604</v>
          </cell>
          <cell r="N27">
            <v>6.1081202418496403</v>
          </cell>
          <cell r="O27">
            <v>6.4179439702418097</v>
          </cell>
          <cell r="P27">
            <v>6.67411376251449</v>
          </cell>
          <cell r="Q27">
            <v>6.7889425676151296</v>
          </cell>
          <cell r="R27">
            <v>6.60280549853882</v>
          </cell>
          <cell r="S27">
            <v>5.9440010827730303</v>
          </cell>
          <cell r="T27">
            <v>6.1198233109007196</v>
          </cell>
          <cell r="U27">
            <v>6.1497124812555599</v>
          </cell>
          <cell r="V27">
            <v>5.8845582420386302</v>
          </cell>
          <cell r="W27">
            <v>6.1721848193577804</v>
          </cell>
        </row>
        <row r="28">
          <cell r="A28">
            <v>27</v>
          </cell>
          <cell r="B28" t="str">
            <v>ILMO - Iowa</v>
          </cell>
          <cell r="C28" t="str">
            <v>99_AnnualAvg</v>
          </cell>
          <cell r="D28">
            <v>5.8537285181935799</v>
          </cell>
          <cell r="E28">
            <v>5.8570843750911701</v>
          </cell>
          <cell r="F28">
            <v>6.1150720127248697</v>
          </cell>
          <cell r="G28">
            <v>5.6628463759244196</v>
          </cell>
          <cell r="H28">
            <v>5.5798142433952203</v>
          </cell>
          <cell r="I28">
            <v>5.2489830106182298</v>
          </cell>
          <cell r="J28">
            <v>5.5527578584667099</v>
          </cell>
          <cell r="K28">
            <v>5.5686815687920204</v>
          </cell>
          <cell r="L28">
            <v>6.06552231563027</v>
          </cell>
          <cell r="M28">
            <v>5.9788819872084398</v>
          </cell>
          <cell r="N28">
            <v>5.9807928466189999</v>
          </cell>
          <cell r="O28">
            <v>6.3328651757432102</v>
          </cell>
          <cell r="P28">
            <v>6.5859277711486897</v>
          </cell>
          <cell r="Q28">
            <v>6.7100756453939603</v>
          </cell>
          <cell r="R28">
            <v>6.5271865661348203</v>
          </cell>
          <cell r="S28">
            <v>5.8013609972194002</v>
          </cell>
          <cell r="T28">
            <v>5.9878399699855596</v>
          </cell>
          <cell r="U28">
            <v>6.0186022212779999</v>
          </cell>
          <cell r="V28">
            <v>5.7592994377615199</v>
          </cell>
          <cell r="W28">
            <v>6.05075065648023</v>
          </cell>
        </row>
        <row r="29">
          <cell r="A29">
            <v>28</v>
          </cell>
          <cell r="B29" t="str">
            <v>ILMO/COMED - Illinois</v>
          </cell>
          <cell r="C29" t="str">
            <v>99_AnnualAvg</v>
          </cell>
          <cell r="D29">
            <v>6.0806941728599702</v>
          </cell>
          <cell r="E29">
            <v>6.1588729557082296</v>
          </cell>
          <cell r="F29">
            <v>6.5440039311549896</v>
          </cell>
          <cell r="G29">
            <v>5.8834852996146196</v>
          </cell>
          <cell r="H29">
            <v>5.7214169525183696</v>
          </cell>
          <cell r="I29">
            <v>5.3914375836460904</v>
          </cell>
          <cell r="J29">
            <v>5.6805956152123001</v>
          </cell>
          <cell r="K29">
            <v>5.7050338001443501</v>
          </cell>
          <cell r="L29">
            <v>6.1937027335743302</v>
          </cell>
          <cell r="M29">
            <v>6.1269047020672902</v>
          </cell>
          <cell r="N29">
            <v>6.1483026865926496</v>
          </cell>
          <cell r="O29">
            <v>6.4698913338903603</v>
          </cell>
          <cell r="P29">
            <v>6.7259155207022996</v>
          </cell>
          <cell r="Q29">
            <v>6.84651689156009</v>
          </cell>
          <cell r="R29">
            <v>6.6612097179095802</v>
          </cell>
          <cell r="S29">
            <v>5.9518237114583803</v>
          </cell>
          <cell r="T29">
            <v>6.1300183855611197</v>
          </cell>
          <cell r="U29">
            <v>6.1602143330022701</v>
          </cell>
          <cell r="V29">
            <v>5.87563424757513</v>
          </cell>
          <cell r="W29">
            <v>6.1655441928116499</v>
          </cell>
        </row>
        <row r="30">
          <cell r="A30">
            <v>29</v>
          </cell>
          <cell r="B30" t="str">
            <v>LILCO</v>
          </cell>
          <cell r="C30" t="str">
            <v>99_AnnualAvg</v>
          </cell>
          <cell r="D30">
            <v>6.87055646393177</v>
          </cell>
          <cell r="E30">
            <v>7.18893206440237</v>
          </cell>
          <cell r="F30">
            <v>7.5508987869064397</v>
          </cell>
          <cell r="G30">
            <v>6.5020448248810796</v>
          </cell>
          <cell r="H30">
            <v>6.2645669185492796</v>
          </cell>
          <cell r="I30">
            <v>5.9952366013787302</v>
          </cell>
          <cell r="J30">
            <v>6.2514691834750096</v>
          </cell>
          <cell r="K30">
            <v>6.2797738040878599</v>
          </cell>
          <cell r="L30">
            <v>6.7904610500967202</v>
          </cell>
          <cell r="M30">
            <v>6.7573117689785303</v>
          </cell>
          <cell r="N30">
            <v>6.8191837541709299</v>
          </cell>
          <cell r="O30">
            <v>7.0499255187963801</v>
          </cell>
          <cell r="P30">
            <v>7.3092780132547102</v>
          </cell>
          <cell r="Q30">
            <v>7.4114794813812397</v>
          </cell>
          <cell r="R30">
            <v>7.25748162805756</v>
          </cell>
          <cell r="S30">
            <v>6.6533302268297998</v>
          </cell>
          <cell r="T30">
            <v>6.8245862412031197</v>
          </cell>
          <cell r="U30">
            <v>6.8408728885489598</v>
          </cell>
          <cell r="V30">
            <v>6.71314764002903</v>
          </cell>
          <cell r="W30">
            <v>7.0001615036989904</v>
          </cell>
        </row>
        <row r="31">
          <cell r="A31">
            <v>30</v>
          </cell>
          <cell r="B31" t="str">
            <v>Manitoba</v>
          </cell>
          <cell r="C31" t="str">
            <v>99_AnnualAvg</v>
          </cell>
          <cell r="D31">
            <v>5.57137260093526</v>
          </cell>
          <cell r="E31">
            <v>5.65474012359374</v>
          </cell>
          <cell r="F31">
            <v>6.3025714641527903</v>
          </cell>
          <cell r="G31">
            <v>5.7487150071394604</v>
          </cell>
          <cell r="H31">
            <v>5.60925194544871</v>
          </cell>
          <cell r="I31">
            <v>5.2972763456485401</v>
          </cell>
          <cell r="J31">
            <v>5.5952993958715096</v>
          </cell>
          <cell r="K31">
            <v>5.6191594774037101</v>
          </cell>
          <cell r="L31">
            <v>6.1115330919804798</v>
          </cell>
          <cell r="M31">
            <v>6.0451310757700103</v>
          </cell>
          <cell r="N31">
            <v>6.0830752350640402</v>
          </cell>
          <cell r="O31">
            <v>6.3671934686834</v>
          </cell>
          <cell r="P31">
            <v>6.6158509600953099</v>
          </cell>
          <cell r="Q31">
            <v>6.7313980185600499</v>
          </cell>
          <cell r="R31">
            <v>6.5531863466661697</v>
          </cell>
          <cell r="S31">
            <v>5.84492200965291</v>
          </cell>
          <cell r="T31">
            <v>6.0544639645735003</v>
          </cell>
          <cell r="U31">
            <v>6.09427402352709</v>
          </cell>
          <cell r="V31">
            <v>5.8701278629506799</v>
          </cell>
          <cell r="W31">
            <v>6.1718241135456298</v>
          </cell>
        </row>
        <row r="32">
          <cell r="A32">
            <v>31</v>
          </cell>
          <cell r="B32" t="str">
            <v>MAPP</v>
          </cell>
          <cell r="C32" t="str">
            <v>99_AnnualAvg</v>
          </cell>
          <cell r="D32">
            <v>6.0850678030591698</v>
          </cell>
          <cell r="E32">
            <v>6.04945727821113</v>
          </cell>
          <cell r="F32">
            <v>6.35314607981819</v>
          </cell>
          <cell r="G32">
            <v>5.7929959929971204</v>
          </cell>
          <cell r="H32">
            <v>5.66969648311981</v>
          </cell>
          <cell r="I32">
            <v>5.3410105410321398</v>
          </cell>
          <cell r="J32">
            <v>5.6443613343252004</v>
          </cell>
          <cell r="K32">
            <v>5.6642655828865802</v>
          </cell>
          <cell r="L32">
            <v>6.1630612865001897</v>
          </cell>
          <cell r="M32">
            <v>6.0881499181526104</v>
          </cell>
          <cell r="N32">
            <v>6.0918815931080399</v>
          </cell>
          <cell r="O32">
            <v>6.4334572773866201</v>
          </cell>
          <cell r="P32">
            <v>6.6899708483945499</v>
          </cell>
          <cell r="Q32">
            <v>6.8128214528751103</v>
          </cell>
          <cell r="R32">
            <v>6.6349028234822596</v>
          </cell>
          <cell r="S32">
            <v>5.9052638982047903</v>
          </cell>
          <cell r="T32">
            <v>6.0892081021590503</v>
          </cell>
          <cell r="U32">
            <v>6.1249375394724401</v>
          </cell>
          <cell r="V32">
            <v>5.8679104913984101</v>
          </cell>
          <cell r="W32">
            <v>6.1621921520188003</v>
          </cell>
        </row>
        <row r="33">
          <cell r="A33">
            <v>32</v>
          </cell>
          <cell r="B33" t="str">
            <v>MAPP - Iowa</v>
          </cell>
          <cell r="C33" t="str">
            <v>99_AnnualAvg</v>
          </cell>
          <cell r="D33">
            <v>5.8537285181935799</v>
          </cell>
          <cell r="E33">
            <v>5.8570843750911701</v>
          </cell>
          <cell r="F33">
            <v>6.1150720127248697</v>
          </cell>
          <cell r="G33">
            <v>5.6628463759244196</v>
          </cell>
          <cell r="H33">
            <v>5.5798142433952203</v>
          </cell>
          <cell r="I33">
            <v>5.2489830106182298</v>
          </cell>
          <cell r="J33">
            <v>5.5527578584667099</v>
          </cell>
          <cell r="K33">
            <v>5.5686815687920204</v>
          </cell>
          <cell r="L33">
            <v>6.06552231563027</v>
          </cell>
          <cell r="M33">
            <v>5.9788819872084398</v>
          </cell>
          <cell r="N33">
            <v>5.9807928466189999</v>
          </cell>
          <cell r="O33">
            <v>6.3328651757432102</v>
          </cell>
          <cell r="P33">
            <v>6.5859277711486897</v>
          </cell>
          <cell r="Q33">
            <v>6.7100756453939603</v>
          </cell>
          <cell r="R33">
            <v>6.5271865661348203</v>
          </cell>
          <cell r="S33">
            <v>5.8013609972194002</v>
          </cell>
          <cell r="T33">
            <v>5.9878399699855596</v>
          </cell>
          <cell r="U33">
            <v>6.0186022212779999</v>
          </cell>
          <cell r="V33">
            <v>5.7592994377615199</v>
          </cell>
          <cell r="W33">
            <v>6.05075065648023</v>
          </cell>
        </row>
        <row r="34">
          <cell r="A34">
            <v>33</v>
          </cell>
          <cell r="B34" t="str">
            <v>MAPP - Minnesota</v>
          </cell>
          <cell r="C34" t="str">
            <v>99_AnnualAvg</v>
          </cell>
          <cell r="D34">
            <v>6.0850678030591698</v>
          </cell>
          <cell r="E34">
            <v>6.04945727821113</v>
          </cell>
          <cell r="F34">
            <v>6.35314607981819</v>
          </cell>
          <cell r="G34">
            <v>5.7929959929971204</v>
          </cell>
          <cell r="H34">
            <v>5.66969648311981</v>
          </cell>
          <cell r="I34">
            <v>5.3410105410321398</v>
          </cell>
          <cell r="J34">
            <v>5.6443613343252004</v>
          </cell>
          <cell r="K34">
            <v>5.6642655828865802</v>
          </cell>
          <cell r="L34">
            <v>6.1630612865001897</v>
          </cell>
          <cell r="M34">
            <v>6.0881499181526104</v>
          </cell>
          <cell r="N34">
            <v>6.0918815931080399</v>
          </cell>
          <cell r="O34">
            <v>6.4334572773866201</v>
          </cell>
          <cell r="P34">
            <v>6.6899708483945499</v>
          </cell>
          <cell r="Q34">
            <v>6.8128214528751103</v>
          </cell>
          <cell r="R34">
            <v>6.6349028234822596</v>
          </cell>
          <cell r="S34">
            <v>5.9052638982047903</v>
          </cell>
          <cell r="T34">
            <v>6.0892081021590503</v>
          </cell>
          <cell r="U34">
            <v>6.1249375394724401</v>
          </cell>
          <cell r="V34">
            <v>5.8679104913984101</v>
          </cell>
          <cell r="W34">
            <v>6.1621921520188003</v>
          </cell>
        </row>
        <row r="35">
          <cell r="A35">
            <v>34</v>
          </cell>
          <cell r="B35" t="str">
            <v>MAPP - North Dakota</v>
          </cell>
          <cell r="C35" t="str">
            <v>99_AnnualAvg</v>
          </cell>
          <cell r="D35">
            <v>4.9411425593742004</v>
          </cell>
          <cell r="E35">
            <v>4.4133932244852598</v>
          </cell>
          <cell r="F35">
            <v>6.0461519464961402</v>
          </cell>
          <cell r="G35">
            <v>5.5885094540134297</v>
          </cell>
          <cell r="H35">
            <v>5.5097001240076802</v>
          </cell>
          <cell r="I35">
            <v>5.1819273909651598</v>
          </cell>
          <cell r="J35">
            <v>5.4845427694607398</v>
          </cell>
          <cell r="K35">
            <v>5.4958520187402504</v>
          </cell>
          <cell r="L35">
            <v>5.9893509763428296</v>
          </cell>
          <cell r="M35">
            <v>5.8973325268179897</v>
          </cell>
          <cell r="N35">
            <v>5.8995422662391199</v>
          </cell>
          <cell r="O35">
            <v>6.2491656266180398</v>
          </cell>
          <cell r="P35">
            <v>6.4970750375449002</v>
          </cell>
          <cell r="Q35">
            <v>6.6169125591614097</v>
          </cell>
          <cell r="R35">
            <v>6.4354369120270301</v>
          </cell>
          <cell r="S35">
            <v>5.7131603879250603</v>
          </cell>
          <cell r="T35">
            <v>5.9032448255852596</v>
          </cell>
          <cell r="U35">
            <v>5.9321665669019996</v>
          </cell>
          <cell r="V35">
            <v>5.6744206576799696</v>
          </cell>
          <cell r="W35">
            <v>5.9661247861706999</v>
          </cell>
        </row>
        <row r="36">
          <cell r="A36">
            <v>35</v>
          </cell>
          <cell r="B36" t="str">
            <v>MAPP/RMA - South Dakota</v>
          </cell>
          <cell r="C36" t="str">
            <v>99_AnnualAvg</v>
          </cell>
          <cell r="D36">
            <v>4.9411425593742004</v>
          </cell>
          <cell r="E36">
            <v>4.4133932244852598</v>
          </cell>
          <cell r="F36">
            <v>6.0461519464961402</v>
          </cell>
          <cell r="G36">
            <v>5.5885094540134297</v>
          </cell>
          <cell r="H36">
            <v>5.5097001240076802</v>
          </cell>
          <cell r="I36">
            <v>5.1819273909651598</v>
          </cell>
          <cell r="J36">
            <v>5.4845427694607398</v>
          </cell>
          <cell r="K36">
            <v>5.4958520187402504</v>
          </cell>
          <cell r="L36">
            <v>5.9893509763428296</v>
          </cell>
          <cell r="M36">
            <v>5.8973325268179897</v>
          </cell>
          <cell r="N36">
            <v>5.8995422662391199</v>
          </cell>
          <cell r="O36">
            <v>6.2491656266180398</v>
          </cell>
          <cell r="P36">
            <v>6.4970750375449002</v>
          </cell>
          <cell r="Q36">
            <v>6.6169125591614097</v>
          </cell>
          <cell r="R36">
            <v>6.4354369120270301</v>
          </cell>
          <cell r="S36">
            <v>5.7131603879250603</v>
          </cell>
          <cell r="T36">
            <v>5.9032448255852596</v>
          </cell>
          <cell r="U36">
            <v>5.9321665669019996</v>
          </cell>
          <cell r="V36">
            <v>5.6744206576799696</v>
          </cell>
          <cell r="W36">
            <v>5.9661247861706999</v>
          </cell>
        </row>
        <row r="37">
          <cell r="A37">
            <v>36</v>
          </cell>
          <cell r="B37" t="str">
            <v>MECS</v>
          </cell>
          <cell r="C37" t="str">
            <v>99_AnnualAvg</v>
          </cell>
          <cell r="D37">
            <v>6.29344055804102</v>
          </cell>
          <cell r="E37">
            <v>6.3753798018257903</v>
          </cell>
          <cell r="F37">
            <v>6.7105144512963202</v>
          </cell>
          <cell r="G37">
            <v>6.0294550284731496</v>
          </cell>
          <cell r="H37">
            <v>5.8558202733578097</v>
          </cell>
          <cell r="I37">
            <v>5.5296547015878597</v>
          </cell>
          <cell r="J37">
            <v>5.8158405021357504</v>
          </cell>
          <cell r="K37">
            <v>5.8495304260305598</v>
          </cell>
          <cell r="L37">
            <v>6.3465210992410803</v>
          </cell>
          <cell r="M37">
            <v>6.2948244903847597</v>
          </cell>
          <cell r="N37">
            <v>6.3363884406089097</v>
          </cell>
          <cell r="O37">
            <v>6.6360722466219704</v>
          </cell>
          <cell r="P37">
            <v>6.8943480666280204</v>
          </cell>
          <cell r="Q37">
            <v>7.0187568728467404</v>
          </cell>
          <cell r="R37">
            <v>6.8332949144458404</v>
          </cell>
          <cell r="S37">
            <v>6.2086783549832303</v>
          </cell>
          <cell r="T37">
            <v>6.3553620139938003</v>
          </cell>
          <cell r="U37">
            <v>6.3894413898127</v>
          </cell>
          <cell r="V37">
            <v>6.2217499342830802</v>
          </cell>
          <cell r="W37">
            <v>6.4740447310459901</v>
          </cell>
        </row>
        <row r="38">
          <cell r="A38">
            <v>37</v>
          </cell>
          <cell r="B38" t="str">
            <v>MOKAN</v>
          </cell>
          <cell r="C38" t="str">
            <v>99_AnnualAvg</v>
          </cell>
          <cell r="D38">
            <v>5.5394699488168602</v>
          </cell>
          <cell r="E38">
            <v>5.4843245837362797</v>
          </cell>
          <cell r="F38">
            <v>5.7396722468475598</v>
          </cell>
          <cell r="G38">
            <v>5.4547713665417898</v>
          </cell>
          <cell r="H38">
            <v>5.3740441154156304</v>
          </cell>
          <cell r="I38">
            <v>5.0147928491188098</v>
          </cell>
          <cell r="J38">
            <v>5.3298826890132904</v>
          </cell>
          <cell r="K38">
            <v>5.3289481321574499</v>
          </cell>
          <cell r="L38">
            <v>5.7738873832655004</v>
          </cell>
          <cell r="M38">
            <v>5.6939146566403398</v>
          </cell>
          <cell r="N38">
            <v>5.7148038276130899</v>
          </cell>
          <cell r="O38">
            <v>6.0278692213877703</v>
          </cell>
          <cell r="P38">
            <v>6.2744999634289904</v>
          </cell>
          <cell r="Q38">
            <v>6.3883558579067401</v>
          </cell>
          <cell r="R38">
            <v>6.1960891660487496</v>
          </cell>
          <cell r="S38">
            <v>5.5717169385109502</v>
          </cell>
          <cell r="T38">
            <v>5.7671589942844497</v>
          </cell>
          <cell r="U38">
            <v>5.7916251908740204</v>
          </cell>
          <cell r="V38">
            <v>5.5573387630279498</v>
          </cell>
          <cell r="W38">
            <v>5.8437108721514504</v>
          </cell>
        </row>
        <row r="39">
          <cell r="A39">
            <v>38</v>
          </cell>
          <cell r="B39" t="str">
            <v>Montana</v>
          </cell>
          <cell r="C39" t="str">
            <v>99_AnnualAvg</v>
          </cell>
          <cell r="D39">
            <v>4.9133139886200796</v>
          </cell>
          <cell r="E39">
            <v>4.3705763605162096</v>
          </cell>
          <cell r="F39">
            <v>5.9328593241796899</v>
          </cell>
          <cell r="G39">
            <v>5.3969897407922902</v>
          </cell>
          <cell r="H39">
            <v>5.3041549827203403</v>
          </cell>
          <cell r="I39">
            <v>5.1014789388389303</v>
          </cell>
          <cell r="J39">
            <v>5.34204012289789</v>
          </cell>
          <cell r="K39">
            <v>5.1224584552575001</v>
          </cell>
          <cell r="L39">
            <v>5.4634543679535197</v>
          </cell>
          <cell r="M39">
            <v>5.5436332200776199</v>
          </cell>
          <cell r="N39">
            <v>5.5343445793447499</v>
          </cell>
          <cell r="O39">
            <v>5.9789319692249201</v>
          </cell>
          <cell r="P39">
            <v>6.2024807828073598</v>
          </cell>
          <cell r="Q39">
            <v>6.1230901118189802</v>
          </cell>
          <cell r="R39">
            <v>5.9107284265585802</v>
          </cell>
          <cell r="S39">
            <v>5.3337735562952204</v>
          </cell>
          <cell r="T39">
            <v>5.4681864676170298</v>
          </cell>
          <cell r="U39">
            <v>5.5624407073561599</v>
          </cell>
          <cell r="V39">
            <v>5.3496749777535104</v>
          </cell>
          <cell r="W39">
            <v>5.6003449540528702</v>
          </cell>
        </row>
        <row r="40">
          <cell r="A40">
            <v>39</v>
          </cell>
          <cell r="B40" t="str">
            <v>NEPOOL - CT</v>
          </cell>
          <cell r="C40" t="str">
            <v>99_AnnualAvg</v>
          </cell>
          <cell r="D40">
            <v>6.87055646393177</v>
          </cell>
          <cell r="E40">
            <v>7.18893206440237</v>
          </cell>
          <cell r="F40">
            <v>7.5508987869064397</v>
          </cell>
          <cell r="G40">
            <v>6.5020448248810796</v>
          </cell>
          <cell r="H40">
            <v>6.2645669185492796</v>
          </cell>
          <cell r="I40">
            <v>5.9952366013787302</v>
          </cell>
          <cell r="J40">
            <v>6.2514691834750096</v>
          </cell>
          <cell r="K40">
            <v>6.2797738040878599</v>
          </cell>
          <cell r="L40">
            <v>6.7904610500967202</v>
          </cell>
          <cell r="M40">
            <v>6.7573117689785303</v>
          </cell>
          <cell r="N40">
            <v>6.8191837541709299</v>
          </cell>
          <cell r="O40">
            <v>7.0499255187963801</v>
          </cell>
          <cell r="P40">
            <v>7.3092780132547102</v>
          </cell>
          <cell r="Q40">
            <v>7.4114794813812397</v>
          </cell>
          <cell r="R40">
            <v>7.25748162805756</v>
          </cell>
          <cell r="S40">
            <v>6.6533302268297998</v>
          </cell>
          <cell r="T40">
            <v>6.8245862412031197</v>
          </cell>
          <cell r="U40">
            <v>6.8408728885489598</v>
          </cell>
          <cell r="V40">
            <v>6.71314764002903</v>
          </cell>
          <cell r="W40">
            <v>7.0001615036989904</v>
          </cell>
        </row>
        <row r="41">
          <cell r="A41">
            <v>40</v>
          </cell>
          <cell r="B41" t="str">
            <v>NEPOOL - MA</v>
          </cell>
          <cell r="C41" t="str">
            <v>99_AnnualAvg</v>
          </cell>
          <cell r="D41">
            <v>6.87055646393177</v>
          </cell>
          <cell r="E41">
            <v>7.18893206440237</v>
          </cell>
          <cell r="F41">
            <v>7.5508987869064397</v>
          </cell>
          <cell r="G41">
            <v>6.5020448248810796</v>
          </cell>
          <cell r="H41">
            <v>6.2645669185492796</v>
          </cell>
          <cell r="I41">
            <v>5.9952366013787302</v>
          </cell>
          <cell r="J41">
            <v>6.2514691834750096</v>
          </cell>
          <cell r="K41">
            <v>6.2797738040878599</v>
          </cell>
          <cell r="L41">
            <v>6.7904610500967202</v>
          </cell>
          <cell r="M41">
            <v>6.7573117689785303</v>
          </cell>
          <cell r="N41">
            <v>6.8191837541709299</v>
          </cell>
          <cell r="O41">
            <v>7.0499255187963801</v>
          </cell>
          <cell r="P41">
            <v>7.3092780132547102</v>
          </cell>
          <cell r="Q41">
            <v>7.4114794813812397</v>
          </cell>
          <cell r="R41">
            <v>7.25748162805756</v>
          </cell>
          <cell r="S41">
            <v>6.6533302268297998</v>
          </cell>
          <cell r="T41">
            <v>6.8245862412031197</v>
          </cell>
          <cell r="U41">
            <v>6.8408728885489598</v>
          </cell>
          <cell r="V41">
            <v>6.71314764002903</v>
          </cell>
          <cell r="W41">
            <v>7.0001615036989904</v>
          </cell>
        </row>
        <row r="42">
          <cell r="A42">
            <v>41</v>
          </cell>
          <cell r="B42" t="str">
            <v>NEPOOL - MA - SEMA</v>
          </cell>
          <cell r="C42" t="str">
            <v>99_AnnualAvg</v>
          </cell>
          <cell r="D42">
            <v>6.87055646393177</v>
          </cell>
          <cell r="E42">
            <v>7.18893206440237</v>
          </cell>
          <cell r="F42">
            <v>7.5508987869064397</v>
          </cell>
          <cell r="G42">
            <v>6.5020448248810796</v>
          </cell>
          <cell r="H42">
            <v>6.2645669185492796</v>
          </cell>
          <cell r="I42">
            <v>5.9952366013787302</v>
          </cell>
          <cell r="J42">
            <v>6.2514691834750096</v>
          </cell>
          <cell r="K42">
            <v>6.2797738040878599</v>
          </cell>
          <cell r="L42">
            <v>6.7904610500967202</v>
          </cell>
          <cell r="M42">
            <v>6.7573117689785303</v>
          </cell>
          <cell r="N42">
            <v>6.8191837541709299</v>
          </cell>
          <cell r="O42">
            <v>7.0499255187963801</v>
          </cell>
          <cell r="P42">
            <v>7.3092780132547102</v>
          </cell>
          <cell r="Q42">
            <v>7.4114794813812397</v>
          </cell>
          <cell r="R42">
            <v>7.25748162805756</v>
          </cell>
          <cell r="S42">
            <v>6.6533302268297998</v>
          </cell>
          <cell r="T42">
            <v>6.8245862412031197</v>
          </cell>
          <cell r="U42">
            <v>6.8408728885489598</v>
          </cell>
          <cell r="V42">
            <v>6.71314764002903</v>
          </cell>
          <cell r="W42">
            <v>7.0001615036989904</v>
          </cell>
        </row>
        <row r="43">
          <cell r="A43">
            <v>42</v>
          </cell>
          <cell r="B43" t="str">
            <v>NEPOOL - ME</v>
          </cell>
          <cell r="C43" t="str">
            <v>99_AnnualAvg</v>
          </cell>
          <cell r="D43">
            <v>6.87055646393177</v>
          </cell>
          <cell r="E43">
            <v>7.18893206440237</v>
          </cell>
          <cell r="F43">
            <v>7.5508987869064397</v>
          </cell>
          <cell r="G43">
            <v>6.5020448248810796</v>
          </cell>
          <cell r="H43">
            <v>6.2645669185492796</v>
          </cell>
          <cell r="I43">
            <v>5.9952366013787302</v>
          </cell>
          <cell r="J43">
            <v>6.2514691834750096</v>
          </cell>
          <cell r="K43">
            <v>6.2797738040878599</v>
          </cell>
          <cell r="L43">
            <v>6.7904610500967202</v>
          </cell>
          <cell r="M43">
            <v>6.7573117689785303</v>
          </cell>
          <cell r="N43">
            <v>6.8191837541709299</v>
          </cell>
          <cell r="O43">
            <v>7.0499255187963801</v>
          </cell>
          <cell r="P43">
            <v>7.3092780132547102</v>
          </cell>
          <cell r="Q43">
            <v>7.4114794813812397</v>
          </cell>
          <cell r="R43">
            <v>7.25748162805756</v>
          </cell>
          <cell r="S43">
            <v>6.6533302268297998</v>
          </cell>
          <cell r="T43">
            <v>6.8245862412031197</v>
          </cell>
          <cell r="U43">
            <v>6.8408728885489598</v>
          </cell>
          <cell r="V43">
            <v>6.71314764002903</v>
          </cell>
          <cell r="W43">
            <v>7.0001615036989904</v>
          </cell>
        </row>
        <row r="44">
          <cell r="A44">
            <v>43</v>
          </cell>
          <cell r="B44" t="str">
            <v>NEPOOL - NH</v>
          </cell>
          <cell r="C44" t="str">
            <v>99_AnnualAvg</v>
          </cell>
          <cell r="D44">
            <v>6.87055646393177</v>
          </cell>
          <cell r="E44">
            <v>7.18893206440237</v>
          </cell>
          <cell r="F44">
            <v>7.5508987869064397</v>
          </cell>
          <cell r="G44">
            <v>6.5020448248810796</v>
          </cell>
          <cell r="H44">
            <v>6.2645669185492796</v>
          </cell>
          <cell r="I44">
            <v>5.9952366013787302</v>
          </cell>
          <cell r="J44">
            <v>6.2514691834750096</v>
          </cell>
          <cell r="K44">
            <v>6.2797738040878599</v>
          </cell>
          <cell r="L44">
            <v>6.7904610500967202</v>
          </cell>
          <cell r="M44">
            <v>6.7573117689785303</v>
          </cell>
          <cell r="N44">
            <v>6.8191837541709299</v>
          </cell>
          <cell r="O44">
            <v>7.0499255187963801</v>
          </cell>
          <cell r="P44">
            <v>7.3092780132547102</v>
          </cell>
          <cell r="Q44">
            <v>7.4114794813812397</v>
          </cell>
          <cell r="R44">
            <v>7.25748162805756</v>
          </cell>
          <cell r="S44">
            <v>6.6533302268297998</v>
          </cell>
          <cell r="T44">
            <v>6.8245862412031197</v>
          </cell>
          <cell r="U44">
            <v>6.8408728885489598</v>
          </cell>
          <cell r="V44">
            <v>6.71314764002903</v>
          </cell>
          <cell r="W44">
            <v>7.0001615036989904</v>
          </cell>
        </row>
        <row r="45">
          <cell r="A45">
            <v>44</v>
          </cell>
          <cell r="B45" t="str">
            <v>NEPOOL - RI</v>
          </cell>
          <cell r="C45" t="str">
            <v>99_AnnualAvg</v>
          </cell>
          <cell r="D45">
            <v>6.87055646393177</v>
          </cell>
          <cell r="E45">
            <v>7.18893206440237</v>
          </cell>
          <cell r="F45">
            <v>7.5508987869064397</v>
          </cell>
          <cell r="G45">
            <v>6.5020448248810796</v>
          </cell>
          <cell r="H45">
            <v>6.2645669185492796</v>
          </cell>
          <cell r="I45">
            <v>5.9952366013787302</v>
          </cell>
          <cell r="J45">
            <v>6.2514691834750096</v>
          </cell>
          <cell r="K45">
            <v>6.2797738040878599</v>
          </cell>
          <cell r="L45">
            <v>6.7904610500967202</v>
          </cell>
          <cell r="M45">
            <v>6.7573117689785303</v>
          </cell>
          <cell r="N45">
            <v>6.8191837541709299</v>
          </cell>
          <cell r="O45">
            <v>7.0499255187963801</v>
          </cell>
          <cell r="P45">
            <v>7.3092780132547102</v>
          </cell>
          <cell r="Q45">
            <v>7.4114794813812397</v>
          </cell>
          <cell r="R45">
            <v>7.25748162805756</v>
          </cell>
          <cell r="S45">
            <v>6.6533302268297998</v>
          </cell>
          <cell r="T45">
            <v>6.8245862412031197</v>
          </cell>
          <cell r="U45">
            <v>6.8408728885489598</v>
          </cell>
          <cell r="V45">
            <v>6.71314764002903</v>
          </cell>
          <cell r="W45">
            <v>7.0001615036989904</v>
          </cell>
        </row>
        <row r="46">
          <cell r="A46">
            <v>45</v>
          </cell>
          <cell r="B46" t="str">
            <v>NEPOOL - RI - RI Hope Energy</v>
          </cell>
          <cell r="C46" t="str">
            <v>99_AnnualAvg</v>
          </cell>
          <cell r="D46">
            <v>6.87055646393177</v>
          </cell>
          <cell r="E46">
            <v>7.18893206440237</v>
          </cell>
          <cell r="F46">
            <v>7.5508987869064397</v>
          </cell>
          <cell r="G46">
            <v>6.5020448248810796</v>
          </cell>
          <cell r="H46">
            <v>6.2645669185492796</v>
          </cell>
          <cell r="I46">
            <v>5.9952366013787302</v>
          </cell>
          <cell r="J46">
            <v>6.2514691834750096</v>
          </cell>
          <cell r="K46">
            <v>6.2797738040878599</v>
          </cell>
          <cell r="L46">
            <v>6.7904610500967202</v>
          </cell>
          <cell r="M46">
            <v>6.7573117689785303</v>
          </cell>
          <cell r="N46">
            <v>6.8191837541709299</v>
          </cell>
          <cell r="O46">
            <v>7.0499255187963801</v>
          </cell>
          <cell r="P46">
            <v>7.3092780132547102</v>
          </cell>
          <cell r="Q46">
            <v>7.4114794813812397</v>
          </cell>
          <cell r="R46">
            <v>7.25748162805756</v>
          </cell>
          <cell r="S46">
            <v>6.6533302268297998</v>
          </cell>
          <cell r="T46">
            <v>6.8245862412031197</v>
          </cell>
          <cell r="U46">
            <v>6.8408728885489598</v>
          </cell>
          <cell r="V46">
            <v>6.71314764002903</v>
          </cell>
          <cell r="W46">
            <v>7.0001615036989904</v>
          </cell>
        </row>
        <row r="47">
          <cell r="A47">
            <v>46</v>
          </cell>
          <cell r="B47" t="str">
            <v>NEPOOL - VT</v>
          </cell>
          <cell r="C47" t="str">
            <v>99_AnnualAvg</v>
          </cell>
          <cell r="D47">
            <v>6.87055646393177</v>
          </cell>
          <cell r="E47">
            <v>7.18893206440237</v>
          </cell>
          <cell r="F47">
            <v>7.5508987869064397</v>
          </cell>
          <cell r="G47">
            <v>6.5020448248810796</v>
          </cell>
          <cell r="H47">
            <v>6.2645669185492796</v>
          </cell>
          <cell r="I47">
            <v>5.9952366013787302</v>
          </cell>
          <cell r="J47">
            <v>6.2514691834750096</v>
          </cell>
          <cell r="K47">
            <v>6.2797738040878599</v>
          </cell>
          <cell r="L47">
            <v>6.7904610500967202</v>
          </cell>
          <cell r="M47">
            <v>6.7573117689785303</v>
          </cell>
          <cell r="N47">
            <v>6.8191837541709299</v>
          </cell>
          <cell r="O47">
            <v>7.0499255187963801</v>
          </cell>
          <cell r="P47">
            <v>7.3092780132547102</v>
          </cell>
          <cell r="Q47">
            <v>7.4114794813812397</v>
          </cell>
          <cell r="R47">
            <v>7.25748162805756</v>
          </cell>
          <cell r="S47">
            <v>6.6533302268297998</v>
          </cell>
          <cell r="T47">
            <v>6.8245862412031197</v>
          </cell>
          <cell r="U47">
            <v>6.8408728885489598</v>
          </cell>
          <cell r="V47">
            <v>6.71314764002903</v>
          </cell>
          <cell r="W47">
            <v>7.0001615036989904</v>
          </cell>
        </row>
        <row r="48">
          <cell r="A48">
            <v>47</v>
          </cell>
          <cell r="B48" t="str">
            <v>New Brunswick</v>
          </cell>
          <cell r="C48" t="str">
            <v>99_AnnualAvg</v>
          </cell>
          <cell r="D48">
            <v>6.5578627132073999</v>
          </cell>
          <cell r="E48">
            <v>6.7379677943400402</v>
          </cell>
          <cell r="F48">
            <v>6.9877354384989099</v>
          </cell>
          <cell r="G48">
            <v>6.2870778321027103</v>
          </cell>
          <cell r="H48">
            <v>6.1010651689225996</v>
          </cell>
          <cell r="I48">
            <v>5.8030432496011404</v>
          </cell>
          <cell r="J48">
            <v>6.0763690396738701</v>
          </cell>
          <cell r="K48">
            <v>6.0487357605260499</v>
          </cell>
          <cell r="L48">
            <v>6.5516096738627603</v>
          </cell>
          <cell r="M48">
            <v>6.5074388164053296</v>
          </cell>
          <cell r="N48">
            <v>6.5591611911526497</v>
          </cell>
          <cell r="O48">
            <v>6.8607809253938301</v>
          </cell>
          <cell r="P48">
            <v>7.1200091368731302</v>
          </cell>
          <cell r="Q48">
            <v>7.2385808554569699</v>
          </cell>
          <cell r="R48">
            <v>7.0710384806801301</v>
          </cell>
          <cell r="S48">
            <v>6.4740105169926796</v>
          </cell>
          <cell r="T48">
            <v>6.6279440063172697</v>
          </cell>
          <cell r="U48">
            <v>6.67981290419642</v>
          </cell>
          <cell r="V48">
            <v>6.5281470605271101</v>
          </cell>
          <cell r="W48">
            <v>6.8049195292726399</v>
          </cell>
        </row>
        <row r="49">
          <cell r="A49">
            <v>48</v>
          </cell>
          <cell r="B49" t="str">
            <v>New York City</v>
          </cell>
          <cell r="C49" t="str">
            <v>99_AnnualAvg</v>
          </cell>
          <cell r="D49">
            <v>6.8663946655787296</v>
          </cell>
          <cell r="E49">
            <v>7.4429296055069001</v>
          </cell>
          <cell r="F49">
            <v>7.5853408657115704</v>
          </cell>
          <cell r="G49">
            <v>6.5285672636188803</v>
          </cell>
          <cell r="H49">
            <v>6.2872931645759902</v>
          </cell>
          <cell r="I49">
            <v>6.0152622304957299</v>
          </cell>
          <cell r="J49">
            <v>6.2760109515448503</v>
          </cell>
          <cell r="K49">
            <v>6.3032028957830297</v>
          </cell>
          <cell r="L49">
            <v>6.8158428820549899</v>
          </cell>
          <cell r="M49">
            <v>6.7804244700631697</v>
          </cell>
          <cell r="N49">
            <v>6.8454103579943704</v>
          </cell>
          <cell r="O49">
            <v>7.0601458077115096</v>
          </cell>
          <cell r="P49">
            <v>7.3174257859970098</v>
          </cell>
          <cell r="Q49">
            <v>7.4187786035039904</v>
          </cell>
          <cell r="R49">
            <v>7.26231909351438</v>
          </cell>
          <cell r="S49">
            <v>6.6580378283211799</v>
          </cell>
          <cell r="T49">
            <v>6.8279496944066098</v>
          </cell>
          <cell r="U49">
            <v>6.8286560928573499</v>
          </cell>
          <cell r="V49">
            <v>6.6984038414350904</v>
          </cell>
          <cell r="W49">
            <v>6.9825550258457696</v>
          </cell>
        </row>
        <row r="50">
          <cell r="A50">
            <v>49</v>
          </cell>
          <cell r="B50" t="str">
            <v>Newfoundland</v>
          </cell>
          <cell r="C50" t="str">
            <v>99_AnnualAvg</v>
          </cell>
          <cell r="D50">
            <v>6.5578627132073999</v>
          </cell>
          <cell r="E50">
            <v>6.7379677943400402</v>
          </cell>
          <cell r="F50">
            <v>6.9877354384989099</v>
          </cell>
          <cell r="G50">
            <v>6.2870778321027103</v>
          </cell>
          <cell r="H50">
            <v>6.1010651689225996</v>
          </cell>
          <cell r="I50">
            <v>5.8030432496011404</v>
          </cell>
          <cell r="J50">
            <v>6.0763690396738701</v>
          </cell>
          <cell r="K50">
            <v>6.0487357605260499</v>
          </cell>
          <cell r="L50">
            <v>6.5516096738627603</v>
          </cell>
          <cell r="M50">
            <v>6.5074388164053296</v>
          </cell>
          <cell r="N50">
            <v>6.5591611911526497</v>
          </cell>
          <cell r="O50">
            <v>6.8607809253938301</v>
          </cell>
          <cell r="P50">
            <v>7.1200091368731302</v>
          </cell>
          <cell r="Q50">
            <v>7.2385808554569699</v>
          </cell>
          <cell r="R50">
            <v>7.0710384806801301</v>
          </cell>
          <cell r="S50">
            <v>6.4740105169926796</v>
          </cell>
          <cell r="T50">
            <v>6.6279440063172697</v>
          </cell>
          <cell r="U50">
            <v>6.67981290419642</v>
          </cell>
          <cell r="V50">
            <v>6.5281470605271101</v>
          </cell>
          <cell r="W50">
            <v>6.8049195292726399</v>
          </cell>
        </row>
        <row r="51">
          <cell r="A51">
            <v>50</v>
          </cell>
          <cell r="B51" t="str">
            <v>NNM/SPP-SWPS - New Mexico</v>
          </cell>
          <cell r="C51" t="str">
            <v>99_AnnualAvg</v>
          </cell>
          <cell r="D51">
            <v>5.3469029412337798</v>
          </cell>
          <cell r="E51">
            <v>5.3621937418232699</v>
          </cell>
          <cell r="F51">
            <v>5.7275887402061398</v>
          </cell>
          <cell r="G51">
            <v>5.3409612666914503</v>
          </cell>
          <cell r="H51">
            <v>5.2370960544946499</v>
          </cell>
          <cell r="I51">
            <v>4.8780026892842301</v>
          </cell>
          <cell r="J51">
            <v>5.2053581987972803</v>
          </cell>
          <cell r="K51">
            <v>5.1885316325448398</v>
          </cell>
          <cell r="L51">
            <v>5.6346313321318799</v>
          </cell>
          <cell r="M51">
            <v>5.54826260621663</v>
          </cell>
          <cell r="N51">
            <v>5.5819234803273003</v>
          </cell>
          <cell r="O51">
            <v>5.8874650539799998</v>
          </cell>
          <cell r="P51">
            <v>6.1278892648921603</v>
          </cell>
          <cell r="Q51">
            <v>6.2468499550801297</v>
          </cell>
          <cell r="R51">
            <v>6.0629308075667501</v>
          </cell>
          <cell r="S51">
            <v>5.4644119988532402</v>
          </cell>
          <cell r="T51">
            <v>5.6610879058504899</v>
          </cell>
          <cell r="U51">
            <v>5.7022305477123503</v>
          </cell>
          <cell r="V51">
            <v>5.5307021897605004</v>
          </cell>
          <cell r="W51">
            <v>5.8027766725809</v>
          </cell>
        </row>
        <row r="52">
          <cell r="A52">
            <v>51</v>
          </cell>
          <cell r="B52" t="str">
            <v>NNV</v>
          </cell>
          <cell r="C52" t="str">
            <v>99_AnnualAvg</v>
          </cell>
          <cell r="D52">
            <v>5.7180179527438399</v>
          </cell>
          <cell r="E52">
            <v>5.7040508036850497</v>
          </cell>
          <cell r="F52">
            <v>6.0716730674494901</v>
          </cell>
          <cell r="G52">
            <v>5.5212007655044699</v>
          </cell>
          <cell r="H52">
            <v>5.4924881705794704</v>
          </cell>
          <cell r="I52">
            <v>5.1617950876436103</v>
          </cell>
          <cell r="J52">
            <v>5.5282971197039599</v>
          </cell>
          <cell r="K52">
            <v>5.54148737329648</v>
          </cell>
          <cell r="L52">
            <v>6.0673057591593</v>
          </cell>
          <cell r="M52">
            <v>5.95210779561938</v>
          </cell>
          <cell r="N52">
            <v>5.90117421176853</v>
          </cell>
          <cell r="O52">
            <v>6.3335528372448904</v>
          </cell>
          <cell r="P52">
            <v>6.5824251131892302</v>
          </cell>
          <cell r="Q52">
            <v>6.7140071641291099</v>
          </cell>
          <cell r="R52">
            <v>6.5449962834513302</v>
          </cell>
          <cell r="S52">
            <v>5.6027546215806403</v>
          </cell>
          <cell r="T52">
            <v>5.8925692672735197</v>
          </cell>
          <cell r="U52">
            <v>5.9666995620000201</v>
          </cell>
          <cell r="V52">
            <v>5.7000139833369996</v>
          </cell>
          <cell r="W52">
            <v>6.0631799819155097</v>
          </cell>
        </row>
        <row r="53">
          <cell r="A53">
            <v>52</v>
          </cell>
          <cell r="B53" t="str">
            <v>NOCAL</v>
          </cell>
          <cell r="C53" t="str">
            <v>99_AnnualAvg</v>
          </cell>
          <cell r="D53">
            <v>6.0026425946238504</v>
          </cell>
          <cell r="E53">
            <v>5.9599304000463604</v>
          </cell>
          <cell r="F53">
            <v>6.13297405076149</v>
          </cell>
          <cell r="G53">
            <v>5.5796381885944299</v>
          </cell>
          <cell r="H53">
            <v>5.5308405596008603</v>
          </cell>
          <cell r="I53">
            <v>5.19182964810883</v>
          </cell>
          <cell r="J53">
            <v>5.5660739318601902</v>
          </cell>
          <cell r="K53">
            <v>5.5712464418021703</v>
          </cell>
          <cell r="L53">
            <v>6.1014320885200597</v>
          </cell>
          <cell r="M53">
            <v>5.9660786064054001</v>
          </cell>
          <cell r="N53">
            <v>5.9220907552657298</v>
          </cell>
          <cell r="O53">
            <v>6.3486259609697298</v>
          </cell>
          <cell r="P53">
            <v>6.6009746190494996</v>
          </cell>
          <cell r="Q53">
            <v>6.7338215146591196</v>
          </cell>
          <cell r="R53">
            <v>6.5682429862469096</v>
          </cell>
          <cell r="S53">
            <v>5.7663409415701103</v>
          </cell>
          <cell r="T53">
            <v>5.98565965103196</v>
          </cell>
          <cell r="U53">
            <v>6.0617489716758204</v>
          </cell>
          <cell r="V53">
            <v>5.9361525066278098</v>
          </cell>
          <cell r="W53">
            <v>6.2726780369640398</v>
          </cell>
        </row>
        <row r="54">
          <cell r="A54">
            <v>53</v>
          </cell>
          <cell r="B54" t="str">
            <v>Nova Scotia</v>
          </cell>
          <cell r="C54" t="str">
            <v>99_AnnualAvg</v>
          </cell>
          <cell r="D54">
            <v>6.5578627132073999</v>
          </cell>
          <cell r="E54">
            <v>6.7379677943400402</v>
          </cell>
          <cell r="F54">
            <v>6.9877354384989099</v>
          </cell>
          <cell r="G54">
            <v>6.2870778321027103</v>
          </cell>
          <cell r="H54">
            <v>6.1010651689225996</v>
          </cell>
          <cell r="I54">
            <v>5.8030432496011404</v>
          </cell>
          <cell r="J54">
            <v>6.0763690396738701</v>
          </cell>
          <cell r="K54">
            <v>6.0487357605260499</v>
          </cell>
          <cell r="L54">
            <v>6.5516096738627603</v>
          </cell>
          <cell r="M54">
            <v>6.5074388164053296</v>
          </cell>
          <cell r="N54">
            <v>6.5591611911526497</v>
          </cell>
          <cell r="O54">
            <v>6.8607809253938301</v>
          </cell>
          <cell r="P54">
            <v>7.1200091368731302</v>
          </cell>
          <cell r="Q54">
            <v>7.2385808554569699</v>
          </cell>
          <cell r="R54">
            <v>7.0710384806801301</v>
          </cell>
          <cell r="S54">
            <v>6.4740105169926796</v>
          </cell>
          <cell r="T54">
            <v>6.6279440063172697</v>
          </cell>
          <cell r="U54">
            <v>6.67981290419642</v>
          </cell>
          <cell r="V54">
            <v>6.5281470605271101</v>
          </cell>
          <cell r="W54">
            <v>6.8049195292726399</v>
          </cell>
        </row>
        <row r="55">
          <cell r="A55">
            <v>54</v>
          </cell>
          <cell r="B55" t="str">
            <v>NWPPE</v>
          </cell>
          <cell r="C55" t="str">
            <v>99_AnnualAvg</v>
          </cell>
          <cell r="D55">
            <v>5.7180179527438399</v>
          </cell>
          <cell r="E55">
            <v>5.7040508036850497</v>
          </cell>
          <cell r="F55">
            <v>6.0716730674494901</v>
          </cell>
          <cell r="G55">
            <v>5.5212007655044699</v>
          </cell>
          <cell r="H55">
            <v>5.4924881705794704</v>
          </cell>
          <cell r="I55">
            <v>5.1617950876436103</v>
          </cell>
          <cell r="J55">
            <v>5.5282971197039599</v>
          </cell>
          <cell r="K55">
            <v>5.54148737329648</v>
          </cell>
          <cell r="L55">
            <v>6.0673057591593</v>
          </cell>
          <cell r="M55">
            <v>5.95210779561938</v>
          </cell>
          <cell r="N55">
            <v>5.90117421176853</v>
          </cell>
          <cell r="O55">
            <v>6.3335528372448904</v>
          </cell>
          <cell r="P55">
            <v>6.5824251131892302</v>
          </cell>
          <cell r="Q55">
            <v>6.7140071641291099</v>
          </cell>
          <cell r="R55">
            <v>6.5449962834513302</v>
          </cell>
          <cell r="S55">
            <v>5.6027546215806403</v>
          </cell>
          <cell r="T55">
            <v>5.8925692672735197</v>
          </cell>
          <cell r="U55">
            <v>5.9666995620000201</v>
          </cell>
          <cell r="V55">
            <v>5.7000139833369996</v>
          </cell>
          <cell r="W55">
            <v>6.0631799819155097</v>
          </cell>
        </row>
        <row r="56">
          <cell r="A56">
            <v>55</v>
          </cell>
          <cell r="B56" t="str">
            <v>Ontario</v>
          </cell>
          <cell r="C56" t="str">
            <v>99_AnnualAvg</v>
          </cell>
          <cell r="D56">
            <v>6.3914143510142498</v>
          </cell>
          <cell r="E56">
            <v>6.4988726642777701</v>
          </cell>
          <cell r="F56">
            <v>6.8706836516479397</v>
          </cell>
          <cell r="G56">
            <v>6.1781112873549997</v>
          </cell>
          <cell r="H56">
            <v>5.9932559630281599</v>
          </cell>
          <cell r="I56">
            <v>5.6720113660455098</v>
          </cell>
          <cell r="J56">
            <v>5.9515292215256199</v>
          </cell>
          <cell r="K56">
            <v>5.9815850736870004</v>
          </cell>
          <cell r="L56">
            <v>6.4820953284779099</v>
          </cell>
          <cell r="M56">
            <v>6.4359805913868398</v>
          </cell>
          <cell r="N56">
            <v>6.4875426048931297</v>
          </cell>
          <cell r="O56">
            <v>6.7900494383731296</v>
          </cell>
          <cell r="P56">
            <v>7.04826871968924</v>
          </cell>
          <cell r="Q56">
            <v>7.1659500184705598</v>
          </cell>
          <cell r="R56">
            <v>6.9978253344004004</v>
          </cell>
          <cell r="S56">
            <v>6.4005559737775499</v>
          </cell>
          <cell r="T56">
            <v>6.5508951190270501</v>
          </cell>
          <cell r="U56">
            <v>6.6036539143828703</v>
          </cell>
          <cell r="V56">
            <v>6.4462480211577198</v>
          </cell>
          <cell r="W56">
            <v>6.7078069278848602</v>
          </cell>
        </row>
        <row r="57">
          <cell r="A57">
            <v>56</v>
          </cell>
          <cell r="B57" t="str">
            <v>PACNW</v>
          </cell>
          <cell r="C57" t="str">
            <v>99_AnnualAvg</v>
          </cell>
          <cell r="D57">
            <v>5.6766381301966398</v>
          </cell>
          <cell r="E57">
            <v>5.6979727802528402</v>
          </cell>
          <cell r="F57">
            <v>5.9979855712052403</v>
          </cell>
          <cell r="G57">
            <v>5.4470758124878804</v>
          </cell>
          <cell r="H57">
            <v>5.4385126000208404</v>
          </cell>
          <cell r="I57">
            <v>5.1172368755632398</v>
          </cell>
          <cell r="J57">
            <v>5.4768856525945298</v>
          </cell>
          <cell r="K57">
            <v>5.4858926426394898</v>
          </cell>
          <cell r="L57">
            <v>6.0092174844861601</v>
          </cell>
          <cell r="M57">
            <v>5.8889743592630603</v>
          </cell>
          <cell r="N57">
            <v>5.8339793641562698</v>
          </cell>
          <cell r="O57">
            <v>6.2623372905093504</v>
          </cell>
          <cell r="P57">
            <v>6.5072429879832097</v>
          </cell>
          <cell r="Q57">
            <v>6.63687049644202</v>
          </cell>
          <cell r="R57">
            <v>6.4714639117873398</v>
          </cell>
          <cell r="S57">
            <v>5.5282582834240896</v>
          </cell>
          <cell r="T57">
            <v>5.8087117913326702</v>
          </cell>
          <cell r="U57">
            <v>5.8759929092518197</v>
          </cell>
          <cell r="V57">
            <v>5.6117972167872798</v>
          </cell>
          <cell r="W57">
            <v>5.9747845392218002</v>
          </cell>
        </row>
        <row r="58">
          <cell r="A58">
            <v>57</v>
          </cell>
          <cell r="B58" t="str">
            <v>PACNW - Idaho</v>
          </cell>
          <cell r="C58" t="str">
            <v>99_AnnualAvg</v>
          </cell>
          <cell r="D58">
            <v>5.0988377936475704</v>
          </cell>
          <cell r="E58">
            <v>4.3930740423814196</v>
          </cell>
          <cell r="F58">
            <v>5.8761190714074001</v>
          </cell>
          <cell r="G58">
            <v>5.3239745854911504</v>
          </cell>
          <cell r="H58">
            <v>5.2883285591740101</v>
          </cell>
          <cell r="I58">
            <v>4.94778768323647</v>
          </cell>
          <cell r="J58">
            <v>5.3357742660455401</v>
          </cell>
          <cell r="K58">
            <v>5.3290923547419098</v>
          </cell>
          <cell r="L58">
            <v>5.8646825876686801</v>
          </cell>
          <cell r="M58">
            <v>5.7490050545123799</v>
          </cell>
          <cell r="N58">
            <v>5.7142916091956604</v>
          </cell>
          <cell r="O58">
            <v>6.1385254162684104</v>
          </cell>
          <cell r="P58">
            <v>6.3825352331823701</v>
          </cell>
          <cell r="Q58">
            <v>6.5115827665663399</v>
          </cell>
          <cell r="R58">
            <v>6.3462458258806098</v>
          </cell>
          <cell r="S58">
            <v>5.4447104440169696</v>
          </cell>
          <cell r="T58">
            <v>5.7240326964269999</v>
          </cell>
          <cell r="U58">
            <v>5.7913616694648802</v>
          </cell>
          <cell r="V58">
            <v>5.5339548670561296</v>
          </cell>
          <cell r="W58">
            <v>5.8926549308219904</v>
          </cell>
        </row>
        <row r="59">
          <cell r="A59">
            <v>58</v>
          </cell>
          <cell r="B59" t="str">
            <v>PACNW - Oregon</v>
          </cell>
          <cell r="C59" t="str">
            <v>99_AnnualAvg</v>
          </cell>
          <cell r="D59">
            <v>5.6766381301966398</v>
          </cell>
          <cell r="E59">
            <v>5.6979727802528402</v>
          </cell>
          <cell r="F59">
            <v>5.9979855712052403</v>
          </cell>
          <cell r="G59">
            <v>5.4470758124878804</v>
          </cell>
          <cell r="H59">
            <v>5.4385126000208404</v>
          </cell>
          <cell r="I59">
            <v>5.1172368755632398</v>
          </cell>
          <cell r="J59">
            <v>5.4768856525945298</v>
          </cell>
          <cell r="K59">
            <v>5.4858926426394898</v>
          </cell>
          <cell r="L59">
            <v>6.0092174844861601</v>
          </cell>
          <cell r="M59">
            <v>5.8889743592630603</v>
          </cell>
          <cell r="N59">
            <v>5.8339793641562698</v>
          </cell>
          <cell r="O59">
            <v>6.2623372905093504</v>
          </cell>
          <cell r="P59">
            <v>6.5072429879832097</v>
          </cell>
          <cell r="Q59">
            <v>6.63687049644202</v>
          </cell>
          <cell r="R59">
            <v>6.4714639117873398</v>
          </cell>
          <cell r="S59">
            <v>5.5282582834240896</v>
          </cell>
          <cell r="T59">
            <v>5.8087117913326702</v>
          </cell>
          <cell r="U59">
            <v>5.8759929092518197</v>
          </cell>
          <cell r="V59">
            <v>5.6117972167872798</v>
          </cell>
          <cell r="W59">
            <v>5.9747845392218002</v>
          </cell>
        </row>
        <row r="60">
          <cell r="A60">
            <v>59</v>
          </cell>
          <cell r="B60" t="str">
            <v>PacNW - WashingtonEast</v>
          </cell>
          <cell r="C60" t="str">
            <v>99_AnnualAvg</v>
          </cell>
          <cell r="D60">
            <v>5.6006292527972104</v>
          </cell>
          <cell r="E60">
            <v>5.5720941741826104</v>
          </cell>
          <cell r="F60">
            <v>5.9787748193809298</v>
          </cell>
          <cell r="G60">
            <v>5.4309180015364698</v>
          </cell>
          <cell r="H60">
            <v>5.4062373095976799</v>
          </cell>
          <cell r="I60">
            <v>5.08016912445341</v>
          </cell>
          <cell r="J60">
            <v>5.4457365753736102</v>
          </cell>
          <cell r="K60">
            <v>5.4545672127601996</v>
          </cell>
          <cell r="L60">
            <v>5.9764455833730796</v>
          </cell>
          <cell r="M60">
            <v>5.8569840229484296</v>
          </cell>
          <cell r="N60">
            <v>5.8081234538166404</v>
          </cell>
          <cell r="O60">
            <v>6.2352049036429298</v>
          </cell>
          <cell r="P60">
            <v>6.4788655163818802</v>
          </cell>
          <cell r="Q60">
            <v>6.6059255522765001</v>
          </cell>
          <cell r="R60">
            <v>6.43840245094162</v>
          </cell>
          <cell r="S60">
            <v>5.5087038916513</v>
          </cell>
          <cell r="T60">
            <v>5.79995513467557</v>
          </cell>
          <cell r="U60">
            <v>5.8692870190577802</v>
          </cell>
          <cell r="V60">
            <v>5.60513147694979</v>
          </cell>
          <cell r="W60">
            <v>5.9662359670618104</v>
          </cell>
        </row>
        <row r="61">
          <cell r="A61">
            <v>60</v>
          </cell>
          <cell r="B61" t="str">
            <v>PacNW - WashingtonWest</v>
          </cell>
          <cell r="C61" t="str">
            <v>99_AnnualAvg</v>
          </cell>
          <cell r="D61">
            <v>5.6766381301966398</v>
          </cell>
          <cell r="E61">
            <v>5.6979727802528402</v>
          </cell>
          <cell r="F61">
            <v>5.9979855712052403</v>
          </cell>
          <cell r="G61">
            <v>5.4470758124878804</v>
          </cell>
          <cell r="H61">
            <v>5.4385126000208404</v>
          </cell>
          <cell r="I61">
            <v>5.1172368755632398</v>
          </cell>
          <cell r="J61">
            <v>5.4768856525945298</v>
          </cell>
          <cell r="K61">
            <v>5.4858926426394898</v>
          </cell>
          <cell r="L61">
            <v>6.0092174844861601</v>
          </cell>
          <cell r="M61">
            <v>5.8889743592630603</v>
          </cell>
          <cell r="N61">
            <v>5.8339793641562698</v>
          </cell>
          <cell r="O61">
            <v>6.2623372905093504</v>
          </cell>
          <cell r="P61">
            <v>6.5072429879832097</v>
          </cell>
          <cell r="Q61">
            <v>6.63687049644202</v>
          </cell>
          <cell r="R61">
            <v>6.4714639117873398</v>
          </cell>
          <cell r="S61">
            <v>5.5282582834240896</v>
          </cell>
          <cell r="T61">
            <v>5.8087117913326702</v>
          </cell>
          <cell r="U61">
            <v>5.8759929092518197</v>
          </cell>
          <cell r="V61">
            <v>5.6117972167872798</v>
          </cell>
          <cell r="W61">
            <v>5.9747845392218002</v>
          </cell>
        </row>
        <row r="62">
          <cell r="A62">
            <v>61</v>
          </cell>
          <cell r="B62" t="str">
            <v>PHEONXAZ</v>
          </cell>
          <cell r="C62" t="str">
            <v>99_AnnualAvg</v>
          </cell>
          <cell r="D62">
            <v>5.5819213508610002</v>
          </cell>
          <cell r="E62">
            <v>5.6466029980591204</v>
          </cell>
          <cell r="F62">
            <v>6.0028047615020901</v>
          </cell>
          <cell r="G62">
            <v>5.5373280280898696</v>
          </cell>
          <cell r="H62">
            <v>5.4402956715014303</v>
          </cell>
          <cell r="I62">
            <v>5.0811165408841203</v>
          </cell>
          <cell r="J62">
            <v>5.4325876248576401</v>
          </cell>
          <cell r="K62">
            <v>5.4100566056996202</v>
          </cell>
          <cell r="L62">
            <v>5.8719869184156002</v>
          </cell>
          <cell r="M62">
            <v>5.7921053212833096</v>
          </cell>
          <cell r="N62">
            <v>5.7949185271297097</v>
          </cell>
          <cell r="O62">
            <v>6.1228540823475699</v>
          </cell>
          <cell r="P62">
            <v>6.3799963639322801</v>
          </cell>
          <cell r="Q62">
            <v>6.5168155599453499</v>
          </cell>
          <cell r="R62">
            <v>6.3525553310915104</v>
          </cell>
          <cell r="S62">
            <v>5.6951146425248798</v>
          </cell>
          <cell r="T62">
            <v>5.9113624109716101</v>
          </cell>
          <cell r="U62">
            <v>5.9711319250623696</v>
          </cell>
          <cell r="V62">
            <v>5.8492148219224598</v>
          </cell>
          <cell r="W62">
            <v>6.1785402714339899</v>
          </cell>
        </row>
        <row r="63">
          <cell r="A63">
            <v>62</v>
          </cell>
          <cell r="B63" t="str">
            <v>PJME</v>
          </cell>
          <cell r="C63" t="str">
            <v>99_AnnualAvg</v>
          </cell>
          <cell r="D63">
            <v>6.7620176933948404</v>
          </cell>
          <cell r="E63">
            <v>6.9451956010474598</v>
          </cell>
          <cell r="F63">
            <v>6.9897536939492104</v>
          </cell>
          <cell r="G63">
            <v>6.2720994462484203</v>
          </cell>
          <cell r="H63">
            <v>6.0749064779480504</v>
          </cell>
          <cell r="I63">
            <v>5.7567380903200096</v>
          </cell>
          <cell r="J63">
            <v>6.0329926551869804</v>
          </cell>
          <cell r="K63">
            <v>6.07609986111318</v>
          </cell>
          <cell r="L63">
            <v>6.5845684399242304</v>
          </cell>
          <cell r="M63">
            <v>6.5595766805236497</v>
          </cell>
          <cell r="N63">
            <v>6.6345661973580103</v>
          </cell>
          <cell r="O63">
            <v>6.9021102732745598</v>
          </cell>
          <cell r="P63">
            <v>7.1709850640546096</v>
          </cell>
          <cell r="Q63">
            <v>7.2832316878454302</v>
          </cell>
          <cell r="R63">
            <v>7.1306770407189104</v>
          </cell>
          <cell r="S63">
            <v>6.5210123599171403</v>
          </cell>
          <cell r="T63">
            <v>6.6816838396538003</v>
          </cell>
          <cell r="U63">
            <v>6.7024355411537204</v>
          </cell>
          <cell r="V63">
            <v>6.5680589041880504</v>
          </cell>
          <cell r="W63">
            <v>6.8455062168528098</v>
          </cell>
        </row>
        <row r="64">
          <cell r="A64">
            <v>63</v>
          </cell>
          <cell r="B64" t="str">
            <v>PJME/NYC - New Jersey</v>
          </cell>
          <cell r="C64" t="str">
            <v>99_AnnualAvg</v>
          </cell>
          <cell r="D64">
            <v>6.7898462641489603</v>
          </cell>
          <cell r="E64">
            <v>6.9881743847771203</v>
          </cell>
          <cell r="F64">
            <v>7.0867627558522903</v>
          </cell>
          <cell r="G64">
            <v>6.35186076392299</v>
          </cell>
          <cell r="H64">
            <v>6.1494058084197896</v>
          </cell>
          <cell r="I64">
            <v>5.8428255146992596</v>
          </cell>
          <cell r="J64">
            <v>6.1215751991203096</v>
          </cell>
          <cell r="K64">
            <v>6.1610226881745502</v>
          </cell>
          <cell r="L64">
            <v>6.6721116621430401</v>
          </cell>
          <cell r="M64">
            <v>6.64500678718899</v>
          </cell>
          <cell r="N64">
            <v>6.7166889902801499</v>
          </cell>
          <cell r="O64">
            <v>6.9756882366094697</v>
          </cell>
          <cell r="P64">
            <v>7.2387433343472001</v>
          </cell>
          <cell r="Q64">
            <v>7.3472083957588303</v>
          </cell>
          <cell r="R64">
            <v>7.1930301749679098</v>
          </cell>
          <cell r="S64">
            <v>6.58826771623015</v>
          </cell>
          <cell r="T64">
            <v>6.7529398848121698</v>
          </cell>
          <cell r="U64">
            <v>6.7705917223774099</v>
          </cell>
          <cell r="V64">
            <v>6.6372523944524504</v>
          </cell>
          <cell r="W64">
            <v>6.9185036310557502</v>
          </cell>
        </row>
        <row r="65">
          <cell r="A65">
            <v>64</v>
          </cell>
          <cell r="B65" t="str">
            <v>PJMS</v>
          </cell>
          <cell r="C65" t="str">
            <v>99_AnnualAvg</v>
          </cell>
          <cell r="D65">
            <v>6.6859425177294298</v>
          </cell>
          <cell r="E65">
            <v>6.7484252339858797</v>
          </cell>
          <cell r="F65">
            <v>6.8718486072317599</v>
          </cell>
          <cell r="G65">
            <v>6.16106292660018</v>
          </cell>
          <cell r="H65">
            <v>5.9678889453504098</v>
          </cell>
          <cell r="I65">
            <v>5.64538033263256</v>
          </cell>
          <cell r="J65">
            <v>5.9227589378816203</v>
          </cell>
          <cell r="K65">
            <v>5.9699811395661104</v>
          </cell>
          <cell r="L65">
            <v>6.4783180239501199</v>
          </cell>
          <cell r="M65">
            <v>6.45959811625782</v>
          </cell>
          <cell r="N65">
            <v>6.5327674654202799</v>
          </cell>
          <cell r="O65">
            <v>6.8002205930497999</v>
          </cell>
          <cell r="P65">
            <v>7.0837212023209002</v>
          </cell>
          <cell r="Q65">
            <v>7.1941703290070604</v>
          </cell>
          <cell r="R65">
            <v>7.04368005625774</v>
          </cell>
          <cell r="S65">
            <v>6.4386347365797096</v>
          </cell>
          <cell r="T65">
            <v>6.5942748606003496</v>
          </cell>
          <cell r="U65">
            <v>6.6161274381890802</v>
          </cell>
          <cell r="V65">
            <v>6.4882206591845604</v>
          </cell>
          <cell r="W65">
            <v>6.7623274088467502</v>
          </cell>
        </row>
        <row r="66">
          <cell r="A66">
            <v>65</v>
          </cell>
          <cell r="B66" t="str">
            <v>PJMW</v>
          </cell>
          <cell r="C66" t="str">
            <v>99_AnnualAvg</v>
          </cell>
          <cell r="D66">
            <v>6.8151962630055296</v>
          </cell>
          <cell r="E66">
            <v>6.8078817855320297</v>
          </cell>
          <cell r="F66">
            <v>6.8893957265253896</v>
          </cell>
          <cell r="G66">
            <v>6.1759142995641403</v>
          </cell>
          <cell r="H66">
            <v>5.9799360809999103</v>
          </cell>
          <cell r="I66">
            <v>5.6554646019813202</v>
          </cell>
          <cell r="J66">
            <v>5.9305928709104396</v>
          </cell>
          <cell r="K66">
            <v>5.9676983324707402</v>
          </cell>
          <cell r="L66">
            <v>6.4657887736604804</v>
          </cell>
          <cell r="M66">
            <v>6.4276640475570304</v>
          </cell>
          <cell r="N66">
            <v>6.4829224798309504</v>
          </cell>
          <cell r="O66">
            <v>6.78167124450614</v>
          </cell>
          <cell r="P66">
            <v>7.0438897169444097</v>
          </cell>
          <cell r="Q66">
            <v>7.15582423693313</v>
          </cell>
          <cell r="R66">
            <v>6.9824833386349798</v>
          </cell>
          <cell r="S66">
            <v>6.3963572482805899</v>
          </cell>
          <cell r="T66">
            <v>6.5328930943406203</v>
          </cell>
          <cell r="U66">
            <v>6.5719643235991798</v>
          </cell>
          <cell r="V66">
            <v>6.4061506332655602</v>
          </cell>
          <cell r="W66">
            <v>6.6564513592430803</v>
          </cell>
        </row>
        <row r="67">
          <cell r="A67">
            <v>66</v>
          </cell>
          <cell r="B67" t="str">
            <v>Quebec</v>
          </cell>
          <cell r="C67" t="str">
            <v>99_AnnualAvg</v>
          </cell>
          <cell r="D67">
            <v>6.5578627132073999</v>
          </cell>
          <cell r="E67">
            <v>6.7379677943400402</v>
          </cell>
          <cell r="F67">
            <v>6.9877354384989099</v>
          </cell>
          <cell r="G67">
            <v>6.2870778321027103</v>
          </cell>
          <cell r="H67">
            <v>6.1010651689225996</v>
          </cell>
          <cell r="I67">
            <v>5.8030432496011404</v>
          </cell>
          <cell r="J67">
            <v>6.0763690396738701</v>
          </cell>
          <cell r="K67">
            <v>6.0487357605260499</v>
          </cell>
          <cell r="L67">
            <v>6.5516096738627603</v>
          </cell>
          <cell r="M67">
            <v>6.5074388164053296</v>
          </cell>
          <cell r="N67">
            <v>6.5591611911526497</v>
          </cell>
          <cell r="O67">
            <v>6.8607809253938301</v>
          </cell>
          <cell r="P67">
            <v>7.1200091368731302</v>
          </cell>
          <cell r="Q67">
            <v>7.2385808554569699</v>
          </cell>
          <cell r="R67">
            <v>7.0710384806801301</v>
          </cell>
          <cell r="S67">
            <v>6.4740105169926796</v>
          </cell>
          <cell r="T67">
            <v>6.6279440063172697</v>
          </cell>
          <cell r="U67">
            <v>6.67981290419642</v>
          </cell>
          <cell r="V67">
            <v>6.5281470605271101</v>
          </cell>
          <cell r="W67">
            <v>6.8049195292726399</v>
          </cell>
        </row>
        <row r="68">
          <cell r="A68">
            <v>67</v>
          </cell>
          <cell r="B68" t="str">
            <v>ROCKIES</v>
          </cell>
          <cell r="C68" t="str">
            <v>99_AnnualAvg</v>
          </cell>
          <cell r="D68">
            <v>4.9235392939026301</v>
          </cell>
          <cell r="E68">
            <v>3.69885254014625</v>
          </cell>
          <cell r="F68">
            <v>5.6722217445989598</v>
          </cell>
          <cell r="G68">
            <v>5.2948561634601097</v>
          </cell>
          <cell r="H68">
            <v>5.1977394195982702</v>
          </cell>
          <cell r="I68">
            <v>4.9039676683767404</v>
          </cell>
          <cell r="J68">
            <v>5.2251252749141202</v>
          </cell>
          <cell r="K68">
            <v>5.2018184797940803</v>
          </cell>
          <cell r="L68">
            <v>5.5026738468555898</v>
          </cell>
          <cell r="M68">
            <v>5.3914697757897398</v>
          </cell>
          <cell r="N68">
            <v>5.52655349385428</v>
          </cell>
          <cell r="O68">
            <v>5.8361540996274801</v>
          </cell>
          <cell r="P68">
            <v>6.05520348541621</v>
          </cell>
          <cell r="Q68">
            <v>6.1727995881301796</v>
          </cell>
          <cell r="R68">
            <v>5.9547331881963297</v>
          </cell>
          <cell r="S68">
            <v>5.3164153724669099</v>
          </cell>
          <cell r="T68">
            <v>5.5127370515351997</v>
          </cell>
          <cell r="U68">
            <v>5.5397162017625998</v>
          </cell>
          <cell r="V68">
            <v>5.3136184885133098</v>
          </cell>
          <cell r="W68">
            <v>5.56189002995119</v>
          </cell>
        </row>
        <row r="69">
          <cell r="A69">
            <v>68</v>
          </cell>
          <cell r="B69" t="str">
            <v>Saskatchewan</v>
          </cell>
          <cell r="C69" t="str">
            <v>99_AnnualAvg</v>
          </cell>
          <cell r="D69">
            <v>5.5620964106838899</v>
          </cell>
          <cell r="E69">
            <v>5.5823864156370702</v>
          </cell>
          <cell r="F69">
            <v>6.1253175067583898</v>
          </cell>
          <cell r="G69">
            <v>5.5673886595565198</v>
          </cell>
          <cell r="H69">
            <v>5.4740801359025903</v>
          </cell>
          <cell r="I69">
            <v>5.1612722596819696</v>
          </cell>
          <cell r="J69">
            <v>5.4850768310984401</v>
          </cell>
          <cell r="K69">
            <v>5.50173460198853</v>
          </cell>
          <cell r="L69">
            <v>6.0014957817904504</v>
          </cell>
          <cell r="M69">
            <v>5.9171286164780401</v>
          </cell>
          <cell r="N69">
            <v>5.9269512062778702</v>
          </cell>
          <cell r="O69">
            <v>6.2560010772619403</v>
          </cell>
          <cell r="P69">
            <v>6.5000013170413302</v>
          </cell>
          <cell r="Q69">
            <v>6.6159416874097499</v>
          </cell>
          <cell r="R69">
            <v>6.4381652941138201</v>
          </cell>
          <cell r="S69">
            <v>5.6554990113394297</v>
          </cell>
          <cell r="T69">
            <v>5.9013691495390797</v>
          </cell>
          <cell r="U69">
            <v>5.9442067612852201</v>
          </cell>
          <cell r="V69">
            <v>5.6992377962556304</v>
          </cell>
          <cell r="W69">
            <v>6.0245695942331796</v>
          </cell>
        </row>
        <row r="70">
          <cell r="A70">
            <v>69</v>
          </cell>
          <cell r="B70" t="str">
            <v>SCEG</v>
          </cell>
          <cell r="C70" t="str">
            <v>99_AnnualAvg</v>
          </cell>
          <cell r="D70">
            <v>6.6229094234970098</v>
          </cell>
          <cell r="E70">
            <v>6.63171053863738</v>
          </cell>
          <cell r="F70">
            <v>6.7973349818254603</v>
          </cell>
          <cell r="G70">
            <v>6.0891867422347801</v>
          </cell>
          <cell r="H70">
            <v>5.9000036694737199</v>
          </cell>
          <cell r="I70">
            <v>5.5647136905346599</v>
          </cell>
          <cell r="J70">
            <v>5.8443454826852204</v>
          </cell>
          <cell r="K70">
            <v>5.8884121905786602</v>
          </cell>
          <cell r="L70">
            <v>6.3941912759164099</v>
          </cell>
          <cell r="M70">
            <v>6.3763530988153896</v>
          </cell>
          <cell r="N70">
            <v>6.4475591537877399</v>
          </cell>
          <cell r="O70">
            <v>6.7070618509760003</v>
          </cell>
          <cell r="P70">
            <v>6.9933899612941897</v>
          </cell>
          <cell r="Q70">
            <v>7.0990127479331697</v>
          </cell>
          <cell r="R70">
            <v>6.9473982895423303</v>
          </cell>
          <cell r="S70">
            <v>6.3511797226061599</v>
          </cell>
          <cell r="T70">
            <v>6.5049808025259397</v>
          </cell>
          <cell r="U70">
            <v>6.5246145972577896</v>
          </cell>
          <cell r="V70">
            <v>6.3983354741324803</v>
          </cell>
          <cell r="W70">
            <v>6.6698480784004497</v>
          </cell>
        </row>
        <row r="71">
          <cell r="A71">
            <v>70</v>
          </cell>
          <cell r="B71" t="str">
            <v>SNM/ERCOT - New Mexico</v>
          </cell>
          <cell r="C71" t="str">
            <v>99_AnnualAvg</v>
          </cell>
          <cell r="D71">
            <v>5.5572474777934602</v>
          </cell>
          <cell r="E71">
            <v>5.5981152694557803</v>
          </cell>
          <cell r="F71">
            <v>5.7906356612254601</v>
          </cell>
          <cell r="G71">
            <v>5.4160679853584996</v>
          </cell>
          <cell r="H71">
            <v>5.3059636511463202</v>
          </cell>
          <cell r="I71">
            <v>4.9456307896612097</v>
          </cell>
          <cell r="J71">
            <v>5.2662448437333396</v>
          </cell>
          <cell r="K71">
            <v>5.25590870478913</v>
          </cell>
          <cell r="L71">
            <v>5.7011466486605702</v>
          </cell>
          <cell r="M71">
            <v>5.6143449894599202</v>
          </cell>
          <cell r="N71">
            <v>5.6421991218409504</v>
          </cell>
          <cell r="O71">
            <v>5.9482959433779001</v>
          </cell>
          <cell r="P71">
            <v>6.1913658086935799</v>
          </cell>
          <cell r="Q71">
            <v>6.3012525802572998</v>
          </cell>
          <cell r="R71">
            <v>6.1128150909998604</v>
          </cell>
          <cell r="S71">
            <v>5.5239408105544996</v>
          </cell>
          <cell r="T71">
            <v>5.71315735781093</v>
          </cell>
          <cell r="U71">
            <v>5.7392433742521103</v>
          </cell>
          <cell r="V71">
            <v>5.5637259627787996</v>
          </cell>
          <cell r="W71">
            <v>5.8218963279020901</v>
          </cell>
        </row>
        <row r="72">
          <cell r="A72">
            <v>71</v>
          </cell>
          <cell r="B72" t="str">
            <v>SNV</v>
          </cell>
          <cell r="C72" t="str">
            <v>99_AnnualAvg</v>
          </cell>
          <cell r="D72">
            <v>5.3828597432305596</v>
          </cell>
          <cell r="E72">
            <v>5.0276327545813198</v>
          </cell>
          <cell r="F72">
            <v>6.0152771375007204</v>
          </cell>
          <cell r="G72">
            <v>5.5309629074940903</v>
          </cell>
          <cell r="H72">
            <v>5.4452559156307503</v>
          </cell>
          <cell r="I72">
            <v>5.0932986192433098</v>
          </cell>
          <cell r="J72">
            <v>5.4622279028713896</v>
          </cell>
          <cell r="K72">
            <v>5.4342113218827199</v>
          </cell>
          <cell r="L72">
            <v>5.8983196875751904</v>
          </cell>
          <cell r="M72">
            <v>5.8232154185887399</v>
          </cell>
          <cell r="N72">
            <v>5.8138311044751196</v>
          </cell>
          <cell r="O72">
            <v>6.1521943383678499</v>
          </cell>
          <cell r="P72">
            <v>6.4169816804071802</v>
          </cell>
          <cell r="Q72">
            <v>6.5527777022113298</v>
          </cell>
          <cell r="R72">
            <v>6.3977060947957503</v>
          </cell>
          <cell r="S72">
            <v>5.7099083061487104</v>
          </cell>
          <cell r="T72">
            <v>5.9338816249567001</v>
          </cell>
          <cell r="U72">
            <v>6.0070236462582196</v>
          </cell>
          <cell r="V72">
            <v>5.8831983901035203</v>
          </cell>
          <cell r="W72">
            <v>6.2178822001553797</v>
          </cell>
        </row>
        <row r="73">
          <cell r="A73">
            <v>72</v>
          </cell>
          <cell r="B73" t="str">
            <v>SOCAL</v>
          </cell>
          <cell r="C73" t="str">
            <v>99_AnnualAvg</v>
          </cell>
          <cell r="D73">
            <v>5.6553249255082498</v>
          </cell>
          <cell r="E73">
            <v>5.6565240729401003</v>
          </cell>
          <cell r="F73">
            <v>6.0487217138791198</v>
          </cell>
          <cell r="G73">
            <v>5.5553931203597999</v>
          </cell>
          <cell r="H73">
            <v>5.4689454561698296</v>
          </cell>
          <cell r="I73">
            <v>5.1160956143739202</v>
          </cell>
          <cell r="J73">
            <v>5.4849385857295498</v>
          </cell>
          <cell r="K73">
            <v>5.45779653346482</v>
          </cell>
          <cell r="L73">
            <v>5.92250210103012</v>
          </cell>
          <cell r="M73">
            <v>5.8482601280881896</v>
          </cell>
          <cell r="N73">
            <v>5.8383819756842996</v>
          </cell>
          <cell r="O73">
            <v>6.1776309559535703</v>
          </cell>
          <cell r="P73">
            <v>6.4433884638364303</v>
          </cell>
          <cell r="Q73">
            <v>6.5800975697281396</v>
          </cell>
          <cell r="R73">
            <v>6.4245978624568396</v>
          </cell>
          <cell r="S73">
            <v>5.7346284119377602</v>
          </cell>
          <cell r="T73">
            <v>5.9580545940303002</v>
          </cell>
          <cell r="U73">
            <v>6.0320159930538599</v>
          </cell>
          <cell r="V73">
            <v>5.9077848773800197</v>
          </cell>
          <cell r="W73">
            <v>6.2429991632442503</v>
          </cell>
        </row>
        <row r="74">
          <cell r="A74">
            <v>73</v>
          </cell>
          <cell r="B74" t="str">
            <v>SOCO</v>
          </cell>
          <cell r="C74" t="str">
            <v>99_AnnualAvg</v>
          </cell>
          <cell r="D74">
            <v>6.5378293706465396</v>
          </cell>
          <cell r="E74">
            <v>6.5504207160742798</v>
          </cell>
          <cell r="F74">
            <v>6.7280375562066901</v>
          </cell>
          <cell r="G74">
            <v>6.0219208254047096</v>
          </cell>
          <cell r="H74">
            <v>5.8365085769593303</v>
          </cell>
          <cell r="I74">
            <v>5.5024873980805404</v>
          </cell>
          <cell r="J74">
            <v>5.7808136222067201</v>
          </cell>
          <cell r="K74">
            <v>5.8211673762508598</v>
          </cell>
          <cell r="L74">
            <v>6.3225781923430402</v>
          </cell>
          <cell r="M74">
            <v>6.2994999274171199</v>
          </cell>
          <cell r="N74">
            <v>6.3693900093122302</v>
          </cell>
          <cell r="O74">
            <v>6.6224730489874304</v>
          </cell>
          <cell r="P74">
            <v>6.9067371612470101</v>
          </cell>
          <cell r="Q74">
            <v>7.0061658053851996</v>
          </cell>
          <cell r="R74">
            <v>6.8524888356787601</v>
          </cell>
          <cell r="S74">
            <v>6.2568699929259903</v>
          </cell>
          <cell r="T74">
            <v>6.39570552772265</v>
          </cell>
          <cell r="U74">
            <v>6.4092597887061196</v>
          </cell>
          <cell r="V74">
            <v>6.3023815512795398</v>
          </cell>
          <cell r="W74">
            <v>6.5682045955542598</v>
          </cell>
        </row>
        <row r="75">
          <cell r="A75">
            <v>74</v>
          </cell>
          <cell r="B75" t="str">
            <v>SOCO/Entergy/TVA - Mississippi</v>
          </cell>
          <cell r="C75" t="str">
            <v>99_AnnualAvg</v>
          </cell>
          <cell r="D75">
            <v>6.5378293706465396</v>
          </cell>
          <cell r="E75">
            <v>6.5504207160742798</v>
          </cell>
          <cell r="F75">
            <v>6.7280375562066901</v>
          </cell>
          <cell r="G75">
            <v>6.0219208254047096</v>
          </cell>
          <cell r="H75">
            <v>5.8365085769593303</v>
          </cell>
          <cell r="I75">
            <v>5.5024873980805404</v>
          </cell>
          <cell r="J75">
            <v>5.7808136222067201</v>
          </cell>
          <cell r="K75">
            <v>5.8211673762508598</v>
          </cell>
          <cell r="L75">
            <v>6.3225781923430402</v>
          </cell>
          <cell r="M75">
            <v>6.2994999274171199</v>
          </cell>
          <cell r="N75">
            <v>6.3693900093122302</v>
          </cell>
          <cell r="O75">
            <v>6.6224730489874304</v>
          </cell>
          <cell r="P75">
            <v>6.9067371612470101</v>
          </cell>
          <cell r="Q75">
            <v>7.0061658053851996</v>
          </cell>
          <cell r="R75">
            <v>6.8524888356787601</v>
          </cell>
          <cell r="S75">
            <v>6.2568699929259903</v>
          </cell>
          <cell r="T75">
            <v>6.39570552772265</v>
          </cell>
          <cell r="U75">
            <v>6.4092597887061196</v>
          </cell>
          <cell r="V75">
            <v>6.3023815512795398</v>
          </cell>
          <cell r="W75">
            <v>6.5682045955542598</v>
          </cell>
        </row>
        <row r="76">
          <cell r="A76">
            <v>75</v>
          </cell>
          <cell r="B76" t="str">
            <v>SOCO/TVA/VIEP - Georgia</v>
          </cell>
          <cell r="C76" t="str">
            <v>99_AnnualAvg</v>
          </cell>
          <cell r="D76">
            <v>6.5378293706465396</v>
          </cell>
          <cell r="E76">
            <v>6.5504207160742798</v>
          </cell>
          <cell r="F76">
            <v>6.7280375562066901</v>
          </cell>
          <cell r="G76">
            <v>6.0219208254047096</v>
          </cell>
          <cell r="H76">
            <v>5.8365085769593303</v>
          </cell>
          <cell r="I76">
            <v>5.5024873980805404</v>
          </cell>
          <cell r="J76">
            <v>5.7808136222067201</v>
          </cell>
          <cell r="K76">
            <v>5.8211673762508598</v>
          </cell>
          <cell r="L76">
            <v>6.3225781923430402</v>
          </cell>
          <cell r="M76">
            <v>6.2994999274171199</v>
          </cell>
          <cell r="N76">
            <v>6.3693900093122302</v>
          </cell>
          <cell r="O76">
            <v>6.6224730489874304</v>
          </cell>
          <cell r="P76">
            <v>6.9067371612470101</v>
          </cell>
          <cell r="Q76">
            <v>7.0061658053851996</v>
          </cell>
          <cell r="R76">
            <v>6.8524888356787601</v>
          </cell>
          <cell r="S76">
            <v>6.2568699929259903</v>
          </cell>
          <cell r="T76">
            <v>6.39570552772265</v>
          </cell>
          <cell r="U76">
            <v>6.4092597887061196</v>
          </cell>
          <cell r="V76">
            <v>6.3023815512795398</v>
          </cell>
          <cell r="W76">
            <v>6.5682045955542598</v>
          </cell>
        </row>
        <row r="77">
          <cell r="A77">
            <v>76</v>
          </cell>
          <cell r="B77" t="str">
            <v>SPPW</v>
          </cell>
          <cell r="C77" t="str">
            <v>99_AnnualAvg</v>
          </cell>
          <cell r="D77">
            <v>5.5630326944394799</v>
          </cell>
          <cell r="E77">
            <v>5.5127878613390902</v>
          </cell>
          <cell r="F77">
            <v>5.7060822505064204</v>
          </cell>
          <cell r="G77">
            <v>5.4176421826807202</v>
          </cell>
          <cell r="H77">
            <v>5.3377722263793901</v>
          </cell>
          <cell r="I77">
            <v>4.9800790579385801</v>
          </cell>
          <cell r="J77">
            <v>5.2953845057012101</v>
          </cell>
          <cell r="K77">
            <v>5.2926252430169303</v>
          </cell>
          <cell r="L77">
            <v>5.7362604870839098</v>
          </cell>
          <cell r="M77">
            <v>5.65457739659713</v>
          </cell>
          <cell r="N77">
            <v>5.6760816773379501</v>
          </cell>
          <cell r="O77">
            <v>5.9873504518495899</v>
          </cell>
          <cell r="P77">
            <v>6.2321576186443499</v>
          </cell>
          <cell r="Q77">
            <v>6.3442533687277596</v>
          </cell>
          <cell r="R77">
            <v>6.1529296334295998</v>
          </cell>
          <cell r="S77">
            <v>5.5322614355737496</v>
          </cell>
          <cell r="T77">
            <v>5.7285061423875501</v>
          </cell>
          <cell r="U77">
            <v>5.7516545649815001</v>
          </cell>
          <cell r="V77">
            <v>5.5186093888967003</v>
          </cell>
          <cell r="W77">
            <v>5.8042187464168498</v>
          </cell>
        </row>
        <row r="78">
          <cell r="A78">
            <v>77</v>
          </cell>
          <cell r="B78" t="str">
            <v>Stateline</v>
          </cell>
          <cell r="C78" t="str">
            <v>99_AnnualAvg</v>
          </cell>
          <cell r="D78">
            <v>6.0806941728599702</v>
          </cell>
          <cell r="E78">
            <v>6.1588729557082296</v>
          </cell>
          <cell r="F78">
            <v>6.5440039311549896</v>
          </cell>
          <cell r="G78">
            <v>5.8834852996146196</v>
          </cell>
          <cell r="H78">
            <v>5.7214169525183696</v>
          </cell>
          <cell r="I78">
            <v>5.3914375836460904</v>
          </cell>
          <cell r="J78">
            <v>5.6805956152123001</v>
          </cell>
          <cell r="K78">
            <v>5.7050338001443501</v>
          </cell>
          <cell r="L78">
            <v>6.1937027335743302</v>
          </cell>
          <cell r="M78">
            <v>6.1269047020672902</v>
          </cell>
          <cell r="N78">
            <v>6.1483026865926496</v>
          </cell>
          <cell r="O78">
            <v>6.4698913338903603</v>
          </cell>
          <cell r="P78">
            <v>6.7259155207022996</v>
          </cell>
          <cell r="Q78">
            <v>6.84651689156009</v>
          </cell>
          <cell r="R78">
            <v>6.6612097179095802</v>
          </cell>
          <cell r="S78">
            <v>5.9518237114583803</v>
          </cell>
          <cell r="T78">
            <v>6.1300183855611197</v>
          </cell>
          <cell r="U78">
            <v>6.1602143330022701</v>
          </cell>
          <cell r="V78">
            <v>5.87563424757513</v>
          </cell>
          <cell r="W78">
            <v>6.1655441928116499</v>
          </cell>
        </row>
        <row r="79">
          <cell r="A79">
            <v>78</v>
          </cell>
          <cell r="B79" t="str">
            <v>SWPS</v>
          </cell>
          <cell r="C79" t="str">
            <v>99_AnnualAvg</v>
          </cell>
          <cell r="D79">
            <v>5.5630326944394799</v>
          </cell>
          <cell r="E79">
            <v>5.5127878613390902</v>
          </cell>
          <cell r="F79">
            <v>5.7060822505064204</v>
          </cell>
          <cell r="G79">
            <v>5.4176421826807202</v>
          </cell>
          <cell r="H79">
            <v>5.3377722263793901</v>
          </cell>
          <cell r="I79">
            <v>4.9800790579385801</v>
          </cell>
          <cell r="J79">
            <v>5.2953845057012101</v>
          </cell>
          <cell r="K79">
            <v>5.2926252430169303</v>
          </cell>
          <cell r="L79">
            <v>5.7362604870839098</v>
          </cell>
          <cell r="M79">
            <v>5.65457739659713</v>
          </cell>
          <cell r="N79">
            <v>5.6760816773379501</v>
          </cell>
          <cell r="O79">
            <v>5.9873504518495899</v>
          </cell>
          <cell r="P79">
            <v>6.2321576186443499</v>
          </cell>
          <cell r="Q79">
            <v>6.3442533687277596</v>
          </cell>
          <cell r="R79">
            <v>6.1529296334295998</v>
          </cell>
          <cell r="S79">
            <v>5.5322614355737496</v>
          </cell>
          <cell r="T79">
            <v>5.7285061423875501</v>
          </cell>
          <cell r="U79">
            <v>5.7516545649815001</v>
          </cell>
          <cell r="V79">
            <v>5.5186093888967003</v>
          </cell>
          <cell r="W79">
            <v>5.8042187464168498</v>
          </cell>
        </row>
        <row r="80">
          <cell r="A80">
            <v>79</v>
          </cell>
          <cell r="B80" t="str">
            <v>TVA</v>
          </cell>
          <cell r="C80" t="str">
            <v>99_AnnualAvg</v>
          </cell>
          <cell r="D80">
            <v>6.4705509446084397</v>
          </cell>
          <cell r="E80">
            <v>6.55443350939382</v>
          </cell>
          <cell r="F80">
            <v>6.6990016386005502</v>
          </cell>
          <cell r="G80">
            <v>5.9734461984337397</v>
          </cell>
          <cell r="H80">
            <v>5.7735297945672501</v>
          </cell>
          <cell r="I80">
            <v>5.4285274805608097</v>
          </cell>
          <cell r="J80">
            <v>5.69991601220147</v>
          </cell>
          <cell r="K80">
            <v>5.7296204890696503</v>
          </cell>
          <cell r="L80">
            <v>6.2020885439431996</v>
          </cell>
          <cell r="M80">
            <v>6.1528437157745497</v>
          </cell>
          <cell r="N80">
            <v>6.1987541877151404</v>
          </cell>
          <cell r="O80">
            <v>6.5063619824174701</v>
          </cell>
          <cell r="P80">
            <v>6.76830746889478</v>
          </cell>
          <cell r="Q80">
            <v>6.8801508875094504</v>
          </cell>
          <cell r="R80">
            <v>6.6965776962993102</v>
          </cell>
          <cell r="S80">
            <v>6.1200676981525604</v>
          </cell>
          <cell r="T80">
            <v>6.2770057244715698</v>
          </cell>
          <cell r="U80">
            <v>6.3070039466293002</v>
          </cell>
          <cell r="V80">
            <v>6.1314313955510897</v>
          </cell>
          <cell r="W80">
            <v>6.3836443221387702</v>
          </cell>
        </row>
        <row r="81">
          <cell r="A81">
            <v>80</v>
          </cell>
          <cell r="B81" t="str">
            <v>TVA - Tennessee</v>
          </cell>
          <cell r="C81" t="str">
            <v>99_AnnualAvg</v>
          </cell>
          <cell r="D81">
            <v>6.4705509446084397</v>
          </cell>
          <cell r="E81">
            <v>6.55443350939382</v>
          </cell>
          <cell r="F81">
            <v>6.6990016386005502</v>
          </cell>
          <cell r="G81">
            <v>5.9734461984337397</v>
          </cell>
          <cell r="H81">
            <v>5.7735297945672501</v>
          </cell>
          <cell r="I81">
            <v>5.4285274805608097</v>
          </cell>
          <cell r="J81">
            <v>5.69991601220147</v>
          </cell>
          <cell r="K81">
            <v>5.7296204890696503</v>
          </cell>
          <cell r="L81">
            <v>6.2020885439431996</v>
          </cell>
          <cell r="M81">
            <v>6.1528437157745497</v>
          </cell>
          <cell r="N81">
            <v>6.1987541877151404</v>
          </cell>
          <cell r="O81">
            <v>6.5063619824174701</v>
          </cell>
          <cell r="P81">
            <v>6.76830746889478</v>
          </cell>
          <cell r="Q81">
            <v>6.8801508875094504</v>
          </cell>
          <cell r="R81">
            <v>6.6965776962993102</v>
          </cell>
          <cell r="S81">
            <v>6.1200676981525604</v>
          </cell>
          <cell r="T81">
            <v>6.2770057244715698</v>
          </cell>
          <cell r="U81">
            <v>6.3070039466293002</v>
          </cell>
          <cell r="V81">
            <v>6.1314313955510897</v>
          </cell>
          <cell r="W81">
            <v>6.3836443221387702</v>
          </cell>
        </row>
        <row r="82">
          <cell r="A82">
            <v>81</v>
          </cell>
          <cell r="B82" t="str">
            <v>UPSNY</v>
          </cell>
          <cell r="C82" t="str">
            <v>99_AnnualAvg</v>
          </cell>
          <cell r="D82">
            <v>6.4548314922887204</v>
          </cell>
          <cell r="E82">
            <v>6.6229193344280599</v>
          </cell>
          <cell r="F82">
            <v>6.9274953714627703</v>
          </cell>
          <cell r="G82">
            <v>6.21630332176899</v>
          </cell>
          <cell r="H82">
            <v>6.0255714155104299</v>
          </cell>
          <cell r="I82">
            <v>5.7039449515284799</v>
          </cell>
          <cell r="J82">
            <v>5.9807247733844298</v>
          </cell>
          <cell r="K82">
            <v>6.0149465048885604</v>
          </cell>
          <cell r="L82">
            <v>6.5164183436237204</v>
          </cell>
          <cell r="M82">
            <v>6.4759759117964997</v>
          </cell>
          <cell r="N82">
            <v>6.5321844645379397</v>
          </cell>
          <cell r="O82">
            <v>6.8378423759939997</v>
          </cell>
          <cell r="P82">
            <v>7.1000892284181401</v>
          </cell>
          <cell r="Q82">
            <v>7.2130161577003404</v>
          </cell>
          <cell r="R82">
            <v>7.0446211714166198</v>
          </cell>
          <cell r="S82">
            <v>6.4510458712988097</v>
          </cell>
          <cell r="T82">
            <v>6.5936654199386302</v>
          </cell>
          <cell r="U82">
            <v>6.6567318420419399</v>
          </cell>
          <cell r="V82">
            <v>6.5155238663919501</v>
          </cell>
          <cell r="W82">
            <v>6.7870238157296701</v>
          </cell>
        </row>
        <row r="83">
          <cell r="A83">
            <v>82</v>
          </cell>
          <cell r="B83" t="str">
            <v>VCAR/TVA - North Carolina</v>
          </cell>
          <cell r="C83" t="str">
            <v>99_AnnualAvg</v>
          </cell>
          <cell r="D83">
            <v>6.6414618039997597</v>
          </cell>
          <cell r="E83">
            <v>6.6475340011675801</v>
          </cell>
          <cell r="F83">
            <v>6.8009416685841098</v>
          </cell>
          <cell r="G83">
            <v>6.0882434321355996</v>
          </cell>
          <cell r="H83">
            <v>5.8921841684270397</v>
          </cell>
          <cell r="I83">
            <v>5.5568212666979502</v>
          </cell>
          <cell r="J83">
            <v>5.8304747193093496</v>
          </cell>
          <cell r="K83">
            <v>5.8691952708386204</v>
          </cell>
          <cell r="L83">
            <v>6.3567290737495297</v>
          </cell>
          <cell r="M83">
            <v>6.3190565690641298</v>
          </cell>
          <cell r="N83">
            <v>6.3680815291268402</v>
          </cell>
          <cell r="O83">
            <v>6.6765034166487096</v>
          </cell>
          <cell r="P83">
            <v>6.9465858925869899</v>
          </cell>
          <cell r="Q83">
            <v>7.0707326806823003</v>
          </cell>
          <cell r="R83">
            <v>6.9395665501306301</v>
          </cell>
          <cell r="S83">
            <v>6.3379616462662902</v>
          </cell>
          <cell r="T83">
            <v>6.4348383462465097</v>
          </cell>
          <cell r="U83">
            <v>6.4738184857840597</v>
          </cell>
          <cell r="V83">
            <v>6.36759614099413</v>
          </cell>
          <cell r="W83">
            <v>6.6330444669136401</v>
          </cell>
        </row>
        <row r="84">
          <cell r="A84">
            <v>83</v>
          </cell>
          <cell r="B84" t="str">
            <v>VIEP</v>
          </cell>
          <cell r="C84" t="str">
            <v>99_AnnualAvg</v>
          </cell>
          <cell r="D84">
            <v>6.6878427552566304</v>
          </cell>
          <cell r="E84">
            <v>6.6926564703788802</v>
          </cell>
          <cell r="F84">
            <v>6.8449629376149597</v>
          </cell>
          <cell r="G84">
            <v>6.1324723016937099</v>
          </cell>
          <cell r="H84">
            <v>5.93614803174105</v>
          </cell>
          <cell r="I84">
            <v>5.6005770856008201</v>
          </cell>
          <cell r="J84">
            <v>5.8759289668883596</v>
          </cell>
          <cell r="K84">
            <v>5.9170173730328104</v>
          </cell>
          <cell r="L84">
            <v>6.4073244742448301</v>
          </cell>
          <cell r="M84">
            <v>6.3718758148515597</v>
          </cell>
          <cell r="N84">
            <v>6.4213647187857097</v>
          </cell>
          <cell r="O84">
            <v>6.73067908640542</v>
          </cell>
          <cell r="P84">
            <v>7.00344512429084</v>
          </cell>
          <cell r="Q84">
            <v>7.1300335696594903</v>
          </cell>
          <cell r="R84">
            <v>6.9999694517478002</v>
          </cell>
          <cell r="S84">
            <v>6.3945517252962798</v>
          </cell>
          <cell r="T84">
            <v>6.4893712891527704</v>
          </cell>
          <cell r="U84">
            <v>6.5284634666670103</v>
          </cell>
          <cell r="V84">
            <v>6.4224710598722803</v>
          </cell>
          <cell r="W84">
            <v>6.6891493887943199</v>
          </cell>
        </row>
        <row r="85">
          <cell r="A85">
            <v>84</v>
          </cell>
          <cell r="B85" t="str">
            <v>WUMS</v>
          </cell>
          <cell r="C85" t="str">
            <v>99_AnnualAvg</v>
          </cell>
          <cell r="D85">
            <v>6.3600261694098004</v>
          </cell>
          <cell r="E85">
            <v>6.3527332697310896</v>
          </cell>
          <cell r="F85">
            <v>6.6219982568770703</v>
          </cell>
          <cell r="G85">
            <v>5.9739248593596699</v>
          </cell>
          <cell r="H85">
            <v>5.8152420248837604</v>
          </cell>
          <cell r="I85">
            <v>5.4837802421595399</v>
          </cell>
          <cell r="J85">
            <v>5.7750851157479302</v>
          </cell>
          <cell r="K85">
            <v>5.8006250198800204</v>
          </cell>
          <cell r="L85">
            <v>6.2922300090762997</v>
          </cell>
          <cell r="M85">
            <v>6.2257449187359297</v>
          </cell>
          <cell r="N85">
            <v>6.24422312894563</v>
          </cell>
          <cell r="O85">
            <v>6.5674601016299201</v>
          </cell>
          <cell r="P85">
            <v>6.8245963712480702</v>
          </cell>
          <cell r="Q85">
            <v>6.9465417567510697</v>
          </cell>
          <cell r="R85">
            <v>6.7615693601509603</v>
          </cell>
          <cell r="S85">
            <v>6.0498869589046</v>
          </cell>
          <cell r="T85">
            <v>6.2282027720148898</v>
          </cell>
          <cell r="U85">
            <v>6.2617517957681699</v>
          </cell>
          <cell r="V85">
            <v>5.98344316978325</v>
          </cell>
          <cell r="W85">
            <v>6.2756768139035897</v>
          </cell>
        </row>
      </sheetData>
      <sheetData sheetId="2" refreshError="1"/>
      <sheetData sheetId="3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gions-CCOST Scalar"/>
      <sheetName val="Table 4-16"/>
      <sheetName val="Notes"/>
      <sheetName val="NREL Solar PV CF"/>
      <sheetName val="WInd-Onshore CF Scalar"/>
      <sheetName val="Wind-Offshore CF Scalar"/>
      <sheetName val="Wind - Onshore"/>
      <sheetName val="Wind - Offshore"/>
      <sheetName val="Solar - PV"/>
      <sheetName val="Solar - CSP"/>
      <sheetName val="UnitDefinitionEPA514_BC_2k"/>
      <sheetName val="Construction Profiles"/>
      <sheetName val="Lookup"/>
      <sheetName val="Capital Escalation Scalars"/>
      <sheetName val="SolarTh"/>
      <sheetName val="SolarPV"/>
      <sheetName val="Wind"/>
      <sheetName val="Offshore Wind"/>
      <sheetName val="NREL SolarThermalProfiles"/>
      <sheetName val="SolarThermal CF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2">
          <cell r="A2" t="str">
            <v>Category</v>
          </cell>
          <cell r="B2" t="str">
            <v>Plant code</v>
          </cell>
          <cell r="C2" t="str">
            <v>Plant type</v>
          </cell>
          <cell r="D2" t="str">
            <v>lead time</v>
          </cell>
          <cell r="E2">
            <v>1</v>
          </cell>
          <cell r="F2">
            <v>2</v>
          </cell>
          <cell r="G2">
            <v>3</v>
          </cell>
          <cell r="H2">
            <v>4</v>
          </cell>
          <cell r="I2">
            <v>5</v>
          </cell>
          <cell r="J2">
            <v>6</v>
          </cell>
        </row>
        <row r="3">
          <cell r="A3" t="str">
            <v>CPC</v>
          </cell>
          <cell r="B3" t="str">
            <v>'PC'</v>
          </cell>
          <cell r="C3" t="str">
            <v>'Scrbd Pulverized Coal'</v>
          </cell>
          <cell r="D3">
            <v>4</v>
          </cell>
          <cell r="E3">
            <v>0.15</v>
          </cell>
          <cell r="F3">
            <v>0.3</v>
          </cell>
          <cell r="G3">
            <v>0.4</v>
          </cell>
          <cell r="H3">
            <v>0.15</v>
          </cell>
          <cell r="I3">
            <v>0</v>
          </cell>
          <cell r="J3">
            <v>0</v>
          </cell>
        </row>
        <row r="4">
          <cell r="A4" t="str">
            <v>IGCC</v>
          </cell>
          <cell r="B4" t="str">
            <v>'IG'</v>
          </cell>
          <cell r="C4" t="str">
            <v>'Integrated Gas Comb Cycle'</v>
          </cell>
          <cell r="D4">
            <v>4</v>
          </cell>
          <cell r="E4">
            <v>0.15</v>
          </cell>
          <cell r="F4">
            <v>0.3</v>
          </cell>
          <cell r="G4">
            <v>0.4</v>
          </cell>
          <cell r="H4">
            <v>0.15</v>
          </cell>
          <cell r="I4">
            <v>0</v>
          </cell>
          <cell r="J4">
            <v>0</v>
          </cell>
        </row>
        <row r="5">
          <cell r="A5" t="str">
            <v>IGCCS</v>
          </cell>
          <cell r="B5" t="str">
            <v>'IS'</v>
          </cell>
          <cell r="C5" t="str">
            <v>'IGCC w/Sequestration'</v>
          </cell>
          <cell r="D5">
            <v>4</v>
          </cell>
          <cell r="E5">
            <v>0.15</v>
          </cell>
          <cell r="F5">
            <v>0.3</v>
          </cell>
          <cell r="G5">
            <v>0.4</v>
          </cell>
          <cell r="H5">
            <v>0.15</v>
          </cell>
          <cell r="I5">
            <v>0</v>
          </cell>
          <cell r="J5">
            <v>0</v>
          </cell>
        </row>
        <row r="6">
          <cell r="A6" t="str">
            <v>None</v>
          </cell>
          <cell r="B6" t="str">
            <v>'ST'</v>
          </cell>
          <cell r="C6" t="str">
            <v>'Gas/Oil Steam Turbine'</v>
          </cell>
          <cell r="D6">
            <v>2</v>
          </cell>
          <cell r="E6">
            <v>0.3</v>
          </cell>
          <cell r="F6">
            <v>0.7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</row>
        <row r="7">
          <cell r="A7" t="str">
            <v>None</v>
          </cell>
          <cell r="B7" t="str">
            <v>'ET'</v>
          </cell>
          <cell r="C7" t="str">
            <v>'Existing Combustion Turbine'</v>
          </cell>
          <cell r="D7">
            <v>2</v>
          </cell>
          <cell r="E7">
            <v>0.35</v>
          </cell>
          <cell r="F7">
            <v>0.65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</row>
        <row r="8">
          <cell r="A8" t="str">
            <v>CT</v>
          </cell>
          <cell r="B8" t="str">
            <v>'CT'</v>
          </cell>
          <cell r="C8" t="str">
            <v>'Conv Combustion Turbine'</v>
          </cell>
          <cell r="D8">
            <v>2</v>
          </cell>
          <cell r="E8">
            <v>0.35</v>
          </cell>
          <cell r="F8">
            <v>0.65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</row>
        <row r="9">
          <cell r="A9" t="str">
            <v>ACT</v>
          </cell>
          <cell r="B9" t="str">
            <v>'AT'</v>
          </cell>
          <cell r="C9" t="str">
            <v>'Adv Combustion Turbine'</v>
          </cell>
          <cell r="D9">
            <v>2</v>
          </cell>
          <cell r="E9">
            <v>0.35</v>
          </cell>
          <cell r="F9">
            <v>0.65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</row>
        <row r="10">
          <cell r="A10" t="str">
            <v>None</v>
          </cell>
          <cell r="B10" t="str">
            <v>'EC'</v>
          </cell>
          <cell r="C10" t="str">
            <v>'Existing Gas/Oil Comb Cycle'</v>
          </cell>
          <cell r="D10">
            <v>3</v>
          </cell>
          <cell r="E10">
            <v>0.25</v>
          </cell>
          <cell r="F10">
            <v>0.5</v>
          </cell>
          <cell r="G10">
            <v>0.25</v>
          </cell>
          <cell r="H10">
            <v>0</v>
          </cell>
          <cell r="I10">
            <v>0</v>
          </cell>
          <cell r="J10">
            <v>0</v>
          </cell>
        </row>
        <row r="11">
          <cell r="A11" t="str">
            <v>CC</v>
          </cell>
          <cell r="B11" t="str">
            <v>'CC'</v>
          </cell>
          <cell r="C11" t="str">
            <v>'Conv Gas/Oil Comb Cycle'</v>
          </cell>
          <cell r="D11">
            <v>3</v>
          </cell>
          <cell r="E11">
            <v>0.25</v>
          </cell>
          <cell r="F11">
            <v>0.5</v>
          </cell>
          <cell r="G11">
            <v>0.25</v>
          </cell>
          <cell r="H11">
            <v>0</v>
          </cell>
          <cell r="I11">
            <v>0</v>
          </cell>
          <cell r="J11">
            <v>0</v>
          </cell>
        </row>
        <row r="12">
          <cell r="A12" t="str">
            <v>ACC</v>
          </cell>
          <cell r="B12" t="str">
            <v>'AC'</v>
          </cell>
          <cell r="C12" t="str">
            <v>'Adv Gas/Oil Comb Cycle'</v>
          </cell>
          <cell r="D12">
            <v>3</v>
          </cell>
          <cell r="E12">
            <v>0.25</v>
          </cell>
          <cell r="F12">
            <v>0.5</v>
          </cell>
          <cell r="G12">
            <v>0.25</v>
          </cell>
          <cell r="H12">
            <v>0</v>
          </cell>
          <cell r="I12">
            <v>0</v>
          </cell>
          <cell r="J12">
            <v>0</v>
          </cell>
        </row>
        <row r="13">
          <cell r="A13" t="str">
            <v>ACCS</v>
          </cell>
          <cell r="B13" t="str">
            <v>'CS'</v>
          </cell>
          <cell r="C13" t="str">
            <v>'Adv CC w/Sequestration'</v>
          </cell>
          <cell r="D13">
            <v>3</v>
          </cell>
          <cell r="E13">
            <v>0.25</v>
          </cell>
          <cell r="F13">
            <v>0.5</v>
          </cell>
          <cell r="G13">
            <v>0.25</v>
          </cell>
          <cell r="H13">
            <v>0</v>
          </cell>
          <cell r="I13">
            <v>0</v>
          </cell>
          <cell r="J13">
            <v>0</v>
          </cell>
        </row>
        <row r="14">
          <cell r="A14" t="str">
            <v>FC</v>
          </cell>
          <cell r="B14" t="str">
            <v>'FC'</v>
          </cell>
          <cell r="C14" t="str">
            <v>'Fuel Cells'</v>
          </cell>
          <cell r="D14">
            <v>3</v>
          </cell>
          <cell r="E14">
            <v>0.25</v>
          </cell>
          <cell r="F14">
            <v>0.5</v>
          </cell>
          <cell r="G14">
            <v>0.25</v>
          </cell>
          <cell r="H14">
            <v>0</v>
          </cell>
          <cell r="I14">
            <v>0</v>
          </cell>
          <cell r="J14">
            <v>0</v>
          </cell>
        </row>
        <row r="15">
          <cell r="A15" t="str">
            <v>None</v>
          </cell>
          <cell r="B15" t="str">
            <v>'CN'</v>
          </cell>
          <cell r="C15" t="str">
            <v>'Conventional Nuclear'</v>
          </cell>
          <cell r="D15">
            <v>4</v>
          </cell>
          <cell r="E15">
            <v>0.65</v>
          </cell>
          <cell r="F15">
            <v>0.2</v>
          </cell>
          <cell r="G15">
            <v>0.1</v>
          </cell>
          <cell r="H15">
            <v>0.05</v>
          </cell>
          <cell r="I15">
            <v>0</v>
          </cell>
          <cell r="J15">
            <v>0</v>
          </cell>
        </row>
        <row r="16">
          <cell r="A16" t="str">
            <v>NUC</v>
          </cell>
          <cell r="B16" t="str">
            <v>'AN'</v>
          </cell>
          <cell r="C16" t="str">
            <v>'Advanced Nuclear'</v>
          </cell>
          <cell r="D16">
            <v>6</v>
          </cell>
          <cell r="E16">
            <v>0.05</v>
          </cell>
          <cell r="F16">
            <v>0.1</v>
          </cell>
          <cell r="G16">
            <v>0.25</v>
          </cell>
          <cell r="H16">
            <v>0.3</v>
          </cell>
          <cell r="I16">
            <v>0.2</v>
          </cell>
          <cell r="J16">
            <v>0.1</v>
          </cell>
        </row>
        <row r="17">
          <cell r="A17" t="str">
            <v>BIOCC2</v>
          </cell>
          <cell r="B17" t="str">
            <v>'WD'</v>
          </cell>
          <cell r="C17" t="str">
            <v>'Biomass (Wood)'</v>
          </cell>
          <cell r="D17">
            <v>4</v>
          </cell>
          <cell r="E17">
            <v>0.15</v>
          </cell>
          <cell r="F17">
            <v>0.3</v>
          </cell>
          <cell r="G17">
            <v>0.4</v>
          </cell>
          <cell r="H17">
            <v>0.15</v>
          </cell>
          <cell r="I17">
            <v>0</v>
          </cell>
          <cell r="J17">
            <v>0</v>
          </cell>
        </row>
        <row r="18">
          <cell r="A18" t="str">
            <v>GEO</v>
          </cell>
          <cell r="B18" t="str">
            <v>'GT'</v>
          </cell>
          <cell r="C18" t="str">
            <v>'Geothermal'</v>
          </cell>
          <cell r="D18">
            <v>4</v>
          </cell>
          <cell r="E18">
            <v>0.15</v>
          </cell>
          <cell r="F18">
            <v>0.15</v>
          </cell>
          <cell r="G18">
            <v>0.35</v>
          </cell>
          <cell r="H18">
            <v>0.35</v>
          </cell>
          <cell r="I18">
            <v>0</v>
          </cell>
          <cell r="J18">
            <v>0</v>
          </cell>
        </row>
        <row r="19">
          <cell r="A19" t="str">
            <v>LFG</v>
          </cell>
          <cell r="B19" t="str">
            <v>'MS'</v>
          </cell>
          <cell r="C19" t="str">
            <v>'Mun Solid Waste'</v>
          </cell>
          <cell r="D19">
            <v>3</v>
          </cell>
          <cell r="E19">
            <v>0.33300000000000002</v>
          </cell>
          <cell r="F19">
            <v>0.33300000000000002</v>
          </cell>
          <cell r="G19">
            <v>0.33400000000000002</v>
          </cell>
          <cell r="H19">
            <v>0</v>
          </cell>
          <cell r="I19">
            <v>0</v>
          </cell>
          <cell r="J19">
            <v>0</v>
          </cell>
        </row>
        <row r="20">
          <cell r="A20" t="str">
            <v>HYDRO</v>
          </cell>
          <cell r="B20" t="str">
            <v>'HY'</v>
          </cell>
          <cell r="C20" t="str">
            <v>'Hydroelectric'</v>
          </cell>
          <cell r="D20">
            <v>4</v>
          </cell>
          <cell r="E20">
            <v>0.15</v>
          </cell>
          <cell r="F20">
            <v>0.22</v>
          </cell>
          <cell r="G20">
            <v>0.3</v>
          </cell>
          <cell r="H20">
            <v>0.33</v>
          </cell>
          <cell r="I20">
            <v>0</v>
          </cell>
          <cell r="J20">
            <v>0</v>
          </cell>
        </row>
        <row r="21">
          <cell r="A21" t="str">
            <v>PUMP</v>
          </cell>
          <cell r="B21" t="str">
            <v>'PS'</v>
          </cell>
          <cell r="C21" t="str">
            <v>'Pumped Storage'</v>
          </cell>
          <cell r="D21">
            <v>3</v>
          </cell>
          <cell r="E21">
            <v>0.33300000000000002</v>
          </cell>
          <cell r="F21">
            <v>0.33300000000000002</v>
          </cell>
          <cell r="G21">
            <v>0.33400000000000002</v>
          </cell>
          <cell r="H21">
            <v>0</v>
          </cell>
          <cell r="I21">
            <v>0</v>
          </cell>
          <cell r="J21">
            <v>0</v>
          </cell>
        </row>
        <row r="22">
          <cell r="A22" t="str">
            <v>WIND</v>
          </cell>
          <cell r="B22" t="str">
            <v>'WN'</v>
          </cell>
          <cell r="C22" t="str">
            <v>'Wind'</v>
          </cell>
          <cell r="D22">
            <v>3</v>
          </cell>
          <cell r="E22">
            <v>0.1</v>
          </cell>
          <cell r="F22">
            <v>0.1</v>
          </cell>
          <cell r="G22">
            <v>0.8</v>
          </cell>
          <cell r="H22">
            <v>0</v>
          </cell>
          <cell r="I22">
            <v>0</v>
          </cell>
          <cell r="J22">
            <v>0</v>
          </cell>
        </row>
        <row r="23">
          <cell r="A23" t="str">
            <v>WINDO</v>
          </cell>
          <cell r="B23" t="str">
            <v>'WF'</v>
          </cell>
          <cell r="C23" t="str">
            <v>'Wind Offshore'</v>
          </cell>
          <cell r="D23">
            <v>3</v>
          </cell>
          <cell r="E23">
            <v>0.1</v>
          </cell>
          <cell r="F23">
            <v>0.1</v>
          </cell>
          <cell r="G23">
            <v>0.8</v>
          </cell>
          <cell r="H23">
            <v>0</v>
          </cell>
          <cell r="I23">
            <v>0</v>
          </cell>
          <cell r="J23">
            <v>0</v>
          </cell>
        </row>
        <row r="24">
          <cell r="A24" t="str">
            <v>SLRST</v>
          </cell>
          <cell r="B24" t="str">
            <v>'SO'</v>
          </cell>
          <cell r="C24" t="str">
            <v>'Solar Thermal'</v>
          </cell>
          <cell r="D24">
            <v>3</v>
          </cell>
          <cell r="E24">
            <v>0.1</v>
          </cell>
          <cell r="F24">
            <v>0.1</v>
          </cell>
          <cell r="G24">
            <v>0.8</v>
          </cell>
          <cell r="H24">
            <v>0</v>
          </cell>
          <cell r="I24">
            <v>0</v>
          </cell>
          <cell r="J24">
            <v>0</v>
          </cell>
        </row>
        <row r="25">
          <cell r="A25" t="str">
            <v>SLRPV</v>
          </cell>
          <cell r="B25" t="str">
            <v>'PV'</v>
          </cell>
          <cell r="C25" t="str">
            <v>'Photovoltaic'</v>
          </cell>
          <cell r="D25">
            <v>1</v>
          </cell>
          <cell r="E25">
            <v>1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</row>
        <row r="26">
          <cell r="A26" t="str">
            <v>None</v>
          </cell>
          <cell r="B26" t="str">
            <v>'DB'</v>
          </cell>
          <cell r="C26" t="str">
            <v>'Distributed Generation-Base'</v>
          </cell>
          <cell r="D26">
            <v>3</v>
          </cell>
          <cell r="E26">
            <v>0.1</v>
          </cell>
          <cell r="F26">
            <v>0.2</v>
          </cell>
          <cell r="G26">
            <v>0.7</v>
          </cell>
          <cell r="H26">
            <v>0</v>
          </cell>
          <cell r="I26">
            <v>0</v>
          </cell>
          <cell r="J26">
            <v>0</v>
          </cell>
        </row>
        <row r="27">
          <cell r="A27" t="str">
            <v>None</v>
          </cell>
          <cell r="B27" t="str">
            <v>'DP'</v>
          </cell>
          <cell r="C27" t="str">
            <v>'Distributed Generation-Peak'</v>
          </cell>
          <cell r="D27">
            <v>2</v>
          </cell>
          <cell r="E27">
            <v>0.1</v>
          </cell>
          <cell r="F27">
            <v>0.9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Canada Wind Profile"/>
      <sheetName val="Wind Profile"/>
      <sheetName val="Offshore Wind Profile"/>
      <sheetName val="Solar Profile"/>
      <sheetName val="v512 FIPS5 IPM Region Mapping"/>
      <sheetName val="ToSooRa 12-24-12"/>
      <sheetName val="ToSooRa 01-08-13"/>
      <sheetName val="biomass region"/>
      <sheetName val="Sheet11"/>
    </sheetNames>
    <sheetDataSet>
      <sheetData sheetId="0"/>
      <sheetData sheetId="1">
        <row r="1">
          <cell r="A1" t="str">
            <v>Name</v>
          </cell>
          <cell r="B1" t="str">
            <v>Month</v>
          </cell>
          <cell r="C1" t="str">
            <v>Hr1</v>
          </cell>
          <cell r="D1" t="str">
            <v>Hr2</v>
          </cell>
          <cell r="E1" t="str">
            <v>Hr3</v>
          </cell>
          <cell r="F1" t="str">
            <v>Hr4</v>
          </cell>
          <cell r="G1" t="str">
            <v>Hr5</v>
          </cell>
          <cell r="H1" t="str">
            <v>Hr6</v>
          </cell>
          <cell r="I1" t="str">
            <v>Hr7</v>
          </cell>
          <cell r="J1" t="str">
            <v>Hr8</v>
          </cell>
          <cell r="K1" t="str">
            <v>Hr9</v>
          </cell>
          <cell r="L1" t="str">
            <v>Hr10</v>
          </cell>
          <cell r="M1" t="str">
            <v>Hr11</v>
          </cell>
          <cell r="N1" t="str">
            <v>Hr12</v>
          </cell>
          <cell r="O1" t="str">
            <v>Hr13</v>
          </cell>
          <cell r="P1" t="str">
            <v>Hr14</v>
          </cell>
          <cell r="Q1" t="str">
            <v>Hr15</v>
          </cell>
          <cell r="R1" t="str">
            <v>Hr16</v>
          </cell>
          <cell r="S1" t="str">
            <v>Hr17</v>
          </cell>
          <cell r="T1" t="str">
            <v>Hr18</v>
          </cell>
          <cell r="U1" t="str">
            <v>Hr19</v>
          </cell>
          <cell r="V1" t="str">
            <v>Hr20</v>
          </cell>
          <cell r="W1" t="str">
            <v>Hr21</v>
          </cell>
          <cell r="X1" t="str">
            <v>Hr22</v>
          </cell>
          <cell r="Y1" t="str">
            <v>Hr23</v>
          </cell>
          <cell r="Z1" t="str">
            <v>Hr24</v>
          </cell>
        </row>
        <row r="2">
          <cell r="A2" t="str">
            <v>CN_BC6</v>
          </cell>
          <cell r="B2">
            <v>1</v>
          </cell>
          <cell r="C2">
            <v>0.46172919528012824</v>
          </cell>
          <cell r="D2">
            <v>0.46172919528012824</v>
          </cell>
          <cell r="E2">
            <v>0.46172919528012824</v>
          </cell>
          <cell r="F2">
            <v>0.46172919528012824</v>
          </cell>
          <cell r="G2">
            <v>0.46172919528012824</v>
          </cell>
          <cell r="H2">
            <v>0.46650896927548546</v>
          </cell>
          <cell r="I2">
            <v>0.46650896927548546</v>
          </cell>
          <cell r="J2">
            <v>0.46650896927548546</v>
          </cell>
          <cell r="K2">
            <v>0.6144434317234031</v>
          </cell>
          <cell r="L2">
            <v>0.6144434317234031</v>
          </cell>
          <cell r="M2">
            <v>0.6144434317234031</v>
          </cell>
          <cell r="N2">
            <v>0.6144434317234031</v>
          </cell>
          <cell r="O2">
            <v>0.6144434317234031</v>
          </cell>
          <cell r="P2">
            <v>0.6144434317234031</v>
          </cell>
          <cell r="Q2">
            <v>0.6144434317234031</v>
          </cell>
          <cell r="R2">
            <v>0.6144434317234031</v>
          </cell>
          <cell r="S2">
            <v>0.46650896927548546</v>
          </cell>
          <cell r="T2">
            <v>0.46650896927548546</v>
          </cell>
          <cell r="U2">
            <v>0.46650896927548546</v>
          </cell>
          <cell r="V2">
            <v>0.46650896927548546</v>
          </cell>
          <cell r="W2">
            <v>0.46650896927548546</v>
          </cell>
          <cell r="X2">
            <v>0.46650896927548546</v>
          </cell>
          <cell r="Y2">
            <v>0.46650896927548546</v>
          </cell>
          <cell r="Z2">
            <v>0.46650896927548546</v>
          </cell>
        </row>
        <row r="3">
          <cell r="A3" t="str">
            <v>CN_BC6</v>
          </cell>
          <cell r="B3">
            <v>2</v>
          </cell>
          <cell r="C3">
            <v>0.46172919528012824</v>
          </cell>
          <cell r="D3">
            <v>0.46172919528012824</v>
          </cell>
          <cell r="E3">
            <v>0.46172919528012824</v>
          </cell>
          <cell r="F3">
            <v>0.46172919528012824</v>
          </cell>
          <cell r="G3">
            <v>0.46172919528012824</v>
          </cell>
          <cell r="H3">
            <v>0.46650896927548546</v>
          </cell>
          <cell r="I3">
            <v>0.46650896927548546</v>
          </cell>
          <cell r="J3">
            <v>0.46650896927548546</v>
          </cell>
          <cell r="K3">
            <v>0.6144434317234031</v>
          </cell>
          <cell r="L3">
            <v>0.6144434317234031</v>
          </cell>
          <cell r="M3">
            <v>0.6144434317234031</v>
          </cell>
          <cell r="N3">
            <v>0.6144434317234031</v>
          </cell>
          <cell r="O3">
            <v>0.6144434317234031</v>
          </cell>
          <cell r="P3">
            <v>0.6144434317234031</v>
          </cell>
          <cell r="Q3">
            <v>0.6144434317234031</v>
          </cell>
          <cell r="R3">
            <v>0.6144434317234031</v>
          </cell>
          <cell r="S3">
            <v>0.46650896927548546</v>
          </cell>
          <cell r="T3">
            <v>0.46650896927548546</v>
          </cell>
          <cell r="U3">
            <v>0.46650896927548546</v>
          </cell>
          <cell r="V3">
            <v>0.46650896927548546</v>
          </cell>
          <cell r="W3">
            <v>0.46650896927548546</v>
          </cell>
          <cell r="X3">
            <v>0.46650896927548546</v>
          </cell>
          <cell r="Y3">
            <v>0.46650896927548546</v>
          </cell>
          <cell r="Z3">
            <v>0.46650896927548546</v>
          </cell>
        </row>
        <row r="4">
          <cell r="A4" t="str">
            <v>CN_BC6</v>
          </cell>
          <cell r="B4">
            <v>3</v>
          </cell>
          <cell r="C4">
            <v>0.46172919528012824</v>
          </cell>
          <cell r="D4">
            <v>0.46172919528012824</v>
          </cell>
          <cell r="E4">
            <v>0.46172919528012824</v>
          </cell>
          <cell r="F4">
            <v>0.46172919528012824</v>
          </cell>
          <cell r="G4">
            <v>0.46172919528012824</v>
          </cell>
          <cell r="H4">
            <v>0.46650896927548546</v>
          </cell>
          <cell r="I4">
            <v>0.46650896927548546</v>
          </cell>
          <cell r="J4">
            <v>0.46650896927548546</v>
          </cell>
          <cell r="K4">
            <v>0.6144434317234031</v>
          </cell>
          <cell r="L4">
            <v>0.6144434317234031</v>
          </cell>
          <cell r="M4">
            <v>0.6144434317234031</v>
          </cell>
          <cell r="N4">
            <v>0.6144434317234031</v>
          </cell>
          <cell r="O4">
            <v>0.6144434317234031</v>
          </cell>
          <cell r="P4">
            <v>0.6144434317234031</v>
          </cell>
          <cell r="Q4">
            <v>0.6144434317234031</v>
          </cell>
          <cell r="R4">
            <v>0.6144434317234031</v>
          </cell>
          <cell r="S4">
            <v>0.46650896927548546</v>
          </cell>
          <cell r="T4">
            <v>0.46650896927548546</v>
          </cell>
          <cell r="U4">
            <v>0.46650896927548546</v>
          </cell>
          <cell r="V4">
            <v>0.46650896927548546</v>
          </cell>
          <cell r="W4">
            <v>0.46650896927548546</v>
          </cell>
          <cell r="X4">
            <v>0.46650896927548546</v>
          </cell>
          <cell r="Y4">
            <v>0.46650896927548546</v>
          </cell>
          <cell r="Z4">
            <v>0.46650896927548546</v>
          </cell>
        </row>
        <row r="5">
          <cell r="A5" t="str">
            <v>CN_BC6</v>
          </cell>
          <cell r="B5">
            <v>4</v>
          </cell>
          <cell r="C5">
            <v>0.46172919528012824</v>
          </cell>
          <cell r="D5">
            <v>0.46172919528012824</v>
          </cell>
          <cell r="E5">
            <v>0.46172919528012824</v>
          </cell>
          <cell r="F5">
            <v>0.46172919528012824</v>
          </cell>
          <cell r="G5">
            <v>0.46172919528012824</v>
          </cell>
          <cell r="H5">
            <v>0.46650896927548546</v>
          </cell>
          <cell r="I5">
            <v>0.46650896927548546</v>
          </cell>
          <cell r="J5">
            <v>0.46650896927548546</v>
          </cell>
          <cell r="K5">
            <v>0.6144434317234031</v>
          </cell>
          <cell r="L5">
            <v>0.6144434317234031</v>
          </cell>
          <cell r="M5">
            <v>0.6144434317234031</v>
          </cell>
          <cell r="N5">
            <v>0.6144434317234031</v>
          </cell>
          <cell r="O5">
            <v>0.6144434317234031</v>
          </cell>
          <cell r="P5">
            <v>0.6144434317234031</v>
          </cell>
          <cell r="Q5">
            <v>0.6144434317234031</v>
          </cell>
          <cell r="R5">
            <v>0.6144434317234031</v>
          </cell>
          <cell r="S5">
            <v>0.46650896927548546</v>
          </cell>
          <cell r="T5">
            <v>0.46650896927548546</v>
          </cell>
          <cell r="U5">
            <v>0.46650896927548546</v>
          </cell>
          <cell r="V5">
            <v>0.46650896927548546</v>
          </cell>
          <cell r="W5">
            <v>0.46650896927548546</v>
          </cell>
          <cell r="X5">
            <v>0.46650896927548546</v>
          </cell>
          <cell r="Y5">
            <v>0.46650896927548546</v>
          </cell>
          <cell r="Z5">
            <v>0.46650896927548546</v>
          </cell>
        </row>
        <row r="6">
          <cell r="A6" t="str">
            <v>CN_BC6</v>
          </cell>
          <cell r="B6">
            <v>5</v>
          </cell>
          <cell r="C6">
            <v>0.46172919528012824</v>
          </cell>
          <cell r="D6">
            <v>0.46172919528012824</v>
          </cell>
          <cell r="E6">
            <v>0.46172919528012824</v>
          </cell>
          <cell r="F6">
            <v>0.46172919528012824</v>
          </cell>
          <cell r="G6">
            <v>0.46172919528012824</v>
          </cell>
          <cell r="H6">
            <v>0.46650896927548546</v>
          </cell>
          <cell r="I6">
            <v>0.46650896927548546</v>
          </cell>
          <cell r="J6">
            <v>0.46650896927548546</v>
          </cell>
          <cell r="K6">
            <v>0.6144434317234031</v>
          </cell>
          <cell r="L6">
            <v>0.6144434317234031</v>
          </cell>
          <cell r="M6">
            <v>0.6144434317234031</v>
          </cell>
          <cell r="N6">
            <v>0.6144434317234031</v>
          </cell>
          <cell r="O6">
            <v>0.6144434317234031</v>
          </cell>
          <cell r="P6">
            <v>0.6144434317234031</v>
          </cell>
          <cell r="Q6">
            <v>0.6144434317234031</v>
          </cell>
          <cell r="R6">
            <v>0.6144434317234031</v>
          </cell>
          <cell r="S6">
            <v>0.46650896927548546</v>
          </cell>
          <cell r="T6">
            <v>0.46650896927548546</v>
          </cell>
          <cell r="U6">
            <v>0.46650896927548546</v>
          </cell>
          <cell r="V6">
            <v>0.46650896927548546</v>
          </cell>
          <cell r="W6">
            <v>0.46650896927548546</v>
          </cell>
          <cell r="X6">
            <v>0.46650896927548546</v>
          </cell>
          <cell r="Y6">
            <v>0.46650896927548546</v>
          </cell>
          <cell r="Z6">
            <v>0.46650896927548546</v>
          </cell>
        </row>
        <row r="7">
          <cell r="A7" t="str">
            <v>CN_BC6</v>
          </cell>
          <cell r="B7">
            <v>6</v>
          </cell>
          <cell r="C7">
            <v>0.46172919528012824</v>
          </cell>
          <cell r="D7">
            <v>0.46172919528012824</v>
          </cell>
          <cell r="E7">
            <v>0.46172919528012824</v>
          </cell>
          <cell r="F7">
            <v>0.46172919528012824</v>
          </cell>
          <cell r="G7">
            <v>0.46172919528012824</v>
          </cell>
          <cell r="H7">
            <v>0.46650896927548546</v>
          </cell>
          <cell r="I7">
            <v>0.46650896927548546</v>
          </cell>
          <cell r="J7">
            <v>0.46650896927548546</v>
          </cell>
          <cell r="K7">
            <v>0.6144434317234031</v>
          </cell>
          <cell r="L7">
            <v>0.6144434317234031</v>
          </cell>
          <cell r="M7">
            <v>0.6144434317234031</v>
          </cell>
          <cell r="N7">
            <v>0.6144434317234031</v>
          </cell>
          <cell r="O7">
            <v>0.6144434317234031</v>
          </cell>
          <cell r="P7">
            <v>0.6144434317234031</v>
          </cell>
          <cell r="Q7">
            <v>0.6144434317234031</v>
          </cell>
          <cell r="R7">
            <v>0.6144434317234031</v>
          </cell>
          <cell r="S7">
            <v>0.46650896927548546</v>
          </cell>
          <cell r="T7">
            <v>0.46650896927548546</v>
          </cell>
          <cell r="U7">
            <v>0.46650896927548546</v>
          </cell>
          <cell r="V7">
            <v>0.46650896927548546</v>
          </cell>
          <cell r="W7">
            <v>0.46650896927548546</v>
          </cell>
          <cell r="X7">
            <v>0.46650896927548546</v>
          </cell>
          <cell r="Y7">
            <v>0.46650896927548546</v>
          </cell>
          <cell r="Z7">
            <v>0.46650896927548546</v>
          </cell>
        </row>
        <row r="8">
          <cell r="A8" t="str">
            <v>CN_BC6</v>
          </cell>
          <cell r="B8">
            <v>7</v>
          </cell>
          <cell r="C8">
            <v>0.46172919528012824</v>
          </cell>
          <cell r="D8">
            <v>0.46172919528012824</v>
          </cell>
          <cell r="E8">
            <v>0.46172919528012824</v>
          </cell>
          <cell r="F8">
            <v>0.46172919528012824</v>
          </cell>
          <cell r="G8">
            <v>0.46172919528012824</v>
          </cell>
          <cell r="H8">
            <v>0.46650896927548546</v>
          </cell>
          <cell r="I8">
            <v>0.46650896927548546</v>
          </cell>
          <cell r="J8">
            <v>0.46650896927548546</v>
          </cell>
          <cell r="K8">
            <v>0.6144434317234031</v>
          </cell>
          <cell r="L8">
            <v>0.6144434317234031</v>
          </cell>
          <cell r="M8">
            <v>0.6144434317234031</v>
          </cell>
          <cell r="N8">
            <v>0.6144434317234031</v>
          </cell>
          <cell r="O8">
            <v>0.6144434317234031</v>
          </cell>
          <cell r="P8">
            <v>0.6144434317234031</v>
          </cell>
          <cell r="Q8">
            <v>0.6144434317234031</v>
          </cell>
          <cell r="R8">
            <v>0.6144434317234031</v>
          </cell>
          <cell r="S8">
            <v>0.46650896927548546</v>
          </cell>
          <cell r="T8">
            <v>0.46650896927548546</v>
          </cell>
          <cell r="U8">
            <v>0.46650896927548546</v>
          </cell>
          <cell r="V8">
            <v>0.46650896927548546</v>
          </cell>
          <cell r="W8">
            <v>0.46650896927548546</v>
          </cell>
          <cell r="X8">
            <v>0.46650896927548546</v>
          </cell>
          <cell r="Y8">
            <v>0.46650896927548546</v>
          </cell>
          <cell r="Z8">
            <v>0.46650896927548546</v>
          </cell>
        </row>
        <row r="9">
          <cell r="A9" t="str">
            <v>CN_BC6</v>
          </cell>
          <cell r="B9">
            <v>8</v>
          </cell>
          <cell r="C9">
            <v>0.46172919528012824</v>
          </cell>
          <cell r="D9">
            <v>0.46172919528012824</v>
          </cell>
          <cell r="E9">
            <v>0.46172919528012824</v>
          </cell>
          <cell r="F9">
            <v>0.46172919528012824</v>
          </cell>
          <cell r="G9">
            <v>0.46172919528012824</v>
          </cell>
          <cell r="H9">
            <v>0.46650896927548546</v>
          </cell>
          <cell r="I9">
            <v>0.46650896927548546</v>
          </cell>
          <cell r="J9">
            <v>0.46650896927548546</v>
          </cell>
          <cell r="K9">
            <v>0.6144434317234031</v>
          </cell>
          <cell r="L9">
            <v>0.6144434317234031</v>
          </cell>
          <cell r="M9">
            <v>0.6144434317234031</v>
          </cell>
          <cell r="N9">
            <v>0.6144434317234031</v>
          </cell>
          <cell r="O9">
            <v>0.6144434317234031</v>
          </cell>
          <cell r="P9">
            <v>0.6144434317234031</v>
          </cell>
          <cell r="Q9">
            <v>0.6144434317234031</v>
          </cell>
          <cell r="R9">
            <v>0.6144434317234031</v>
          </cell>
          <cell r="S9">
            <v>0.46650896927548546</v>
          </cell>
          <cell r="T9">
            <v>0.46650896927548546</v>
          </cell>
          <cell r="U9">
            <v>0.46650896927548546</v>
          </cell>
          <cell r="V9">
            <v>0.46650896927548546</v>
          </cell>
          <cell r="W9">
            <v>0.46650896927548546</v>
          </cell>
          <cell r="X9">
            <v>0.46650896927548546</v>
          </cell>
          <cell r="Y9">
            <v>0.46650896927548546</v>
          </cell>
          <cell r="Z9">
            <v>0.46650896927548546</v>
          </cell>
        </row>
        <row r="10">
          <cell r="A10" t="str">
            <v>CN_BC6</v>
          </cell>
          <cell r="B10">
            <v>9</v>
          </cell>
          <cell r="C10">
            <v>0.46172919528012824</v>
          </cell>
          <cell r="D10">
            <v>0.46172919528012824</v>
          </cell>
          <cell r="E10">
            <v>0.46172919528012824</v>
          </cell>
          <cell r="F10">
            <v>0.46172919528012824</v>
          </cell>
          <cell r="G10">
            <v>0.46172919528012824</v>
          </cell>
          <cell r="H10">
            <v>0.46650896927548546</v>
          </cell>
          <cell r="I10">
            <v>0.46650896927548546</v>
          </cell>
          <cell r="J10">
            <v>0.46650896927548546</v>
          </cell>
          <cell r="K10">
            <v>0.6144434317234031</v>
          </cell>
          <cell r="L10">
            <v>0.6144434317234031</v>
          </cell>
          <cell r="M10">
            <v>0.6144434317234031</v>
          </cell>
          <cell r="N10">
            <v>0.6144434317234031</v>
          </cell>
          <cell r="O10">
            <v>0.6144434317234031</v>
          </cell>
          <cell r="P10">
            <v>0.6144434317234031</v>
          </cell>
          <cell r="Q10">
            <v>0.6144434317234031</v>
          </cell>
          <cell r="R10">
            <v>0.6144434317234031</v>
          </cell>
          <cell r="S10">
            <v>0.46650896927548546</v>
          </cell>
          <cell r="T10">
            <v>0.46650896927548546</v>
          </cell>
          <cell r="U10">
            <v>0.46650896927548546</v>
          </cell>
          <cell r="V10">
            <v>0.46650896927548546</v>
          </cell>
          <cell r="W10">
            <v>0.46650896927548546</v>
          </cell>
          <cell r="X10">
            <v>0.46650896927548546</v>
          </cell>
          <cell r="Y10">
            <v>0.46650896927548546</v>
          </cell>
          <cell r="Z10">
            <v>0.46650896927548546</v>
          </cell>
        </row>
        <row r="11">
          <cell r="A11" t="str">
            <v>CN_BC6</v>
          </cell>
          <cell r="B11">
            <v>10</v>
          </cell>
          <cell r="C11">
            <v>0.46172919528012824</v>
          </cell>
          <cell r="D11">
            <v>0.46172919528012824</v>
          </cell>
          <cell r="E11">
            <v>0.46172919528012824</v>
          </cell>
          <cell r="F11">
            <v>0.46172919528012824</v>
          </cell>
          <cell r="G11">
            <v>0.46172919528012824</v>
          </cell>
          <cell r="H11">
            <v>0.46650896927548546</v>
          </cell>
          <cell r="I11">
            <v>0.46650896927548546</v>
          </cell>
          <cell r="J11">
            <v>0.46650896927548546</v>
          </cell>
          <cell r="K11">
            <v>0.6144434317234031</v>
          </cell>
          <cell r="L11">
            <v>0.6144434317234031</v>
          </cell>
          <cell r="M11">
            <v>0.6144434317234031</v>
          </cell>
          <cell r="N11">
            <v>0.6144434317234031</v>
          </cell>
          <cell r="O11">
            <v>0.6144434317234031</v>
          </cell>
          <cell r="P11">
            <v>0.6144434317234031</v>
          </cell>
          <cell r="Q11">
            <v>0.6144434317234031</v>
          </cell>
          <cell r="R11">
            <v>0.6144434317234031</v>
          </cell>
          <cell r="S11">
            <v>0.46650896927548546</v>
          </cell>
          <cell r="T11">
            <v>0.46650896927548546</v>
          </cell>
          <cell r="U11">
            <v>0.46650896927548546</v>
          </cell>
          <cell r="V11">
            <v>0.46650896927548546</v>
          </cell>
          <cell r="W11">
            <v>0.46650896927548546</v>
          </cell>
          <cell r="X11">
            <v>0.46650896927548546</v>
          </cell>
          <cell r="Y11">
            <v>0.46650896927548546</v>
          </cell>
          <cell r="Z11">
            <v>0.46650896927548546</v>
          </cell>
        </row>
        <row r="12">
          <cell r="A12" t="str">
            <v>CN_BC6</v>
          </cell>
          <cell r="B12">
            <v>11</v>
          </cell>
          <cell r="C12">
            <v>0.46172919528012824</v>
          </cell>
          <cell r="D12">
            <v>0.46172919528012824</v>
          </cell>
          <cell r="E12">
            <v>0.46172919528012824</v>
          </cell>
          <cell r="F12">
            <v>0.46172919528012824</v>
          </cell>
          <cell r="G12">
            <v>0.46172919528012824</v>
          </cell>
          <cell r="H12">
            <v>0.46650896927548546</v>
          </cell>
          <cell r="I12">
            <v>0.46650896927548546</v>
          </cell>
          <cell r="J12">
            <v>0.46650896927548546</v>
          </cell>
          <cell r="K12">
            <v>0.6144434317234031</v>
          </cell>
          <cell r="L12">
            <v>0.6144434317234031</v>
          </cell>
          <cell r="M12">
            <v>0.6144434317234031</v>
          </cell>
          <cell r="N12">
            <v>0.6144434317234031</v>
          </cell>
          <cell r="O12">
            <v>0.6144434317234031</v>
          </cell>
          <cell r="P12">
            <v>0.6144434317234031</v>
          </cell>
          <cell r="Q12">
            <v>0.6144434317234031</v>
          </cell>
          <cell r="R12">
            <v>0.6144434317234031</v>
          </cell>
          <cell r="S12">
            <v>0.46650896927548546</v>
          </cell>
          <cell r="T12">
            <v>0.46650896927548546</v>
          </cell>
          <cell r="U12">
            <v>0.46650896927548546</v>
          </cell>
          <cell r="V12">
            <v>0.46650896927548546</v>
          </cell>
          <cell r="W12">
            <v>0.46650896927548546</v>
          </cell>
          <cell r="X12">
            <v>0.46650896927548546</v>
          </cell>
          <cell r="Y12">
            <v>0.46650896927548546</v>
          </cell>
          <cell r="Z12">
            <v>0.46650896927548546</v>
          </cell>
        </row>
        <row r="13">
          <cell r="A13" t="str">
            <v>CN_BC6</v>
          </cell>
          <cell r="B13">
            <v>12</v>
          </cell>
          <cell r="C13">
            <v>0.46172919528012824</v>
          </cell>
          <cell r="D13">
            <v>0.46172919528012824</v>
          </cell>
          <cell r="E13">
            <v>0.46172919528012824</v>
          </cell>
          <cell r="F13">
            <v>0.46172919528012824</v>
          </cell>
          <cell r="G13">
            <v>0.46172919528012824</v>
          </cell>
          <cell r="H13">
            <v>0.46650896927548546</v>
          </cell>
          <cell r="I13">
            <v>0.46650896927548546</v>
          </cell>
          <cell r="J13">
            <v>0.46650896927548546</v>
          </cell>
          <cell r="K13">
            <v>0.6144434317234031</v>
          </cell>
          <cell r="L13">
            <v>0.6144434317234031</v>
          </cell>
          <cell r="M13">
            <v>0.6144434317234031</v>
          </cell>
          <cell r="N13">
            <v>0.6144434317234031</v>
          </cell>
          <cell r="O13">
            <v>0.6144434317234031</v>
          </cell>
          <cell r="P13">
            <v>0.6144434317234031</v>
          </cell>
          <cell r="Q13">
            <v>0.6144434317234031</v>
          </cell>
          <cell r="R13">
            <v>0.6144434317234031</v>
          </cell>
          <cell r="S13">
            <v>0.46650896927548546</v>
          </cell>
          <cell r="T13">
            <v>0.46650896927548546</v>
          </cell>
          <cell r="U13">
            <v>0.46650896927548546</v>
          </cell>
          <cell r="V13">
            <v>0.46650896927548546</v>
          </cell>
          <cell r="W13">
            <v>0.46650896927548546</v>
          </cell>
          <cell r="X13">
            <v>0.46650896927548546</v>
          </cell>
          <cell r="Y13">
            <v>0.46650896927548546</v>
          </cell>
          <cell r="Z13">
            <v>0.46650896927548546</v>
          </cell>
        </row>
        <row r="14">
          <cell r="A14" t="str">
            <v>CN_AB6</v>
          </cell>
          <cell r="B14">
            <v>1</v>
          </cell>
          <cell r="C14">
            <v>0.46172919528012824</v>
          </cell>
          <cell r="D14">
            <v>0.46172919528012824</v>
          </cell>
          <cell r="E14">
            <v>0.46172919528012824</v>
          </cell>
          <cell r="F14">
            <v>0.46172919528012824</v>
          </cell>
          <cell r="G14">
            <v>0.46172919528012824</v>
          </cell>
          <cell r="H14">
            <v>0.46650896927548546</v>
          </cell>
          <cell r="I14">
            <v>0.46650896927548546</v>
          </cell>
          <cell r="J14">
            <v>0.46650896927548546</v>
          </cell>
          <cell r="K14">
            <v>0.6144434317234031</v>
          </cell>
          <cell r="L14">
            <v>0.6144434317234031</v>
          </cell>
          <cell r="M14">
            <v>0.6144434317234031</v>
          </cell>
          <cell r="N14">
            <v>0.6144434317234031</v>
          </cell>
          <cell r="O14">
            <v>0.6144434317234031</v>
          </cell>
          <cell r="P14">
            <v>0.6144434317234031</v>
          </cell>
          <cell r="Q14">
            <v>0.6144434317234031</v>
          </cell>
          <cell r="R14">
            <v>0.6144434317234031</v>
          </cell>
          <cell r="S14">
            <v>0.46650896927548546</v>
          </cell>
          <cell r="T14">
            <v>0.46650896927548546</v>
          </cell>
          <cell r="U14">
            <v>0.46650896927548546</v>
          </cell>
          <cell r="V14">
            <v>0.46650896927548546</v>
          </cell>
          <cell r="W14">
            <v>0.46650896927548546</v>
          </cell>
          <cell r="X14">
            <v>0.46650896927548546</v>
          </cell>
          <cell r="Y14">
            <v>0.46650896927548546</v>
          </cell>
          <cell r="Z14">
            <v>0.46650896927548546</v>
          </cell>
        </row>
        <row r="15">
          <cell r="A15" t="str">
            <v>CN_AB6</v>
          </cell>
          <cell r="B15">
            <v>2</v>
          </cell>
          <cell r="C15">
            <v>0.46172919528012824</v>
          </cell>
          <cell r="D15">
            <v>0.46172919528012824</v>
          </cell>
          <cell r="E15">
            <v>0.46172919528012824</v>
          </cell>
          <cell r="F15">
            <v>0.46172919528012824</v>
          </cell>
          <cell r="G15">
            <v>0.46172919528012824</v>
          </cell>
          <cell r="H15">
            <v>0.46650896927548546</v>
          </cell>
          <cell r="I15">
            <v>0.46650896927548546</v>
          </cell>
          <cell r="J15">
            <v>0.46650896927548546</v>
          </cell>
          <cell r="K15">
            <v>0.6144434317234031</v>
          </cell>
          <cell r="L15">
            <v>0.6144434317234031</v>
          </cell>
          <cell r="M15">
            <v>0.6144434317234031</v>
          </cell>
          <cell r="N15">
            <v>0.6144434317234031</v>
          </cell>
          <cell r="O15">
            <v>0.6144434317234031</v>
          </cell>
          <cell r="P15">
            <v>0.6144434317234031</v>
          </cell>
          <cell r="Q15">
            <v>0.6144434317234031</v>
          </cell>
          <cell r="R15">
            <v>0.6144434317234031</v>
          </cell>
          <cell r="S15">
            <v>0.46650896927548546</v>
          </cell>
          <cell r="T15">
            <v>0.46650896927548546</v>
          </cell>
          <cell r="U15">
            <v>0.46650896927548546</v>
          </cell>
          <cell r="V15">
            <v>0.46650896927548546</v>
          </cell>
          <cell r="W15">
            <v>0.46650896927548546</v>
          </cell>
          <cell r="X15">
            <v>0.46650896927548546</v>
          </cell>
          <cell r="Y15">
            <v>0.46650896927548546</v>
          </cell>
          <cell r="Z15">
            <v>0.46650896927548546</v>
          </cell>
        </row>
        <row r="16">
          <cell r="A16" t="str">
            <v>CN_AB6</v>
          </cell>
          <cell r="B16">
            <v>3</v>
          </cell>
          <cell r="C16">
            <v>0.46172919528012824</v>
          </cell>
          <cell r="D16">
            <v>0.46172919528012824</v>
          </cell>
          <cell r="E16">
            <v>0.46172919528012824</v>
          </cell>
          <cell r="F16">
            <v>0.46172919528012824</v>
          </cell>
          <cell r="G16">
            <v>0.46172919528012824</v>
          </cell>
          <cell r="H16">
            <v>0.46650896927548546</v>
          </cell>
          <cell r="I16">
            <v>0.46650896927548546</v>
          </cell>
          <cell r="J16">
            <v>0.46650896927548546</v>
          </cell>
          <cell r="K16">
            <v>0.6144434317234031</v>
          </cell>
          <cell r="L16">
            <v>0.6144434317234031</v>
          </cell>
          <cell r="M16">
            <v>0.6144434317234031</v>
          </cell>
          <cell r="N16">
            <v>0.6144434317234031</v>
          </cell>
          <cell r="O16">
            <v>0.6144434317234031</v>
          </cell>
          <cell r="P16">
            <v>0.6144434317234031</v>
          </cell>
          <cell r="Q16">
            <v>0.6144434317234031</v>
          </cell>
          <cell r="R16">
            <v>0.6144434317234031</v>
          </cell>
          <cell r="S16">
            <v>0.46650896927548546</v>
          </cell>
          <cell r="T16">
            <v>0.46650896927548546</v>
          </cell>
          <cell r="U16">
            <v>0.46650896927548546</v>
          </cell>
          <cell r="V16">
            <v>0.46650896927548546</v>
          </cell>
          <cell r="W16">
            <v>0.46650896927548546</v>
          </cell>
          <cell r="X16">
            <v>0.46650896927548546</v>
          </cell>
          <cell r="Y16">
            <v>0.46650896927548546</v>
          </cell>
          <cell r="Z16">
            <v>0.46650896927548546</v>
          </cell>
        </row>
        <row r="17">
          <cell r="A17" t="str">
            <v>CN_AB6</v>
          </cell>
          <cell r="B17">
            <v>4</v>
          </cell>
          <cell r="C17">
            <v>0.46172919528012824</v>
          </cell>
          <cell r="D17">
            <v>0.46172919528012824</v>
          </cell>
          <cell r="E17">
            <v>0.46172919528012824</v>
          </cell>
          <cell r="F17">
            <v>0.46172919528012824</v>
          </cell>
          <cell r="G17">
            <v>0.46172919528012824</v>
          </cell>
          <cell r="H17">
            <v>0.46650896927548546</v>
          </cell>
          <cell r="I17">
            <v>0.46650896927548546</v>
          </cell>
          <cell r="J17">
            <v>0.46650896927548546</v>
          </cell>
          <cell r="K17">
            <v>0.6144434317234031</v>
          </cell>
          <cell r="L17">
            <v>0.6144434317234031</v>
          </cell>
          <cell r="M17">
            <v>0.6144434317234031</v>
          </cell>
          <cell r="N17">
            <v>0.6144434317234031</v>
          </cell>
          <cell r="O17">
            <v>0.6144434317234031</v>
          </cell>
          <cell r="P17">
            <v>0.6144434317234031</v>
          </cell>
          <cell r="Q17">
            <v>0.6144434317234031</v>
          </cell>
          <cell r="R17">
            <v>0.6144434317234031</v>
          </cell>
          <cell r="S17">
            <v>0.46650896927548546</v>
          </cell>
          <cell r="T17">
            <v>0.46650896927548546</v>
          </cell>
          <cell r="U17">
            <v>0.46650896927548546</v>
          </cell>
          <cell r="V17">
            <v>0.46650896927548546</v>
          </cell>
          <cell r="W17">
            <v>0.46650896927548546</v>
          </cell>
          <cell r="X17">
            <v>0.46650896927548546</v>
          </cell>
          <cell r="Y17">
            <v>0.46650896927548546</v>
          </cell>
          <cell r="Z17">
            <v>0.46650896927548546</v>
          </cell>
        </row>
        <row r="18">
          <cell r="A18" t="str">
            <v>CN_AB6</v>
          </cell>
          <cell r="B18">
            <v>5</v>
          </cell>
          <cell r="C18">
            <v>0.46172919528012824</v>
          </cell>
          <cell r="D18">
            <v>0.46172919528012824</v>
          </cell>
          <cell r="E18">
            <v>0.46172919528012824</v>
          </cell>
          <cell r="F18">
            <v>0.46172919528012824</v>
          </cell>
          <cell r="G18">
            <v>0.46172919528012824</v>
          </cell>
          <cell r="H18">
            <v>0.46650896927548546</v>
          </cell>
          <cell r="I18">
            <v>0.46650896927548546</v>
          </cell>
          <cell r="J18">
            <v>0.46650896927548546</v>
          </cell>
          <cell r="K18">
            <v>0.6144434317234031</v>
          </cell>
          <cell r="L18">
            <v>0.6144434317234031</v>
          </cell>
          <cell r="M18">
            <v>0.6144434317234031</v>
          </cell>
          <cell r="N18">
            <v>0.6144434317234031</v>
          </cell>
          <cell r="O18">
            <v>0.6144434317234031</v>
          </cell>
          <cell r="P18">
            <v>0.6144434317234031</v>
          </cell>
          <cell r="Q18">
            <v>0.6144434317234031</v>
          </cell>
          <cell r="R18">
            <v>0.6144434317234031</v>
          </cell>
          <cell r="S18">
            <v>0.46650896927548546</v>
          </cell>
          <cell r="T18">
            <v>0.46650896927548546</v>
          </cell>
          <cell r="U18">
            <v>0.46650896927548546</v>
          </cell>
          <cell r="V18">
            <v>0.46650896927548546</v>
          </cell>
          <cell r="W18">
            <v>0.46650896927548546</v>
          </cell>
          <cell r="X18">
            <v>0.46650896927548546</v>
          </cell>
          <cell r="Y18">
            <v>0.46650896927548546</v>
          </cell>
          <cell r="Z18">
            <v>0.46650896927548546</v>
          </cell>
        </row>
        <row r="19">
          <cell r="A19" t="str">
            <v>CN_AB6</v>
          </cell>
          <cell r="B19">
            <v>6</v>
          </cell>
          <cell r="C19">
            <v>0.46172919528012824</v>
          </cell>
          <cell r="D19">
            <v>0.46172919528012824</v>
          </cell>
          <cell r="E19">
            <v>0.46172919528012824</v>
          </cell>
          <cell r="F19">
            <v>0.46172919528012824</v>
          </cell>
          <cell r="G19">
            <v>0.46172919528012824</v>
          </cell>
          <cell r="H19">
            <v>0.46650896927548546</v>
          </cell>
          <cell r="I19">
            <v>0.46650896927548546</v>
          </cell>
          <cell r="J19">
            <v>0.46650896927548546</v>
          </cell>
          <cell r="K19">
            <v>0.6144434317234031</v>
          </cell>
          <cell r="L19">
            <v>0.6144434317234031</v>
          </cell>
          <cell r="M19">
            <v>0.6144434317234031</v>
          </cell>
          <cell r="N19">
            <v>0.6144434317234031</v>
          </cell>
          <cell r="O19">
            <v>0.6144434317234031</v>
          </cell>
          <cell r="P19">
            <v>0.6144434317234031</v>
          </cell>
          <cell r="Q19">
            <v>0.6144434317234031</v>
          </cell>
          <cell r="R19">
            <v>0.6144434317234031</v>
          </cell>
          <cell r="S19">
            <v>0.46650896927548546</v>
          </cell>
          <cell r="T19">
            <v>0.46650896927548546</v>
          </cell>
          <cell r="U19">
            <v>0.46650896927548546</v>
          </cell>
          <cell r="V19">
            <v>0.46650896927548546</v>
          </cell>
          <cell r="W19">
            <v>0.46650896927548546</v>
          </cell>
          <cell r="X19">
            <v>0.46650896927548546</v>
          </cell>
          <cell r="Y19">
            <v>0.46650896927548546</v>
          </cell>
          <cell r="Z19">
            <v>0.46650896927548546</v>
          </cell>
        </row>
        <row r="20">
          <cell r="A20" t="str">
            <v>CN_AB6</v>
          </cell>
          <cell r="B20">
            <v>7</v>
          </cell>
          <cell r="C20">
            <v>0.46172919528012824</v>
          </cell>
          <cell r="D20">
            <v>0.46172919528012824</v>
          </cell>
          <cell r="E20">
            <v>0.46172919528012824</v>
          </cell>
          <cell r="F20">
            <v>0.46172919528012824</v>
          </cell>
          <cell r="G20">
            <v>0.46172919528012824</v>
          </cell>
          <cell r="H20">
            <v>0.46650896927548546</v>
          </cell>
          <cell r="I20">
            <v>0.46650896927548546</v>
          </cell>
          <cell r="J20">
            <v>0.46650896927548546</v>
          </cell>
          <cell r="K20">
            <v>0.6144434317234031</v>
          </cell>
          <cell r="L20">
            <v>0.6144434317234031</v>
          </cell>
          <cell r="M20">
            <v>0.6144434317234031</v>
          </cell>
          <cell r="N20">
            <v>0.6144434317234031</v>
          </cell>
          <cell r="O20">
            <v>0.6144434317234031</v>
          </cell>
          <cell r="P20">
            <v>0.6144434317234031</v>
          </cell>
          <cell r="Q20">
            <v>0.6144434317234031</v>
          </cell>
          <cell r="R20">
            <v>0.6144434317234031</v>
          </cell>
          <cell r="S20">
            <v>0.46650896927548546</v>
          </cell>
          <cell r="T20">
            <v>0.46650896927548546</v>
          </cell>
          <cell r="U20">
            <v>0.46650896927548546</v>
          </cell>
          <cell r="V20">
            <v>0.46650896927548546</v>
          </cell>
          <cell r="W20">
            <v>0.46650896927548546</v>
          </cell>
          <cell r="X20">
            <v>0.46650896927548546</v>
          </cell>
          <cell r="Y20">
            <v>0.46650896927548546</v>
          </cell>
          <cell r="Z20">
            <v>0.46650896927548546</v>
          </cell>
        </row>
        <row r="21">
          <cell r="A21" t="str">
            <v>CN_AB6</v>
          </cell>
          <cell r="B21">
            <v>8</v>
          </cell>
          <cell r="C21">
            <v>0.46172919528012824</v>
          </cell>
          <cell r="D21">
            <v>0.46172919528012824</v>
          </cell>
          <cell r="E21">
            <v>0.46172919528012824</v>
          </cell>
          <cell r="F21">
            <v>0.46172919528012824</v>
          </cell>
          <cell r="G21">
            <v>0.46172919528012824</v>
          </cell>
          <cell r="H21">
            <v>0.46650896927548546</v>
          </cell>
          <cell r="I21">
            <v>0.46650896927548546</v>
          </cell>
          <cell r="J21">
            <v>0.46650896927548546</v>
          </cell>
          <cell r="K21">
            <v>0.6144434317234031</v>
          </cell>
          <cell r="L21">
            <v>0.6144434317234031</v>
          </cell>
          <cell r="M21">
            <v>0.6144434317234031</v>
          </cell>
          <cell r="N21">
            <v>0.6144434317234031</v>
          </cell>
          <cell r="O21">
            <v>0.6144434317234031</v>
          </cell>
          <cell r="P21">
            <v>0.6144434317234031</v>
          </cell>
          <cell r="Q21">
            <v>0.6144434317234031</v>
          </cell>
          <cell r="R21">
            <v>0.6144434317234031</v>
          </cell>
          <cell r="S21">
            <v>0.46650896927548546</v>
          </cell>
          <cell r="T21">
            <v>0.46650896927548546</v>
          </cell>
          <cell r="U21">
            <v>0.46650896927548546</v>
          </cell>
          <cell r="V21">
            <v>0.46650896927548546</v>
          </cell>
          <cell r="W21">
            <v>0.46650896927548546</v>
          </cell>
          <cell r="X21">
            <v>0.46650896927548546</v>
          </cell>
          <cell r="Y21">
            <v>0.46650896927548546</v>
          </cell>
          <cell r="Z21">
            <v>0.46650896927548546</v>
          </cell>
        </row>
        <row r="22">
          <cell r="A22" t="str">
            <v>CN_AB6</v>
          </cell>
          <cell r="B22">
            <v>9</v>
          </cell>
          <cell r="C22">
            <v>0.46172919528012824</v>
          </cell>
          <cell r="D22">
            <v>0.46172919528012824</v>
          </cell>
          <cell r="E22">
            <v>0.46172919528012824</v>
          </cell>
          <cell r="F22">
            <v>0.46172919528012824</v>
          </cell>
          <cell r="G22">
            <v>0.46172919528012824</v>
          </cell>
          <cell r="H22">
            <v>0.46650896927548546</v>
          </cell>
          <cell r="I22">
            <v>0.46650896927548546</v>
          </cell>
          <cell r="J22">
            <v>0.46650896927548546</v>
          </cell>
          <cell r="K22">
            <v>0.6144434317234031</v>
          </cell>
          <cell r="L22">
            <v>0.6144434317234031</v>
          </cell>
          <cell r="M22">
            <v>0.6144434317234031</v>
          </cell>
          <cell r="N22">
            <v>0.6144434317234031</v>
          </cell>
          <cell r="O22">
            <v>0.6144434317234031</v>
          </cell>
          <cell r="P22">
            <v>0.6144434317234031</v>
          </cell>
          <cell r="Q22">
            <v>0.6144434317234031</v>
          </cell>
          <cell r="R22">
            <v>0.6144434317234031</v>
          </cell>
          <cell r="S22">
            <v>0.46650896927548546</v>
          </cell>
          <cell r="T22">
            <v>0.46650896927548546</v>
          </cell>
          <cell r="U22">
            <v>0.46650896927548546</v>
          </cell>
          <cell r="V22">
            <v>0.46650896927548546</v>
          </cell>
          <cell r="W22">
            <v>0.46650896927548546</v>
          </cell>
          <cell r="X22">
            <v>0.46650896927548546</v>
          </cell>
          <cell r="Y22">
            <v>0.46650896927548546</v>
          </cell>
          <cell r="Z22">
            <v>0.46650896927548546</v>
          </cell>
        </row>
        <row r="23">
          <cell r="A23" t="str">
            <v>CN_AB6</v>
          </cell>
          <cell r="B23">
            <v>10</v>
          </cell>
          <cell r="C23">
            <v>0.46172919528012824</v>
          </cell>
          <cell r="D23">
            <v>0.46172919528012824</v>
          </cell>
          <cell r="E23">
            <v>0.46172919528012824</v>
          </cell>
          <cell r="F23">
            <v>0.46172919528012824</v>
          </cell>
          <cell r="G23">
            <v>0.46172919528012824</v>
          </cell>
          <cell r="H23">
            <v>0.46650896927548546</v>
          </cell>
          <cell r="I23">
            <v>0.46650896927548546</v>
          </cell>
          <cell r="J23">
            <v>0.46650896927548546</v>
          </cell>
          <cell r="K23">
            <v>0.6144434317234031</v>
          </cell>
          <cell r="L23">
            <v>0.6144434317234031</v>
          </cell>
          <cell r="M23">
            <v>0.6144434317234031</v>
          </cell>
          <cell r="N23">
            <v>0.6144434317234031</v>
          </cell>
          <cell r="O23">
            <v>0.6144434317234031</v>
          </cell>
          <cell r="P23">
            <v>0.6144434317234031</v>
          </cell>
          <cell r="Q23">
            <v>0.6144434317234031</v>
          </cell>
          <cell r="R23">
            <v>0.6144434317234031</v>
          </cell>
          <cell r="S23">
            <v>0.46650896927548546</v>
          </cell>
          <cell r="T23">
            <v>0.46650896927548546</v>
          </cell>
          <cell r="U23">
            <v>0.46650896927548546</v>
          </cell>
          <cell r="V23">
            <v>0.46650896927548546</v>
          </cell>
          <cell r="W23">
            <v>0.46650896927548546</v>
          </cell>
          <cell r="X23">
            <v>0.46650896927548546</v>
          </cell>
          <cell r="Y23">
            <v>0.46650896927548546</v>
          </cell>
          <cell r="Z23">
            <v>0.46650896927548546</v>
          </cell>
        </row>
        <row r="24">
          <cell r="A24" t="str">
            <v>CN_AB6</v>
          </cell>
          <cell r="B24">
            <v>11</v>
          </cell>
          <cell r="C24">
            <v>0.46172919528012824</v>
          </cell>
          <cell r="D24">
            <v>0.46172919528012824</v>
          </cell>
          <cell r="E24">
            <v>0.46172919528012824</v>
          </cell>
          <cell r="F24">
            <v>0.46172919528012824</v>
          </cell>
          <cell r="G24">
            <v>0.46172919528012824</v>
          </cell>
          <cell r="H24">
            <v>0.46650896927548546</v>
          </cell>
          <cell r="I24">
            <v>0.46650896927548546</v>
          </cell>
          <cell r="J24">
            <v>0.46650896927548546</v>
          </cell>
          <cell r="K24">
            <v>0.6144434317234031</v>
          </cell>
          <cell r="L24">
            <v>0.6144434317234031</v>
          </cell>
          <cell r="M24">
            <v>0.6144434317234031</v>
          </cell>
          <cell r="N24">
            <v>0.6144434317234031</v>
          </cell>
          <cell r="O24">
            <v>0.6144434317234031</v>
          </cell>
          <cell r="P24">
            <v>0.6144434317234031</v>
          </cell>
          <cell r="Q24">
            <v>0.6144434317234031</v>
          </cell>
          <cell r="R24">
            <v>0.6144434317234031</v>
          </cell>
          <cell r="S24">
            <v>0.46650896927548546</v>
          </cell>
          <cell r="T24">
            <v>0.46650896927548546</v>
          </cell>
          <cell r="U24">
            <v>0.46650896927548546</v>
          </cell>
          <cell r="V24">
            <v>0.46650896927548546</v>
          </cell>
          <cell r="W24">
            <v>0.46650896927548546</v>
          </cell>
          <cell r="X24">
            <v>0.46650896927548546</v>
          </cell>
          <cell r="Y24">
            <v>0.46650896927548546</v>
          </cell>
          <cell r="Z24">
            <v>0.46650896927548546</v>
          </cell>
        </row>
        <row r="25">
          <cell r="A25" t="str">
            <v>CN_AB6</v>
          </cell>
          <cell r="B25">
            <v>12</v>
          </cell>
          <cell r="C25">
            <v>0.46172919528012824</v>
          </cell>
          <cell r="D25">
            <v>0.46172919528012824</v>
          </cell>
          <cell r="E25">
            <v>0.46172919528012824</v>
          </cell>
          <cell r="F25">
            <v>0.46172919528012824</v>
          </cell>
          <cell r="G25">
            <v>0.46172919528012824</v>
          </cell>
          <cell r="H25">
            <v>0.46650896927548546</v>
          </cell>
          <cell r="I25">
            <v>0.46650896927548546</v>
          </cell>
          <cell r="J25">
            <v>0.46650896927548546</v>
          </cell>
          <cell r="K25">
            <v>0.6144434317234031</v>
          </cell>
          <cell r="L25">
            <v>0.6144434317234031</v>
          </cell>
          <cell r="M25">
            <v>0.6144434317234031</v>
          </cell>
          <cell r="N25">
            <v>0.6144434317234031</v>
          </cell>
          <cell r="O25">
            <v>0.6144434317234031</v>
          </cell>
          <cell r="P25">
            <v>0.6144434317234031</v>
          </cell>
          <cell r="Q25">
            <v>0.6144434317234031</v>
          </cell>
          <cell r="R25">
            <v>0.6144434317234031</v>
          </cell>
          <cell r="S25">
            <v>0.46650896927548546</v>
          </cell>
          <cell r="T25">
            <v>0.46650896927548546</v>
          </cell>
          <cell r="U25">
            <v>0.46650896927548546</v>
          </cell>
          <cell r="V25">
            <v>0.46650896927548546</v>
          </cell>
          <cell r="W25">
            <v>0.46650896927548546</v>
          </cell>
          <cell r="X25">
            <v>0.46650896927548546</v>
          </cell>
          <cell r="Y25">
            <v>0.46650896927548546</v>
          </cell>
          <cell r="Z25">
            <v>0.46650896927548546</v>
          </cell>
        </row>
        <row r="26">
          <cell r="A26" t="str">
            <v>CN_SK6</v>
          </cell>
          <cell r="B26">
            <v>1</v>
          </cell>
          <cell r="C26">
            <v>0.46172919528012824</v>
          </cell>
          <cell r="D26">
            <v>0.46172919528012824</v>
          </cell>
          <cell r="E26">
            <v>0.46172919528012824</v>
          </cell>
          <cell r="F26">
            <v>0.46172919528012824</v>
          </cell>
          <cell r="G26">
            <v>0.46172919528012824</v>
          </cell>
          <cell r="H26">
            <v>0.46650896927548546</v>
          </cell>
          <cell r="I26">
            <v>0.46650896927548546</v>
          </cell>
          <cell r="J26">
            <v>0.46650896927548546</v>
          </cell>
          <cell r="K26">
            <v>0.6144434317234031</v>
          </cell>
          <cell r="L26">
            <v>0.6144434317234031</v>
          </cell>
          <cell r="M26">
            <v>0.6144434317234031</v>
          </cell>
          <cell r="N26">
            <v>0.6144434317234031</v>
          </cell>
          <cell r="O26">
            <v>0.6144434317234031</v>
          </cell>
          <cell r="P26">
            <v>0.6144434317234031</v>
          </cell>
          <cell r="Q26">
            <v>0.6144434317234031</v>
          </cell>
          <cell r="R26">
            <v>0.6144434317234031</v>
          </cell>
          <cell r="S26">
            <v>0.46650896927548546</v>
          </cell>
          <cell r="T26">
            <v>0.46650896927548546</v>
          </cell>
          <cell r="U26">
            <v>0.46650896927548546</v>
          </cell>
          <cell r="V26">
            <v>0.46650896927548546</v>
          </cell>
          <cell r="W26">
            <v>0.46650896927548546</v>
          </cell>
          <cell r="X26">
            <v>0.46650896927548546</v>
          </cell>
          <cell r="Y26">
            <v>0.46650896927548546</v>
          </cell>
          <cell r="Z26">
            <v>0.46650896927548546</v>
          </cell>
        </row>
        <row r="27">
          <cell r="A27" t="str">
            <v>CN_SK6</v>
          </cell>
          <cell r="B27">
            <v>2</v>
          </cell>
          <cell r="C27">
            <v>0.46172919528012824</v>
          </cell>
          <cell r="D27">
            <v>0.46172919528012824</v>
          </cell>
          <cell r="E27">
            <v>0.46172919528012824</v>
          </cell>
          <cell r="F27">
            <v>0.46172919528012824</v>
          </cell>
          <cell r="G27">
            <v>0.46172919528012824</v>
          </cell>
          <cell r="H27">
            <v>0.46650896927548546</v>
          </cell>
          <cell r="I27">
            <v>0.46650896927548546</v>
          </cell>
          <cell r="J27">
            <v>0.46650896927548546</v>
          </cell>
          <cell r="K27">
            <v>0.6144434317234031</v>
          </cell>
          <cell r="L27">
            <v>0.6144434317234031</v>
          </cell>
          <cell r="M27">
            <v>0.6144434317234031</v>
          </cell>
          <cell r="N27">
            <v>0.6144434317234031</v>
          </cell>
          <cell r="O27">
            <v>0.6144434317234031</v>
          </cell>
          <cell r="P27">
            <v>0.6144434317234031</v>
          </cell>
          <cell r="Q27">
            <v>0.6144434317234031</v>
          </cell>
          <cell r="R27">
            <v>0.6144434317234031</v>
          </cell>
          <cell r="S27">
            <v>0.46650896927548546</v>
          </cell>
          <cell r="T27">
            <v>0.46650896927548546</v>
          </cell>
          <cell r="U27">
            <v>0.46650896927548546</v>
          </cell>
          <cell r="V27">
            <v>0.46650896927548546</v>
          </cell>
          <cell r="W27">
            <v>0.46650896927548546</v>
          </cell>
          <cell r="X27">
            <v>0.46650896927548546</v>
          </cell>
          <cell r="Y27">
            <v>0.46650896927548546</v>
          </cell>
          <cell r="Z27">
            <v>0.46650896927548546</v>
          </cell>
        </row>
        <row r="28">
          <cell r="A28" t="str">
            <v>CN_SK6</v>
          </cell>
          <cell r="B28">
            <v>3</v>
          </cell>
          <cell r="C28">
            <v>0.46172919528012824</v>
          </cell>
          <cell r="D28">
            <v>0.46172919528012824</v>
          </cell>
          <cell r="E28">
            <v>0.46172919528012824</v>
          </cell>
          <cell r="F28">
            <v>0.46172919528012824</v>
          </cell>
          <cell r="G28">
            <v>0.46172919528012824</v>
          </cell>
          <cell r="H28">
            <v>0.46650896927548546</v>
          </cell>
          <cell r="I28">
            <v>0.46650896927548546</v>
          </cell>
          <cell r="J28">
            <v>0.46650896927548546</v>
          </cell>
          <cell r="K28">
            <v>0.6144434317234031</v>
          </cell>
          <cell r="L28">
            <v>0.6144434317234031</v>
          </cell>
          <cell r="M28">
            <v>0.6144434317234031</v>
          </cell>
          <cell r="N28">
            <v>0.6144434317234031</v>
          </cell>
          <cell r="O28">
            <v>0.6144434317234031</v>
          </cell>
          <cell r="P28">
            <v>0.6144434317234031</v>
          </cell>
          <cell r="Q28">
            <v>0.6144434317234031</v>
          </cell>
          <cell r="R28">
            <v>0.6144434317234031</v>
          </cell>
          <cell r="S28">
            <v>0.46650896927548546</v>
          </cell>
          <cell r="T28">
            <v>0.46650896927548546</v>
          </cell>
          <cell r="U28">
            <v>0.46650896927548546</v>
          </cell>
          <cell r="V28">
            <v>0.46650896927548546</v>
          </cell>
          <cell r="W28">
            <v>0.46650896927548546</v>
          </cell>
          <cell r="X28">
            <v>0.46650896927548546</v>
          </cell>
          <cell r="Y28">
            <v>0.46650896927548546</v>
          </cell>
          <cell r="Z28">
            <v>0.46650896927548546</v>
          </cell>
        </row>
        <row r="29">
          <cell r="A29" t="str">
            <v>CN_SK6</v>
          </cell>
          <cell r="B29">
            <v>4</v>
          </cell>
          <cell r="C29">
            <v>0.46172919528012824</v>
          </cell>
          <cell r="D29">
            <v>0.46172919528012824</v>
          </cell>
          <cell r="E29">
            <v>0.46172919528012824</v>
          </cell>
          <cell r="F29">
            <v>0.46172919528012824</v>
          </cell>
          <cell r="G29">
            <v>0.46172919528012824</v>
          </cell>
          <cell r="H29">
            <v>0.46650896927548546</v>
          </cell>
          <cell r="I29">
            <v>0.46650896927548546</v>
          </cell>
          <cell r="J29">
            <v>0.46650896927548546</v>
          </cell>
          <cell r="K29">
            <v>0.6144434317234031</v>
          </cell>
          <cell r="L29">
            <v>0.6144434317234031</v>
          </cell>
          <cell r="M29">
            <v>0.6144434317234031</v>
          </cell>
          <cell r="N29">
            <v>0.6144434317234031</v>
          </cell>
          <cell r="O29">
            <v>0.6144434317234031</v>
          </cell>
          <cell r="P29">
            <v>0.6144434317234031</v>
          </cell>
          <cell r="Q29">
            <v>0.6144434317234031</v>
          </cell>
          <cell r="R29">
            <v>0.6144434317234031</v>
          </cell>
          <cell r="S29">
            <v>0.46650896927548546</v>
          </cell>
          <cell r="T29">
            <v>0.46650896927548546</v>
          </cell>
          <cell r="U29">
            <v>0.46650896927548546</v>
          </cell>
          <cell r="V29">
            <v>0.46650896927548546</v>
          </cell>
          <cell r="W29">
            <v>0.46650896927548546</v>
          </cell>
          <cell r="X29">
            <v>0.46650896927548546</v>
          </cell>
          <cell r="Y29">
            <v>0.46650896927548546</v>
          </cell>
          <cell r="Z29">
            <v>0.46650896927548546</v>
          </cell>
        </row>
        <row r="30">
          <cell r="A30" t="str">
            <v>CN_SK6</v>
          </cell>
          <cell r="B30">
            <v>5</v>
          </cell>
          <cell r="C30">
            <v>0.46172919528012824</v>
          </cell>
          <cell r="D30">
            <v>0.46172919528012824</v>
          </cell>
          <cell r="E30">
            <v>0.46172919528012824</v>
          </cell>
          <cell r="F30">
            <v>0.46172919528012824</v>
          </cell>
          <cell r="G30">
            <v>0.46172919528012824</v>
          </cell>
          <cell r="H30">
            <v>0.46650896927548546</v>
          </cell>
          <cell r="I30">
            <v>0.46650896927548546</v>
          </cell>
          <cell r="J30">
            <v>0.46650896927548546</v>
          </cell>
          <cell r="K30">
            <v>0.6144434317234031</v>
          </cell>
          <cell r="L30">
            <v>0.6144434317234031</v>
          </cell>
          <cell r="M30">
            <v>0.6144434317234031</v>
          </cell>
          <cell r="N30">
            <v>0.6144434317234031</v>
          </cell>
          <cell r="O30">
            <v>0.6144434317234031</v>
          </cell>
          <cell r="P30">
            <v>0.6144434317234031</v>
          </cell>
          <cell r="Q30">
            <v>0.6144434317234031</v>
          </cell>
          <cell r="R30">
            <v>0.6144434317234031</v>
          </cell>
          <cell r="S30">
            <v>0.46650896927548546</v>
          </cell>
          <cell r="T30">
            <v>0.46650896927548546</v>
          </cell>
          <cell r="U30">
            <v>0.46650896927548546</v>
          </cell>
          <cell r="V30">
            <v>0.46650896927548546</v>
          </cell>
          <cell r="W30">
            <v>0.46650896927548546</v>
          </cell>
          <cell r="X30">
            <v>0.46650896927548546</v>
          </cell>
          <cell r="Y30">
            <v>0.46650896927548546</v>
          </cell>
          <cell r="Z30">
            <v>0.46650896927548546</v>
          </cell>
        </row>
        <row r="31">
          <cell r="A31" t="str">
            <v>CN_SK6</v>
          </cell>
          <cell r="B31">
            <v>6</v>
          </cell>
          <cell r="C31">
            <v>0.46172919528012824</v>
          </cell>
          <cell r="D31">
            <v>0.46172919528012824</v>
          </cell>
          <cell r="E31">
            <v>0.46172919528012824</v>
          </cell>
          <cell r="F31">
            <v>0.46172919528012824</v>
          </cell>
          <cell r="G31">
            <v>0.46172919528012824</v>
          </cell>
          <cell r="H31">
            <v>0.46650896927548546</v>
          </cell>
          <cell r="I31">
            <v>0.46650896927548546</v>
          </cell>
          <cell r="J31">
            <v>0.46650896927548546</v>
          </cell>
          <cell r="K31">
            <v>0.6144434317234031</v>
          </cell>
          <cell r="L31">
            <v>0.6144434317234031</v>
          </cell>
          <cell r="M31">
            <v>0.6144434317234031</v>
          </cell>
          <cell r="N31">
            <v>0.6144434317234031</v>
          </cell>
          <cell r="O31">
            <v>0.6144434317234031</v>
          </cell>
          <cell r="P31">
            <v>0.6144434317234031</v>
          </cell>
          <cell r="Q31">
            <v>0.6144434317234031</v>
          </cell>
          <cell r="R31">
            <v>0.6144434317234031</v>
          </cell>
          <cell r="S31">
            <v>0.46650896927548546</v>
          </cell>
          <cell r="T31">
            <v>0.46650896927548546</v>
          </cell>
          <cell r="U31">
            <v>0.46650896927548546</v>
          </cell>
          <cell r="V31">
            <v>0.46650896927548546</v>
          </cell>
          <cell r="W31">
            <v>0.46650896927548546</v>
          </cell>
          <cell r="X31">
            <v>0.46650896927548546</v>
          </cell>
          <cell r="Y31">
            <v>0.46650896927548546</v>
          </cell>
          <cell r="Z31">
            <v>0.46650896927548546</v>
          </cell>
        </row>
        <row r="32">
          <cell r="A32" t="str">
            <v>CN_SK6</v>
          </cell>
          <cell r="B32">
            <v>7</v>
          </cell>
          <cell r="C32">
            <v>0.46172919528012824</v>
          </cell>
          <cell r="D32">
            <v>0.46172919528012824</v>
          </cell>
          <cell r="E32">
            <v>0.46172919528012824</v>
          </cell>
          <cell r="F32">
            <v>0.46172919528012824</v>
          </cell>
          <cell r="G32">
            <v>0.46172919528012824</v>
          </cell>
          <cell r="H32">
            <v>0.46650896927548546</v>
          </cell>
          <cell r="I32">
            <v>0.46650896927548546</v>
          </cell>
          <cell r="J32">
            <v>0.46650896927548546</v>
          </cell>
          <cell r="K32">
            <v>0.6144434317234031</v>
          </cell>
          <cell r="L32">
            <v>0.6144434317234031</v>
          </cell>
          <cell r="M32">
            <v>0.6144434317234031</v>
          </cell>
          <cell r="N32">
            <v>0.6144434317234031</v>
          </cell>
          <cell r="O32">
            <v>0.6144434317234031</v>
          </cell>
          <cell r="P32">
            <v>0.6144434317234031</v>
          </cell>
          <cell r="Q32">
            <v>0.6144434317234031</v>
          </cell>
          <cell r="R32">
            <v>0.6144434317234031</v>
          </cell>
          <cell r="S32">
            <v>0.46650896927548546</v>
          </cell>
          <cell r="T32">
            <v>0.46650896927548546</v>
          </cell>
          <cell r="U32">
            <v>0.46650896927548546</v>
          </cell>
          <cell r="V32">
            <v>0.46650896927548546</v>
          </cell>
          <cell r="W32">
            <v>0.46650896927548546</v>
          </cell>
          <cell r="X32">
            <v>0.46650896927548546</v>
          </cell>
          <cell r="Y32">
            <v>0.46650896927548546</v>
          </cell>
          <cell r="Z32">
            <v>0.46650896927548546</v>
          </cell>
        </row>
        <row r="33">
          <cell r="A33" t="str">
            <v>CN_SK6</v>
          </cell>
          <cell r="B33">
            <v>8</v>
          </cell>
          <cell r="C33">
            <v>0.46172919528012824</v>
          </cell>
          <cell r="D33">
            <v>0.46172919528012824</v>
          </cell>
          <cell r="E33">
            <v>0.46172919528012824</v>
          </cell>
          <cell r="F33">
            <v>0.46172919528012824</v>
          </cell>
          <cell r="G33">
            <v>0.46172919528012824</v>
          </cell>
          <cell r="H33">
            <v>0.46650896927548546</v>
          </cell>
          <cell r="I33">
            <v>0.46650896927548546</v>
          </cell>
          <cell r="J33">
            <v>0.46650896927548546</v>
          </cell>
          <cell r="K33">
            <v>0.6144434317234031</v>
          </cell>
          <cell r="L33">
            <v>0.6144434317234031</v>
          </cell>
          <cell r="M33">
            <v>0.6144434317234031</v>
          </cell>
          <cell r="N33">
            <v>0.6144434317234031</v>
          </cell>
          <cell r="O33">
            <v>0.6144434317234031</v>
          </cell>
          <cell r="P33">
            <v>0.6144434317234031</v>
          </cell>
          <cell r="Q33">
            <v>0.6144434317234031</v>
          </cell>
          <cell r="R33">
            <v>0.6144434317234031</v>
          </cell>
          <cell r="S33">
            <v>0.46650896927548546</v>
          </cell>
          <cell r="T33">
            <v>0.46650896927548546</v>
          </cell>
          <cell r="U33">
            <v>0.46650896927548546</v>
          </cell>
          <cell r="V33">
            <v>0.46650896927548546</v>
          </cell>
          <cell r="W33">
            <v>0.46650896927548546</v>
          </cell>
          <cell r="X33">
            <v>0.46650896927548546</v>
          </cell>
          <cell r="Y33">
            <v>0.46650896927548546</v>
          </cell>
          <cell r="Z33">
            <v>0.46650896927548546</v>
          </cell>
        </row>
        <row r="34">
          <cell r="A34" t="str">
            <v>CN_SK6</v>
          </cell>
          <cell r="B34">
            <v>9</v>
          </cell>
          <cell r="C34">
            <v>0.46172919528012824</v>
          </cell>
          <cell r="D34">
            <v>0.46172919528012824</v>
          </cell>
          <cell r="E34">
            <v>0.46172919528012824</v>
          </cell>
          <cell r="F34">
            <v>0.46172919528012824</v>
          </cell>
          <cell r="G34">
            <v>0.46172919528012824</v>
          </cell>
          <cell r="H34">
            <v>0.46650896927548546</v>
          </cell>
          <cell r="I34">
            <v>0.46650896927548546</v>
          </cell>
          <cell r="J34">
            <v>0.46650896927548546</v>
          </cell>
          <cell r="K34">
            <v>0.6144434317234031</v>
          </cell>
          <cell r="L34">
            <v>0.6144434317234031</v>
          </cell>
          <cell r="M34">
            <v>0.6144434317234031</v>
          </cell>
          <cell r="N34">
            <v>0.6144434317234031</v>
          </cell>
          <cell r="O34">
            <v>0.6144434317234031</v>
          </cell>
          <cell r="P34">
            <v>0.6144434317234031</v>
          </cell>
          <cell r="Q34">
            <v>0.6144434317234031</v>
          </cell>
          <cell r="R34">
            <v>0.6144434317234031</v>
          </cell>
          <cell r="S34">
            <v>0.46650896927548546</v>
          </cell>
          <cell r="T34">
            <v>0.46650896927548546</v>
          </cell>
          <cell r="U34">
            <v>0.46650896927548546</v>
          </cell>
          <cell r="V34">
            <v>0.46650896927548546</v>
          </cell>
          <cell r="W34">
            <v>0.46650896927548546</v>
          </cell>
          <cell r="X34">
            <v>0.46650896927548546</v>
          </cell>
          <cell r="Y34">
            <v>0.46650896927548546</v>
          </cell>
          <cell r="Z34">
            <v>0.46650896927548546</v>
          </cell>
        </row>
        <row r="35">
          <cell r="A35" t="str">
            <v>CN_SK6</v>
          </cell>
          <cell r="B35">
            <v>10</v>
          </cell>
          <cell r="C35">
            <v>0.46172919528012824</v>
          </cell>
          <cell r="D35">
            <v>0.46172919528012824</v>
          </cell>
          <cell r="E35">
            <v>0.46172919528012824</v>
          </cell>
          <cell r="F35">
            <v>0.46172919528012824</v>
          </cell>
          <cell r="G35">
            <v>0.46172919528012824</v>
          </cell>
          <cell r="H35">
            <v>0.46650896927548546</v>
          </cell>
          <cell r="I35">
            <v>0.46650896927548546</v>
          </cell>
          <cell r="J35">
            <v>0.46650896927548546</v>
          </cell>
          <cell r="K35">
            <v>0.6144434317234031</v>
          </cell>
          <cell r="L35">
            <v>0.6144434317234031</v>
          </cell>
          <cell r="M35">
            <v>0.6144434317234031</v>
          </cell>
          <cell r="N35">
            <v>0.6144434317234031</v>
          </cell>
          <cell r="O35">
            <v>0.6144434317234031</v>
          </cell>
          <cell r="P35">
            <v>0.6144434317234031</v>
          </cell>
          <cell r="Q35">
            <v>0.6144434317234031</v>
          </cell>
          <cell r="R35">
            <v>0.6144434317234031</v>
          </cell>
          <cell r="S35">
            <v>0.46650896927548546</v>
          </cell>
          <cell r="T35">
            <v>0.46650896927548546</v>
          </cell>
          <cell r="U35">
            <v>0.46650896927548546</v>
          </cell>
          <cell r="V35">
            <v>0.46650896927548546</v>
          </cell>
          <cell r="W35">
            <v>0.46650896927548546</v>
          </cell>
          <cell r="X35">
            <v>0.46650896927548546</v>
          </cell>
          <cell r="Y35">
            <v>0.46650896927548546</v>
          </cell>
          <cell r="Z35">
            <v>0.46650896927548546</v>
          </cell>
        </row>
        <row r="36">
          <cell r="A36" t="str">
            <v>CN_SK6</v>
          </cell>
          <cell r="B36">
            <v>11</v>
          </cell>
          <cell r="C36">
            <v>0.46172919528012824</v>
          </cell>
          <cell r="D36">
            <v>0.46172919528012824</v>
          </cell>
          <cell r="E36">
            <v>0.46172919528012824</v>
          </cell>
          <cell r="F36">
            <v>0.46172919528012824</v>
          </cell>
          <cell r="G36">
            <v>0.46172919528012824</v>
          </cell>
          <cell r="H36">
            <v>0.46650896927548546</v>
          </cell>
          <cell r="I36">
            <v>0.46650896927548546</v>
          </cell>
          <cell r="J36">
            <v>0.46650896927548546</v>
          </cell>
          <cell r="K36">
            <v>0.6144434317234031</v>
          </cell>
          <cell r="L36">
            <v>0.6144434317234031</v>
          </cell>
          <cell r="M36">
            <v>0.6144434317234031</v>
          </cell>
          <cell r="N36">
            <v>0.6144434317234031</v>
          </cell>
          <cell r="O36">
            <v>0.6144434317234031</v>
          </cell>
          <cell r="P36">
            <v>0.6144434317234031</v>
          </cell>
          <cell r="Q36">
            <v>0.6144434317234031</v>
          </cell>
          <cell r="R36">
            <v>0.6144434317234031</v>
          </cell>
          <cell r="S36">
            <v>0.46650896927548546</v>
          </cell>
          <cell r="T36">
            <v>0.46650896927548546</v>
          </cell>
          <cell r="U36">
            <v>0.46650896927548546</v>
          </cell>
          <cell r="V36">
            <v>0.46650896927548546</v>
          </cell>
          <cell r="W36">
            <v>0.46650896927548546</v>
          </cell>
          <cell r="X36">
            <v>0.46650896927548546</v>
          </cell>
          <cell r="Y36">
            <v>0.46650896927548546</v>
          </cell>
          <cell r="Z36">
            <v>0.46650896927548546</v>
          </cell>
        </row>
        <row r="37">
          <cell r="A37" t="str">
            <v>CN_SK6</v>
          </cell>
          <cell r="B37">
            <v>12</v>
          </cell>
          <cell r="C37">
            <v>0.46172919528012824</v>
          </cell>
          <cell r="D37">
            <v>0.46172919528012824</v>
          </cell>
          <cell r="E37">
            <v>0.46172919528012824</v>
          </cell>
          <cell r="F37">
            <v>0.46172919528012824</v>
          </cell>
          <cell r="G37">
            <v>0.46172919528012824</v>
          </cell>
          <cell r="H37">
            <v>0.46650896927548546</v>
          </cell>
          <cell r="I37">
            <v>0.46650896927548546</v>
          </cell>
          <cell r="J37">
            <v>0.46650896927548546</v>
          </cell>
          <cell r="K37">
            <v>0.6144434317234031</v>
          </cell>
          <cell r="L37">
            <v>0.6144434317234031</v>
          </cell>
          <cell r="M37">
            <v>0.6144434317234031</v>
          </cell>
          <cell r="N37">
            <v>0.6144434317234031</v>
          </cell>
          <cell r="O37">
            <v>0.6144434317234031</v>
          </cell>
          <cell r="P37">
            <v>0.6144434317234031</v>
          </cell>
          <cell r="Q37">
            <v>0.6144434317234031</v>
          </cell>
          <cell r="R37">
            <v>0.6144434317234031</v>
          </cell>
          <cell r="S37">
            <v>0.46650896927548546</v>
          </cell>
          <cell r="T37">
            <v>0.46650896927548546</v>
          </cell>
          <cell r="U37">
            <v>0.46650896927548546</v>
          </cell>
          <cell r="V37">
            <v>0.46650896927548546</v>
          </cell>
          <cell r="W37">
            <v>0.46650896927548546</v>
          </cell>
          <cell r="X37">
            <v>0.46650896927548546</v>
          </cell>
          <cell r="Y37">
            <v>0.46650896927548546</v>
          </cell>
          <cell r="Z37">
            <v>0.46650896927548546</v>
          </cell>
        </row>
        <row r="38">
          <cell r="A38" t="str">
            <v>CN_MB4</v>
          </cell>
          <cell r="B38">
            <v>1</v>
          </cell>
          <cell r="C38">
            <v>0.32735542885252555</v>
          </cell>
          <cell r="D38">
            <v>0.32735542885252555</v>
          </cell>
          <cell r="E38">
            <v>0.32735542885252555</v>
          </cell>
          <cell r="F38">
            <v>0.32735542885252555</v>
          </cell>
          <cell r="G38">
            <v>0.32735542885252555</v>
          </cell>
          <cell r="H38">
            <v>0.33074417918943905</v>
          </cell>
          <cell r="I38">
            <v>0.33074417918943905</v>
          </cell>
          <cell r="J38">
            <v>0.33074417918943905</v>
          </cell>
          <cell r="K38">
            <v>0.43562632632619486</v>
          </cell>
          <cell r="L38">
            <v>0.43562632632619486</v>
          </cell>
          <cell r="M38">
            <v>0.43562632632619486</v>
          </cell>
          <cell r="N38">
            <v>0.43562632632619486</v>
          </cell>
          <cell r="O38">
            <v>0.43562632632619486</v>
          </cell>
          <cell r="P38">
            <v>0.43562632632619486</v>
          </cell>
          <cell r="Q38">
            <v>0.43562632632619486</v>
          </cell>
          <cell r="R38">
            <v>0.43562632632619486</v>
          </cell>
          <cell r="S38">
            <v>0.33074417918943905</v>
          </cell>
          <cell r="T38">
            <v>0.33074417918943905</v>
          </cell>
          <cell r="U38">
            <v>0.33074417918943905</v>
          </cell>
          <cell r="V38">
            <v>0.33074417918943905</v>
          </cell>
          <cell r="W38">
            <v>0.33074417918943905</v>
          </cell>
          <cell r="X38">
            <v>0.33074417918943905</v>
          </cell>
          <cell r="Y38">
            <v>0.33074417918943905</v>
          </cell>
          <cell r="Z38">
            <v>0.33074417918943905</v>
          </cell>
        </row>
        <row r="39">
          <cell r="A39" t="str">
            <v>CN_MB4</v>
          </cell>
          <cell r="B39">
            <v>2</v>
          </cell>
          <cell r="C39">
            <v>0.32735542885252555</v>
          </cell>
          <cell r="D39">
            <v>0.32735542885252555</v>
          </cell>
          <cell r="E39">
            <v>0.32735542885252555</v>
          </cell>
          <cell r="F39">
            <v>0.32735542885252555</v>
          </cell>
          <cell r="G39">
            <v>0.32735542885252555</v>
          </cell>
          <cell r="H39">
            <v>0.33074417918943905</v>
          </cell>
          <cell r="I39">
            <v>0.33074417918943905</v>
          </cell>
          <cell r="J39">
            <v>0.33074417918943905</v>
          </cell>
          <cell r="K39">
            <v>0.43562632632619486</v>
          </cell>
          <cell r="L39">
            <v>0.43562632632619486</v>
          </cell>
          <cell r="M39">
            <v>0.43562632632619486</v>
          </cell>
          <cell r="N39">
            <v>0.43562632632619486</v>
          </cell>
          <cell r="O39">
            <v>0.43562632632619486</v>
          </cell>
          <cell r="P39">
            <v>0.43562632632619486</v>
          </cell>
          <cell r="Q39">
            <v>0.43562632632619486</v>
          </cell>
          <cell r="R39">
            <v>0.43562632632619486</v>
          </cell>
          <cell r="S39">
            <v>0.33074417918943905</v>
          </cell>
          <cell r="T39">
            <v>0.33074417918943905</v>
          </cell>
          <cell r="U39">
            <v>0.33074417918943905</v>
          </cell>
          <cell r="V39">
            <v>0.33074417918943905</v>
          </cell>
          <cell r="W39">
            <v>0.33074417918943905</v>
          </cell>
          <cell r="X39">
            <v>0.33074417918943905</v>
          </cell>
          <cell r="Y39">
            <v>0.33074417918943905</v>
          </cell>
          <cell r="Z39">
            <v>0.33074417918943905</v>
          </cell>
        </row>
        <row r="40">
          <cell r="A40" t="str">
            <v>CN_MB4</v>
          </cell>
          <cell r="B40">
            <v>3</v>
          </cell>
          <cell r="C40">
            <v>0.32735542885252555</v>
          </cell>
          <cell r="D40">
            <v>0.32735542885252555</v>
          </cell>
          <cell r="E40">
            <v>0.32735542885252555</v>
          </cell>
          <cell r="F40">
            <v>0.32735542885252555</v>
          </cell>
          <cell r="G40">
            <v>0.32735542885252555</v>
          </cell>
          <cell r="H40">
            <v>0.33074417918943905</v>
          </cell>
          <cell r="I40">
            <v>0.33074417918943905</v>
          </cell>
          <cell r="J40">
            <v>0.33074417918943905</v>
          </cell>
          <cell r="K40">
            <v>0.43562632632619486</v>
          </cell>
          <cell r="L40">
            <v>0.43562632632619486</v>
          </cell>
          <cell r="M40">
            <v>0.43562632632619486</v>
          </cell>
          <cell r="N40">
            <v>0.43562632632619486</v>
          </cell>
          <cell r="O40">
            <v>0.43562632632619486</v>
          </cell>
          <cell r="P40">
            <v>0.43562632632619486</v>
          </cell>
          <cell r="Q40">
            <v>0.43562632632619486</v>
          </cell>
          <cell r="R40">
            <v>0.43562632632619486</v>
          </cell>
          <cell r="S40">
            <v>0.33074417918943905</v>
          </cell>
          <cell r="T40">
            <v>0.33074417918943905</v>
          </cell>
          <cell r="U40">
            <v>0.33074417918943905</v>
          </cell>
          <cell r="V40">
            <v>0.33074417918943905</v>
          </cell>
          <cell r="W40">
            <v>0.33074417918943905</v>
          </cell>
          <cell r="X40">
            <v>0.33074417918943905</v>
          </cell>
          <cell r="Y40">
            <v>0.33074417918943905</v>
          </cell>
          <cell r="Z40">
            <v>0.33074417918943905</v>
          </cell>
        </row>
        <row r="41">
          <cell r="A41" t="str">
            <v>CN_MB4</v>
          </cell>
          <cell r="B41">
            <v>4</v>
          </cell>
          <cell r="C41">
            <v>0.32735542885252555</v>
          </cell>
          <cell r="D41">
            <v>0.32735542885252555</v>
          </cell>
          <cell r="E41">
            <v>0.32735542885252555</v>
          </cell>
          <cell r="F41">
            <v>0.32735542885252555</v>
          </cell>
          <cell r="G41">
            <v>0.32735542885252555</v>
          </cell>
          <cell r="H41">
            <v>0.33074417918943905</v>
          </cell>
          <cell r="I41">
            <v>0.33074417918943905</v>
          </cell>
          <cell r="J41">
            <v>0.33074417918943905</v>
          </cell>
          <cell r="K41">
            <v>0.43562632632619486</v>
          </cell>
          <cell r="L41">
            <v>0.43562632632619486</v>
          </cell>
          <cell r="M41">
            <v>0.43562632632619486</v>
          </cell>
          <cell r="N41">
            <v>0.43562632632619486</v>
          </cell>
          <cell r="O41">
            <v>0.43562632632619486</v>
          </cell>
          <cell r="P41">
            <v>0.43562632632619486</v>
          </cell>
          <cell r="Q41">
            <v>0.43562632632619486</v>
          </cell>
          <cell r="R41">
            <v>0.43562632632619486</v>
          </cell>
          <cell r="S41">
            <v>0.33074417918943905</v>
          </cell>
          <cell r="T41">
            <v>0.33074417918943905</v>
          </cell>
          <cell r="U41">
            <v>0.33074417918943905</v>
          </cell>
          <cell r="V41">
            <v>0.33074417918943905</v>
          </cell>
          <cell r="W41">
            <v>0.33074417918943905</v>
          </cell>
          <cell r="X41">
            <v>0.33074417918943905</v>
          </cell>
          <cell r="Y41">
            <v>0.33074417918943905</v>
          </cell>
          <cell r="Z41">
            <v>0.33074417918943905</v>
          </cell>
        </row>
        <row r="42">
          <cell r="A42" t="str">
            <v>CN_MB4</v>
          </cell>
          <cell r="B42">
            <v>5</v>
          </cell>
          <cell r="C42">
            <v>0.32735542885252555</v>
          </cell>
          <cell r="D42">
            <v>0.32735542885252555</v>
          </cell>
          <cell r="E42">
            <v>0.32735542885252555</v>
          </cell>
          <cell r="F42">
            <v>0.32735542885252555</v>
          </cell>
          <cell r="G42">
            <v>0.32735542885252555</v>
          </cell>
          <cell r="H42">
            <v>0.33074417918943905</v>
          </cell>
          <cell r="I42">
            <v>0.33074417918943905</v>
          </cell>
          <cell r="J42">
            <v>0.33074417918943905</v>
          </cell>
          <cell r="K42">
            <v>0.43562632632619486</v>
          </cell>
          <cell r="L42">
            <v>0.43562632632619486</v>
          </cell>
          <cell r="M42">
            <v>0.43562632632619486</v>
          </cell>
          <cell r="N42">
            <v>0.43562632632619486</v>
          </cell>
          <cell r="O42">
            <v>0.43562632632619486</v>
          </cell>
          <cell r="P42">
            <v>0.43562632632619486</v>
          </cell>
          <cell r="Q42">
            <v>0.43562632632619486</v>
          </cell>
          <cell r="R42">
            <v>0.43562632632619486</v>
          </cell>
          <cell r="S42">
            <v>0.33074417918943905</v>
          </cell>
          <cell r="T42">
            <v>0.33074417918943905</v>
          </cell>
          <cell r="U42">
            <v>0.33074417918943905</v>
          </cell>
          <cell r="V42">
            <v>0.33074417918943905</v>
          </cell>
          <cell r="W42">
            <v>0.33074417918943905</v>
          </cell>
          <cell r="X42">
            <v>0.33074417918943905</v>
          </cell>
          <cell r="Y42">
            <v>0.33074417918943905</v>
          </cell>
          <cell r="Z42">
            <v>0.33074417918943905</v>
          </cell>
        </row>
        <row r="43">
          <cell r="A43" t="str">
            <v>CN_MB4</v>
          </cell>
          <cell r="B43">
            <v>6</v>
          </cell>
          <cell r="C43">
            <v>0.32735542885252555</v>
          </cell>
          <cell r="D43">
            <v>0.32735542885252555</v>
          </cell>
          <cell r="E43">
            <v>0.32735542885252555</v>
          </cell>
          <cell r="F43">
            <v>0.32735542885252555</v>
          </cell>
          <cell r="G43">
            <v>0.32735542885252555</v>
          </cell>
          <cell r="H43">
            <v>0.33074417918943905</v>
          </cell>
          <cell r="I43">
            <v>0.33074417918943905</v>
          </cell>
          <cell r="J43">
            <v>0.33074417918943905</v>
          </cell>
          <cell r="K43">
            <v>0.43562632632619486</v>
          </cell>
          <cell r="L43">
            <v>0.43562632632619486</v>
          </cell>
          <cell r="M43">
            <v>0.43562632632619486</v>
          </cell>
          <cell r="N43">
            <v>0.43562632632619486</v>
          </cell>
          <cell r="O43">
            <v>0.43562632632619486</v>
          </cell>
          <cell r="P43">
            <v>0.43562632632619486</v>
          </cell>
          <cell r="Q43">
            <v>0.43562632632619486</v>
          </cell>
          <cell r="R43">
            <v>0.43562632632619486</v>
          </cell>
          <cell r="S43">
            <v>0.33074417918943905</v>
          </cell>
          <cell r="T43">
            <v>0.33074417918943905</v>
          </cell>
          <cell r="U43">
            <v>0.33074417918943905</v>
          </cell>
          <cell r="V43">
            <v>0.33074417918943905</v>
          </cell>
          <cell r="W43">
            <v>0.33074417918943905</v>
          </cell>
          <cell r="X43">
            <v>0.33074417918943905</v>
          </cell>
          <cell r="Y43">
            <v>0.33074417918943905</v>
          </cell>
          <cell r="Z43">
            <v>0.33074417918943905</v>
          </cell>
        </row>
        <row r="44">
          <cell r="A44" t="str">
            <v>CN_MB4</v>
          </cell>
          <cell r="B44">
            <v>7</v>
          </cell>
          <cell r="C44">
            <v>0.32735542885252555</v>
          </cell>
          <cell r="D44">
            <v>0.32735542885252555</v>
          </cell>
          <cell r="E44">
            <v>0.32735542885252555</v>
          </cell>
          <cell r="F44">
            <v>0.32735542885252555</v>
          </cell>
          <cell r="G44">
            <v>0.32735542885252555</v>
          </cell>
          <cell r="H44">
            <v>0.33074417918943905</v>
          </cell>
          <cell r="I44">
            <v>0.33074417918943905</v>
          </cell>
          <cell r="J44">
            <v>0.33074417918943905</v>
          </cell>
          <cell r="K44">
            <v>0.43562632632619486</v>
          </cell>
          <cell r="L44">
            <v>0.43562632632619486</v>
          </cell>
          <cell r="M44">
            <v>0.43562632632619486</v>
          </cell>
          <cell r="N44">
            <v>0.43562632632619486</v>
          </cell>
          <cell r="O44">
            <v>0.43562632632619486</v>
          </cell>
          <cell r="P44">
            <v>0.43562632632619486</v>
          </cell>
          <cell r="Q44">
            <v>0.43562632632619486</v>
          </cell>
          <cell r="R44">
            <v>0.43562632632619486</v>
          </cell>
          <cell r="S44">
            <v>0.33074417918943905</v>
          </cell>
          <cell r="T44">
            <v>0.33074417918943905</v>
          </cell>
          <cell r="U44">
            <v>0.33074417918943905</v>
          </cell>
          <cell r="V44">
            <v>0.33074417918943905</v>
          </cell>
          <cell r="W44">
            <v>0.33074417918943905</v>
          </cell>
          <cell r="X44">
            <v>0.33074417918943905</v>
          </cell>
          <cell r="Y44">
            <v>0.33074417918943905</v>
          </cell>
          <cell r="Z44">
            <v>0.33074417918943905</v>
          </cell>
        </row>
        <row r="45">
          <cell r="A45" t="str">
            <v>CN_MB4</v>
          </cell>
          <cell r="B45">
            <v>8</v>
          </cell>
          <cell r="C45">
            <v>0.32735542885252555</v>
          </cell>
          <cell r="D45">
            <v>0.32735542885252555</v>
          </cell>
          <cell r="E45">
            <v>0.32735542885252555</v>
          </cell>
          <cell r="F45">
            <v>0.32735542885252555</v>
          </cell>
          <cell r="G45">
            <v>0.32735542885252555</v>
          </cell>
          <cell r="H45">
            <v>0.33074417918943905</v>
          </cell>
          <cell r="I45">
            <v>0.33074417918943905</v>
          </cell>
          <cell r="J45">
            <v>0.33074417918943905</v>
          </cell>
          <cell r="K45">
            <v>0.43562632632619486</v>
          </cell>
          <cell r="L45">
            <v>0.43562632632619486</v>
          </cell>
          <cell r="M45">
            <v>0.43562632632619486</v>
          </cell>
          <cell r="N45">
            <v>0.43562632632619486</v>
          </cell>
          <cell r="O45">
            <v>0.43562632632619486</v>
          </cell>
          <cell r="P45">
            <v>0.43562632632619486</v>
          </cell>
          <cell r="Q45">
            <v>0.43562632632619486</v>
          </cell>
          <cell r="R45">
            <v>0.43562632632619486</v>
          </cell>
          <cell r="S45">
            <v>0.33074417918943905</v>
          </cell>
          <cell r="T45">
            <v>0.33074417918943905</v>
          </cell>
          <cell r="U45">
            <v>0.33074417918943905</v>
          </cell>
          <cell r="V45">
            <v>0.33074417918943905</v>
          </cell>
          <cell r="W45">
            <v>0.33074417918943905</v>
          </cell>
          <cell r="X45">
            <v>0.33074417918943905</v>
          </cell>
          <cell r="Y45">
            <v>0.33074417918943905</v>
          </cell>
          <cell r="Z45">
            <v>0.33074417918943905</v>
          </cell>
        </row>
        <row r="46">
          <cell r="A46" t="str">
            <v>CN_MB4</v>
          </cell>
          <cell r="B46">
            <v>9</v>
          </cell>
          <cell r="C46">
            <v>0.32735542885252555</v>
          </cell>
          <cell r="D46">
            <v>0.32735542885252555</v>
          </cell>
          <cell r="E46">
            <v>0.32735542885252555</v>
          </cell>
          <cell r="F46">
            <v>0.32735542885252555</v>
          </cell>
          <cell r="G46">
            <v>0.32735542885252555</v>
          </cell>
          <cell r="H46">
            <v>0.33074417918943905</v>
          </cell>
          <cell r="I46">
            <v>0.33074417918943905</v>
          </cell>
          <cell r="J46">
            <v>0.33074417918943905</v>
          </cell>
          <cell r="K46">
            <v>0.43562632632619486</v>
          </cell>
          <cell r="L46">
            <v>0.43562632632619486</v>
          </cell>
          <cell r="M46">
            <v>0.43562632632619486</v>
          </cell>
          <cell r="N46">
            <v>0.43562632632619486</v>
          </cell>
          <cell r="O46">
            <v>0.43562632632619486</v>
          </cell>
          <cell r="P46">
            <v>0.43562632632619486</v>
          </cell>
          <cell r="Q46">
            <v>0.43562632632619486</v>
          </cell>
          <cell r="R46">
            <v>0.43562632632619486</v>
          </cell>
          <cell r="S46">
            <v>0.33074417918943905</v>
          </cell>
          <cell r="T46">
            <v>0.33074417918943905</v>
          </cell>
          <cell r="U46">
            <v>0.33074417918943905</v>
          </cell>
          <cell r="V46">
            <v>0.33074417918943905</v>
          </cell>
          <cell r="W46">
            <v>0.33074417918943905</v>
          </cell>
          <cell r="X46">
            <v>0.33074417918943905</v>
          </cell>
          <cell r="Y46">
            <v>0.33074417918943905</v>
          </cell>
          <cell r="Z46">
            <v>0.33074417918943905</v>
          </cell>
        </row>
        <row r="47">
          <cell r="A47" t="str">
            <v>CN_MB4</v>
          </cell>
          <cell r="B47">
            <v>10</v>
          </cell>
          <cell r="C47">
            <v>0.32735542885252555</v>
          </cell>
          <cell r="D47">
            <v>0.32735542885252555</v>
          </cell>
          <cell r="E47">
            <v>0.32735542885252555</v>
          </cell>
          <cell r="F47">
            <v>0.32735542885252555</v>
          </cell>
          <cell r="G47">
            <v>0.32735542885252555</v>
          </cell>
          <cell r="H47">
            <v>0.33074417918943905</v>
          </cell>
          <cell r="I47">
            <v>0.33074417918943905</v>
          </cell>
          <cell r="J47">
            <v>0.33074417918943905</v>
          </cell>
          <cell r="K47">
            <v>0.43562632632619486</v>
          </cell>
          <cell r="L47">
            <v>0.43562632632619486</v>
          </cell>
          <cell r="M47">
            <v>0.43562632632619486</v>
          </cell>
          <cell r="N47">
            <v>0.43562632632619486</v>
          </cell>
          <cell r="O47">
            <v>0.43562632632619486</v>
          </cell>
          <cell r="P47">
            <v>0.43562632632619486</v>
          </cell>
          <cell r="Q47">
            <v>0.43562632632619486</v>
          </cell>
          <cell r="R47">
            <v>0.43562632632619486</v>
          </cell>
          <cell r="S47">
            <v>0.33074417918943905</v>
          </cell>
          <cell r="T47">
            <v>0.33074417918943905</v>
          </cell>
          <cell r="U47">
            <v>0.33074417918943905</v>
          </cell>
          <cell r="V47">
            <v>0.33074417918943905</v>
          </cell>
          <cell r="W47">
            <v>0.33074417918943905</v>
          </cell>
          <cell r="X47">
            <v>0.33074417918943905</v>
          </cell>
          <cell r="Y47">
            <v>0.33074417918943905</v>
          </cell>
          <cell r="Z47">
            <v>0.33074417918943905</v>
          </cell>
        </row>
        <row r="48">
          <cell r="A48" t="str">
            <v>CN_MB4</v>
          </cell>
          <cell r="B48">
            <v>11</v>
          </cell>
          <cell r="C48">
            <v>0.32735542885252555</v>
          </cell>
          <cell r="D48">
            <v>0.32735542885252555</v>
          </cell>
          <cell r="E48">
            <v>0.32735542885252555</v>
          </cell>
          <cell r="F48">
            <v>0.32735542885252555</v>
          </cell>
          <cell r="G48">
            <v>0.32735542885252555</v>
          </cell>
          <cell r="H48">
            <v>0.33074417918943905</v>
          </cell>
          <cell r="I48">
            <v>0.33074417918943905</v>
          </cell>
          <cell r="J48">
            <v>0.33074417918943905</v>
          </cell>
          <cell r="K48">
            <v>0.43562632632619486</v>
          </cell>
          <cell r="L48">
            <v>0.43562632632619486</v>
          </cell>
          <cell r="M48">
            <v>0.43562632632619486</v>
          </cell>
          <cell r="N48">
            <v>0.43562632632619486</v>
          </cell>
          <cell r="O48">
            <v>0.43562632632619486</v>
          </cell>
          <cell r="P48">
            <v>0.43562632632619486</v>
          </cell>
          <cell r="Q48">
            <v>0.43562632632619486</v>
          </cell>
          <cell r="R48">
            <v>0.43562632632619486</v>
          </cell>
          <cell r="S48">
            <v>0.33074417918943905</v>
          </cell>
          <cell r="T48">
            <v>0.33074417918943905</v>
          </cell>
          <cell r="U48">
            <v>0.33074417918943905</v>
          </cell>
          <cell r="V48">
            <v>0.33074417918943905</v>
          </cell>
          <cell r="W48">
            <v>0.33074417918943905</v>
          </cell>
          <cell r="X48">
            <v>0.33074417918943905</v>
          </cell>
          <cell r="Y48">
            <v>0.33074417918943905</v>
          </cell>
          <cell r="Z48">
            <v>0.33074417918943905</v>
          </cell>
        </row>
        <row r="49">
          <cell r="A49" t="str">
            <v>CN_MB4</v>
          </cell>
          <cell r="B49">
            <v>12</v>
          </cell>
          <cell r="C49">
            <v>0.32735542885252555</v>
          </cell>
          <cell r="D49">
            <v>0.32735542885252555</v>
          </cell>
          <cell r="E49">
            <v>0.32735542885252555</v>
          </cell>
          <cell r="F49">
            <v>0.32735542885252555</v>
          </cell>
          <cell r="G49">
            <v>0.32735542885252555</v>
          </cell>
          <cell r="H49">
            <v>0.33074417918943905</v>
          </cell>
          <cell r="I49">
            <v>0.33074417918943905</v>
          </cell>
          <cell r="J49">
            <v>0.33074417918943905</v>
          </cell>
          <cell r="K49">
            <v>0.43562632632619486</v>
          </cell>
          <cell r="L49">
            <v>0.43562632632619486</v>
          </cell>
          <cell r="M49">
            <v>0.43562632632619486</v>
          </cell>
          <cell r="N49">
            <v>0.43562632632619486</v>
          </cell>
          <cell r="O49">
            <v>0.43562632632619486</v>
          </cell>
          <cell r="P49">
            <v>0.43562632632619486</v>
          </cell>
          <cell r="Q49">
            <v>0.43562632632619486</v>
          </cell>
          <cell r="R49">
            <v>0.43562632632619486</v>
          </cell>
          <cell r="S49">
            <v>0.33074417918943905</v>
          </cell>
          <cell r="T49">
            <v>0.33074417918943905</v>
          </cell>
          <cell r="U49">
            <v>0.33074417918943905</v>
          </cell>
          <cell r="V49">
            <v>0.33074417918943905</v>
          </cell>
          <cell r="W49">
            <v>0.33074417918943905</v>
          </cell>
          <cell r="X49">
            <v>0.33074417918943905</v>
          </cell>
          <cell r="Y49">
            <v>0.33074417918943905</v>
          </cell>
          <cell r="Z49">
            <v>0.33074417918943905</v>
          </cell>
        </row>
        <row r="50">
          <cell r="A50" t="str">
            <v>CN_ON6</v>
          </cell>
          <cell r="B50">
            <v>1</v>
          </cell>
          <cell r="C50">
            <v>0.46172919528012824</v>
          </cell>
          <cell r="D50">
            <v>0.46172919528012824</v>
          </cell>
          <cell r="E50">
            <v>0.46172919528012824</v>
          </cell>
          <cell r="F50">
            <v>0.46172919528012824</v>
          </cell>
          <cell r="G50">
            <v>0.46172919528012824</v>
          </cell>
          <cell r="H50">
            <v>0.46650896927548546</v>
          </cell>
          <cell r="I50">
            <v>0.46650896927548546</v>
          </cell>
          <cell r="J50">
            <v>0.46650896927548546</v>
          </cell>
          <cell r="K50">
            <v>0.6144434317234031</v>
          </cell>
          <cell r="L50">
            <v>0.6144434317234031</v>
          </cell>
          <cell r="M50">
            <v>0.6144434317234031</v>
          </cell>
          <cell r="N50">
            <v>0.6144434317234031</v>
          </cell>
          <cell r="O50">
            <v>0.6144434317234031</v>
          </cell>
          <cell r="P50">
            <v>0.6144434317234031</v>
          </cell>
          <cell r="Q50">
            <v>0.6144434317234031</v>
          </cell>
          <cell r="R50">
            <v>0.6144434317234031</v>
          </cell>
          <cell r="S50">
            <v>0.46650896927548546</v>
          </cell>
          <cell r="T50">
            <v>0.46650896927548546</v>
          </cell>
          <cell r="U50">
            <v>0.46650896927548546</v>
          </cell>
          <cell r="V50">
            <v>0.46650896927548546</v>
          </cell>
          <cell r="W50">
            <v>0.46650896927548546</v>
          </cell>
          <cell r="X50">
            <v>0.46650896927548546</v>
          </cell>
          <cell r="Y50">
            <v>0.46650896927548546</v>
          </cell>
          <cell r="Z50">
            <v>0.46650896927548546</v>
          </cell>
        </row>
        <row r="51">
          <cell r="A51" t="str">
            <v>CN_ON6</v>
          </cell>
          <cell r="B51">
            <v>2</v>
          </cell>
          <cell r="C51">
            <v>0.46172919528012824</v>
          </cell>
          <cell r="D51">
            <v>0.46172919528012824</v>
          </cell>
          <cell r="E51">
            <v>0.46172919528012824</v>
          </cell>
          <cell r="F51">
            <v>0.46172919528012824</v>
          </cell>
          <cell r="G51">
            <v>0.46172919528012824</v>
          </cell>
          <cell r="H51">
            <v>0.46650896927548546</v>
          </cell>
          <cell r="I51">
            <v>0.46650896927548546</v>
          </cell>
          <cell r="J51">
            <v>0.46650896927548546</v>
          </cell>
          <cell r="K51">
            <v>0.6144434317234031</v>
          </cell>
          <cell r="L51">
            <v>0.6144434317234031</v>
          </cell>
          <cell r="M51">
            <v>0.6144434317234031</v>
          </cell>
          <cell r="N51">
            <v>0.6144434317234031</v>
          </cell>
          <cell r="O51">
            <v>0.6144434317234031</v>
          </cell>
          <cell r="P51">
            <v>0.6144434317234031</v>
          </cell>
          <cell r="Q51">
            <v>0.6144434317234031</v>
          </cell>
          <cell r="R51">
            <v>0.6144434317234031</v>
          </cell>
          <cell r="S51">
            <v>0.46650896927548546</v>
          </cell>
          <cell r="T51">
            <v>0.46650896927548546</v>
          </cell>
          <cell r="U51">
            <v>0.46650896927548546</v>
          </cell>
          <cell r="V51">
            <v>0.46650896927548546</v>
          </cell>
          <cell r="W51">
            <v>0.46650896927548546</v>
          </cell>
          <cell r="X51">
            <v>0.46650896927548546</v>
          </cell>
          <cell r="Y51">
            <v>0.46650896927548546</v>
          </cell>
          <cell r="Z51">
            <v>0.46650896927548546</v>
          </cell>
        </row>
        <row r="52">
          <cell r="A52" t="str">
            <v>CN_ON6</v>
          </cell>
          <cell r="B52">
            <v>3</v>
          </cell>
          <cell r="C52">
            <v>0.46172919528012824</v>
          </cell>
          <cell r="D52">
            <v>0.46172919528012824</v>
          </cell>
          <cell r="E52">
            <v>0.46172919528012824</v>
          </cell>
          <cell r="F52">
            <v>0.46172919528012824</v>
          </cell>
          <cell r="G52">
            <v>0.46172919528012824</v>
          </cell>
          <cell r="H52">
            <v>0.46650896927548546</v>
          </cell>
          <cell r="I52">
            <v>0.46650896927548546</v>
          </cell>
          <cell r="J52">
            <v>0.46650896927548546</v>
          </cell>
          <cell r="K52">
            <v>0.6144434317234031</v>
          </cell>
          <cell r="L52">
            <v>0.6144434317234031</v>
          </cell>
          <cell r="M52">
            <v>0.6144434317234031</v>
          </cell>
          <cell r="N52">
            <v>0.6144434317234031</v>
          </cell>
          <cell r="O52">
            <v>0.6144434317234031</v>
          </cell>
          <cell r="P52">
            <v>0.6144434317234031</v>
          </cell>
          <cell r="Q52">
            <v>0.6144434317234031</v>
          </cell>
          <cell r="R52">
            <v>0.6144434317234031</v>
          </cell>
          <cell r="S52">
            <v>0.46650896927548546</v>
          </cell>
          <cell r="T52">
            <v>0.46650896927548546</v>
          </cell>
          <cell r="U52">
            <v>0.46650896927548546</v>
          </cell>
          <cell r="V52">
            <v>0.46650896927548546</v>
          </cell>
          <cell r="W52">
            <v>0.46650896927548546</v>
          </cell>
          <cell r="X52">
            <v>0.46650896927548546</v>
          </cell>
          <cell r="Y52">
            <v>0.46650896927548546</v>
          </cell>
          <cell r="Z52">
            <v>0.46650896927548546</v>
          </cell>
        </row>
        <row r="53">
          <cell r="A53" t="str">
            <v>CN_ON6</v>
          </cell>
          <cell r="B53">
            <v>4</v>
          </cell>
          <cell r="C53">
            <v>0.46172919528012824</v>
          </cell>
          <cell r="D53">
            <v>0.46172919528012824</v>
          </cell>
          <cell r="E53">
            <v>0.46172919528012824</v>
          </cell>
          <cell r="F53">
            <v>0.46172919528012824</v>
          </cell>
          <cell r="G53">
            <v>0.46172919528012824</v>
          </cell>
          <cell r="H53">
            <v>0.46650896927548546</v>
          </cell>
          <cell r="I53">
            <v>0.46650896927548546</v>
          </cell>
          <cell r="J53">
            <v>0.46650896927548546</v>
          </cell>
          <cell r="K53">
            <v>0.6144434317234031</v>
          </cell>
          <cell r="L53">
            <v>0.6144434317234031</v>
          </cell>
          <cell r="M53">
            <v>0.6144434317234031</v>
          </cell>
          <cell r="N53">
            <v>0.6144434317234031</v>
          </cell>
          <cell r="O53">
            <v>0.6144434317234031</v>
          </cell>
          <cell r="P53">
            <v>0.6144434317234031</v>
          </cell>
          <cell r="Q53">
            <v>0.6144434317234031</v>
          </cell>
          <cell r="R53">
            <v>0.6144434317234031</v>
          </cell>
          <cell r="S53">
            <v>0.46650896927548546</v>
          </cell>
          <cell r="T53">
            <v>0.46650896927548546</v>
          </cell>
          <cell r="U53">
            <v>0.46650896927548546</v>
          </cell>
          <cell r="V53">
            <v>0.46650896927548546</v>
          </cell>
          <cell r="W53">
            <v>0.46650896927548546</v>
          </cell>
          <cell r="X53">
            <v>0.46650896927548546</v>
          </cell>
          <cell r="Y53">
            <v>0.46650896927548546</v>
          </cell>
          <cell r="Z53">
            <v>0.46650896927548546</v>
          </cell>
        </row>
        <row r="54">
          <cell r="A54" t="str">
            <v>CN_ON6</v>
          </cell>
          <cell r="B54">
            <v>5</v>
          </cell>
          <cell r="C54">
            <v>0.46172919528012824</v>
          </cell>
          <cell r="D54">
            <v>0.46172919528012824</v>
          </cell>
          <cell r="E54">
            <v>0.46172919528012824</v>
          </cell>
          <cell r="F54">
            <v>0.46172919528012824</v>
          </cell>
          <cell r="G54">
            <v>0.46172919528012824</v>
          </cell>
          <cell r="H54">
            <v>0.46650896927548546</v>
          </cell>
          <cell r="I54">
            <v>0.46650896927548546</v>
          </cell>
          <cell r="J54">
            <v>0.46650896927548546</v>
          </cell>
          <cell r="K54">
            <v>0.6144434317234031</v>
          </cell>
          <cell r="L54">
            <v>0.6144434317234031</v>
          </cell>
          <cell r="M54">
            <v>0.6144434317234031</v>
          </cell>
          <cell r="N54">
            <v>0.6144434317234031</v>
          </cell>
          <cell r="O54">
            <v>0.6144434317234031</v>
          </cell>
          <cell r="P54">
            <v>0.6144434317234031</v>
          </cell>
          <cell r="Q54">
            <v>0.6144434317234031</v>
          </cell>
          <cell r="R54">
            <v>0.6144434317234031</v>
          </cell>
          <cell r="S54">
            <v>0.46650896927548546</v>
          </cell>
          <cell r="T54">
            <v>0.46650896927548546</v>
          </cell>
          <cell r="U54">
            <v>0.46650896927548546</v>
          </cell>
          <cell r="V54">
            <v>0.46650896927548546</v>
          </cell>
          <cell r="W54">
            <v>0.46650896927548546</v>
          </cell>
          <cell r="X54">
            <v>0.46650896927548546</v>
          </cell>
          <cell r="Y54">
            <v>0.46650896927548546</v>
          </cell>
          <cell r="Z54">
            <v>0.46650896927548546</v>
          </cell>
        </row>
        <row r="55">
          <cell r="A55" t="str">
            <v>CN_ON6</v>
          </cell>
          <cell r="B55">
            <v>6</v>
          </cell>
          <cell r="C55">
            <v>0.46172919528012824</v>
          </cell>
          <cell r="D55">
            <v>0.46172919528012824</v>
          </cell>
          <cell r="E55">
            <v>0.46172919528012824</v>
          </cell>
          <cell r="F55">
            <v>0.46172919528012824</v>
          </cell>
          <cell r="G55">
            <v>0.46172919528012824</v>
          </cell>
          <cell r="H55">
            <v>0.46650896927548546</v>
          </cell>
          <cell r="I55">
            <v>0.46650896927548546</v>
          </cell>
          <cell r="J55">
            <v>0.46650896927548546</v>
          </cell>
          <cell r="K55">
            <v>0.6144434317234031</v>
          </cell>
          <cell r="L55">
            <v>0.6144434317234031</v>
          </cell>
          <cell r="M55">
            <v>0.6144434317234031</v>
          </cell>
          <cell r="N55">
            <v>0.6144434317234031</v>
          </cell>
          <cell r="O55">
            <v>0.6144434317234031</v>
          </cell>
          <cell r="P55">
            <v>0.6144434317234031</v>
          </cell>
          <cell r="Q55">
            <v>0.6144434317234031</v>
          </cell>
          <cell r="R55">
            <v>0.6144434317234031</v>
          </cell>
          <cell r="S55">
            <v>0.46650896927548546</v>
          </cell>
          <cell r="T55">
            <v>0.46650896927548546</v>
          </cell>
          <cell r="U55">
            <v>0.46650896927548546</v>
          </cell>
          <cell r="V55">
            <v>0.46650896927548546</v>
          </cell>
          <cell r="W55">
            <v>0.46650896927548546</v>
          </cell>
          <cell r="X55">
            <v>0.46650896927548546</v>
          </cell>
          <cell r="Y55">
            <v>0.46650896927548546</v>
          </cell>
          <cell r="Z55">
            <v>0.46650896927548546</v>
          </cell>
        </row>
        <row r="56">
          <cell r="A56" t="str">
            <v>CN_ON6</v>
          </cell>
          <cell r="B56">
            <v>7</v>
          </cell>
          <cell r="C56">
            <v>0.46172919528012824</v>
          </cell>
          <cell r="D56">
            <v>0.46172919528012824</v>
          </cell>
          <cell r="E56">
            <v>0.46172919528012824</v>
          </cell>
          <cell r="F56">
            <v>0.46172919528012824</v>
          </cell>
          <cell r="G56">
            <v>0.46172919528012824</v>
          </cell>
          <cell r="H56">
            <v>0.46650896927548546</v>
          </cell>
          <cell r="I56">
            <v>0.46650896927548546</v>
          </cell>
          <cell r="J56">
            <v>0.46650896927548546</v>
          </cell>
          <cell r="K56">
            <v>0.6144434317234031</v>
          </cell>
          <cell r="L56">
            <v>0.6144434317234031</v>
          </cell>
          <cell r="M56">
            <v>0.6144434317234031</v>
          </cell>
          <cell r="N56">
            <v>0.6144434317234031</v>
          </cell>
          <cell r="O56">
            <v>0.6144434317234031</v>
          </cell>
          <cell r="P56">
            <v>0.6144434317234031</v>
          </cell>
          <cell r="Q56">
            <v>0.6144434317234031</v>
          </cell>
          <cell r="R56">
            <v>0.6144434317234031</v>
          </cell>
          <cell r="S56">
            <v>0.46650896927548546</v>
          </cell>
          <cell r="T56">
            <v>0.46650896927548546</v>
          </cell>
          <cell r="U56">
            <v>0.46650896927548546</v>
          </cell>
          <cell r="V56">
            <v>0.46650896927548546</v>
          </cell>
          <cell r="W56">
            <v>0.46650896927548546</v>
          </cell>
          <cell r="X56">
            <v>0.46650896927548546</v>
          </cell>
          <cell r="Y56">
            <v>0.46650896927548546</v>
          </cell>
          <cell r="Z56">
            <v>0.46650896927548546</v>
          </cell>
        </row>
        <row r="57">
          <cell r="A57" t="str">
            <v>CN_ON6</v>
          </cell>
          <cell r="B57">
            <v>8</v>
          </cell>
          <cell r="C57">
            <v>0.46172919528012824</v>
          </cell>
          <cell r="D57">
            <v>0.46172919528012824</v>
          </cell>
          <cell r="E57">
            <v>0.46172919528012824</v>
          </cell>
          <cell r="F57">
            <v>0.46172919528012824</v>
          </cell>
          <cell r="G57">
            <v>0.46172919528012824</v>
          </cell>
          <cell r="H57">
            <v>0.46650896927548546</v>
          </cell>
          <cell r="I57">
            <v>0.46650896927548546</v>
          </cell>
          <cell r="J57">
            <v>0.46650896927548546</v>
          </cell>
          <cell r="K57">
            <v>0.6144434317234031</v>
          </cell>
          <cell r="L57">
            <v>0.6144434317234031</v>
          </cell>
          <cell r="M57">
            <v>0.6144434317234031</v>
          </cell>
          <cell r="N57">
            <v>0.6144434317234031</v>
          </cell>
          <cell r="O57">
            <v>0.6144434317234031</v>
          </cell>
          <cell r="P57">
            <v>0.6144434317234031</v>
          </cell>
          <cell r="Q57">
            <v>0.6144434317234031</v>
          </cell>
          <cell r="R57">
            <v>0.6144434317234031</v>
          </cell>
          <cell r="S57">
            <v>0.46650896927548546</v>
          </cell>
          <cell r="T57">
            <v>0.46650896927548546</v>
          </cell>
          <cell r="U57">
            <v>0.46650896927548546</v>
          </cell>
          <cell r="V57">
            <v>0.46650896927548546</v>
          </cell>
          <cell r="W57">
            <v>0.46650896927548546</v>
          </cell>
          <cell r="X57">
            <v>0.46650896927548546</v>
          </cell>
          <cell r="Y57">
            <v>0.46650896927548546</v>
          </cell>
          <cell r="Z57">
            <v>0.46650896927548546</v>
          </cell>
        </row>
        <row r="58">
          <cell r="A58" t="str">
            <v>CN_ON6</v>
          </cell>
          <cell r="B58">
            <v>9</v>
          </cell>
          <cell r="C58">
            <v>0.46172919528012824</v>
          </cell>
          <cell r="D58">
            <v>0.46172919528012824</v>
          </cell>
          <cell r="E58">
            <v>0.46172919528012824</v>
          </cell>
          <cell r="F58">
            <v>0.46172919528012824</v>
          </cell>
          <cell r="G58">
            <v>0.46172919528012824</v>
          </cell>
          <cell r="H58">
            <v>0.46650896927548546</v>
          </cell>
          <cell r="I58">
            <v>0.46650896927548546</v>
          </cell>
          <cell r="J58">
            <v>0.46650896927548546</v>
          </cell>
          <cell r="K58">
            <v>0.6144434317234031</v>
          </cell>
          <cell r="L58">
            <v>0.6144434317234031</v>
          </cell>
          <cell r="M58">
            <v>0.6144434317234031</v>
          </cell>
          <cell r="N58">
            <v>0.6144434317234031</v>
          </cell>
          <cell r="O58">
            <v>0.6144434317234031</v>
          </cell>
          <cell r="P58">
            <v>0.6144434317234031</v>
          </cell>
          <cell r="Q58">
            <v>0.6144434317234031</v>
          </cell>
          <cell r="R58">
            <v>0.6144434317234031</v>
          </cell>
          <cell r="S58">
            <v>0.46650896927548546</v>
          </cell>
          <cell r="T58">
            <v>0.46650896927548546</v>
          </cell>
          <cell r="U58">
            <v>0.46650896927548546</v>
          </cell>
          <cell r="V58">
            <v>0.46650896927548546</v>
          </cell>
          <cell r="W58">
            <v>0.46650896927548546</v>
          </cell>
          <cell r="X58">
            <v>0.46650896927548546</v>
          </cell>
          <cell r="Y58">
            <v>0.46650896927548546</v>
          </cell>
          <cell r="Z58">
            <v>0.46650896927548546</v>
          </cell>
        </row>
        <row r="59">
          <cell r="A59" t="str">
            <v>CN_ON6</v>
          </cell>
          <cell r="B59">
            <v>10</v>
          </cell>
          <cell r="C59">
            <v>0.46172919528012824</v>
          </cell>
          <cell r="D59">
            <v>0.46172919528012824</v>
          </cell>
          <cell r="E59">
            <v>0.46172919528012824</v>
          </cell>
          <cell r="F59">
            <v>0.46172919528012824</v>
          </cell>
          <cell r="G59">
            <v>0.46172919528012824</v>
          </cell>
          <cell r="H59">
            <v>0.46650896927548546</v>
          </cell>
          <cell r="I59">
            <v>0.46650896927548546</v>
          </cell>
          <cell r="J59">
            <v>0.46650896927548546</v>
          </cell>
          <cell r="K59">
            <v>0.6144434317234031</v>
          </cell>
          <cell r="L59">
            <v>0.6144434317234031</v>
          </cell>
          <cell r="M59">
            <v>0.6144434317234031</v>
          </cell>
          <cell r="N59">
            <v>0.6144434317234031</v>
          </cell>
          <cell r="O59">
            <v>0.6144434317234031</v>
          </cell>
          <cell r="P59">
            <v>0.6144434317234031</v>
          </cell>
          <cell r="Q59">
            <v>0.6144434317234031</v>
          </cell>
          <cell r="R59">
            <v>0.6144434317234031</v>
          </cell>
          <cell r="S59">
            <v>0.46650896927548546</v>
          </cell>
          <cell r="T59">
            <v>0.46650896927548546</v>
          </cell>
          <cell r="U59">
            <v>0.46650896927548546</v>
          </cell>
          <cell r="V59">
            <v>0.46650896927548546</v>
          </cell>
          <cell r="W59">
            <v>0.46650896927548546</v>
          </cell>
          <cell r="X59">
            <v>0.46650896927548546</v>
          </cell>
          <cell r="Y59">
            <v>0.46650896927548546</v>
          </cell>
          <cell r="Z59">
            <v>0.46650896927548546</v>
          </cell>
        </row>
        <row r="60">
          <cell r="A60" t="str">
            <v>CN_ON6</v>
          </cell>
          <cell r="B60">
            <v>11</v>
          </cell>
          <cell r="C60">
            <v>0.46172919528012824</v>
          </cell>
          <cell r="D60">
            <v>0.46172919528012824</v>
          </cell>
          <cell r="E60">
            <v>0.46172919528012824</v>
          </cell>
          <cell r="F60">
            <v>0.46172919528012824</v>
          </cell>
          <cell r="G60">
            <v>0.46172919528012824</v>
          </cell>
          <cell r="H60">
            <v>0.46650896927548546</v>
          </cell>
          <cell r="I60">
            <v>0.46650896927548546</v>
          </cell>
          <cell r="J60">
            <v>0.46650896927548546</v>
          </cell>
          <cell r="K60">
            <v>0.6144434317234031</v>
          </cell>
          <cell r="L60">
            <v>0.6144434317234031</v>
          </cell>
          <cell r="M60">
            <v>0.6144434317234031</v>
          </cell>
          <cell r="N60">
            <v>0.6144434317234031</v>
          </cell>
          <cell r="O60">
            <v>0.6144434317234031</v>
          </cell>
          <cell r="P60">
            <v>0.6144434317234031</v>
          </cell>
          <cell r="Q60">
            <v>0.6144434317234031</v>
          </cell>
          <cell r="R60">
            <v>0.6144434317234031</v>
          </cell>
          <cell r="S60">
            <v>0.46650896927548546</v>
          </cell>
          <cell r="T60">
            <v>0.46650896927548546</v>
          </cell>
          <cell r="U60">
            <v>0.46650896927548546</v>
          </cell>
          <cell r="V60">
            <v>0.46650896927548546</v>
          </cell>
          <cell r="W60">
            <v>0.46650896927548546</v>
          </cell>
          <cell r="X60">
            <v>0.46650896927548546</v>
          </cell>
          <cell r="Y60">
            <v>0.46650896927548546</v>
          </cell>
          <cell r="Z60">
            <v>0.46650896927548546</v>
          </cell>
        </row>
        <row r="61">
          <cell r="A61" t="str">
            <v>CN_ON6</v>
          </cell>
          <cell r="B61">
            <v>12</v>
          </cell>
          <cell r="C61">
            <v>0.46172919528012824</v>
          </cell>
          <cell r="D61">
            <v>0.46172919528012824</v>
          </cell>
          <cell r="E61">
            <v>0.46172919528012824</v>
          </cell>
          <cell r="F61">
            <v>0.46172919528012824</v>
          </cell>
          <cell r="G61">
            <v>0.46172919528012824</v>
          </cell>
          <cell r="H61">
            <v>0.46650896927548546</v>
          </cell>
          <cell r="I61">
            <v>0.46650896927548546</v>
          </cell>
          <cell r="J61">
            <v>0.46650896927548546</v>
          </cell>
          <cell r="K61">
            <v>0.6144434317234031</v>
          </cell>
          <cell r="L61">
            <v>0.6144434317234031</v>
          </cell>
          <cell r="M61">
            <v>0.6144434317234031</v>
          </cell>
          <cell r="N61">
            <v>0.6144434317234031</v>
          </cell>
          <cell r="O61">
            <v>0.6144434317234031</v>
          </cell>
          <cell r="P61">
            <v>0.6144434317234031</v>
          </cell>
          <cell r="Q61">
            <v>0.6144434317234031</v>
          </cell>
          <cell r="R61">
            <v>0.6144434317234031</v>
          </cell>
          <cell r="S61">
            <v>0.46650896927548546</v>
          </cell>
          <cell r="T61">
            <v>0.46650896927548546</v>
          </cell>
          <cell r="U61">
            <v>0.46650896927548546</v>
          </cell>
          <cell r="V61">
            <v>0.46650896927548546</v>
          </cell>
          <cell r="W61">
            <v>0.46650896927548546</v>
          </cell>
          <cell r="X61">
            <v>0.46650896927548546</v>
          </cell>
          <cell r="Y61">
            <v>0.46650896927548546</v>
          </cell>
          <cell r="Z61">
            <v>0.46650896927548546</v>
          </cell>
        </row>
        <row r="62">
          <cell r="A62" t="str">
            <v>CN_PQ6</v>
          </cell>
          <cell r="B62">
            <v>1</v>
          </cell>
          <cell r="C62">
            <v>0.46172919528012824</v>
          </cell>
          <cell r="D62">
            <v>0.46172919528012824</v>
          </cell>
          <cell r="E62">
            <v>0.46172919528012824</v>
          </cell>
          <cell r="F62">
            <v>0.46172919528012824</v>
          </cell>
          <cell r="G62">
            <v>0.46172919528012824</v>
          </cell>
          <cell r="H62">
            <v>0.46650896927548546</v>
          </cell>
          <cell r="I62">
            <v>0.46650896927548546</v>
          </cell>
          <cell r="J62">
            <v>0.46650896927548546</v>
          </cell>
          <cell r="K62">
            <v>0.6144434317234031</v>
          </cell>
          <cell r="L62">
            <v>0.6144434317234031</v>
          </cell>
          <cell r="M62">
            <v>0.6144434317234031</v>
          </cell>
          <cell r="N62">
            <v>0.6144434317234031</v>
          </cell>
          <cell r="O62">
            <v>0.6144434317234031</v>
          </cell>
          <cell r="P62">
            <v>0.6144434317234031</v>
          </cell>
          <cell r="Q62">
            <v>0.6144434317234031</v>
          </cell>
          <cell r="R62">
            <v>0.6144434317234031</v>
          </cell>
          <cell r="S62">
            <v>0.46650896927548546</v>
          </cell>
          <cell r="T62">
            <v>0.46650896927548546</v>
          </cell>
          <cell r="U62">
            <v>0.46650896927548546</v>
          </cell>
          <cell r="V62">
            <v>0.46650896927548546</v>
          </cell>
          <cell r="W62">
            <v>0.46650896927548546</v>
          </cell>
          <cell r="X62">
            <v>0.46650896927548546</v>
          </cell>
          <cell r="Y62">
            <v>0.46650896927548546</v>
          </cell>
          <cell r="Z62">
            <v>0.46650896927548546</v>
          </cell>
        </row>
        <row r="63">
          <cell r="A63" t="str">
            <v>CN_PQ6</v>
          </cell>
          <cell r="B63">
            <v>2</v>
          </cell>
          <cell r="C63">
            <v>0.46172919528012824</v>
          </cell>
          <cell r="D63">
            <v>0.46172919528012824</v>
          </cell>
          <cell r="E63">
            <v>0.46172919528012824</v>
          </cell>
          <cell r="F63">
            <v>0.46172919528012824</v>
          </cell>
          <cell r="G63">
            <v>0.46172919528012824</v>
          </cell>
          <cell r="H63">
            <v>0.46650896927548546</v>
          </cell>
          <cell r="I63">
            <v>0.46650896927548546</v>
          </cell>
          <cell r="J63">
            <v>0.46650896927548546</v>
          </cell>
          <cell r="K63">
            <v>0.6144434317234031</v>
          </cell>
          <cell r="L63">
            <v>0.6144434317234031</v>
          </cell>
          <cell r="M63">
            <v>0.6144434317234031</v>
          </cell>
          <cell r="N63">
            <v>0.6144434317234031</v>
          </cell>
          <cell r="O63">
            <v>0.6144434317234031</v>
          </cell>
          <cell r="P63">
            <v>0.6144434317234031</v>
          </cell>
          <cell r="Q63">
            <v>0.6144434317234031</v>
          </cell>
          <cell r="R63">
            <v>0.6144434317234031</v>
          </cell>
          <cell r="S63">
            <v>0.46650896927548546</v>
          </cell>
          <cell r="T63">
            <v>0.46650896927548546</v>
          </cell>
          <cell r="U63">
            <v>0.46650896927548546</v>
          </cell>
          <cell r="V63">
            <v>0.46650896927548546</v>
          </cell>
          <cell r="W63">
            <v>0.46650896927548546</v>
          </cell>
          <cell r="X63">
            <v>0.46650896927548546</v>
          </cell>
          <cell r="Y63">
            <v>0.46650896927548546</v>
          </cell>
          <cell r="Z63">
            <v>0.46650896927548546</v>
          </cell>
        </row>
        <row r="64">
          <cell r="A64" t="str">
            <v>CN_PQ6</v>
          </cell>
          <cell r="B64">
            <v>3</v>
          </cell>
          <cell r="C64">
            <v>0.46172919528012824</v>
          </cell>
          <cell r="D64">
            <v>0.46172919528012824</v>
          </cell>
          <cell r="E64">
            <v>0.46172919528012824</v>
          </cell>
          <cell r="F64">
            <v>0.46172919528012824</v>
          </cell>
          <cell r="G64">
            <v>0.46172919528012824</v>
          </cell>
          <cell r="H64">
            <v>0.46650896927548546</v>
          </cell>
          <cell r="I64">
            <v>0.46650896927548546</v>
          </cell>
          <cell r="J64">
            <v>0.46650896927548546</v>
          </cell>
          <cell r="K64">
            <v>0.6144434317234031</v>
          </cell>
          <cell r="L64">
            <v>0.6144434317234031</v>
          </cell>
          <cell r="M64">
            <v>0.6144434317234031</v>
          </cell>
          <cell r="N64">
            <v>0.6144434317234031</v>
          </cell>
          <cell r="O64">
            <v>0.6144434317234031</v>
          </cell>
          <cell r="P64">
            <v>0.6144434317234031</v>
          </cell>
          <cell r="Q64">
            <v>0.6144434317234031</v>
          </cell>
          <cell r="R64">
            <v>0.6144434317234031</v>
          </cell>
          <cell r="S64">
            <v>0.46650896927548546</v>
          </cell>
          <cell r="T64">
            <v>0.46650896927548546</v>
          </cell>
          <cell r="U64">
            <v>0.46650896927548546</v>
          </cell>
          <cell r="V64">
            <v>0.46650896927548546</v>
          </cell>
          <cell r="W64">
            <v>0.46650896927548546</v>
          </cell>
          <cell r="X64">
            <v>0.46650896927548546</v>
          </cell>
          <cell r="Y64">
            <v>0.46650896927548546</v>
          </cell>
          <cell r="Z64">
            <v>0.46650896927548546</v>
          </cell>
        </row>
        <row r="65">
          <cell r="A65" t="str">
            <v>CN_PQ6</v>
          </cell>
          <cell r="B65">
            <v>4</v>
          </cell>
          <cell r="C65">
            <v>0.46172919528012824</v>
          </cell>
          <cell r="D65">
            <v>0.46172919528012824</v>
          </cell>
          <cell r="E65">
            <v>0.46172919528012824</v>
          </cell>
          <cell r="F65">
            <v>0.46172919528012824</v>
          </cell>
          <cell r="G65">
            <v>0.46172919528012824</v>
          </cell>
          <cell r="H65">
            <v>0.46650896927548546</v>
          </cell>
          <cell r="I65">
            <v>0.46650896927548546</v>
          </cell>
          <cell r="J65">
            <v>0.46650896927548546</v>
          </cell>
          <cell r="K65">
            <v>0.6144434317234031</v>
          </cell>
          <cell r="L65">
            <v>0.6144434317234031</v>
          </cell>
          <cell r="M65">
            <v>0.6144434317234031</v>
          </cell>
          <cell r="N65">
            <v>0.6144434317234031</v>
          </cell>
          <cell r="O65">
            <v>0.6144434317234031</v>
          </cell>
          <cell r="P65">
            <v>0.6144434317234031</v>
          </cell>
          <cell r="Q65">
            <v>0.6144434317234031</v>
          </cell>
          <cell r="R65">
            <v>0.6144434317234031</v>
          </cell>
          <cell r="S65">
            <v>0.46650896927548546</v>
          </cell>
          <cell r="T65">
            <v>0.46650896927548546</v>
          </cell>
          <cell r="U65">
            <v>0.46650896927548546</v>
          </cell>
          <cell r="V65">
            <v>0.46650896927548546</v>
          </cell>
          <cell r="W65">
            <v>0.46650896927548546</v>
          </cell>
          <cell r="X65">
            <v>0.46650896927548546</v>
          </cell>
          <cell r="Y65">
            <v>0.46650896927548546</v>
          </cell>
          <cell r="Z65">
            <v>0.46650896927548546</v>
          </cell>
        </row>
        <row r="66">
          <cell r="A66" t="str">
            <v>CN_PQ6</v>
          </cell>
          <cell r="B66">
            <v>5</v>
          </cell>
          <cell r="C66">
            <v>0.46172919528012824</v>
          </cell>
          <cell r="D66">
            <v>0.46172919528012824</v>
          </cell>
          <cell r="E66">
            <v>0.46172919528012824</v>
          </cell>
          <cell r="F66">
            <v>0.46172919528012824</v>
          </cell>
          <cell r="G66">
            <v>0.46172919528012824</v>
          </cell>
          <cell r="H66">
            <v>0.46650896927548546</v>
          </cell>
          <cell r="I66">
            <v>0.46650896927548546</v>
          </cell>
          <cell r="J66">
            <v>0.46650896927548546</v>
          </cell>
          <cell r="K66">
            <v>0.6144434317234031</v>
          </cell>
          <cell r="L66">
            <v>0.6144434317234031</v>
          </cell>
          <cell r="M66">
            <v>0.6144434317234031</v>
          </cell>
          <cell r="N66">
            <v>0.6144434317234031</v>
          </cell>
          <cell r="O66">
            <v>0.6144434317234031</v>
          </cell>
          <cell r="P66">
            <v>0.6144434317234031</v>
          </cell>
          <cell r="Q66">
            <v>0.6144434317234031</v>
          </cell>
          <cell r="R66">
            <v>0.6144434317234031</v>
          </cell>
          <cell r="S66">
            <v>0.46650896927548546</v>
          </cell>
          <cell r="T66">
            <v>0.46650896927548546</v>
          </cell>
          <cell r="U66">
            <v>0.46650896927548546</v>
          </cell>
          <cell r="V66">
            <v>0.46650896927548546</v>
          </cell>
          <cell r="W66">
            <v>0.46650896927548546</v>
          </cell>
          <cell r="X66">
            <v>0.46650896927548546</v>
          </cell>
          <cell r="Y66">
            <v>0.46650896927548546</v>
          </cell>
          <cell r="Z66">
            <v>0.46650896927548546</v>
          </cell>
        </row>
        <row r="67">
          <cell r="A67" t="str">
            <v>CN_PQ6</v>
          </cell>
          <cell r="B67">
            <v>6</v>
          </cell>
          <cell r="C67">
            <v>0.46172919528012824</v>
          </cell>
          <cell r="D67">
            <v>0.46172919528012824</v>
          </cell>
          <cell r="E67">
            <v>0.46172919528012824</v>
          </cell>
          <cell r="F67">
            <v>0.46172919528012824</v>
          </cell>
          <cell r="G67">
            <v>0.46172919528012824</v>
          </cell>
          <cell r="H67">
            <v>0.46650896927548546</v>
          </cell>
          <cell r="I67">
            <v>0.46650896927548546</v>
          </cell>
          <cell r="J67">
            <v>0.46650896927548546</v>
          </cell>
          <cell r="K67">
            <v>0.6144434317234031</v>
          </cell>
          <cell r="L67">
            <v>0.6144434317234031</v>
          </cell>
          <cell r="M67">
            <v>0.6144434317234031</v>
          </cell>
          <cell r="N67">
            <v>0.6144434317234031</v>
          </cell>
          <cell r="O67">
            <v>0.6144434317234031</v>
          </cell>
          <cell r="P67">
            <v>0.6144434317234031</v>
          </cell>
          <cell r="Q67">
            <v>0.6144434317234031</v>
          </cell>
          <cell r="R67">
            <v>0.6144434317234031</v>
          </cell>
          <cell r="S67">
            <v>0.46650896927548546</v>
          </cell>
          <cell r="T67">
            <v>0.46650896927548546</v>
          </cell>
          <cell r="U67">
            <v>0.46650896927548546</v>
          </cell>
          <cell r="V67">
            <v>0.46650896927548546</v>
          </cell>
          <cell r="W67">
            <v>0.46650896927548546</v>
          </cell>
          <cell r="X67">
            <v>0.46650896927548546</v>
          </cell>
          <cell r="Y67">
            <v>0.46650896927548546</v>
          </cell>
          <cell r="Z67">
            <v>0.46650896927548546</v>
          </cell>
        </row>
        <row r="68">
          <cell r="A68" t="str">
            <v>CN_PQ6</v>
          </cell>
          <cell r="B68">
            <v>7</v>
          </cell>
          <cell r="C68">
            <v>0.46172919528012824</v>
          </cell>
          <cell r="D68">
            <v>0.46172919528012824</v>
          </cell>
          <cell r="E68">
            <v>0.46172919528012824</v>
          </cell>
          <cell r="F68">
            <v>0.46172919528012824</v>
          </cell>
          <cell r="G68">
            <v>0.46172919528012824</v>
          </cell>
          <cell r="H68">
            <v>0.46650896927548546</v>
          </cell>
          <cell r="I68">
            <v>0.46650896927548546</v>
          </cell>
          <cell r="J68">
            <v>0.46650896927548546</v>
          </cell>
          <cell r="K68">
            <v>0.6144434317234031</v>
          </cell>
          <cell r="L68">
            <v>0.6144434317234031</v>
          </cell>
          <cell r="M68">
            <v>0.6144434317234031</v>
          </cell>
          <cell r="N68">
            <v>0.6144434317234031</v>
          </cell>
          <cell r="O68">
            <v>0.6144434317234031</v>
          </cell>
          <cell r="P68">
            <v>0.6144434317234031</v>
          </cell>
          <cell r="Q68">
            <v>0.6144434317234031</v>
          </cell>
          <cell r="R68">
            <v>0.6144434317234031</v>
          </cell>
          <cell r="S68">
            <v>0.46650896927548546</v>
          </cell>
          <cell r="T68">
            <v>0.46650896927548546</v>
          </cell>
          <cell r="U68">
            <v>0.46650896927548546</v>
          </cell>
          <cell r="V68">
            <v>0.46650896927548546</v>
          </cell>
          <cell r="W68">
            <v>0.46650896927548546</v>
          </cell>
          <cell r="X68">
            <v>0.46650896927548546</v>
          </cell>
          <cell r="Y68">
            <v>0.46650896927548546</v>
          </cell>
          <cell r="Z68">
            <v>0.46650896927548546</v>
          </cell>
        </row>
        <row r="69">
          <cell r="A69" t="str">
            <v>CN_PQ6</v>
          </cell>
          <cell r="B69">
            <v>8</v>
          </cell>
          <cell r="C69">
            <v>0.46172919528012824</v>
          </cell>
          <cell r="D69">
            <v>0.46172919528012824</v>
          </cell>
          <cell r="E69">
            <v>0.46172919528012824</v>
          </cell>
          <cell r="F69">
            <v>0.46172919528012824</v>
          </cell>
          <cell r="G69">
            <v>0.46172919528012824</v>
          </cell>
          <cell r="H69">
            <v>0.46650896927548546</v>
          </cell>
          <cell r="I69">
            <v>0.46650896927548546</v>
          </cell>
          <cell r="J69">
            <v>0.46650896927548546</v>
          </cell>
          <cell r="K69">
            <v>0.6144434317234031</v>
          </cell>
          <cell r="L69">
            <v>0.6144434317234031</v>
          </cell>
          <cell r="M69">
            <v>0.6144434317234031</v>
          </cell>
          <cell r="N69">
            <v>0.6144434317234031</v>
          </cell>
          <cell r="O69">
            <v>0.6144434317234031</v>
          </cell>
          <cell r="P69">
            <v>0.6144434317234031</v>
          </cell>
          <cell r="Q69">
            <v>0.6144434317234031</v>
          </cell>
          <cell r="R69">
            <v>0.6144434317234031</v>
          </cell>
          <cell r="S69">
            <v>0.46650896927548546</v>
          </cell>
          <cell r="T69">
            <v>0.46650896927548546</v>
          </cell>
          <cell r="U69">
            <v>0.46650896927548546</v>
          </cell>
          <cell r="V69">
            <v>0.46650896927548546</v>
          </cell>
          <cell r="W69">
            <v>0.46650896927548546</v>
          </cell>
          <cell r="X69">
            <v>0.46650896927548546</v>
          </cell>
          <cell r="Y69">
            <v>0.46650896927548546</v>
          </cell>
          <cell r="Z69">
            <v>0.46650896927548546</v>
          </cell>
        </row>
        <row r="70">
          <cell r="A70" t="str">
            <v>CN_PQ6</v>
          </cell>
          <cell r="B70">
            <v>9</v>
          </cell>
          <cell r="C70">
            <v>0.46172919528012824</v>
          </cell>
          <cell r="D70">
            <v>0.46172919528012824</v>
          </cell>
          <cell r="E70">
            <v>0.46172919528012824</v>
          </cell>
          <cell r="F70">
            <v>0.46172919528012824</v>
          </cell>
          <cell r="G70">
            <v>0.46172919528012824</v>
          </cell>
          <cell r="H70">
            <v>0.46650896927548546</v>
          </cell>
          <cell r="I70">
            <v>0.46650896927548546</v>
          </cell>
          <cell r="J70">
            <v>0.46650896927548546</v>
          </cell>
          <cell r="K70">
            <v>0.6144434317234031</v>
          </cell>
          <cell r="L70">
            <v>0.6144434317234031</v>
          </cell>
          <cell r="M70">
            <v>0.6144434317234031</v>
          </cell>
          <cell r="N70">
            <v>0.6144434317234031</v>
          </cell>
          <cell r="O70">
            <v>0.6144434317234031</v>
          </cell>
          <cell r="P70">
            <v>0.6144434317234031</v>
          </cell>
          <cell r="Q70">
            <v>0.6144434317234031</v>
          </cell>
          <cell r="R70">
            <v>0.6144434317234031</v>
          </cell>
          <cell r="S70">
            <v>0.46650896927548546</v>
          </cell>
          <cell r="T70">
            <v>0.46650896927548546</v>
          </cell>
          <cell r="U70">
            <v>0.46650896927548546</v>
          </cell>
          <cell r="V70">
            <v>0.46650896927548546</v>
          </cell>
          <cell r="W70">
            <v>0.46650896927548546</v>
          </cell>
          <cell r="X70">
            <v>0.46650896927548546</v>
          </cell>
          <cell r="Y70">
            <v>0.46650896927548546</v>
          </cell>
          <cell r="Z70">
            <v>0.46650896927548546</v>
          </cell>
        </row>
        <row r="71">
          <cell r="A71" t="str">
            <v>CN_PQ6</v>
          </cell>
          <cell r="B71">
            <v>10</v>
          </cell>
          <cell r="C71">
            <v>0.46172919528012824</v>
          </cell>
          <cell r="D71">
            <v>0.46172919528012824</v>
          </cell>
          <cell r="E71">
            <v>0.46172919528012824</v>
          </cell>
          <cell r="F71">
            <v>0.46172919528012824</v>
          </cell>
          <cell r="G71">
            <v>0.46172919528012824</v>
          </cell>
          <cell r="H71">
            <v>0.46650896927548546</v>
          </cell>
          <cell r="I71">
            <v>0.46650896927548546</v>
          </cell>
          <cell r="J71">
            <v>0.46650896927548546</v>
          </cell>
          <cell r="K71">
            <v>0.6144434317234031</v>
          </cell>
          <cell r="L71">
            <v>0.6144434317234031</v>
          </cell>
          <cell r="M71">
            <v>0.6144434317234031</v>
          </cell>
          <cell r="N71">
            <v>0.6144434317234031</v>
          </cell>
          <cell r="O71">
            <v>0.6144434317234031</v>
          </cell>
          <cell r="P71">
            <v>0.6144434317234031</v>
          </cell>
          <cell r="Q71">
            <v>0.6144434317234031</v>
          </cell>
          <cell r="R71">
            <v>0.6144434317234031</v>
          </cell>
          <cell r="S71">
            <v>0.46650896927548546</v>
          </cell>
          <cell r="T71">
            <v>0.46650896927548546</v>
          </cell>
          <cell r="U71">
            <v>0.46650896927548546</v>
          </cell>
          <cell r="V71">
            <v>0.46650896927548546</v>
          </cell>
          <cell r="W71">
            <v>0.46650896927548546</v>
          </cell>
          <cell r="X71">
            <v>0.46650896927548546</v>
          </cell>
          <cell r="Y71">
            <v>0.46650896927548546</v>
          </cell>
          <cell r="Z71">
            <v>0.46650896927548546</v>
          </cell>
        </row>
        <row r="72">
          <cell r="A72" t="str">
            <v>CN_PQ6</v>
          </cell>
          <cell r="B72">
            <v>11</v>
          </cell>
          <cell r="C72">
            <v>0.46172919528012824</v>
          </cell>
          <cell r="D72">
            <v>0.46172919528012824</v>
          </cell>
          <cell r="E72">
            <v>0.46172919528012824</v>
          </cell>
          <cell r="F72">
            <v>0.46172919528012824</v>
          </cell>
          <cell r="G72">
            <v>0.46172919528012824</v>
          </cell>
          <cell r="H72">
            <v>0.46650896927548546</v>
          </cell>
          <cell r="I72">
            <v>0.46650896927548546</v>
          </cell>
          <cell r="J72">
            <v>0.46650896927548546</v>
          </cell>
          <cell r="K72">
            <v>0.6144434317234031</v>
          </cell>
          <cell r="L72">
            <v>0.6144434317234031</v>
          </cell>
          <cell r="M72">
            <v>0.6144434317234031</v>
          </cell>
          <cell r="N72">
            <v>0.6144434317234031</v>
          </cell>
          <cell r="O72">
            <v>0.6144434317234031</v>
          </cell>
          <cell r="P72">
            <v>0.6144434317234031</v>
          </cell>
          <cell r="Q72">
            <v>0.6144434317234031</v>
          </cell>
          <cell r="R72">
            <v>0.6144434317234031</v>
          </cell>
          <cell r="S72">
            <v>0.46650896927548546</v>
          </cell>
          <cell r="T72">
            <v>0.46650896927548546</v>
          </cell>
          <cell r="U72">
            <v>0.46650896927548546</v>
          </cell>
          <cell r="V72">
            <v>0.46650896927548546</v>
          </cell>
          <cell r="W72">
            <v>0.46650896927548546</v>
          </cell>
          <cell r="X72">
            <v>0.46650896927548546</v>
          </cell>
          <cell r="Y72">
            <v>0.46650896927548546</v>
          </cell>
          <cell r="Z72">
            <v>0.46650896927548546</v>
          </cell>
        </row>
        <row r="73">
          <cell r="A73" t="str">
            <v>CN_PQ6</v>
          </cell>
          <cell r="B73">
            <v>12</v>
          </cell>
          <cell r="C73">
            <v>0.46172919528012824</v>
          </cell>
          <cell r="D73">
            <v>0.46172919528012824</v>
          </cell>
          <cell r="E73">
            <v>0.46172919528012824</v>
          </cell>
          <cell r="F73">
            <v>0.46172919528012824</v>
          </cell>
          <cell r="G73">
            <v>0.46172919528012824</v>
          </cell>
          <cell r="H73">
            <v>0.46650896927548546</v>
          </cell>
          <cell r="I73">
            <v>0.46650896927548546</v>
          </cell>
          <cell r="J73">
            <v>0.46650896927548546</v>
          </cell>
          <cell r="K73">
            <v>0.6144434317234031</v>
          </cell>
          <cell r="L73">
            <v>0.6144434317234031</v>
          </cell>
          <cell r="M73">
            <v>0.6144434317234031</v>
          </cell>
          <cell r="N73">
            <v>0.6144434317234031</v>
          </cell>
          <cell r="O73">
            <v>0.6144434317234031</v>
          </cell>
          <cell r="P73">
            <v>0.6144434317234031</v>
          </cell>
          <cell r="Q73">
            <v>0.6144434317234031</v>
          </cell>
          <cell r="R73">
            <v>0.6144434317234031</v>
          </cell>
          <cell r="S73">
            <v>0.46650896927548546</v>
          </cell>
          <cell r="T73">
            <v>0.46650896927548546</v>
          </cell>
          <cell r="U73">
            <v>0.46650896927548546</v>
          </cell>
          <cell r="V73">
            <v>0.46650896927548546</v>
          </cell>
          <cell r="W73">
            <v>0.46650896927548546</v>
          </cell>
          <cell r="X73">
            <v>0.46650896927548546</v>
          </cell>
          <cell r="Y73">
            <v>0.46650896927548546</v>
          </cell>
          <cell r="Z73">
            <v>0.46650896927548546</v>
          </cell>
        </row>
        <row r="74">
          <cell r="A74" t="str">
            <v>CN_NB4</v>
          </cell>
          <cell r="B74">
            <v>1</v>
          </cell>
          <cell r="C74">
            <v>0.32735542885252555</v>
          </cell>
          <cell r="D74">
            <v>0.32735542885252555</v>
          </cell>
          <cell r="E74">
            <v>0.32735542885252555</v>
          </cell>
          <cell r="F74">
            <v>0.32735542885252555</v>
          </cell>
          <cell r="G74">
            <v>0.32735542885252555</v>
          </cell>
          <cell r="H74">
            <v>0.33074417918943905</v>
          </cell>
          <cell r="I74">
            <v>0.33074417918943905</v>
          </cell>
          <cell r="J74">
            <v>0.33074417918943905</v>
          </cell>
          <cell r="K74">
            <v>0.43562632632619486</v>
          </cell>
          <cell r="L74">
            <v>0.43562632632619486</v>
          </cell>
          <cell r="M74">
            <v>0.43562632632619486</v>
          </cell>
          <cell r="N74">
            <v>0.43562632632619486</v>
          </cell>
          <cell r="O74">
            <v>0.43562632632619486</v>
          </cell>
          <cell r="P74">
            <v>0.43562632632619486</v>
          </cell>
          <cell r="Q74">
            <v>0.43562632632619486</v>
          </cell>
          <cell r="R74">
            <v>0.43562632632619486</v>
          </cell>
          <cell r="S74">
            <v>0.33074417918943905</v>
          </cell>
          <cell r="T74">
            <v>0.33074417918943905</v>
          </cell>
          <cell r="U74">
            <v>0.33074417918943905</v>
          </cell>
          <cell r="V74">
            <v>0.33074417918943905</v>
          </cell>
          <cell r="W74">
            <v>0.33074417918943905</v>
          </cell>
          <cell r="X74">
            <v>0.33074417918943905</v>
          </cell>
          <cell r="Y74">
            <v>0.33074417918943905</v>
          </cell>
          <cell r="Z74">
            <v>0.33074417918943905</v>
          </cell>
        </row>
        <row r="75">
          <cell r="A75" t="str">
            <v>CN_NB4</v>
          </cell>
          <cell r="B75">
            <v>2</v>
          </cell>
          <cell r="C75">
            <v>0.32735542885252555</v>
          </cell>
          <cell r="D75">
            <v>0.32735542885252555</v>
          </cell>
          <cell r="E75">
            <v>0.32735542885252555</v>
          </cell>
          <cell r="F75">
            <v>0.32735542885252555</v>
          </cell>
          <cell r="G75">
            <v>0.32735542885252555</v>
          </cell>
          <cell r="H75">
            <v>0.33074417918943905</v>
          </cell>
          <cell r="I75">
            <v>0.33074417918943905</v>
          </cell>
          <cell r="J75">
            <v>0.33074417918943905</v>
          </cell>
          <cell r="K75">
            <v>0.43562632632619486</v>
          </cell>
          <cell r="L75">
            <v>0.43562632632619486</v>
          </cell>
          <cell r="M75">
            <v>0.43562632632619486</v>
          </cell>
          <cell r="N75">
            <v>0.43562632632619486</v>
          </cell>
          <cell r="O75">
            <v>0.43562632632619486</v>
          </cell>
          <cell r="P75">
            <v>0.43562632632619486</v>
          </cell>
          <cell r="Q75">
            <v>0.43562632632619486</v>
          </cell>
          <cell r="R75">
            <v>0.43562632632619486</v>
          </cell>
          <cell r="S75">
            <v>0.33074417918943905</v>
          </cell>
          <cell r="T75">
            <v>0.33074417918943905</v>
          </cell>
          <cell r="U75">
            <v>0.33074417918943905</v>
          </cell>
          <cell r="V75">
            <v>0.33074417918943905</v>
          </cell>
          <cell r="W75">
            <v>0.33074417918943905</v>
          </cell>
          <cell r="X75">
            <v>0.33074417918943905</v>
          </cell>
          <cell r="Y75">
            <v>0.33074417918943905</v>
          </cell>
          <cell r="Z75">
            <v>0.33074417918943905</v>
          </cell>
        </row>
        <row r="76">
          <cell r="A76" t="str">
            <v>CN_NB4</v>
          </cell>
          <cell r="B76">
            <v>3</v>
          </cell>
          <cell r="C76">
            <v>0.32735542885252555</v>
          </cell>
          <cell r="D76">
            <v>0.32735542885252555</v>
          </cell>
          <cell r="E76">
            <v>0.32735542885252555</v>
          </cell>
          <cell r="F76">
            <v>0.32735542885252555</v>
          </cell>
          <cell r="G76">
            <v>0.32735542885252555</v>
          </cell>
          <cell r="H76">
            <v>0.33074417918943905</v>
          </cell>
          <cell r="I76">
            <v>0.33074417918943905</v>
          </cell>
          <cell r="J76">
            <v>0.33074417918943905</v>
          </cell>
          <cell r="K76">
            <v>0.43562632632619486</v>
          </cell>
          <cell r="L76">
            <v>0.43562632632619486</v>
          </cell>
          <cell r="M76">
            <v>0.43562632632619486</v>
          </cell>
          <cell r="N76">
            <v>0.43562632632619486</v>
          </cell>
          <cell r="O76">
            <v>0.43562632632619486</v>
          </cell>
          <cell r="P76">
            <v>0.43562632632619486</v>
          </cell>
          <cell r="Q76">
            <v>0.43562632632619486</v>
          </cell>
          <cell r="R76">
            <v>0.43562632632619486</v>
          </cell>
          <cell r="S76">
            <v>0.33074417918943905</v>
          </cell>
          <cell r="T76">
            <v>0.33074417918943905</v>
          </cell>
          <cell r="U76">
            <v>0.33074417918943905</v>
          </cell>
          <cell r="V76">
            <v>0.33074417918943905</v>
          </cell>
          <cell r="W76">
            <v>0.33074417918943905</v>
          </cell>
          <cell r="X76">
            <v>0.33074417918943905</v>
          </cell>
          <cell r="Y76">
            <v>0.33074417918943905</v>
          </cell>
          <cell r="Z76">
            <v>0.33074417918943905</v>
          </cell>
        </row>
        <row r="77">
          <cell r="A77" t="str">
            <v>CN_NB4</v>
          </cell>
          <cell r="B77">
            <v>4</v>
          </cell>
          <cell r="C77">
            <v>0.32735542885252555</v>
          </cell>
          <cell r="D77">
            <v>0.32735542885252555</v>
          </cell>
          <cell r="E77">
            <v>0.32735542885252555</v>
          </cell>
          <cell r="F77">
            <v>0.32735542885252555</v>
          </cell>
          <cell r="G77">
            <v>0.32735542885252555</v>
          </cell>
          <cell r="H77">
            <v>0.33074417918943905</v>
          </cell>
          <cell r="I77">
            <v>0.33074417918943905</v>
          </cell>
          <cell r="J77">
            <v>0.33074417918943905</v>
          </cell>
          <cell r="K77">
            <v>0.43562632632619486</v>
          </cell>
          <cell r="L77">
            <v>0.43562632632619486</v>
          </cell>
          <cell r="M77">
            <v>0.43562632632619486</v>
          </cell>
          <cell r="N77">
            <v>0.43562632632619486</v>
          </cell>
          <cell r="O77">
            <v>0.43562632632619486</v>
          </cell>
          <cell r="P77">
            <v>0.43562632632619486</v>
          </cell>
          <cell r="Q77">
            <v>0.43562632632619486</v>
          </cell>
          <cell r="R77">
            <v>0.43562632632619486</v>
          </cell>
          <cell r="S77">
            <v>0.33074417918943905</v>
          </cell>
          <cell r="T77">
            <v>0.33074417918943905</v>
          </cell>
          <cell r="U77">
            <v>0.33074417918943905</v>
          </cell>
          <cell r="V77">
            <v>0.33074417918943905</v>
          </cell>
          <cell r="W77">
            <v>0.33074417918943905</v>
          </cell>
          <cell r="X77">
            <v>0.33074417918943905</v>
          </cell>
          <cell r="Y77">
            <v>0.33074417918943905</v>
          </cell>
          <cell r="Z77">
            <v>0.33074417918943905</v>
          </cell>
        </row>
        <row r="78">
          <cell r="A78" t="str">
            <v>CN_NB4</v>
          </cell>
          <cell r="B78">
            <v>5</v>
          </cell>
          <cell r="C78">
            <v>0.32735542885252555</v>
          </cell>
          <cell r="D78">
            <v>0.32735542885252555</v>
          </cell>
          <cell r="E78">
            <v>0.32735542885252555</v>
          </cell>
          <cell r="F78">
            <v>0.32735542885252555</v>
          </cell>
          <cell r="G78">
            <v>0.32735542885252555</v>
          </cell>
          <cell r="H78">
            <v>0.33074417918943905</v>
          </cell>
          <cell r="I78">
            <v>0.33074417918943905</v>
          </cell>
          <cell r="J78">
            <v>0.33074417918943905</v>
          </cell>
          <cell r="K78">
            <v>0.43562632632619486</v>
          </cell>
          <cell r="L78">
            <v>0.43562632632619486</v>
          </cell>
          <cell r="M78">
            <v>0.43562632632619486</v>
          </cell>
          <cell r="N78">
            <v>0.43562632632619486</v>
          </cell>
          <cell r="O78">
            <v>0.43562632632619486</v>
          </cell>
          <cell r="P78">
            <v>0.43562632632619486</v>
          </cell>
          <cell r="Q78">
            <v>0.43562632632619486</v>
          </cell>
          <cell r="R78">
            <v>0.43562632632619486</v>
          </cell>
          <cell r="S78">
            <v>0.33074417918943905</v>
          </cell>
          <cell r="T78">
            <v>0.33074417918943905</v>
          </cell>
          <cell r="U78">
            <v>0.33074417918943905</v>
          </cell>
          <cell r="V78">
            <v>0.33074417918943905</v>
          </cell>
          <cell r="W78">
            <v>0.33074417918943905</v>
          </cell>
          <cell r="X78">
            <v>0.33074417918943905</v>
          </cell>
          <cell r="Y78">
            <v>0.33074417918943905</v>
          </cell>
          <cell r="Z78">
            <v>0.33074417918943905</v>
          </cell>
        </row>
        <row r="79">
          <cell r="A79" t="str">
            <v>CN_NB4</v>
          </cell>
          <cell r="B79">
            <v>6</v>
          </cell>
          <cell r="C79">
            <v>0.32735542885252555</v>
          </cell>
          <cell r="D79">
            <v>0.32735542885252555</v>
          </cell>
          <cell r="E79">
            <v>0.32735542885252555</v>
          </cell>
          <cell r="F79">
            <v>0.32735542885252555</v>
          </cell>
          <cell r="G79">
            <v>0.32735542885252555</v>
          </cell>
          <cell r="H79">
            <v>0.33074417918943905</v>
          </cell>
          <cell r="I79">
            <v>0.33074417918943905</v>
          </cell>
          <cell r="J79">
            <v>0.33074417918943905</v>
          </cell>
          <cell r="K79">
            <v>0.43562632632619486</v>
          </cell>
          <cell r="L79">
            <v>0.43562632632619486</v>
          </cell>
          <cell r="M79">
            <v>0.43562632632619486</v>
          </cell>
          <cell r="N79">
            <v>0.43562632632619486</v>
          </cell>
          <cell r="O79">
            <v>0.43562632632619486</v>
          </cell>
          <cell r="P79">
            <v>0.43562632632619486</v>
          </cell>
          <cell r="Q79">
            <v>0.43562632632619486</v>
          </cell>
          <cell r="R79">
            <v>0.43562632632619486</v>
          </cell>
          <cell r="S79">
            <v>0.33074417918943905</v>
          </cell>
          <cell r="T79">
            <v>0.33074417918943905</v>
          </cell>
          <cell r="U79">
            <v>0.33074417918943905</v>
          </cell>
          <cell r="V79">
            <v>0.33074417918943905</v>
          </cell>
          <cell r="W79">
            <v>0.33074417918943905</v>
          </cell>
          <cell r="X79">
            <v>0.33074417918943905</v>
          </cell>
          <cell r="Y79">
            <v>0.33074417918943905</v>
          </cell>
          <cell r="Z79">
            <v>0.33074417918943905</v>
          </cell>
        </row>
        <row r="80">
          <cell r="A80" t="str">
            <v>CN_NB4</v>
          </cell>
          <cell r="B80">
            <v>7</v>
          </cell>
          <cell r="C80">
            <v>0.32735542885252555</v>
          </cell>
          <cell r="D80">
            <v>0.32735542885252555</v>
          </cell>
          <cell r="E80">
            <v>0.32735542885252555</v>
          </cell>
          <cell r="F80">
            <v>0.32735542885252555</v>
          </cell>
          <cell r="G80">
            <v>0.32735542885252555</v>
          </cell>
          <cell r="H80">
            <v>0.33074417918943905</v>
          </cell>
          <cell r="I80">
            <v>0.33074417918943905</v>
          </cell>
          <cell r="J80">
            <v>0.33074417918943905</v>
          </cell>
          <cell r="K80">
            <v>0.43562632632619486</v>
          </cell>
          <cell r="L80">
            <v>0.43562632632619486</v>
          </cell>
          <cell r="M80">
            <v>0.43562632632619486</v>
          </cell>
          <cell r="N80">
            <v>0.43562632632619486</v>
          </cell>
          <cell r="O80">
            <v>0.43562632632619486</v>
          </cell>
          <cell r="P80">
            <v>0.43562632632619486</v>
          </cell>
          <cell r="Q80">
            <v>0.43562632632619486</v>
          </cell>
          <cell r="R80">
            <v>0.43562632632619486</v>
          </cell>
          <cell r="S80">
            <v>0.33074417918943905</v>
          </cell>
          <cell r="T80">
            <v>0.33074417918943905</v>
          </cell>
          <cell r="U80">
            <v>0.33074417918943905</v>
          </cell>
          <cell r="V80">
            <v>0.33074417918943905</v>
          </cell>
          <cell r="W80">
            <v>0.33074417918943905</v>
          </cell>
          <cell r="X80">
            <v>0.33074417918943905</v>
          </cell>
          <cell r="Y80">
            <v>0.33074417918943905</v>
          </cell>
          <cell r="Z80">
            <v>0.33074417918943905</v>
          </cell>
        </row>
        <row r="81">
          <cell r="A81" t="str">
            <v>CN_NB4</v>
          </cell>
          <cell r="B81">
            <v>8</v>
          </cell>
          <cell r="C81">
            <v>0.32735542885252555</v>
          </cell>
          <cell r="D81">
            <v>0.32735542885252555</v>
          </cell>
          <cell r="E81">
            <v>0.32735542885252555</v>
          </cell>
          <cell r="F81">
            <v>0.32735542885252555</v>
          </cell>
          <cell r="G81">
            <v>0.32735542885252555</v>
          </cell>
          <cell r="H81">
            <v>0.33074417918943905</v>
          </cell>
          <cell r="I81">
            <v>0.33074417918943905</v>
          </cell>
          <cell r="J81">
            <v>0.33074417918943905</v>
          </cell>
          <cell r="K81">
            <v>0.43562632632619486</v>
          </cell>
          <cell r="L81">
            <v>0.43562632632619486</v>
          </cell>
          <cell r="M81">
            <v>0.43562632632619486</v>
          </cell>
          <cell r="N81">
            <v>0.43562632632619486</v>
          </cell>
          <cell r="O81">
            <v>0.43562632632619486</v>
          </cell>
          <cell r="P81">
            <v>0.43562632632619486</v>
          </cell>
          <cell r="Q81">
            <v>0.43562632632619486</v>
          </cell>
          <cell r="R81">
            <v>0.43562632632619486</v>
          </cell>
          <cell r="S81">
            <v>0.33074417918943905</v>
          </cell>
          <cell r="T81">
            <v>0.33074417918943905</v>
          </cell>
          <cell r="U81">
            <v>0.33074417918943905</v>
          </cell>
          <cell r="V81">
            <v>0.33074417918943905</v>
          </cell>
          <cell r="W81">
            <v>0.33074417918943905</v>
          </cell>
          <cell r="X81">
            <v>0.33074417918943905</v>
          </cell>
          <cell r="Y81">
            <v>0.33074417918943905</v>
          </cell>
          <cell r="Z81">
            <v>0.33074417918943905</v>
          </cell>
        </row>
        <row r="82">
          <cell r="A82" t="str">
            <v>CN_NB4</v>
          </cell>
          <cell r="B82">
            <v>9</v>
          </cell>
          <cell r="C82">
            <v>0.32735542885252555</v>
          </cell>
          <cell r="D82">
            <v>0.32735542885252555</v>
          </cell>
          <cell r="E82">
            <v>0.32735542885252555</v>
          </cell>
          <cell r="F82">
            <v>0.32735542885252555</v>
          </cell>
          <cell r="G82">
            <v>0.32735542885252555</v>
          </cell>
          <cell r="H82">
            <v>0.33074417918943905</v>
          </cell>
          <cell r="I82">
            <v>0.33074417918943905</v>
          </cell>
          <cell r="J82">
            <v>0.33074417918943905</v>
          </cell>
          <cell r="K82">
            <v>0.43562632632619486</v>
          </cell>
          <cell r="L82">
            <v>0.43562632632619486</v>
          </cell>
          <cell r="M82">
            <v>0.43562632632619486</v>
          </cell>
          <cell r="N82">
            <v>0.43562632632619486</v>
          </cell>
          <cell r="O82">
            <v>0.43562632632619486</v>
          </cell>
          <cell r="P82">
            <v>0.43562632632619486</v>
          </cell>
          <cell r="Q82">
            <v>0.43562632632619486</v>
          </cell>
          <cell r="R82">
            <v>0.43562632632619486</v>
          </cell>
          <cell r="S82">
            <v>0.33074417918943905</v>
          </cell>
          <cell r="T82">
            <v>0.33074417918943905</v>
          </cell>
          <cell r="U82">
            <v>0.33074417918943905</v>
          </cell>
          <cell r="V82">
            <v>0.33074417918943905</v>
          </cell>
          <cell r="W82">
            <v>0.33074417918943905</v>
          </cell>
          <cell r="X82">
            <v>0.33074417918943905</v>
          </cell>
          <cell r="Y82">
            <v>0.33074417918943905</v>
          </cell>
          <cell r="Z82">
            <v>0.33074417918943905</v>
          </cell>
        </row>
        <row r="83">
          <cell r="A83" t="str">
            <v>CN_NB4</v>
          </cell>
          <cell r="B83">
            <v>10</v>
          </cell>
          <cell r="C83">
            <v>0.32735542885252555</v>
          </cell>
          <cell r="D83">
            <v>0.32735542885252555</v>
          </cell>
          <cell r="E83">
            <v>0.32735542885252555</v>
          </cell>
          <cell r="F83">
            <v>0.32735542885252555</v>
          </cell>
          <cell r="G83">
            <v>0.32735542885252555</v>
          </cell>
          <cell r="H83">
            <v>0.33074417918943905</v>
          </cell>
          <cell r="I83">
            <v>0.33074417918943905</v>
          </cell>
          <cell r="J83">
            <v>0.33074417918943905</v>
          </cell>
          <cell r="K83">
            <v>0.43562632632619486</v>
          </cell>
          <cell r="L83">
            <v>0.43562632632619486</v>
          </cell>
          <cell r="M83">
            <v>0.43562632632619486</v>
          </cell>
          <cell r="N83">
            <v>0.43562632632619486</v>
          </cell>
          <cell r="O83">
            <v>0.43562632632619486</v>
          </cell>
          <cell r="P83">
            <v>0.43562632632619486</v>
          </cell>
          <cell r="Q83">
            <v>0.43562632632619486</v>
          </cell>
          <cell r="R83">
            <v>0.43562632632619486</v>
          </cell>
          <cell r="S83">
            <v>0.33074417918943905</v>
          </cell>
          <cell r="T83">
            <v>0.33074417918943905</v>
          </cell>
          <cell r="U83">
            <v>0.33074417918943905</v>
          </cell>
          <cell r="V83">
            <v>0.33074417918943905</v>
          </cell>
          <cell r="W83">
            <v>0.33074417918943905</v>
          </cell>
          <cell r="X83">
            <v>0.33074417918943905</v>
          </cell>
          <cell r="Y83">
            <v>0.33074417918943905</v>
          </cell>
          <cell r="Z83">
            <v>0.33074417918943905</v>
          </cell>
        </row>
        <row r="84">
          <cell r="A84" t="str">
            <v>CN_NB4</v>
          </cell>
          <cell r="B84">
            <v>11</v>
          </cell>
          <cell r="C84">
            <v>0.32735542885252555</v>
          </cell>
          <cell r="D84">
            <v>0.32735542885252555</v>
          </cell>
          <cell r="E84">
            <v>0.32735542885252555</v>
          </cell>
          <cell r="F84">
            <v>0.32735542885252555</v>
          </cell>
          <cell r="G84">
            <v>0.32735542885252555</v>
          </cell>
          <cell r="H84">
            <v>0.33074417918943905</v>
          </cell>
          <cell r="I84">
            <v>0.33074417918943905</v>
          </cell>
          <cell r="J84">
            <v>0.33074417918943905</v>
          </cell>
          <cell r="K84">
            <v>0.43562632632619486</v>
          </cell>
          <cell r="L84">
            <v>0.43562632632619486</v>
          </cell>
          <cell r="M84">
            <v>0.43562632632619486</v>
          </cell>
          <cell r="N84">
            <v>0.43562632632619486</v>
          </cell>
          <cell r="O84">
            <v>0.43562632632619486</v>
          </cell>
          <cell r="P84">
            <v>0.43562632632619486</v>
          </cell>
          <cell r="Q84">
            <v>0.43562632632619486</v>
          </cell>
          <cell r="R84">
            <v>0.43562632632619486</v>
          </cell>
          <cell r="S84">
            <v>0.33074417918943905</v>
          </cell>
          <cell r="T84">
            <v>0.33074417918943905</v>
          </cell>
          <cell r="U84">
            <v>0.33074417918943905</v>
          </cell>
          <cell r="V84">
            <v>0.33074417918943905</v>
          </cell>
          <cell r="W84">
            <v>0.33074417918943905</v>
          </cell>
          <cell r="X84">
            <v>0.33074417918943905</v>
          </cell>
          <cell r="Y84">
            <v>0.33074417918943905</v>
          </cell>
          <cell r="Z84">
            <v>0.33074417918943905</v>
          </cell>
        </row>
        <row r="85">
          <cell r="A85" t="str">
            <v>CN_NB4</v>
          </cell>
          <cell r="B85">
            <v>12</v>
          </cell>
          <cell r="C85">
            <v>0.32735542885252555</v>
          </cell>
          <cell r="D85">
            <v>0.32735542885252555</v>
          </cell>
          <cell r="E85">
            <v>0.32735542885252555</v>
          </cell>
          <cell r="F85">
            <v>0.32735542885252555</v>
          </cell>
          <cell r="G85">
            <v>0.32735542885252555</v>
          </cell>
          <cell r="H85">
            <v>0.33074417918943905</v>
          </cell>
          <cell r="I85">
            <v>0.33074417918943905</v>
          </cell>
          <cell r="J85">
            <v>0.33074417918943905</v>
          </cell>
          <cell r="K85">
            <v>0.43562632632619486</v>
          </cell>
          <cell r="L85">
            <v>0.43562632632619486</v>
          </cell>
          <cell r="M85">
            <v>0.43562632632619486</v>
          </cell>
          <cell r="N85">
            <v>0.43562632632619486</v>
          </cell>
          <cell r="O85">
            <v>0.43562632632619486</v>
          </cell>
          <cell r="P85">
            <v>0.43562632632619486</v>
          </cell>
          <cell r="Q85">
            <v>0.43562632632619486</v>
          </cell>
          <cell r="R85">
            <v>0.43562632632619486</v>
          </cell>
          <cell r="S85">
            <v>0.33074417918943905</v>
          </cell>
          <cell r="T85">
            <v>0.33074417918943905</v>
          </cell>
          <cell r="U85">
            <v>0.33074417918943905</v>
          </cell>
          <cell r="V85">
            <v>0.33074417918943905</v>
          </cell>
          <cell r="W85">
            <v>0.33074417918943905</v>
          </cell>
          <cell r="X85">
            <v>0.33074417918943905</v>
          </cell>
          <cell r="Y85">
            <v>0.33074417918943905</v>
          </cell>
          <cell r="Z85">
            <v>0.33074417918943905</v>
          </cell>
        </row>
        <row r="86">
          <cell r="A86" t="str">
            <v>CN_NS6</v>
          </cell>
          <cell r="B86">
            <v>1</v>
          </cell>
          <cell r="C86">
            <v>0.46172919528012824</v>
          </cell>
          <cell r="D86">
            <v>0.46172919528012824</v>
          </cell>
          <cell r="E86">
            <v>0.46172919528012824</v>
          </cell>
          <cell r="F86">
            <v>0.46172919528012824</v>
          </cell>
          <cell r="G86">
            <v>0.46172919528012824</v>
          </cell>
          <cell r="H86">
            <v>0.46650896927548546</v>
          </cell>
          <cell r="I86">
            <v>0.46650896927548546</v>
          </cell>
          <cell r="J86">
            <v>0.46650896927548546</v>
          </cell>
          <cell r="K86">
            <v>0.6144434317234031</v>
          </cell>
          <cell r="L86">
            <v>0.6144434317234031</v>
          </cell>
          <cell r="M86">
            <v>0.6144434317234031</v>
          </cell>
          <cell r="N86">
            <v>0.6144434317234031</v>
          </cell>
          <cell r="O86">
            <v>0.6144434317234031</v>
          </cell>
          <cell r="P86">
            <v>0.6144434317234031</v>
          </cell>
          <cell r="Q86">
            <v>0.6144434317234031</v>
          </cell>
          <cell r="R86">
            <v>0.6144434317234031</v>
          </cell>
          <cell r="S86">
            <v>0.46650896927548546</v>
          </cell>
          <cell r="T86">
            <v>0.46650896927548546</v>
          </cell>
          <cell r="U86">
            <v>0.46650896927548546</v>
          </cell>
          <cell r="V86">
            <v>0.46650896927548546</v>
          </cell>
          <cell r="W86">
            <v>0.46650896927548546</v>
          </cell>
          <cell r="X86">
            <v>0.46650896927548546</v>
          </cell>
          <cell r="Y86">
            <v>0.46650896927548546</v>
          </cell>
          <cell r="Z86">
            <v>0.46650896927548546</v>
          </cell>
        </row>
        <row r="87">
          <cell r="A87" t="str">
            <v>CN_NS6</v>
          </cell>
          <cell r="B87">
            <v>2</v>
          </cell>
          <cell r="C87">
            <v>0.46172919528012824</v>
          </cell>
          <cell r="D87">
            <v>0.46172919528012824</v>
          </cell>
          <cell r="E87">
            <v>0.46172919528012824</v>
          </cell>
          <cell r="F87">
            <v>0.46172919528012824</v>
          </cell>
          <cell r="G87">
            <v>0.46172919528012824</v>
          </cell>
          <cell r="H87">
            <v>0.46650896927548546</v>
          </cell>
          <cell r="I87">
            <v>0.46650896927548546</v>
          </cell>
          <cell r="J87">
            <v>0.46650896927548546</v>
          </cell>
          <cell r="K87">
            <v>0.6144434317234031</v>
          </cell>
          <cell r="L87">
            <v>0.6144434317234031</v>
          </cell>
          <cell r="M87">
            <v>0.6144434317234031</v>
          </cell>
          <cell r="N87">
            <v>0.6144434317234031</v>
          </cell>
          <cell r="O87">
            <v>0.6144434317234031</v>
          </cell>
          <cell r="P87">
            <v>0.6144434317234031</v>
          </cell>
          <cell r="Q87">
            <v>0.6144434317234031</v>
          </cell>
          <cell r="R87">
            <v>0.6144434317234031</v>
          </cell>
          <cell r="S87">
            <v>0.46650896927548546</v>
          </cell>
          <cell r="T87">
            <v>0.46650896927548546</v>
          </cell>
          <cell r="U87">
            <v>0.46650896927548546</v>
          </cell>
          <cell r="V87">
            <v>0.46650896927548546</v>
          </cell>
          <cell r="W87">
            <v>0.46650896927548546</v>
          </cell>
          <cell r="X87">
            <v>0.46650896927548546</v>
          </cell>
          <cell r="Y87">
            <v>0.46650896927548546</v>
          </cell>
          <cell r="Z87">
            <v>0.46650896927548546</v>
          </cell>
        </row>
        <row r="88">
          <cell r="A88" t="str">
            <v>CN_NS6</v>
          </cell>
          <cell r="B88">
            <v>3</v>
          </cell>
          <cell r="C88">
            <v>0.46172919528012824</v>
          </cell>
          <cell r="D88">
            <v>0.46172919528012824</v>
          </cell>
          <cell r="E88">
            <v>0.46172919528012824</v>
          </cell>
          <cell r="F88">
            <v>0.46172919528012824</v>
          </cell>
          <cell r="G88">
            <v>0.46172919528012824</v>
          </cell>
          <cell r="H88">
            <v>0.46650896927548546</v>
          </cell>
          <cell r="I88">
            <v>0.46650896927548546</v>
          </cell>
          <cell r="J88">
            <v>0.46650896927548546</v>
          </cell>
          <cell r="K88">
            <v>0.6144434317234031</v>
          </cell>
          <cell r="L88">
            <v>0.6144434317234031</v>
          </cell>
          <cell r="M88">
            <v>0.6144434317234031</v>
          </cell>
          <cell r="N88">
            <v>0.6144434317234031</v>
          </cell>
          <cell r="O88">
            <v>0.6144434317234031</v>
          </cell>
          <cell r="P88">
            <v>0.6144434317234031</v>
          </cell>
          <cell r="Q88">
            <v>0.6144434317234031</v>
          </cell>
          <cell r="R88">
            <v>0.6144434317234031</v>
          </cell>
          <cell r="S88">
            <v>0.46650896927548546</v>
          </cell>
          <cell r="T88">
            <v>0.46650896927548546</v>
          </cell>
          <cell r="U88">
            <v>0.46650896927548546</v>
          </cell>
          <cell r="V88">
            <v>0.46650896927548546</v>
          </cell>
          <cell r="W88">
            <v>0.46650896927548546</v>
          </cell>
          <cell r="X88">
            <v>0.46650896927548546</v>
          </cell>
          <cell r="Y88">
            <v>0.46650896927548546</v>
          </cell>
          <cell r="Z88">
            <v>0.46650896927548546</v>
          </cell>
        </row>
        <row r="89">
          <cell r="A89" t="str">
            <v>CN_NS6</v>
          </cell>
          <cell r="B89">
            <v>4</v>
          </cell>
          <cell r="C89">
            <v>0.46172919528012824</v>
          </cell>
          <cell r="D89">
            <v>0.46172919528012824</v>
          </cell>
          <cell r="E89">
            <v>0.46172919528012824</v>
          </cell>
          <cell r="F89">
            <v>0.46172919528012824</v>
          </cell>
          <cell r="G89">
            <v>0.46172919528012824</v>
          </cell>
          <cell r="H89">
            <v>0.46650896927548546</v>
          </cell>
          <cell r="I89">
            <v>0.46650896927548546</v>
          </cell>
          <cell r="J89">
            <v>0.46650896927548546</v>
          </cell>
          <cell r="K89">
            <v>0.6144434317234031</v>
          </cell>
          <cell r="L89">
            <v>0.6144434317234031</v>
          </cell>
          <cell r="M89">
            <v>0.6144434317234031</v>
          </cell>
          <cell r="N89">
            <v>0.6144434317234031</v>
          </cell>
          <cell r="O89">
            <v>0.6144434317234031</v>
          </cell>
          <cell r="P89">
            <v>0.6144434317234031</v>
          </cell>
          <cell r="Q89">
            <v>0.6144434317234031</v>
          </cell>
          <cell r="R89">
            <v>0.6144434317234031</v>
          </cell>
          <cell r="S89">
            <v>0.46650896927548546</v>
          </cell>
          <cell r="T89">
            <v>0.46650896927548546</v>
          </cell>
          <cell r="U89">
            <v>0.46650896927548546</v>
          </cell>
          <cell r="V89">
            <v>0.46650896927548546</v>
          </cell>
          <cell r="W89">
            <v>0.46650896927548546</v>
          </cell>
          <cell r="X89">
            <v>0.46650896927548546</v>
          </cell>
          <cell r="Y89">
            <v>0.46650896927548546</v>
          </cell>
          <cell r="Z89">
            <v>0.46650896927548546</v>
          </cell>
        </row>
        <row r="90">
          <cell r="A90" t="str">
            <v>CN_NS6</v>
          </cell>
          <cell r="B90">
            <v>5</v>
          </cell>
          <cell r="C90">
            <v>0.46172919528012824</v>
          </cell>
          <cell r="D90">
            <v>0.46172919528012824</v>
          </cell>
          <cell r="E90">
            <v>0.46172919528012824</v>
          </cell>
          <cell r="F90">
            <v>0.46172919528012824</v>
          </cell>
          <cell r="G90">
            <v>0.46172919528012824</v>
          </cell>
          <cell r="H90">
            <v>0.46650896927548546</v>
          </cell>
          <cell r="I90">
            <v>0.46650896927548546</v>
          </cell>
          <cell r="J90">
            <v>0.46650896927548546</v>
          </cell>
          <cell r="K90">
            <v>0.6144434317234031</v>
          </cell>
          <cell r="L90">
            <v>0.6144434317234031</v>
          </cell>
          <cell r="M90">
            <v>0.6144434317234031</v>
          </cell>
          <cell r="N90">
            <v>0.6144434317234031</v>
          </cell>
          <cell r="O90">
            <v>0.6144434317234031</v>
          </cell>
          <cell r="P90">
            <v>0.6144434317234031</v>
          </cell>
          <cell r="Q90">
            <v>0.6144434317234031</v>
          </cell>
          <cell r="R90">
            <v>0.6144434317234031</v>
          </cell>
          <cell r="S90">
            <v>0.46650896927548546</v>
          </cell>
          <cell r="T90">
            <v>0.46650896927548546</v>
          </cell>
          <cell r="U90">
            <v>0.46650896927548546</v>
          </cell>
          <cell r="V90">
            <v>0.46650896927548546</v>
          </cell>
          <cell r="W90">
            <v>0.46650896927548546</v>
          </cell>
          <cell r="X90">
            <v>0.46650896927548546</v>
          </cell>
          <cell r="Y90">
            <v>0.46650896927548546</v>
          </cell>
          <cell r="Z90">
            <v>0.46650896927548546</v>
          </cell>
        </row>
        <row r="91">
          <cell r="A91" t="str">
            <v>CN_NS6</v>
          </cell>
          <cell r="B91">
            <v>6</v>
          </cell>
          <cell r="C91">
            <v>0.46172919528012824</v>
          </cell>
          <cell r="D91">
            <v>0.46172919528012824</v>
          </cell>
          <cell r="E91">
            <v>0.46172919528012824</v>
          </cell>
          <cell r="F91">
            <v>0.46172919528012824</v>
          </cell>
          <cell r="G91">
            <v>0.46172919528012824</v>
          </cell>
          <cell r="H91">
            <v>0.46650896927548546</v>
          </cell>
          <cell r="I91">
            <v>0.46650896927548546</v>
          </cell>
          <cell r="J91">
            <v>0.46650896927548546</v>
          </cell>
          <cell r="K91">
            <v>0.6144434317234031</v>
          </cell>
          <cell r="L91">
            <v>0.6144434317234031</v>
          </cell>
          <cell r="M91">
            <v>0.6144434317234031</v>
          </cell>
          <cell r="N91">
            <v>0.6144434317234031</v>
          </cell>
          <cell r="O91">
            <v>0.6144434317234031</v>
          </cell>
          <cell r="P91">
            <v>0.6144434317234031</v>
          </cell>
          <cell r="Q91">
            <v>0.6144434317234031</v>
          </cell>
          <cell r="R91">
            <v>0.6144434317234031</v>
          </cell>
          <cell r="S91">
            <v>0.46650896927548546</v>
          </cell>
          <cell r="T91">
            <v>0.46650896927548546</v>
          </cell>
          <cell r="U91">
            <v>0.46650896927548546</v>
          </cell>
          <cell r="V91">
            <v>0.46650896927548546</v>
          </cell>
          <cell r="W91">
            <v>0.46650896927548546</v>
          </cell>
          <cell r="X91">
            <v>0.46650896927548546</v>
          </cell>
          <cell r="Y91">
            <v>0.46650896927548546</v>
          </cell>
          <cell r="Z91">
            <v>0.46650896927548546</v>
          </cell>
        </row>
        <row r="92">
          <cell r="A92" t="str">
            <v>CN_NS6</v>
          </cell>
          <cell r="B92">
            <v>7</v>
          </cell>
          <cell r="C92">
            <v>0.46172919528012824</v>
          </cell>
          <cell r="D92">
            <v>0.46172919528012824</v>
          </cell>
          <cell r="E92">
            <v>0.46172919528012824</v>
          </cell>
          <cell r="F92">
            <v>0.46172919528012824</v>
          </cell>
          <cell r="G92">
            <v>0.46172919528012824</v>
          </cell>
          <cell r="H92">
            <v>0.46650896927548546</v>
          </cell>
          <cell r="I92">
            <v>0.46650896927548546</v>
          </cell>
          <cell r="J92">
            <v>0.46650896927548546</v>
          </cell>
          <cell r="K92">
            <v>0.6144434317234031</v>
          </cell>
          <cell r="L92">
            <v>0.6144434317234031</v>
          </cell>
          <cell r="M92">
            <v>0.6144434317234031</v>
          </cell>
          <cell r="N92">
            <v>0.6144434317234031</v>
          </cell>
          <cell r="O92">
            <v>0.6144434317234031</v>
          </cell>
          <cell r="P92">
            <v>0.6144434317234031</v>
          </cell>
          <cell r="Q92">
            <v>0.6144434317234031</v>
          </cell>
          <cell r="R92">
            <v>0.6144434317234031</v>
          </cell>
          <cell r="S92">
            <v>0.46650896927548546</v>
          </cell>
          <cell r="T92">
            <v>0.46650896927548546</v>
          </cell>
          <cell r="U92">
            <v>0.46650896927548546</v>
          </cell>
          <cell r="V92">
            <v>0.46650896927548546</v>
          </cell>
          <cell r="W92">
            <v>0.46650896927548546</v>
          </cell>
          <cell r="X92">
            <v>0.46650896927548546</v>
          </cell>
          <cell r="Y92">
            <v>0.46650896927548546</v>
          </cell>
          <cell r="Z92">
            <v>0.46650896927548546</v>
          </cell>
        </row>
        <row r="93">
          <cell r="A93" t="str">
            <v>CN_NS6</v>
          </cell>
          <cell r="B93">
            <v>8</v>
          </cell>
          <cell r="C93">
            <v>0.46172919528012824</v>
          </cell>
          <cell r="D93">
            <v>0.46172919528012824</v>
          </cell>
          <cell r="E93">
            <v>0.46172919528012824</v>
          </cell>
          <cell r="F93">
            <v>0.46172919528012824</v>
          </cell>
          <cell r="G93">
            <v>0.46172919528012824</v>
          </cell>
          <cell r="H93">
            <v>0.46650896927548546</v>
          </cell>
          <cell r="I93">
            <v>0.46650896927548546</v>
          </cell>
          <cell r="J93">
            <v>0.46650896927548546</v>
          </cell>
          <cell r="K93">
            <v>0.6144434317234031</v>
          </cell>
          <cell r="L93">
            <v>0.6144434317234031</v>
          </cell>
          <cell r="M93">
            <v>0.6144434317234031</v>
          </cell>
          <cell r="N93">
            <v>0.6144434317234031</v>
          </cell>
          <cell r="O93">
            <v>0.6144434317234031</v>
          </cell>
          <cell r="P93">
            <v>0.6144434317234031</v>
          </cell>
          <cell r="Q93">
            <v>0.6144434317234031</v>
          </cell>
          <cell r="R93">
            <v>0.6144434317234031</v>
          </cell>
          <cell r="S93">
            <v>0.46650896927548546</v>
          </cell>
          <cell r="T93">
            <v>0.46650896927548546</v>
          </cell>
          <cell r="U93">
            <v>0.46650896927548546</v>
          </cell>
          <cell r="V93">
            <v>0.46650896927548546</v>
          </cell>
          <cell r="W93">
            <v>0.46650896927548546</v>
          </cell>
          <cell r="X93">
            <v>0.46650896927548546</v>
          </cell>
          <cell r="Y93">
            <v>0.46650896927548546</v>
          </cell>
          <cell r="Z93">
            <v>0.46650896927548546</v>
          </cell>
        </row>
        <row r="94">
          <cell r="A94" t="str">
            <v>CN_NS6</v>
          </cell>
          <cell r="B94">
            <v>9</v>
          </cell>
          <cell r="C94">
            <v>0.46172919528012824</v>
          </cell>
          <cell r="D94">
            <v>0.46172919528012824</v>
          </cell>
          <cell r="E94">
            <v>0.46172919528012824</v>
          </cell>
          <cell r="F94">
            <v>0.46172919528012824</v>
          </cell>
          <cell r="G94">
            <v>0.46172919528012824</v>
          </cell>
          <cell r="H94">
            <v>0.46650896927548546</v>
          </cell>
          <cell r="I94">
            <v>0.46650896927548546</v>
          </cell>
          <cell r="J94">
            <v>0.46650896927548546</v>
          </cell>
          <cell r="K94">
            <v>0.6144434317234031</v>
          </cell>
          <cell r="L94">
            <v>0.6144434317234031</v>
          </cell>
          <cell r="M94">
            <v>0.6144434317234031</v>
          </cell>
          <cell r="N94">
            <v>0.6144434317234031</v>
          </cell>
          <cell r="O94">
            <v>0.6144434317234031</v>
          </cell>
          <cell r="P94">
            <v>0.6144434317234031</v>
          </cell>
          <cell r="Q94">
            <v>0.6144434317234031</v>
          </cell>
          <cell r="R94">
            <v>0.6144434317234031</v>
          </cell>
          <cell r="S94">
            <v>0.46650896927548546</v>
          </cell>
          <cell r="T94">
            <v>0.46650896927548546</v>
          </cell>
          <cell r="U94">
            <v>0.46650896927548546</v>
          </cell>
          <cell r="V94">
            <v>0.46650896927548546</v>
          </cell>
          <cell r="W94">
            <v>0.46650896927548546</v>
          </cell>
          <cell r="X94">
            <v>0.46650896927548546</v>
          </cell>
          <cell r="Y94">
            <v>0.46650896927548546</v>
          </cell>
          <cell r="Z94">
            <v>0.46650896927548546</v>
          </cell>
        </row>
        <row r="95">
          <cell r="A95" t="str">
            <v>CN_NS6</v>
          </cell>
          <cell r="B95">
            <v>10</v>
          </cell>
          <cell r="C95">
            <v>0.46172919528012824</v>
          </cell>
          <cell r="D95">
            <v>0.46172919528012824</v>
          </cell>
          <cell r="E95">
            <v>0.46172919528012824</v>
          </cell>
          <cell r="F95">
            <v>0.46172919528012824</v>
          </cell>
          <cell r="G95">
            <v>0.46172919528012824</v>
          </cell>
          <cell r="H95">
            <v>0.46650896927548546</v>
          </cell>
          <cell r="I95">
            <v>0.46650896927548546</v>
          </cell>
          <cell r="J95">
            <v>0.46650896927548546</v>
          </cell>
          <cell r="K95">
            <v>0.6144434317234031</v>
          </cell>
          <cell r="L95">
            <v>0.6144434317234031</v>
          </cell>
          <cell r="M95">
            <v>0.6144434317234031</v>
          </cell>
          <cell r="N95">
            <v>0.6144434317234031</v>
          </cell>
          <cell r="O95">
            <v>0.6144434317234031</v>
          </cell>
          <cell r="P95">
            <v>0.6144434317234031</v>
          </cell>
          <cell r="Q95">
            <v>0.6144434317234031</v>
          </cell>
          <cell r="R95">
            <v>0.6144434317234031</v>
          </cell>
          <cell r="S95">
            <v>0.46650896927548546</v>
          </cell>
          <cell r="T95">
            <v>0.46650896927548546</v>
          </cell>
          <cell r="U95">
            <v>0.46650896927548546</v>
          </cell>
          <cell r="V95">
            <v>0.46650896927548546</v>
          </cell>
          <cell r="W95">
            <v>0.46650896927548546</v>
          </cell>
          <cell r="X95">
            <v>0.46650896927548546</v>
          </cell>
          <cell r="Y95">
            <v>0.46650896927548546</v>
          </cell>
          <cell r="Z95">
            <v>0.46650896927548546</v>
          </cell>
        </row>
        <row r="96">
          <cell r="A96" t="str">
            <v>CN_NS6</v>
          </cell>
          <cell r="B96">
            <v>11</v>
          </cell>
          <cell r="C96">
            <v>0.46172919528012824</v>
          </cell>
          <cell r="D96">
            <v>0.46172919528012824</v>
          </cell>
          <cell r="E96">
            <v>0.46172919528012824</v>
          </cell>
          <cell r="F96">
            <v>0.46172919528012824</v>
          </cell>
          <cell r="G96">
            <v>0.46172919528012824</v>
          </cell>
          <cell r="H96">
            <v>0.46650896927548546</v>
          </cell>
          <cell r="I96">
            <v>0.46650896927548546</v>
          </cell>
          <cell r="J96">
            <v>0.46650896927548546</v>
          </cell>
          <cell r="K96">
            <v>0.6144434317234031</v>
          </cell>
          <cell r="L96">
            <v>0.6144434317234031</v>
          </cell>
          <cell r="M96">
            <v>0.6144434317234031</v>
          </cell>
          <cell r="N96">
            <v>0.6144434317234031</v>
          </cell>
          <cell r="O96">
            <v>0.6144434317234031</v>
          </cell>
          <cell r="P96">
            <v>0.6144434317234031</v>
          </cell>
          <cell r="Q96">
            <v>0.6144434317234031</v>
          </cell>
          <cell r="R96">
            <v>0.6144434317234031</v>
          </cell>
          <cell r="S96">
            <v>0.46650896927548546</v>
          </cell>
          <cell r="T96">
            <v>0.46650896927548546</v>
          </cell>
          <cell r="U96">
            <v>0.46650896927548546</v>
          </cell>
          <cell r="V96">
            <v>0.46650896927548546</v>
          </cell>
          <cell r="W96">
            <v>0.46650896927548546</v>
          </cell>
          <cell r="X96">
            <v>0.46650896927548546</v>
          </cell>
          <cell r="Y96">
            <v>0.46650896927548546</v>
          </cell>
          <cell r="Z96">
            <v>0.46650896927548546</v>
          </cell>
        </row>
        <row r="97">
          <cell r="A97" t="str">
            <v>CN_NS6</v>
          </cell>
          <cell r="B97">
            <v>12</v>
          </cell>
          <cell r="C97">
            <v>0.46172919528012824</v>
          </cell>
          <cell r="D97">
            <v>0.46172919528012824</v>
          </cell>
          <cell r="E97">
            <v>0.46172919528012824</v>
          </cell>
          <cell r="F97">
            <v>0.46172919528012824</v>
          </cell>
          <cell r="G97">
            <v>0.46172919528012824</v>
          </cell>
          <cell r="H97">
            <v>0.46650896927548546</v>
          </cell>
          <cell r="I97">
            <v>0.46650896927548546</v>
          </cell>
          <cell r="J97">
            <v>0.46650896927548546</v>
          </cell>
          <cell r="K97">
            <v>0.6144434317234031</v>
          </cell>
          <cell r="L97">
            <v>0.6144434317234031</v>
          </cell>
          <cell r="M97">
            <v>0.6144434317234031</v>
          </cell>
          <cell r="N97">
            <v>0.6144434317234031</v>
          </cell>
          <cell r="O97">
            <v>0.6144434317234031</v>
          </cell>
          <cell r="P97">
            <v>0.6144434317234031</v>
          </cell>
          <cell r="Q97">
            <v>0.6144434317234031</v>
          </cell>
          <cell r="R97">
            <v>0.6144434317234031</v>
          </cell>
          <cell r="S97">
            <v>0.46650896927548546</v>
          </cell>
          <cell r="T97">
            <v>0.46650896927548546</v>
          </cell>
          <cell r="U97">
            <v>0.46650896927548546</v>
          </cell>
          <cell r="V97">
            <v>0.46650896927548546</v>
          </cell>
          <cell r="W97">
            <v>0.46650896927548546</v>
          </cell>
          <cell r="X97">
            <v>0.46650896927548546</v>
          </cell>
          <cell r="Y97">
            <v>0.46650896927548546</v>
          </cell>
          <cell r="Z97">
            <v>0.46650896927548546</v>
          </cell>
        </row>
        <row r="98">
          <cell r="A98" t="str">
            <v>CN_NF4</v>
          </cell>
          <cell r="B98">
            <v>1</v>
          </cell>
          <cell r="C98">
            <v>0.32735542885252555</v>
          </cell>
          <cell r="D98">
            <v>0.32735542885252555</v>
          </cell>
          <cell r="E98">
            <v>0.32735542885252555</v>
          </cell>
          <cell r="F98">
            <v>0.32735542885252555</v>
          </cell>
          <cell r="G98">
            <v>0.32735542885252555</v>
          </cell>
          <cell r="H98">
            <v>0.33074417918943905</v>
          </cell>
          <cell r="I98">
            <v>0.33074417918943905</v>
          </cell>
          <cell r="J98">
            <v>0.33074417918943905</v>
          </cell>
          <cell r="K98">
            <v>0.43562632632619486</v>
          </cell>
          <cell r="L98">
            <v>0.43562632632619486</v>
          </cell>
          <cell r="M98">
            <v>0.43562632632619486</v>
          </cell>
          <cell r="N98">
            <v>0.43562632632619486</v>
          </cell>
          <cell r="O98">
            <v>0.43562632632619486</v>
          </cell>
          <cell r="P98">
            <v>0.43562632632619486</v>
          </cell>
          <cell r="Q98">
            <v>0.43562632632619486</v>
          </cell>
          <cell r="R98">
            <v>0.43562632632619486</v>
          </cell>
          <cell r="S98">
            <v>0.33074417918943905</v>
          </cell>
          <cell r="T98">
            <v>0.33074417918943905</v>
          </cell>
          <cell r="U98">
            <v>0.33074417918943905</v>
          </cell>
          <cell r="V98">
            <v>0.33074417918943905</v>
          </cell>
          <cell r="W98">
            <v>0.33074417918943905</v>
          </cell>
          <cell r="X98">
            <v>0.33074417918943905</v>
          </cell>
          <cell r="Y98">
            <v>0.33074417918943905</v>
          </cell>
          <cell r="Z98">
            <v>0.33074417918943905</v>
          </cell>
        </row>
        <row r="99">
          <cell r="A99" t="str">
            <v>CN_NF4</v>
          </cell>
          <cell r="B99">
            <v>2</v>
          </cell>
          <cell r="C99">
            <v>0.32735542885252555</v>
          </cell>
          <cell r="D99">
            <v>0.32735542885252555</v>
          </cell>
          <cell r="E99">
            <v>0.32735542885252555</v>
          </cell>
          <cell r="F99">
            <v>0.32735542885252555</v>
          </cell>
          <cell r="G99">
            <v>0.32735542885252555</v>
          </cell>
          <cell r="H99">
            <v>0.33074417918943905</v>
          </cell>
          <cell r="I99">
            <v>0.33074417918943905</v>
          </cell>
          <cell r="J99">
            <v>0.33074417918943905</v>
          </cell>
          <cell r="K99">
            <v>0.43562632632619486</v>
          </cell>
          <cell r="L99">
            <v>0.43562632632619486</v>
          </cell>
          <cell r="M99">
            <v>0.43562632632619486</v>
          </cell>
          <cell r="N99">
            <v>0.43562632632619486</v>
          </cell>
          <cell r="O99">
            <v>0.43562632632619486</v>
          </cell>
          <cell r="P99">
            <v>0.43562632632619486</v>
          </cell>
          <cell r="Q99">
            <v>0.43562632632619486</v>
          </cell>
          <cell r="R99">
            <v>0.43562632632619486</v>
          </cell>
          <cell r="S99">
            <v>0.33074417918943905</v>
          </cell>
          <cell r="T99">
            <v>0.33074417918943905</v>
          </cell>
          <cell r="U99">
            <v>0.33074417918943905</v>
          </cell>
          <cell r="V99">
            <v>0.33074417918943905</v>
          </cell>
          <cell r="W99">
            <v>0.33074417918943905</v>
          </cell>
          <cell r="X99">
            <v>0.33074417918943905</v>
          </cell>
          <cell r="Y99">
            <v>0.33074417918943905</v>
          </cell>
          <cell r="Z99">
            <v>0.33074417918943905</v>
          </cell>
        </row>
        <row r="100">
          <cell r="A100" t="str">
            <v>CN_NF4</v>
          </cell>
          <cell r="B100">
            <v>3</v>
          </cell>
          <cell r="C100">
            <v>0.32735542885252555</v>
          </cell>
          <cell r="D100">
            <v>0.32735542885252555</v>
          </cell>
          <cell r="E100">
            <v>0.32735542885252555</v>
          </cell>
          <cell r="F100">
            <v>0.32735542885252555</v>
          </cell>
          <cell r="G100">
            <v>0.32735542885252555</v>
          </cell>
          <cell r="H100">
            <v>0.33074417918943905</v>
          </cell>
          <cell r="I100">
            <v>0.33074417918943905</v>
          </cell>
          <cell r="J100">
            <v>0.33074417918943905</v>
          </cell>
          <cell r="K100">
            <v>0.43562632632619486</v>
          </cell>
          <cell r="L100">
            <v>0.43562632632619486</v>
          </cell>
          <cell r="M100">
            <v>0.43562632632619486</v>
          </cell>
          <cell r="N100">
            <v>0.43562632632619486</v>
          </cell>
          <cell r="O100">
            <v>0.43562632632619486</v>
          </cell>
          <cell r="P100">
            <v>0.43562632632619486</v>
          </cell>
          <cell r="Q100">
            <v>0.43562632632619486</v>
          </cell>
          <cell r="R100">
            <v>0.43562632632619486</v>
          </cell>
          <cell r="S100">
            <v>0.33074417918943905</v>
          </cell>
          <cell r="T100">
            <v>0.33074417918943905</v>
          </cell>
          <cell r="U100">
            <v>0.33074417918943905</v>
          </cell>
          <cell r="V100">
            <v>0.33074417918943905</v>
          </cell>
          <cell r="W100">
            <v>0.33074417918943905</v>
          </cell>
          <cell r="X100">
            <v>0.33074417918943905</v>
          </cell>
          <cell r="Y100">
            <v>0.33074417918943905</v>
          </cell>
          <cell r="Z100">
            <v>0.33074417918943905</v>
          </cell>
        </row>
        <row r="101">
          <cell r="A101" t="str">
            <v>CN_NF4</v>
          </cell>
          <cell r="B101">
            <v>4</v>
          </cell>
          <cell r="C101">
            <v>0.32735542885252555</v>
          </cell>
          <cell r="D101">
            <v>0.32735542885252555</v>
          </cell>
          <cell r="E101">
            <v>0.32735542885252555</v>
          </cell>
          <cell r="F101">
            <v>0.32735542885252555</v>
          </cell>
          <cell r="G101">
            <v>0.32735542885252555</v>
          </cell>
          <cell r="H101">
            <v>0.33074417918943905</v>
          </cell>
          <cell r="I101">
            <v>0.33074417918943905</v>
          </cell>
          <cell r="J101">
            <v>0.33074417918943905</v>
          </cell>
          <cell r="K101">
            <v>0.43562632632619486</v>
          </cell>
          <cell r="L101">
            <v>0.43562632632619486</v>
          </cell>
          <cell r="M101">
            <v>0.43562632632619486</v>
          </cell>
          <cell r="N101">
            <v>0.43562632632619486</v>
          </cell>
          <cell r="O101">
            <v>0.43562632632619486</v>
          </cell>
          <cell r="P101">
            <v>0.43562632632619486</v>
          </cell>
          <cell r="Q101">
            <v>0.43562632632619486</v>
          </cell>
          <cell r="R101">
            <v>0.43562632632619486</v>
          </cell>
          <cell r="S101">
            <v>0.33074417918943905</v>
          </cell>
          <cell r="T101">
            <v>0.33074417918943905</v>
          </cell>
          <cell r="U101">
            <v>0.33074417918943905</v>
          </cell>
          <cell r="V101">
            <v>0.33074417918943905</v>
          </cell>
          <cell r="W101">
            <v>0.33074417918943905</v>
          </cell>
          <cell r="X101">
            <v>0.33074417918943905</v>
          </cell>
          <cell r="Y101">
            <v>0.33074417918943905</v>
          </cell>
          <cell r="Z101">
            <v>0.33074417918943905</v>
          </cell>
        </row>
        <row r="102">
          <cell r="A102" t="str">
            <v>CN_NF4</v>
          </cell>
          <cell r="B102">
            <v>5</v>
          </cell>
          <cell r="C102">
            <v>0.32735542885252555</v>
          </cell>
          <cell r="D102">
            <v>0.32735542885252555</v>
          </cell>
          <cell r="E102">
            <v>0.32735542885252555</v>
          </cell>
          <cell r="F102">
            <v>0.32735542885252555</v>
          </cell>
          <cell r="G102">
            <v>0.32735542885252555</v>
          </cell>
          <cell r="H102">
            <v>0.33074417918943905</v>
          </cell>
          <cell r="I102">
            <v>0.33074417918943905</v>
          </cell>
          <cell r="J102">
            <v>0.33074417918943905</v>
          </cell>
          <cell r="K102">
            <v>0.43562632632619486</v>
          </cell>
          <cell r="L102">
            <v>0.43562632632619486</v>
          </cell>
          <cell r="M102">
            <v>0.43562632632619486</v>
          </cell>
          <cell r="N102">
            <v>0.43562632632619486</v>
          </cell>
          <cell r="O102">
            <v>0.43562632632619486</v>
          </cell>
          <cell r="P102">
            <v>0.43562632632619486</v>
          </cell>
          <cell r="Q102">
            <v>0.43562632632619486</v>
          </cell>
          <cell r="R102">
            <v>0.43562632632619486</v>
          </cell>
          <cell r="S102">
            <v>0.33074417918943905</v>
          </cell>
          <cell r="T102">
            <v>0.33074417918943905</v>
          </cell>
          <cell r="U102">
            <v>0.33074417918943905</v>
          </cell>
          <cell r="V102">
            <v>0.33074417918943905</v>
          </cell>
          <cell r="W102">
            <v>0.33074417918943905</v>
          </cell>
          <cell r="X102">
            <v>0.33074417918943905</v>
          </cell>
          <cell r="Y102">
            <v>0.33074417918943905</v>
          </cell>
          <cell r="Z102">
            <v>0.33074417918943905</v>
          </cell>
        </row>
        <row r="103">
          <cell r="A103" t="str">
            <v>CN_NF4</v>
          </cell>
          <cell r="B103">
            <v>6</v>
          </cell>
          <cell r="C103">
            <v>0.32735542885252555</v>
          </cell>
          <cell r="D103">
            <v>0.32735542885252555</v>
          </cell>
          <cell r="E103">
            <v>0.32735542885252555</v>
          </cell>
          <cell r="F103">
            <v>0.32735542885252555</v>
          </cell>
          <cell r="G103">
            <v>0.32735542885252555</v>
          </cell>
          <cell r="H103">
            <v>0.33074417918943905</v>
          </cell>
          <cell r="I103">
            <v>0.33074417918943905</v>
          </cell>
          <cell r="J103">
            <v>0.33074417918943905</v>
          </cell>
          <cell r="K103">
            <v>0.43562632632619486</v>
          </cell>
          <cell r="L103">
            <v>0.43562632632619486</v>
          </cell>
          <cell r="M103">
            <v>0.43562632632619486</v>
          </cell>
          <cell r="N103">
            <v>0.43562632632619486</v>
          </cell>
          <cell r="O103">
            <v>0.43562632632619486</v>
          </cell>
          <cell r="P103">
            <v>0.43562632632619486</v>
          </cell>
          <cell r="Q103">
            <v>0.43562632632619486</v>
          </cell>
          <cell r="R103">
            <v>0.43562632632619486</v>
          </cell>
          <cell r="S103">
            <v>0.33074417918943905</v>
          </cell>
          <cell r="T103">
            <v>0.33074417918943905</v>
          </cell>
          <cell r="U103">
            <v>0.33074417918943905</v>
          </cell>
          <cell r="V103">
            <v>0.33074417918943905</v>
          </cell>
          <cell r="W103">
            <v>0.33074417918943905</v>
          </cell>
          <cell r="X103">
            <v>0.33074417918943905</v>
          </cell>
          <cell r="Y103">
            <v>0.33074417918943905</v>
          </cell>
          <cell r="Z103">
            <v>0.33074417918943905</v>
          </cell>
        </row>
        <row r="104">
          <cell r="A104" t="str">
            <v>CN_NF4</v>
          </cell>
          <cell r="B104">
            <v>7</v>
          </cell>
          <cell r="C104">
            <v>0.32735542885252555</v>
          </cell>
          <cell r="D104">
            <v>0.32735542885252555</v>
          </cell>
          <cell r="E104">
            <v>0.32735542885252555</v>
          </cell>
          <cell r="F104">
            <v>0.32735542885252555</v>
          </cell>
          <cell r="G104">
            <v>0.32735542885252555</v>
          </cell>
          <cell r="H104">
            <v>0.33074417918943905</v>
          </cell>
          <cell r="I104">
            <v>0.33074417918943905</v>
          </cell>
          <cell r="J104">
            <v>0.33074417918943905</v>
          </cell>
          <cell r="K104">
            <v>0.43562632632619486</v>
          </cell>
          <cell r="L104">
            <v>0.43562632632619486</v>
          </cell>
          <cell r="M104">
            <v>0.43562632632619486</v>
          </cell>
          <cell r="N104">
            <v>0.43562632632619486</v>
          </cell>
          <cell r="O104">
            <v>0.43562632632619486</v>
          </cell>
          <cell r="P104">
            <v>0.43562632632619486</v>
          </cell>
          <cell r="Q104">
            <v>0.43562632632619486</v>
          </cell>
          <cell r="R104">
            <v>0.43562632632619486</v>
          </cell>
          <cell r="S104">
            <v>0.33074417918943905</v>
          </cell>
          <cell r="T104">
            <v>0.33074417918943905</v>
          </cell>
          <cell r="U104">
            <v>0.33074417918943905</v>
          </cell>
          <cell r="V104">
            <v>0.33074417918943905</v>
          </cell>
          <cell r="W104">
            <v>0.33074417918943905</v>
          </cell>
          <cell r="X104">
            <v>0.33074417918943905</v>
          </cell>
          <cell r="Y104">
            <v>0.33074417918943905</v>
          </cell>
          <cell r="Z104">
            <v>0.33074417918943905</v>
          </cell>
        </row>
        <row r="105">
          <cell r="A105" t="str">
            <v>CN_NF4</v>
          </cell>
          <cell r="B105">
            <v>8</v>
          </cell>
          <cell r="C105">
            <v>0.32735542885252555</v>
          </cell>
          <cell r="D105">
            <v>0.32735542885252555</v>
          </cell>
          <cell r="E105">
            <v>0.32735542885252555</v>
          </cell>
          <cell r="F105">
            <v>0.32735542885252555</v>
          </cell>
          <cell r="G105">
            <v>0.32735542885252555</v>
          </cell>
          <cell r="H105">
            <v>0.33074417918943905</v>
          </cell>
          <cell r="I105">
            <v>0.33074417918943905</v>
          </cell>
          <cell r="J105">
            <v>0.33074417918943905</v>
          </cell>
          <cell r="K105">
            <v>0.43562632632619486</v>
          </cell>
          <cell r="L105">
            <v>0.43562632632619486</v>
          </cell>
          <cell r="M105">
            <v>0.43562632632619486</v>
          </cell>
          <cell r="N105">
            <v>0.43562632632619486</v>
          </cell>
          <cell r="O105">
            <v>0.43562632632619486</v>
          </cell>
          <cell r="P105">
            <v>0.43562632632619486</v>
          </cell>
          <cell r="Q105">
            <v>0.43562632632619486</v>
          </cell>
          <cell r="R105">
            <v>0.43562632632619486</v>
          </cell>
          <cell r="S105">
            <v>0.33074417918943905</v>
          </cell>
          <cell r="T105">
            <v>0.33074417918943905</v>
          </cell>
          <cell r="U105">
            <v>0.33074417918943905</v>
          </cell>
          <cell r="V105">
            <v>0.33074417918943905</v>
          </cell>
          <cell r="W105">
            <v>0.33074417918943905</v>
          </cell>
          <cell r="X105">
            <v>0.33074417918943905</v>
          </cell>
          <cell r="Y105">
            <v>0.33074417918943905</v>
          </cell>
          <cell r="Z105">
            <v>0.33074417918943905</v>
          </cell>
        </row>
        <row r="106">
          <cell r="A106" t="str">
            <v>CN_NF4</v>
          </cell>
          <cell r="B106">
            <v>9</v>
          </cell>
          <cell r="C106">
            <v>0.32735542885252555</v>
          </cell>
          <cell r="D106">
            <v>0.32735542885252555</v>
          </cell>
          <cell r="E106">
            <v>0.32735542885252555</v>
          </cell>
          <cell r="F106">
            <v>0.32735542885252555</v>
          </cell>
          <cell r="G106">
            <v>0.32735542885252555</v>
          </cell>
          <cell r="H106">
            <v>0.33074417918943905</v>
          </cell>
          <cell r="I106">
            <v>0.33074417918943905</v>
          </cell>
          <cell r="J106">
            <v>0.33074417918943905</v>
          </cell>
          <cell r="K106">
            <v>0.43562632632619486</v>
          </cell>
          <cell r="L106">
            <v>0.43562632632619486</v>
          </cell>
          <cell r="M106">
            <v>0.43562632632619486</v>
          </cell>
          <cell r="N106">
            <v>0.43562632632619486</v>
          </cell>
          <cell r="O106">
            <v>0.43562632632619486</v>
          </cell>
          <cell r="P106">
            <v>0.43562632632619486</v>
          </cell>
          <cell r="Q106">
            <v>0.43562632632619486</v>
          </cell>
          <cell r="R106">
            <v>0.43562632632619486</v>
          </cell>
          <cell r="S106">
            <v>0.33074417918943905</v>
          </cell>
          <cell r="T106">
            <v>0.33074417918943905</v>
          </cell>
          <cell r="U106">
            <v>0.33074417918943905</v>
          </cell>
          <cell r="V106">
            <v>0.33074417918943905</v>
          </cell>
          <cell r="W106">
            <v>0.33074417918943905</v>
          </cell>
          <cell r="X106">
            <v>0.33074417918943905</v>
          </cell>
          <cell r="Y106">
            <v>0.33074417918943905</v>
          </cell>
          <cell r="Z106">
            <v>0.33074417918943905</v>
          </cell>
        </row>
        <row r="107">
          <cell r="A107" t="str">
            <v>CN_NF4</v>
          </cell>
          <cell r="B107">
            <v>10</v>
          </cell>
          <cell r="C107">
            <v>0.32735542885252555</v>
          </cell>
          <cell r="D107">
            <v>0.32735542885252555</v>
          </cell>
          <cell r="E107">
            <v>0.32735542885252555</v>
          </cell>
          <cell r="F107">
            <v>0.32735542885252555</v>
          </cell>
          <cell r="G107">
            <v>0.32735542885252555</v>
          </cell>
          <cell r="H107">
            <v>0.33074417918943905</v>
          </cell>
          <cell r="I107">
            <v>0.33074417918943905</v>
          </cell>
          <cell r="J107">
            <v>0.33074417918943905</v>
          </cell>
          <cell r="K107">
            <v>0.43562632632619486</v>
          </cell>
          <cell r="L107">
            <v>0.43562632632619486</v>
          </cell>
          <cell r="M107">
            <v>0.43562632632619486</v>
          </cell>
          <cell r="N107">
            <v>0.43562632632619486</v>
          </cell>
          <cell r="O107">
            <v>0.43562632632619486</v>
          </cell>
          <cell r="P107">
            <v>0.43562632632619486</v>
          </cell>
          <cell r="Q107">
            <v>0.43562632632619486</v>
          </cell>
          <cell r="R107">
            <v>0.43562632632619486</v>
          </cell>
          <cell r="S107">
            <v>0.33074417918943905</v>
          </cell>
          <cell r="T107">
            <v>0.33074417918943905</v>
          </cell>
          <cell r="U107">
            <v>0.33074417918943905</v>
          </cell>
          <cell r="V107">
            <v>0.33074417918943905</v>
          </cell>
          <cell r="W107">
            <v>0.33074417918943905</v>
          </cell>
          <cell r="X107">
            <v>0.33074417918943905</v>
          </cell>
          <cell r="Y107">
            <v>0.33074417918943905</v>
          </cell>
          <cell r="Z107">
            <v>0.33074417918943905</v>
          </cell>
        </row>
        <row r="108">
          <cell r="A108" t="str">
            <v>CN_NF4</v>
          </cell>
          <cell r="B108">
            <v>11</v>
          </cell>
          <cell r="C108">
            <v>0.32735542885252555</v>
          </cell>
          <cell r="D108">
            <v>0.32735542885252555</v>
          </cell>
          <cell r="E108">
            <v>0.32735542885252555</v>
          </cell>
          <cell r="F108">
            <v>0.32735542885252555</v>
          </cell>
          <cell r="G108">
            <v>0.32735542885252555</v>
          </cell>
          <cell r="H108">
            <v>0.33074417918943905</v>
          </cell>
          <cell r="I108">
            <v>0.33074417918943905</v>
          </cell>
          <cell r="J108">
            <v>0.33074417918943905</v>
          </cell>
          <cell r="K108">
            <v>0.43562632632619486</v>
          </cell>
          <cell r="L108">
            <v>0.43562632632619486</v>
          </cell>
          <cell r="M108">
            <v>0.43562632632619486</v>
          </cell>
          <cell r="N108">
            <v>0.43562632632619486</v>
          </cell>
          <cell r="O108">
            <v>0.43562632632619486</v>
          </cell>
          <cell r="P108">
            <v>0.43562632632619486</v>
          </cell>
          <cell r="Q108">
            <v>0.43562632632619486</v>
          </cell>
          <cell r="R108">
            <v>0.43562632632619486</v>
          </cell>
          <cell r="S108">
            <v>0.33074417918943905</v>
          </cell>
          <cell r="T108">
            <v>0.33074417918943905</v>
          </cell>
          <cell r="U108">
            <v>0.33074417918943905</v>
          </cell>
          <cell r="V108">
            <v>0.33074417918943905</v>
          </cell>
          <cell r="W108">
            <v>0.33074417918943905</v>
          </cell>
          <cell r="X108">
            <v>0.33074417918943905</v>
          </cell>
          <cell r="Y108">
            <v>0.33074417918943905</v>
          </cell>
          <cell r="Z108">
            <v>0.33074417918943905</v>
          </cell>
        </row>
        <row r="109">
          <cell r="A109" t="str">
            <v>CN_NF4</v>
          </cell>
          <cell r="B109">
            <v>12</v>
          </cell>
          <cell r="C109">
            <v>0.32735542885252555</v>
          </cell>
          <cell r="D109">
            <v>0.32735542885252555</v>
          </cell>
          <cell r="E109">
            <v>0.32735542885252555</v>
          </cell>
          <cell r="F109">
            <v>0.32735542885252555</v>
          </cell>
          <cell r="G109">
            <v>0.32735542885252555</v>
          </cell>
          <cell r="H109">
            <v>0.33074417918943905</v>
          </cell>
          <cell r="I109">
            <v>0.33074417918943905</v>
          </cell>
          <cell r="J109">
            <v>0.33074417918943905</v>
          </cell>
          <cell r="K109">
            <v>0.43562632632619486</v>
          </cell>
          <cell r="L109">
            <v>0.43562632632619486</v>
          </cell>
          <cell r="M109">
            <v>0.43562632632619486</v>
          </cell>
          <cell r="N109">
            <v>0.43562632632619486</v>
          </cell>
          <cell r="O109">
            <v>0.43562632632619486</v>
          </cell>
          <cell r="P109">
            <v>0.43562632632619486</v>
          </cell>
          <cell r="Q109">
            <v>0.43562632632619486</v>
          </cell>
          <cell r="R109">
            <v>0.43562632632619486</v>
          </cell>
          <cell r="S109">
            <v>0.33074417918943905</v>
          </cell>
          <cell r="T109">
            <v>0.33074417918943905</v>
          </cell>
          <cell r="U109">
            <v>0.33074417918943905</v>
          </cell>
          <cell r="V109">
            <v>0.33074417918943905</v>
          </cell>
          <cell r="W109">
            <v>0.33074417918943905</v>
          </cell>
          <cell r="X109">
            <v>0.33074417918943905</v>
          </cell>
          <cell r="Y109">
            <v>0.33074417918943905</v>
          </cell>
          <cell r="Z109">
            <v>0.33074417918943905</v>
          </cell>
        </row>
        <row r="110">
          <cell r="A110" t="str">
            <v>CN_NL4</v>
          </cell>
          <cell r="B110">
            <v>1</v>
          </cell>
          <cell r="C110">
            <v>0.32735542885252555</v>
          </cell>
          <cell r="D110">
            <v>0.32735542885252555</v>
          </cell>
          <cell r="E110">
            <v>0.32735542885252555</v>
          </cell>
          <cell r="F110">
            <v>0.32735542885252555</v>
          </cell>
          <cell r="G110">
            <v>0.32735542885252555</v>
          </cell>
          <cell r="H110">
            <v>0.33074417918943905</v>
          </cell>
          <cell r="I110">
            <v>0.33074417918943905</v>
          </cell>
          <cell r="J110">
            <v>0.33074417918943905</v>
          </cell>
          <cell r="K110">
            <v>0.43562632632619486</v>
          </cell>
          <cell r="L110">
            <v>0.43562632632619486</v>
          </cell>
          <cell r="M110">
            <v>0.43562632632619486</v>
          </cell>
          <cell r="N110">
            <v>0.43562632632619486</v>
          </cell>
          <cell r="O110">
            <v>0.43562632632619486</v>
          </cell>
          <cell r="P110">
            <v>0.43562632632619486</v>
          </cell>
          <cell r="Q110">
            <v>0.43562632632619486</v>
          </cell>
          <cell r="R110">
            <v>0.43562632632619486</v>
          </cell>
          <cell r="S110">
            <v>0.33074417918943905</v>
          </cell>
          <cell r="T110">
            <v>0.33074417918943905</v>
          </cell>
          <cell r="U110">
            <v>0.33074417918943905</v>
          </cell>
          <cell r="V110">
            <v>0.33074417918943905</v>
          </cell>
          <cell r="W110">
            <v>0.33074417918943905</v>
          </cell>
          <cell r="X110">
            <v>0.33074417918943905</v>
          </cell>
          <cell r="Y110">
            <v>0.33074417918943905</v>
          </cell>
          <cell r="Z110">
            <v>0.33074417918943905</v>
          </cell>
        </row>
        <row r="111">
          <cell r="A111" t="str">
            <v>CN_NL4</v>
          </cell>
          <cell r="B111">
            <v>2</v>
          </cell>
          <cell r="C111">
            <v>0.32735542885252555</v>
          </cell>
          <cell r="D111">
            <v>0.32735542885252555</v>
          </cell>
          <cell r="E111">
            <v>0.32735542885252555</v>
          </cell>
          <cell r="F111">
            <v>0.32735542885252555</v>
          </cell>
          <cell r="G111">
            <v>0.32735542885252555</v>
          </cell>
          <cell r="H111">
            <v>0.33074417918943905</v>
          </cell>
          <cell r="I111">
            <v>0.33074417918943905</v>
          </cell>
          <cell r="J111">
            <v>0.33074417918943905</v>
          </cell>
          <cell r="K111">
            <v>0.43562632632619486</v>
          </cell>
          <cell r="L111">
            <v>0.43562632632619486</v>
          </cell>
          <cell r="M111">
            <v>0.43562632632619486</v>
          </cell>
          <cell r="N111">
            <v>0.43562632632619486</v>
          </cell>
          <cell r="O111">
            <v>0.43562632632619486</v>
          </cell>
          <cell r="P111">
            <v>0.43562632632619486</v>
          </cell>
          <cell r="Q111">
            <v>0.43562632632619486</v>
          </cell>
          <cell r="R111">
            <v>0.43562632632619486</v>
          </cell>
          <cell r="S111">
            <v>0.33074417918943905</v>
          </cell>
          <cell r="T111">
            <v>0.33074417918943905</v>
          </cell>
          <cell r="U111">
            <v>0.33074417918943905</v>
          </cell>
          <cell r="V111">
            <v>0.33074417918943905</v>
          </cell>
          <cell r="W111">
            <v>0.33074417918943905</v>
          </cell>
          <cell r="X111">
            <v>0.33074417918943905</v>
          </cell>
          <cell r="Y111">
            <v>0.33074417918943905</v>
          </cell>
          <cell r="Z111">
            <v>0.33074417918943905</v>
          </cell>
        </row>
        <row r="112">
          <cell r="A112" t="str">
            <v>CN_NL4</v>
          </cell>
          <cell r="B112">
            <v>3</v>
          </cell>
          <cell r="C112">
            <v>0.32735542885252555</v>
          </cell>
          <cell r="D112">
            <v>0.32735542885252555</v>
          </cell>
          <cell r="E112">
            <v>0.32735542885252555</v>
          </cell>
          <cell r="F112">
            <v>0.32735542885252555</v>
          </cell>
          <cell r="G112">
            <v>0.32735542885252555</v>
          </cell>
          <cell r="H112">
            <v>0.33074417918943905</v>
          </cell>
          <cell r="I112">
            <v>0.33074417918943905</v>
          </cell>
          <cell r="J112">
            <v>0.33074417918943905</v>
          </cell>
          <cell r="K112">
            <v>0.43562632632619486</v>
          </cell>
          <cell r="L112">
            <v>0.43562632632619486</v>
          </cell>
          <cell r="M112">
            <v>0.43562632632619486</v>
          </cell>
          <cell r="N112">
            <v>0.43562632632619486</v>
          </cell>
          <cell r="O112">
            <v>0.43562632632619486</v>
          </cell>
          <cell r="P112">
            <v>0.43562632632619486</v>
          </cell>
          <cell r="Q112">
            <v>0.43562632632619486</v>
          </cell>
          <cell r="R112">
            <v>0.43562632632619486</v>
          </cell>
          <cell r="S112">
            <v>0.33074417918943905</v>
          </cell>
          <cell r="T112">
            <v>0.33074417918943905</v>
          </cell>
          <cell r="U112">
            <v>0.33074417918943905</v>
          </cell>
          <cell r="V112">
            <v>0.33074417918943905</v>
          </cell>
          <cell r="W112">
            <v>0.33074417918943905</v>
          </cell>
          <cell r="X112">
            <v>0.33074417918943905</v>
          </cell>
          <cell r="Y112">
            <v>0.33074417918943905</v>
          </cell>
          <cell r="Z112">
            <v>0.33074417918943905</v>
          </cell>
        </row>
        <row r="113">
          <cell r="A113" t="str">
            <v>CN_NL4</v>
          </cell>
          <cell r="B113">
            <v>4</v>
          </cell>
          <cell r="C113">
            <v>0.32735542885252555</v>
          </cell>
          <cell r="D113">
            <v>0.32735542885252555</v>
          </cell>
          <cell r="E113">
            <v>0.32735542885252555</v>
          </cell>
          <cell r="F113">
            <v>0.32735542885252555</v>
          </cell>
          <cell r="G113">
            <v>0.32735542885252555</v>
          </cell>
          <cell r="H113">
            <v>0.33074417918943905</v>
          </cell>
          <cell r="I113">
            <v>0.33074417918943905</v>
          </cell>
          <cell r="J113">
            <v>0.33074417918943905</v>
          </cell>
          <cell r="K113">
            <v>0.43562632632619486</v>
          </cell>
          <cell r="L113">
            <v>0.43562632632619486</v>
          </cell>
          <cell r="M113">
            <v>0.43562632632619486</v>
          </cell>
          <cell r="N113">
            <v>0.43562632632619486</v>
          </cell>
          <cell r="O113">
            <v>0.43562632632619486</v>
          </cell>
          <cell r="P113">
            <v>0.43562632632619486</v>
          </cell>
          <cell r="Q113">
            <v>0.43562632632619486</v>
          </cell>
          <cell r="R113">
            <v>0.43562632632619486</v>
          </cell>
          <cell r="S113">
            <v>0.33074417918943905</v>
          </cell>
          <cell r="T113">
            <v>0.33074417918943905</v>
          </cell>
          <cell r="U113">
            <v>0.33074417918943905</v>
          </cell>
          <cell r="V113">
            <v>0.33074417918943905</v>
          </cell>
          <cell r="W113">
            <v>0.33074417918943905</v>
          </cell>
          <cell r="X113">
            <v>0.33074417918943905</v>
          </cell>
          <cell r="Y113">
            <v>0.33074417918943905</v>
          </cell>
          <cell r="Z113">
            <v>0.33074417918943905</v>
          </cell>
        </row>
        <row r="114">
          <cell r="A114" t="str">
            <v>CN_NL4</v>
          </cell>
          <cell r="B114">
            <v>5</v>
          </cell>
          <cell r="C114">
            <v>0.32735542885252555</v>
          </cell>
          <cell r="D114">
            <v>0.32735542885252555</v>
          </cell>
          <cell r="E114">
            <v>0.32735542885252555</v>
          </cell>
          <cell r="F114">
            <v>0.32735542885252555</v>
          </cell>
          <cell r="G114">
            <v>0.32735542885252555</v>
          </cell>
          <cell r="H114">
            <v>0.33074417918943905</v>
          </cell>
          <cell r="I114">
            <v>0.33074417918943905</v>
          </cell>
          <cell r="J114">
            <v>0.33074417918943905</v>
          </cell>
          <cell r="K114">
            <v>0.43562632632619486</v>
          </cell>
          <cell r="L114">
            <v>0.43562632632619486</v>
          </cell>
          <cell r="M114">
            <v>0.43562632632619486</v>
          </cell>
          <cell r="N114">
            <v>0.43562632632619486</v>
          </cell>
          <cell r="O114">
            <v>0.43562632632619486</v>
          </cell>
          <cell r="P114">
            <v>0.43562632632619486</v>
          </cell>
          <cell r="Q114">
            <v>0.43562632632619486</v>
          </cell>
          <cell r="R114">
            <v>0.43562632632619486</v>
          </cell>
          <cell r="S114">
            <v>0.33074417918943905</v>
          </cell>
          <cell r="T114">
            <v>0.33074417918943905</v>
          </cell>
          <cell r="U114">
            <v>0.33074417918943905</v>
          </cell>
          <cell r="V114">
            <v>0.33074417918943905</v>
          </cell>
          <cell r="W114">
            <v>0.33074417918943905</v>
          </cell>
          <cell r="X114">
            <v>0.33074417918943905</v>
          </cell>
          <cell r="Y114">
            <v>0.33074417918943905</v>
          </cell>
          <cell r="Z114">
            <v>0.33074417918943905</v>
          </cell>
        </row>
        <row r="115">
          <cell r="A115" t="str">
            <v>CN_NL4</v>
          </cell>
          <cell r="B115">
            <v>6</v>
          </cell>
          <cell r="C115">
            <v>0.32735542885252555</v>
          </cell>
          <cell r="D115">
            <v>0.32735542885252555</v>
          </cell>
          <cell r="E115">
            <v>0.32735542885252555</v>
          </cell>
          <cell r="F115">
            <v>0.32735542885252555</v>
          </cell>
          <cell r="G115">
            <v>0.32735542885252555</v>
          </cell>
          <cell r="H115">
            <v>0.33074417918943905</v>
          </cell>
          <cell r="I115">
            <v>0.33074417918943905</v>
          </cell>
          <cell r="J115">
            <v>0.33074417918943905</v>
          </cell>
          <cell r="K115">
            <v>0.43562632632619486</v>
          </cell>
          <cell r="L115">
            <v>0.43562632632619486</v>
          </cell>
          <cell r="M115">
            <v>0.43562632632619486</v>
          </cell>
          <cell r="N115">
            <v>0.43562632632619486</v>
          </cell>
          <cell r="O115">
            <v>0.43562632632619486</v>
          </cell>
          <cell r="P115">
            <v>0.43562632632619486</v>
          </cell>
          <cell r="Q115">
            <v>0.43562632632619486</v>
          </cell>
          <cell r="R115">
            <v>0.43562632632619486</v>
          </cell>
          <cell r="S115">
            <v>0.33074417918943905</v>
          </cell>
          <cell r="T115">
            <v>0.33074417918943905</v>
          </cell>
          <cell r="U115">
            <v>0.33074417918943905</v>
          </cell>
          <cell r="V115">
            <v>0.33074417918943905</v>
          </cell>
          <cell r="W115">
            <v>0.33074417918943905</v>
          </cell>
          <cell r="X115">
            <v>0.33074417918943905</v>
          </cell>
          <cell r="Y115">
            <v>0.33074417918943905</v>
          </cell>
          <cell r="Z115">
            <v>0.33074417918943905</v>
          </cell>
        </row>
        <row r="116">
          <cell r="A116" t="str">
            <v>CN_NL4</v>
          </cell>
          <cell r="B116">
            <v>7</v>
          </cell>
          <cell r="C116">
            <v>0.32735542885252555</v>
          </cell>
          <cell r="D116">
            <v>0.32735542885252555</v>
          </cell>
          <cell r="E116">
            <v>0.32735542885252555</v>
          </cell>
          <cell r="F116">
            <v>0.32735542885252555</v>
          </cell>
          <cell r="G116">
            <v>0.32735542885252555</v>
          </cell>
          <cell r="H116">
            <v>0.33074417918943905</v>
          </cell>
          <cell r="I116">
            <v>0.33074417918943905</v>
          </cell>
          <cell r="J116">
            <v>0.33074417918943905</v>
          </cell>
          <cell r="K116">
            <v>0.43562632632619486</v>
          </cell>
          <cell r="L116">
            <v>0.43562632632619486</v>
          </cell>
          <cell r="M116">
            <v>0.43562632632619486</v>
          </cell>
          <cell r="N116">
            <v>0.43562632632619486</v>
          </cell>
          <cell r="O116">
            <v>0.43562632632619486</v>
          </cell>
          <cell r="P116">
            <v>0.43562632632619486</v>
          </cell>
          <cell r="Q116">
            <v>0.43562632632619486</v>
          </cell>
          <cell r="R116">
            <v>0.43562632632619486</v>
          </cell>
          <cell r="S116">
            <v>0.33074417918943905</v>
          </cell>
          <cell r="T116">
            <v>0.33074417918943905</v>
          </cell>
          <cell r="U116">
            <v>0.33074417918943905</v>
          </cell>
          <cell r="V116">
            <v>0.33074417918943905</v>
          </cell>
          <cell r="W116">
            <v>0.33074417918943905</v>
          </cell>
          <cell r="X116">
            <v>0.33074417918943905</v>
          </cell>
          <cell r="Y116">
            <v>0.33074417918943905</v>
          </cell>
          <cell r="Z116">
            <v>0.33074417918943905</v>
          </cell>
        </row>
        <row r="117">
          <cell r="A117" t="str">
            <v>CN_NL4</v>
          </cell>
          <cell r="B117">
            <v>8</v>
          </cell>
          <cell r="C117">
            <v>0.32735542885252555</v>
          </cell>
          <cell r="D117">
            <v>0.32735542885252555</v>
          </cell>
          <cell r="E117">
            <v>0.32735542885252555</v>
          </cell>
          <cell r="F117">
            <v>0.32735542885252555</v>
          </cell>
          <cell r="G117">
            <v>0.32735542885252555</v>
          </cell>
          <cell r="H117">
            <v>0.33074417918943905</v>
          </cell>
          <cell r="I117">
            <v>0.33074417918943905</v>
          </cell>
          <cell r="J117">
            <v>0.33074417918943905</v>
          </cell>
          <cell r="K117">
            <v>0.43562632632619486</v>
          </cell>
          <cell r="L117">
            <v>0.43562632632619486</v>
          </cell>
          <cell r="M117">
            <v>0.43562632632619486</v>
          </cell>
          <cell r="N117">
            <v>0.43562632632619486</v>
          </cell>
          <cell r="O117">
            <v>0.43562632632619486</v>
          </cell>
          <cell r="P117">
            <v>0.43562632632619486</v>
          </cell>
          <cell r="Q117">
            <v>0.43562632632619486</v>
          </cell>
          <cell r="R117">
            <v>0.43562632632619486</v>
          </cell>
          <cell r="S117">
            <v>0.33074417918943905</v>
          </cell>
          <cell r="T117">
            <v>0.33074417918943905</v>
          </cell>
          <cell r="U117">
            <v>0.33074417918943905</v>
          </cell>
          <cell r="V117">
            <v>0.33074417918943905</v>
          </cell>
          <cell r="W117">
            <v>0.33074417918943905</v>
          </cell>
          <cell r="X117">
            <v>0.33074417918943905</v>
          </cell>
          <cell r="Y117">
            <v>0.33074417918943905</v>
          </cell>
          <cell r="Z117">
            <v>0.33074417918943905</v>
          </cell>
        </row>
        <row r="118">
          <cell r="A118" t="str">
            <v>CN_NL4</v>
          </cell>
          <cell r="B118">
            <v>9</v>
          </cell>
          <cell r="C118">
            <v>0.32735542885252555</v>
          </cell>
          <cell r="D118">
            <v>0.32735542885252555</v>
          </cell>
          <cell r="E118">
            <v>0.32735542885252555</v>
          </cell>
          <cell r="F118">
            <v>0.32735542885252555</v>
          </cell>
          <cell r="G118">
            <v>0.32735542885252555</v>
          </cell>
          <cell r="H118">
            <v>0.33074417918943905</v>
          </cell>
          <cell r="I118">
            <v>0.33074417918943905</v>
          </cell>
          <cell r="J118">
            <v>0.33074417918943905</v>
          </cell>
          <cell r="K118">
            <v>0.43562632632619486</v>
          </cell>
          <cell r="L118">
            <v>0.43562632632619486</v>
          </cell>
          <cell r="M118">
            <v>0.43562632632619486</v>
          </cell>
          <cell r="N118">
            <v>0.43562632632619486</v>
          </cell>
          <cell r="O118">
            <v>0.43562632632619486</v>
          </cell>
          <cell r="P118">
            <v>0.43562632632619486</v>
          </cell>
          <cell r="Q118">
            <v>0.43562632632619486</v>
          </cell>
          <cell r="R118">
            <v>0.43562632632619486</v>
          </cell>
          <cell r="S118">
            <v>0.33074417918943905</v>
          </cell>
          <cell r="T118">
            <v>0.33074417918943905</v>
          </cell>
          <cell r="U118">
            <v>0.33074417918943905</v>
          </cell>
          <cell r="V118">
            <v>0.33074417918943905</v>
          </cell>
          <cell r="W118">
            <v>0.33074417918943905</v>
          </cell>
          <cell r="X118">
            <v>0.33074417918943905</v>
          </cell>
          <cell r="Y118">
            <v>0.33074417918943905</v>
          </cell>
          <cell r="Z118">
            <v>0.33074417918943905</v>
          </cell>
        </row>
        <row r="119">
          <cell r="A119" t="str">
            <v>CN_NL4</v>
          </cell>
          <cell r="B119">
            <v>10</v>
          </cell>
          <cell r="C119">
            <v>0.32735542885252555</v>
          </cell>
          <cell r="D119">
            <v>0.32735542885252555</v>
          </cell>
          <cell r="E119">
            <v>0.32735542885252555</v>
          </cell>
          <cell r="F119">
            <v>0.32735542885252555</v>
          </cell>
          <cell r="G119">
            <v>0.32735542885252555</v>
          </cell>
          <cell r="H119">
            <v>0.33074417918943905</v>
          </cell>
          <cell r="I119">
            <v>0.33074417918943905</v>
          </cell>
          <cell r="J119">
            <v>0.33074417918943905</v>
          </cell>
          <cell r="K119">
            <v>0.43562632632619486</v>
          </cell>
          <cell r="L119">
            <v>0.43562632632619486</v>
          </cell>
          <cell r="M119">
            <v>0.43562632632619486</v>
          </cell>
          <cell r="N119">
            <v>0.43562632632619486</v>
          </cell>
          <cell r="O119">
            <v>0.43562632632619486</v>
          </cell>
          <cell r="P119">
            <v>0.43562632632619486</v>
          </cell>
          <cell r="Q119">
            <v>0.43562632632619486</v>
          </cell>
          <cell r="R119">
            <v>0.43562632632619486</v>
          </cell>
          <cell r="S119">
            <v>0.33074417918943905</v>
          </cell>
          <cell r="T119">
            <v>0.33074417918943905</v>
          </cell>
          <cell r="U119">
            <v>0.33074417918943905</v>
          </cell>
          <cell r="V119">
            <v>0.33074417918943905</v>
          </cell>
          <cell r="W119">
            <v>0.33074417918943905</v>
          </cell>
          <cell r="X119">
            <v>0.33074417918943905</v>
          </cell>
          <cell r="Y119">
            <v>0.33074417918943905</v>
          </cell>
          <cell r="Z119">
            <v>0.33074417918943905</v>
          </cell>
        </row>
        <row r="120">
          <cell r="A120" t="str">
            <v>CN_NL4</v>
          </cell>
          <cell r="B120">
            <v>11</v>
          </cell>
          <cell r="C120">
            <v>0.32735542885252555</v>
          </cell>
          <cell r="D120">
            <v>0.32735542885252555</v>
          </cell>
          <cell r="E120">
            <v>0.32735542885252555</v>
          </cell>
          <cell r="F120">
            <v>0.32735542885252555</v>
          </cell>
          <cell r="G120">
            <v>0.32735542885252555</v>
          </cell>
          <cell r="H120">
            <v>0.33074417918943905</v>
          </cell>
          <cell r="I120">
            <v>0.33074417918943905</v>
          </cell>
          <cell r="J120">
            <v>0.33074417918943905</v>
          </cell>
          <cell r="K120">
            <v>0.43562632632619486</v>
          </cell>
          <cell r="L120">
            <v>0.43562632632619486</v>
          </cell>
          <cell r="M120">
            <v>0.43562632632619486</v>
          </cell>
          <cell r="N120">
            <v>0.43562632632619486</v>
          </cell>
          <cell r="O120">
            <v>0.43562632632619486</v>
          </cell>
          <cell r="P120">
            <v>0.43562632632619486</v>
          </cell>
          <cell r="Q120">
            <v>0.43562632632619486</v>
          </cell>
          <cell r="R120">
            <v>0.43562632632619486</v>
          </cell>
          <cell r="S120">
            <v>0.33074417918943905</v>
          </cell>
          <cell r="T120">
            <v>0.33074417918943905</v>
          </cell>
          <cell r="U120">
            <v>0.33074417918943905</v>
          </cell>
          <cell r="V120">
            <v>0.33074417918943905</v>
          </cell>
          <cell r="W120">
            <v>0.33074417918943905</v>
          </cell>
          <cell r="X120">
            <v>0.33074417918943905</v>
          </cell>
          <cell r="Y120">
            <v>0.33074417918943905</v>
          </cell>
          <cell r="Z120">
            <v>0.33074417918943905</v>
          </cell>
        </row>
        <row r="121">
          <cell r="A121" t="str">
            <v>CN_NL4</v>
          </cell>
          <cell r="B121">
            <v>12</v>
          </cell>
          <cell r="C121">
            <v>0.32735542885252555</v>
          </cell>
          <cell r="D121">
            <v>0.32735542885252555</v>
          </cell>
          <cell r="E121">
            <v>0.32735542885252555</v>
          </cell>
          <cell r="F121">
            <v>0.32735542885252555</v>
          </cell>
          <cell r="G121">
            <v>0.32735542885252555</v>
          </cell>
          <cell r="H121">
            <v>0.33074417918943905</v>
          </cell>
          <cell r="I121">
            <v>0.33074417918943905</v>
          </cell>
          <cell r="J121">
            <v>0.33074417918943905</v>
          </cell>
          <cell r="K121">
            <v>0.43562632632619486</v>
          </cell>
          <cell r="L121">
            <v>0.43562632632619486</v>
          </cell>
          <cell r="M121">
            <v>0.43562632632619486</v>
          </cell>
          <cell r="N121">
            <v>0.43562632632619486</v>
          </cell>
          <cell r="O121">
            <v>0.43562632632619486</v>
          </cell>
          <cell r="P121">
            <v>0.43562632632619486</v>
          </cell>
          <cell r="Q121">
            <v>0.43562632632619486</v>
          </cell>
          <cell r="R121">
            <v>0.43562632632619486</v>
          </cell>
          <cell r="S121">
            <v>0.33074417918943905</v>
          </cell>
          <cell r="T121">
            <v>0.33074417918943905</v>
          </cell>
          <cell r="U121">
            <v>0.33074417918943905</v>
          </cell>
          <cell r="V121">
            <v>0.33074417918943905</v>
          </cell>
          <cell r="W121">
            <v>0.33074417918943905</v>
          </cell>
          <cell r="X121">
            <v>0.33074417918943905</v>
          </cell>
          <cell r="Y121">
            <v>0.33074417918943905</v>
          </cell>
          <cell r="Z121">
            <v>0.33074417918943905</v>
          </cell>
        </row>
        <row r="122">
          <cell r="A122" t="str">
            <v>CN_PE4</v>
          </cell>
          <cell r="B122">
            <v>1</v>
          </cell>
          <cell r="C122">
            <v>0.32735542885252555</v>
          </cell>
          <cell r="D122">
            <v>0.32735542885252555</v>
          </cell>
          <cell r="E122">
            <v>0.32735542885252555</v>
          </cell>
          <cell r="F122">
            <v>0.32735542885252555</v>
          </cell>
          <cell r="G122">
            <v>0.32735542885252555</v>
          </cell>
          <cell r="H122">
            <v>0.33074417918943905</v>
          </cell>
          <cell r="I122">
            <v>0.33074417918943905</v>
          </cell>
          <cell r="J122">
            <v>0.33074417918943905</v>
          </cell>
          <cell r="K122">
            <v>0.43562632632619486</v>
          </cell>
          <cell r="L122">
            <v>0.43562632632619486</v>
          </cell>
          <cell r="M122">
            <v>0.43562632632619486</v>
          </cell>
          <cell r="N122">
            <v>0.43562632632619486</v>
          </cell>
          <cell r="O122">
            <v>0.43562632632619486</v>
          </cell>
          <cell r="P122">
            <v>0.43562632632619486</v>
          </cell>
          <cell r="Q122">
            <v>0.43562632632619486</v>
          </cell>
          <cell r="R122">
            <v>0.43562632632619486</v>
          </cell>
          <cell r="S122">
            <v>0.33074417918943905</v>
          </cell>
          <cell r="T122">
            <v>0.33074417918943905</v>
          </cell>
          <cell r="U122">
            <v>0.33074417918943905</v>
          </cell>
          <cell r="V122">
            <v>0.33074417918943905</v>
          </cell>
          <cell r="W122">
            <v>0.33074417918943905</v>
          </cell>
          <cell r="X122">
            <v>0.33074417918943905</v>
          </cell>
          <cell r="Y122">
            <v>0.33074417918943905</v>
          </cell>
          <cell r="Z122">
            <v>0.33074417918943905</v>
          </cell>
        </row>
        <row r="123">
          <cell r="A123" t="str">
            <v>CN_PE4</v>
          </cell>
          <cell r="B123">
            <v>2</v>
          </cell>
          <cell r="C123">
            <v>0.32735542885252555</v>
          </cell>
          <cell r="D123">
            <v>0.32735542885252555</v>
          </cell>
          <cell r="E123">
            <v>0.32735542885252555</v>
          </cell>
          <cell r="F123">
            <v>0.32735542885252555</v>
          </cell>
          <cell r="G123">
            <v>0.32735542885252555</v>
          </cell>
          <cell r="H123">
            <v>0.33074417918943905</v>
          </cell>
          <cell r="I123">
            <v>0.33074417918943905</v>
          </cell>
          <cell r="J123">
            <v>0.33074417918943905</v>
          </cell>
          <cell r="K123">
            <v>0.43562632632619486</v>
          </cell>
          <cell r="L123">
            <v>0.43562632632619486</v>
          </cell>
          <cell r="M123">
            <v>0.43562632632619486</v>
          </cell>
          <cell r="N123">
            <v>0.43562632632619486</v>
          </cell>
          <cell r="O123">
            <v>0.43562632632619486</v>
          </cell>
          <cell r="P123">
            <v>0.43562632632619486</v>
          </cell>
          <cell r="Q123">
            <v>0.43562632632619486</v>
          </cell>
          <cell r="R123">
            <v>0.43562632632619486</v>
          </cell>
          <cell r="S123">
            <v>0.33074417918943905</v>
          </cell>
          <cell r="T123">
            <v>0.33074417918943905</v>
          </cell>
          <cell r="U123">
            <v>0.33074417918943905</v>
          </cell>
          <cell r="V123">
            <v>0.33074417918943905</v>
          </cell>
          <cell r="W123">
            <v>0.33074417918943905</v>
          </cell>
          <cell r="X123">
            <v>0.33074417918943905</v>
          </cell>
          <cell r="Y123">
            <v>0.33074417918943905</v>
          </cell>
          <cell r="Z123">
            <v>0.33074417918943905</v>
          </cell>
        </row>
        <row r="124">
          <cell r="A124" t="str">
            <v>CN_PE4</v>
          </cell>
          <cell r="B124">
            <v>3</v>
          </cell>
          <cell r="C124">
            <v>0.32735542885252555</v>
          </cell>
          <cell r="D124">
            <v>0.32735542885252555</v>
          </cell>
          <cell r="E124">
            <v>0.32735542885252555</v>
          </cell>
          <cell r="F124">
            <v>0.32735542885252555</v>
          </cell>
          <cell r="G124">
            <v>0.32735542885252555</v>
          </cell>
          <cell r="H124">
            <v>0.33074417918943905</v>
          </cell>
          <cell r="I124">
            <v>0.33074417918943905</v>
          </cell>
          <cell r="J124">
            <v>0.33074417918943905</v>
          </cell>
          <cell r="K124">
            <v>0.43562632632619486</v>
          </cell>
          <cell r="L124">
            <v>0.43562632632619486</v>
          </cell>
          <cell r="M124">
            <v>0.43562632632619486</v>
          </cell>
          <cell r="N124">
            <v>0.43562632632619486</v>
          </cell>
          <cell r="O124">
            <v>0.43562632632619486</v>
          </cell>
          <cell r="P124">
            <v>0.43562632632619486</v>
          </cell>
          <cell r="Q124">
            <v>0.43562632632619486</v>
          </cell>
          <cell r="R124">
            <v>0.43562632632619486</v>
          </cell>
          <cell r="S124">
            <v>0.33074417918943905</v>
          </cell>
          <cell r="T124">
            <v>0.33074417918943905</v>
          </cell>
          <cell r="U124">
            <v>0.33074417918943905</v>
          </cell>
          <cell r="V124">
            <v>0.33074417918943905</v>
          </cell>
          <cell r="W124">
            <v>0.33074417918943905</v>
          </cell>
          <cell r="X124">
            <v>0.33074417918943905</v>
          </cell>
          <cell r="Y124">
            <v>0.33074417918943905</v>
          </cell>
          <cell r="Z124">
            <v>0.33074417918943905</v>
          </cell>
        </row>
        <row r="125">
          <cell r="A125" t="str">
            <v>CN_PE4</v>
          </cell>
          <cell r="B125">
            <v>4</v>
          </cell>
          <cell r="C125">
            <v>0.32735542885252555</v>
          </cell>
          <cell r="D125">
            <v>0.32735542885252555</v>
          </cell>
          <cell r="E125">
            <v>0.32735542885252555</v>
          </cell>
          <cell r="F125">
            <v>0.32735542885252555</v>
          </cell>
          <cell r="G125">
            <v>0.32735542885252555</v>
          </cell>
          <cell r="H125">
            <v>0.33074417918943905</v>
          </cell>
          <cell r="I125">
            <v>0.33074417918943905</v>
          </cell>
          <cell r="J125">
            <v>0.33074417918943905</v>
          </cell>
          <cell r="K125">
            <v>0.43562632632619486</v>
          </cell>
          <cell r="L125">
            <v>0.43562632632619486</v>
          </cell>
          <cell r="M125">
            <v>0.43562632632619486</v>
          </cell>
          <cell r="N125">
            <v>0.43562632632619486</v>
          </cell>
          <cell r="O125">
            <v>0.43562632632619486</v>
          </cell>
          <cell r="P125">
            <v>0.43562632632619486</v>
          </cell>
          <cell r="Q125">
            <v>0.43562632632619486</v>
          </cell>
          <cell r="R125">
            <v>0.43562632632619486</v>
          </cell>
          <cell r="S125">
            <v>0.33074417918943905</v>
          </cell>
          <cell r="T125">
            <v>0.33074417918943905</v>
          </cell>
          <cell r="U125">
            <v>0.33074417918943905</v>
          </cell>
          <cell r="V125">
            <v>0.33074417918943905</v>
          </cell>
          <cell r="W125">
            <v>0.33074417918943905</v>
          </cell>
          <cell r="X125">
            <v>0.33074417918943905</v>
          </cell>
          <cell r="Y125">
            <v>0.33074417918943905</v>
          </cell>
          <cell r="Z125">
            <v>0.33074417918943905</v>
          </cell>
        </row>
        <row r="126">
          <cell r="A126" t="str">
            <v>CN_PE4</v>
          </cell>
          <cell r="B126">
            <v>5</v>
          </cell>
          <cell r="C126">
            <v>0.32735542885252555</v>
          </cell>
          <cell r="D126">
            <v>0.32735542885252555</v>
          </cell>
          <cell r="E126">
            <v>0.32735542885252555</v>
          </cell>
          <cell r="F126">
            <v>0.32735542885252555</v>
          </cell>
          <cell r="G126">
            <v>0.32735542885252555</v>
          </cell>
          <cell r="H126">
            <v>0.33074417918943905</v>
          </cell>
          <cell r="I126">
            <v>0.33074417918943905</v>
          </cell>
          <cell r="J126">
            <v>0.33074417918943905</v>
          </cell>
          <cell r="K126">
            <v>0.43562632632619486</v>
          </cell>
          <cell r="L126">
            <v>0.43562632632619486</v>
          </cell>
          <cell r="M126">
            <v>0.43562632632619486</v>
          </cell>
          <cell r="N126">
            <v>0.43562632632619486</v>
          </cell>
          <cell r="O126">
            <v>0.43562632632619486</v>
          </cell>
          <cell r="P126">
            <v>0.43562632632619486</v>
          </cell>
          <cell r="Q126">
            <v>0.43562632632619486</v>
          </cell>
          <cell r="R126">
            <v>0.43562632632619486</v>
          </cell>
          <cell r="S126">
            <v>0.33074417918943905</v>
          </cell>
          <cell r="T126">
            <v>0.33074417918943905</v>
          </cell>
          <cell r="U126">
            <v>0.33074417918943905</v>
          </cell>
          <cell r="V126">
            <v>0.33074417918943905</v>
          </cell>
          <cell r="W126">
            <v>0.33074417918943905</v>
          </cell>
          <cell r="X126">
            <v>0.33074417918943905</v>
          </cell>
          <cell r="Y126">
            <v>0.33074417918943905</v>
          </cell>
          <cell r="Z126">
            <v>0.33074417918943905</v>
          </cell>
        </row>
        <row r="127">
          <cell r="A127" t="str">
            <v>CN_PE4</v>
          </cell>
          <cell r="B127">
            <v>6</v>
          </cell>
          <cell r="C127">
            <v>0.32735542885252555</v>
          </cell>
          <cell r="D127">
            <v>0.32735542885252555</v>
          </cell>
          <cell r="E127">
            <v>0.32735542885252555</v>
          </cell>
          <cell r="F127">
            <v>0.32735542885252555</v>
          </cell>
          <cell r="G127">
            <v>0.32735542885252555</v>
          </cell>
          <cell r="H127">
            <v>0.33074417918943905</v>
          </cell>
          <cell r="I127">
            <v>0.33074417918943905</v>
          </cell>
          <cell r="J127">
            <v>0.33074417918943905</v>
          </cell>
          <cell r="K127">
            <v>0.43562632632619486</v>
          </cell>
          <cell r="L127">
            <v>0.43562632632619486</v>
          </cell>
          <cell r="M127">
            <v>0.43562632632619486</v>
          </cell>
          <cell r="N127">
            <v>0.43562632632619486</v>
          </cell>
          <cell r="O127">
            <v>0.43562632632619486</v>
          </cell>
          <cell r="P127">
            <v>0.43562632632619486</v>
          </cell>
          <cell r="Q127">
            <v>0.43562632632619486</v>
          </cell>
          <cell r="R127">
            <v>0.43562632632619486</v>
          </cell>
          <cell r="S127">
            <v>0.33074417918943905</v>
          </cell>
          <cell r="T127">
            <v>0.33074417918943905</v>
          </cell>
          <cell r="U127">
            <v>0.33074417918943905</v>
          </cell>
          <cell r="V127">
            <v>0.33074417918943905</v>
          </cell>
          <cell r="W127">
            <v>0.33074417918943905</v>
          </cell>
          <cell r="X127">
            <v>0.33074417918943905</v>
          </cell>
          <cell r="Y127">
            <v>0.33074417918943905</v>
          </cell>
          <cell r="Z127">
            <v>0.33074417918943905</v>
          </cell>
        </row>
        <row r="128">
          <cell r="A128" t="str">
            <v>CN_PE4</v>
          </cell>
          <cell r="B128">
            <v>7</v>
          </cell>
          <cell r="C128">
            <v>0.32735542885252555</v>
          </cell>
          <cell r="D128">
            <v>0.32735542885252555</v>
          </cell>
          <cell r="E128">
            <v>0.32735542885252555</v>
          </cell>
          <cell r="F128">
            <v>0.32735542885252555</v>
          </cell>
          <cell r="G128">
            <v>0.32735542885252555</v>
          </cell>
          <cell r="H128">
            <v>0.33074417918943905</v>
          </cell>
          <cell r="I128">
            <v>0.33074417918943905</v>
          </cell>
          <cell r="J128">
            <v>0.33074417918943905</v>
          </cell>
          <cell r="K128">
            <v>0.43562632632619486</v>
          </cell>
          <cell r="L128">
            <v>0.43562632632619486</v>
          </cell>
          <cell r="M128">
            <v>0.43562632632619486</v>
          </cell>
          <cell r="N128">
            <v>0.43562632632619486</v>
          </cell>
          <cell r="O128">
            <v>0.43562632632619486</v>
          </cell>
          <cell r="P128">
            <v>0.43562632632619486</v>
          </cell>
          <cell r="Q128">
            <v>0.43562632632619486</v>
          </cell>
          <cell r="R128">
            <v>0.43562632632619486</v>
          </cell>
          <cell r="S128">
            <v>0.33074417918943905</v>
          </cell>
          <cell r="T128">
            <v>0.33074417918943905</v>
          </cell>
          <cell r="U128">
            <v>0.33074417918943905</v>
          </cell>
          <cell r="V128">
            <v>0.33074417918943905</v>
          </cell>
          <cell r="W128">
            <v>0.33074417918943905</v>
          </cell>
          <cell r="X128">
            <v>0.33074417918943905</v>
          </cell>
          <cell r="Y128">
            <v>0.33074417918943905</v>
          </cell>
          <cell r="Z128">
            <v>0.33074417918943905</v>
          </cell>
        </row>
        <row r="129">
          <cell r="A129" t="str">
            <v>CN_PE4</v>
          </cell>
          <cell r="B129">
            <v>8</v>
          </cell>
          <cell r="C129">
            <v>0.32735542885252555</v>
          </cell>
          <cell r="D129">
            <v>0.32735542885252555</v>
          </cell>
          <cell r="E129">
            <v>0.32735542885252555</v>
          </cell>
          <cell r="F129">
            <v>0.32735542885252555</v>
          </cell>
          <cell r="G129">
            <v>0.32735542885252555</v>
          </cell>
          <cell r="H129">
            <v>0.33074417918943905</v>
          </cell>
          <cell r="I129">
            <v>0.33074417918943905</v>
          </cell>
          <cell r="J129">
            <v>0.33074417918943905</v>
          </cell>
          <cell r="K129">
            <v>0.43562632632619486</v>
          </cell>
          <cell r="L129">
            <v>0.43562632632619486</v>
          </cell>
          <cell r="M129">
            <v>0.43562632632619486</v>
          </cell>
          <cell r="N129">
            <v>0.43562632632619486</v>
          </cell>
          <cell r="O129">
            <v>0.43562632632619486</v>
          </cell>
          <cell r="P129">
            <v>0.43562632632619486</v>
          </cell>
          <cell r="Q129">
            <v>0.43562632632619486</v>
          </cell>
          <cell r="R129">
            <v>0.43562632632619486</v>
          </cell>
          <cell r="S129">
            <v>0.33074417918943905</v>
          </cell>
          <cell r="T129">
            <v>0.33074417918943905</v>
          </cell>
          <cell r="U129">
            <v>0.33074417918943905</v>
          </cell>
          <cell r="V129">
            <v>0.33074417918943905</v>
          </cell>
          <cell r="W129">
            <v>0.33074417918943905</v>
          </cell>
          <cell r="X129">
            <v>0.33074417918943905</v>
          </cell>
          <cell r="Y129">
            <v>0.33074417918943905</v>
          </cell>
          <cell r="Z129">
            <v>0.33074417918943905</v>
          </cell>
        </row>
        <row r="130">
          <cell r="A130" t="str">
            <v>CN_PE4</v>
          </cell>
          <cell r="B130">
            <v>9</v>
          </cell>
          <cell r="C130">
            <v>0.32735542885252555</v>
          </cell>
          <cell r="D130">
            <v>0.32735542885252555</v>
          </cell>
          <cell r="E130">
            <v>0.32735542885252555</v>
          </cell>
          <cell r="F130">
            <v>0.32735542885252555</v>
          </cell>
          <cell r="G130">
            <v>0.32735542885252555</v>
          </cell>
          <cell r="H130">
            <v>0.33074417918943905</v>
          </cell>
          <cell r="I130">
            <v>0.33074417918943905</v>
          </cell>
          <cell r="J130">
            <v>0.33074417918943905</v>
          </cell>
          <cell r="K130">
            <v>0.43562632632619486</v>
          </cell>
          <cell r="L130">
            <v>0.43562632632619486</v>
          </cell>
          <cell r="M130">
            <v>0.43562632632619486</v>
          </cell>
          <cell r="N130">
            <v>0.43562632632619486</v>
          </cell>
          <cell r="O130">
            <v>0.43562632632619486</v>
          </cell>
          <cell r="P130">
            <v>0.43562632632619486</v>
          </cell>
          <cell r="Q130">
            <v>0.43562632632619486</v>
          </cell>
          <cell r="R130">
            <v>0.43562632632619486</v>
          </cell>
          <cell r="S130">
            <v>0.33074417918943905</v>
          </cell>
          <cell r="T130">
            <v>0.33074417918943905</v>
          </cell>
          <cell r="U130">
            <v>0.33074417918943905</v>
          </cell>
          <cell r="V130">
            <v>0.33074417918943905</v>
          </cell>
          <cell r="W130">
            <v>0.33074417918943905</v>
          </cell>
          <cell r="X130">
            <v>0.33074417918943905</v>
          </cell>
          <cell r="Y130">
            <v>0.33074417918943905</v>
          </cell>
          <cell r="Z130">
            <v>0.33074417918943905</v>
          </cell>
        </row>
        <row r="131">
          <cell r="A131" t="str">
            <v>CN_PE4</v>
          </cell>
          <cell r="B131">
            <v>10</v>
          </cell>
          <cell r="C131">
            <v>0.32735542885252555</v>
          </cell>
          <cell r="D131">
            <v>0.32735542885252555</v>
          </cell>
          <cell r="E131">
            <v>0.32735542885252555</v>
          </cell>
          <cell r="F131">
            <v>0.32735542885252555</v>
          </cell>
          <cell r="G131">
            <v>0.32735542885252555</v>
          </cell>
          <cell r="H131">
            <v>0.33074417918943905</v>
          </cell>
          <cell r="I131">
            <v>0.33074417918943905</v>
          </cell>
          <cell r="J131">
            <v>0.33074417918943905</v>
          </cell>
          <cell r="K131">
            <v>0.43562632632619486</v>
          </cell>
          <cell r="L131">
            <v>0.43562632632619486</v>
          </cell>
          <cell r="M131">
            <v>0.43562632632619486</v>
          </cell>
          <cell r="N131">
            <v>0.43562632632619486</v>
          </cell>
          <cell r="O131">
            <v>0.43562632632619486</v>
          </cell>
          <cell r="P131">
            <v>0.43562632632619486</v>
          </cell>
          <cell r="Q131">
            <v>0.43562632632619486</v>
          </cell>
          <cell r="R131">
            <v>0.43562632632619486</v>
          </cell>
          <cell r="S131">
            <v>0.33074417918943905</v>
          </cell>
          <cell r="T131">
            <v>0.33074417918943905</v>
          </cell>
          <cell r="U131">
            <v>0.33074417918943905</v>
          </cell>
          <cell r="V131">
            <v>0.33074417918943905</v>
          </cell>
          <cell r="W131">
            <v>0.33074417918943905</v>
          </cell>
          <cell r="X131">
            <v>0.33074417918943905</v>
          </cell>
          <cell r="Y131">
            <v>0.33074417918943905</v>
          </cell>
          <cell r="Z131">
            <v>0.33074417918943905</v>
          </cell>
        </row>
        <row r="132">
          <cell r="A132" t="str">
            <v>CN_PE4</v>
          </cell>
          <cell r="B132">
            <v>11</v>
          </cell>
          <cell r="C132">
            <v>0.32735542885252555</v>
          </cell>
          <cell r="D132">
            <v>0.32735542885252555</v>
          </cell>
          <cell r="E132">
            <v>0.32735542885252555</v>
          </cell>
          <cell r="F132">
            <v>0.32735542885252555</v>
          </cell>
          <cell r="G132">
            <v>0.32735542885252555</v>
          </cell>
          <cell r="H132">
            <v>0.33074417918943905</v>
          </cell>
          <cell r="I132">
            <v>0.33074417918943905</v>
          </cell>
          <cell r="J132">
            <v>0.33074417918943905</v>
          </cell>
          <cell r="K132">
            <v>0.43562632632619486</v>
          </cell>
          <cell r="L132">
            <v>0.43562632632619486</v>
          </cell>
          <cell r="M132">
            <v>0.43562632632619486</v>
          </cell>
          <cell r="N132">
            <v>0.43562632632619486</v>
          </cell>
          <cell r="O132">
            <v>0.43562632632619486</v>
          </cell>
          <cell r="P132">
            <v>0.43562632632619486</v>
          </cell>
          <cell r="Q132">
            <v>0.43562632632619486</v>
          </cell>
          <cell r="R132">
            <v>0.43562632632619486</v>
          </cell>
          <cell r="S132">
            <v>0.33074417918943905</v>
          </cell>
          <cell r="T132">
            <v>0.33074417918943905</v>
          </cell>
          <cell r="U132">
            <v>0.33074417918943905</v>
          </cell>
          <cell r="V132">
            <v>0.33074417918943905</v>
          </cell>
          <cell r="W132">
            <v>0.33074417918943905</v>
          </cell>
          <cell r="X132">
            <v>0.33074417918943905</v>
          </cell>
          <cell r="Y132">
            <v>0.33074417918943905</v>
          </cell>
          <cell r="Z132">
            <v>0.33074417918943905</v>
          </cell>
        </row>
        <row r="133">
          <cell r="A133" t="str">
            <v>CN_PE4</v>
          </cell>
          <cell r="B133">
            <v>12</v>
          </cell>
          <cell r="C133">
            <v>0.32735542885252555</v>
          </cell>
          <cell r="D133">
            <v>0.32735542885252555</v>
          </cell>
          <cell r="E133">
            <v>0.32735542885252555</v>
          </cell>
          <cell r="F133">
            <v>0.32735542885252555</v>
          </cell>
          <cell r="G133">
            <v>0.32735542885252555</v>
          </cell>
          <cell r="H133">
            <v>0.33074417918943905</v>
          </cell>
          <cell r="I133">
            <v>0.33074417918943905</v>
          </cell>
          <cell r="J133">
            <v>0.33074417918943905</v>
          </cell>
          <cell r="K133">
            <v>0.43562632632619486</v>
          </cell>
          <cell r="L133">
            <v>0.43562632632619486</v>
          </cell>
          <cell r="M133">
            <v>0.43562632632619486</v>
          </cell>
          <cell r="N133">
            <v>0.43562632632619486</v>
          </cell>
          <cell r="O133">
            <v>0.43562632632619486</v>
          </cell>
          <cell r="P133">
            <v>0.43562632632619486</v>
          </cell>
          <cell r="Q133">
            <v>0.43562632632619486</v>
          </cell>
          <cell r="R133">
            <v>0.43562632632619486</v>
          </cell>
          <cell r="S133">
            <v>0.33074417918943905</v>
          </cell>
          <cell r="T133">
            <v>0.33074417918943905</v>
          </cell>
          <cell r="U133">
            <v>0.33074417918943905</v>
          </cell>
          <cell r="V133">
            <v>0.33074417918943905</v>
          </cell>
          <cell r="W133">
            <v>0.33074417918943905</v>
          </cell>
          <cell r="X133">
            <v>0.33074417918943905</v>
          </cell>
          <cell r="Y133">
            <v>0.33074417918943905</v>
          </cell>
          <cell r="Z133">
            <v>0.33074417918943905</v>
          </cell>
        </row>
      </sheetData>
      <sheetData sheetId="2"/>
      <sheetData sheetId="3"/>
      <sheetData sheetId="4"/>
      <sheetData sheetId="5"/>
      <sheetData sheetId="6"/>
      <sheetData sheetId="7"/>
      <sheetData sheetId="8">
        <row r="5">
          <cell r="J5" t="str">
            <v>ERC_REST:TX</v>
          </cell>
        </row>
      </sheetData>
      <sheetData sheetId="9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del"/>
      <sheetName val="Parameters"/>
      <sheetName val="Menus"/>
      <sheetName val="Gas Input"/>
      <sheetName val="Energy Prices"/>
      <sheetName val="Gas Prices"/>
      <sheetName val="Generation"/>
      <sheetName val="Starts"/>
      <sheetName val="Margin"/>
      <sheetName val="Duration"/>
      <sheetName val="Frequency"/>
    </sheetNames>
    <sheetDataSet>
      <sheetData sheetId="0"/>
      <sheetData sheetId="1" refreshError="1">
        <row r="3">
          <cell r="C3">
            <v>400</v>
          </cell>
        </row>
        <row r="5">
          <cell r="C5">
            <v>0.55000000000000004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ssumps-CoalTypes"/>
      <sheetName val="Assumps-Escalation"/>
      <sheetName val="Assumps-TransportRates"/>
      <sheetName val="Transport Rate Calcs-Detail"/>
      <sheetName val="Transp Rate Calcs-Sum1-Formulas"/>
      <sheetName val="Transp Rate Calcs-Sum2-Formulas"/>
      <sheetName val="Transp Rate Calcs-Sum1-HARDCODE"/>
      <sheetName val="Transp Rate Calcs-Sum2-HARDCODE"/>
      <sheetName val="Sheet5"/>
      <sheetName val="Sheet4"/>
    </sheetNames>
    <sheetDataSet>
      <sheetData sheetId="0">
        <row r="7">
          <cell r="A7" t="str">
            <v>Coal Type #</v>
          </cell>
          <cell r="B7" t="str">
            <v>Coal Name</v>
          </cell>
          <cell r="C7" t="str">
            <v>Abbreviation</v>
          </cell>
          <cell r="D7" t="str">
            <v>Rail Origin Points</v>
          </cell>
          <cell r="E7" t="str">
            <v>Water Origin Points</v>
          </cell>
          <cell r="F7" t="str">
            <v>Truck Origin Point</v>
          </cell>
          <cell r="G7" t="str">
            <v>Mine to Barge or Mine to Rail Transport Cost (2011$/ton)</v>
          </cell>
          <cell r="H7" t="str">
            <v>SO2</v>
          </cell>
          <cell r="I7" t="str">
            <v>Hg</v>
          </cell>
          <cell r="J7" t="str">
            <v>Btu</v>
          </cell>
          <cell r="K7" t="str">
            <v>MMBtu</v>
          </cell>
          <cell r="L7" t="str">
            <v>Notes on Mine to Barge or Mine to Rail Transport</v>
          </cell>
        </row>
        <row r="8">
          <cell r="A8">
            <v>1</v>
          </cell>
          <cell r="B8" t="str">
            <v>Alabama</v>
          </cell>
          <cell r="C8" t="str">
            <v>AL</v>
          </cell>
          <cell r="D8" t="str">
            <v>Berry, AL (NS)</v>
          </cell>
          <cell r="E8" t="str">
            <v>Shoal Creek Dock (Black Warrior River MP 372)</v>
          </cell>
          <cell r="G8">
            <v>3</v>
          </cell>
        </row>
        <row r="9">
          <cell r="A9">
            <v>2</v>
          </cell>
          <cell r="B9" t="str">
            <v>Arizona</v>
          </cell>
          <cell r="C9" t="str">
            <v>AZ</v>
          </cell>
          <cell r="F9" t="str">
            <v>Kayenta, AZ</v>
          </cell>
        </row>
        <row r="10">
          <cell r="A10">
            <v>3</v>
          </cell>
          <cell r="B10" t="str">
            <v>Colorado, Green River</v>
          </cell>
          <cell r="C10" t="str">
            <v>CG</v>
          </cell>
          <cell r="D10" t="str">
            <v>Energy, CO (UP)</v>
          </cell>
        </row>
        <row r="11">
          <cell r="A11">
            <v>4</v>
          </cell>
          <cell r="B11" t="str">
            <v>Colorado, Raton</v>
          </cell>
          <cell r="C11" t="str">
            <v>CR</v>
          </cell>
          <cell r="D11" t="str">
            <v>Trinidad, CO (BNSF)</v>
          </cell>
        </row>
        <row r="12">
          <cell r="A12">
            <v>5</v>
          </cell>
          <cell r="B12" t="str">
            <v>Colorado, Uinta</v>
          </cell>
          <cell r="C12" t="str">
            <v>CU</v>
          </cell>
          <cell r="D12" t="str">
            <v>Arco, CO (UP)</v>
          </cell>
        </row>
        <row r="13">
          <cell r="A13">
            <v>6</v>
          </cell>
          <cell r="B13" t="str">
            <v>Illinois</v>
          </cell>
          <cell r="C13" t="str">
            <v>IL</v>
          </cell>
          <cell r="D13" t="str">
            <v>Galatia, IL (CN); Epworth, IL (CSX); Mt. Vernon, IL (NS);  Coulterville, IL (UP)</v>
          </cell>
          <cell r="E13" t="str">
            <v>Mt. Vernon Coal Transfer (Ohio River MP 828)</v>
          </cell>
          <cell r="G13">
            <v>6</v>
          </cell>
        </row>
        <row r="14">
          <cell r="A14">
            <v>7</v>
          </cell>
          <cell r="B14" t="str">
            <v>Indiana</v>
          </cell>
          <cell r="C14" t="str">
            <v>IN</v>
          </cell>
          <cell r="D14" t="str">
            <v>Oakland City, IN (CSX or NS)</v>
          </cell>
          <cell r="E14" t="str">
            <v>Mt. Vernon Coal Transfer (Ohio River MP 828)</v>
          </cell>
          <cell r="G14">
            <v>9.5</v>
          </cell>
        </row>
        <row r="15">
          <cell r="A15">
            <v>8</v>
          </cell>
          <cell r="B15" t="str">
            <v>Kentucky East</v>
          </cell>
          <cell r="C15" t="str">
            <v>KE</v>
          </cell>
          <cell r="D15" t="str">
            <v>Damron Fork, KY (CSX), or Sidney, KY (NS)</v>
          </cell>
          <cell r="E15" t="str">
            <v>Ceredo Dock (Ohio River MP 315)</v>
          </cell>
          <cell r="G15">
            <v>6</v>
          </cell>
          <cell r="L15" t="str">
            <v>Assumes approx. 40-mile rail movement or 30-mile truck movement.</v>
          </cell>
        </row>
        <row r="16">
          <cell r="A16">
            <v>9</v>
          </cell>
          <cell r="B16" t="str">
            <v>Kansas</v>
          </cell>
          <cell r="C16" t="str">
            <v>KS</v>
          </cell>
          <cell r="D16" t="str">
            <v>Garland, KS (BNSF)</v>
          </cell>
        </row>
        <row r="17">
          <cell r="A17">
            <v>10</v>
          </cell>
          <cell r="B17" t="str">
            <v>Kentucky West</v>
          </cell>
          <cell r="C17" t="str">
            <v>KW</v>
          </cell>
          <cell r="D17" t="str">
            <v>Dotiki, KY (CSX)</v>
          </cell>
          <cell r="E17" t="str">
            <v>Grand Rivers Terminal (Tenn. River MP 23)</v>
          </cell>
          <cell r="G17">
            <v>6</v>
          </cell>
        </row>
        <row r="18">
          <cell r="A18">
            <v>11</v>
          </cell>
          <cell r="B18" t="str">
            <v>Louisiana</v>
          </cell>
          <cell r="C18" t="str">
            <v>LA</v>
          </cell>
          <cell r="F18" t="str">
            <v>Naborton, LA</v>
          </cell>
        </row>
        <row r="19">
          <cell r="A19">
            <v>12</v>
          </cell>
          <cell r="B19" t="str">
            <v>Maryland</v>
          </cell>
          <cell r="C19" t="str">
            <v>MD</v>
          </cell>
          <cell r="D19" t="str">
            <v>Morrisons, MD (CSX)</v>
          </cell>
        </row>
        <row r="20">
          <cell r="A20">
            <v>13</v>
          </cell>
          <cell r="B20" t="str">
            <v>Montana, East</v>
          </cell>
          <cell r="C20" t="str">
            <v>ME</v>
          </cell>
          <cell r="F20" t="str">
            <v>Sidney, MT</v>
          </cell>
        </row>
        <row r="21">
          <cell r="A21">
            <v>14</v>
          </cell>
          <cell r="B21" t="str">
            <v>Missouri</v>
          </cell>
          <cell r="C21" t="str">
            <v>MO</v>
          </cell>
          <cell r="F21" t="str">
            <v>Butler, MO</v>
          </cell>
        </row>
        <row r="22">
          <cell r="A22">
            <v>15</v>
          </cell>
          <cell r="B22" t="str">
            <v>Montana, Powder River</v>
          </cell>
          <cell r="C22" t="str">
            <v>MP</v>
          </cell>
          <cell r="D22" t="str">
            <v>Nerco Jct., MT (BNSF)</v>
          </cell>
        </row>
        <row r="23">
          <cell r="A23">
            <v>16</v>
          </cell>
          <cell r="B23" t="str">
            <v>Mississippi</v>
          </cell>
          <cell r="C23" t="str">
            <v>MS</v>
          </cell>
          <cell r="F23" t="str">
            <v>Ackerman, MS</v>
          </cell>
        </row>
        <row r="24">
          <cell r="A24">
            <v>17</v>
          </cell>
          <cell r="B24" t="str">
            <v>Montana, Bull Mountains</v>
          </cell>
          <cell r="C24" t="str">
            <v>MT</v>
          </cell>
          <cell r="D24" t="str">
            <v xml:space="preserve">35 rail miles north of Huntley, MT (BNSF) </v>
          </cell>
        </row>
        <row r="25">
          <cell r="A25">
            <v>18</v>
          </cell>
          <cell r="B25" t="str">
            <v>North Dakota</v>
          </cell>
          <cell r="C25" t="str">
            <v>ND</v>
          </cell>
          <cell r="D25" t="str">
            <v>Beulah, ND (BNSF)</v>
          </cell>
        </row>
        <row r="26">
          <cell r="A26">
            <v>19</v>
          </cell>
          <cell r="B26" t="str">
            <v>New Mexico, San Juan</v>
          </cell>
          <cell r="C26" t="str">
            <v>NS</v>
          </cell>
          <cell r="D26" t="str">
            <v>El Segundo Jct., NM (BNSF)</v>
          </cell>
        </row>
        <row r="27">
          <cell r="A27">
            <v>20</v>
          </cell>
          <cell r="B27" t="str">
            <v>Ohio</v>
          </cell>
          <cell r="C27" t="str">
            <v>OH</v>
          </cell>
          <cell r="D27" t="str">
            <v>Powhatan, OH (NS)</v>
          </cell>
          <cell r="E27" t="str">
            <v>Powhatan Terminal (Ohio River MP 110)</v>
          </cell>
          <cell r="G27">
            <v>3</v>
          </cell>
          <cell r="L27" t="str">
            <v>Assumes mines load directly to barges.</v>
          </cell>
        </row>
        <row r="28">
          <cell r="A28">
            <v>21</v>
          </cell>
          <cell r="B28" t="str">
            <v>Oklahoma</v>
          </cell>
          <cell r="C28" t="str">
            <v>OK</v>
          </cell>
          <cell r="F28" t="str">
            <v>Panama, OK</v>
          </cell>
        </row>
        <row r="29">
          <cell r="A29">
            <v>22</v>
          </cell>
          <cell r="B29" t="str">
            <v>Pennsylvania, Central</v>
          </cell>
          <cell r="C29" t="str">
            <v>PC</v>
          </cell>
          <cell r="D29" t="str">
            <v>Cambria, PA (CSX) or Central City, PA (NS)</v>
          </cell>
        </row>
        <row r="30">
          <cell r="A30">
            <v>23</v>
          </cell>
          <cell r="B30" t="str">
            <v>Pennsylvania, West</v>
          </cell>
          <cell r="C30" t="str">
            <v>PW</v>
          </cell>
          <cell r="D30" t="str">
            <v xml:space="preserve">Bailey, PA (CSX or NS) </v>
          </cell>
          <cell r="E30" t="str">
            <v>Cumberland Dock (Monongahela River MP 81)</v>
          </cell>
          <cell r="G30">
            <v>3</v>
          </cell>
          <cell r="L30" t="str">
            <v>Assumes mines load directly to barges.</v>
          </cell>
        </row>
        <row r="31">
          <cell r="A31">
            <v>24</v>
          </cell>
          <cell r="B31" t="str">
            <v>Tennessee</v>
          </cell>
          <cell r="C31" t="str">
            <v>TN</v>
          </cell>
          <cell r="D31" t="str">
            <v>Kopper Glo, TN (CSX), or Clairfield, TN (NS)</v>
          </cell>
        </row>
        <row r="32">
          <cell r="A32">
            <v>25</v>
          </cell>
          <cell r="B32" t="str">
            <v>Texas</v>
          </cell>
          <cell r="C32" t="str">
            <v>TX</v>
          </cell>
          <cell r="F32" t="str">
            <v>Tatum, TX</v>
          </cell>
        </row>
        <row r="33">
          <cell r="A33">
            <v>26</v>
          </cell>
          <cell r="B33" t="str">
            <v>Utah</v>
          </cell>
          <cell r="C33" t="str">
            <v>UT</v>
          </cell>
          <cell r="D33" t="str">
            <v>Savage, UT (UP)</v>
          </cell>
          <cell r="G33">
            <v>4.8</v>
          </cell>
          <cell r="L33" t="str">
            <v>A truck haul averaging 15 miles is required to get to the rail loadout at Savage, where truck to rail transloading is performed..</v>
          </cell>
        </row>
        <row r="34">
          <cell r="A34">
            <v>27</v>
          </cell>
          <cell r="B34" t="str">
            <v>Virginia</v>
          </cell>
          <cell r="C34" t="str">
            <v>VA</v>
          </cell>
          <cell r="D34" t="str">
            <v>McClure, VA (CSX) or Pardee, VA (NS)</v>
          </cell>
        </row>
        <row r="35">
          <cell r="A35">
            <v>28</v>
          </cell>
          <cell r="B35" t="str">
            <v>Wyoming, Green River</v>
          </cell>
          <cell r="C35" t="str">
            <v>WG</v>
          </cell>
          <cell r="D35" t="str">
            <v>Point of Rocks, WY (UP)</v>
          </cell>
        </row>
        <row r="36">
          <cell r="A36">
            <v>29</v>
          </cell>
          <cell r="B36" t="str">
            <v>Wyoming, Powder River Basin (8800)</v>
          </cell>
          <cell r="C36" t="str">
            <v>WH</v>
          </cell>
          <cell r="D36" t="str">
            <v>Thunder Jct.,WY (BNSF or UP)</v>
          </cell>
        </row>
        <row r="37">
          <cell r="A37">
            <v>30</v>
          </cell>
          <cell r="B37" t="str">
            <v>Wyoming, Powder River Basin (8400)</v>
          </cell>
          <cell r="C37" t="str">
            <v>WL</v>
          </cell>
          <cell r="D37" t="str">
            <v>Belle Ayr, WY (BNSF or UP)</v>
          </cell>
        </row>
        <row r="38">
          <cell r="A38">
            <v>31</v>
          </cell>
          <cell r="B38" t="str">
            <v>West Virginia, North</v>
          </cell>
          <cell r="C38" t="str">
            <v>WN</v>
          </cell>
          <cell r="D38" t="str">
            <v>Robinson Run Jct., WV (eastbound or southbound on CSX), Federal 2 Mine, WV (NS, or westbound or northbound on CSX)</v>
          </cell>
          <cell r="E38" t="str">
            <v>McElroy Dock (Ohio River MP 110)</v>
          </cell>
          <cell r="G38">
            <v>3</v>
          </cell>
          <cell r="L38" t="str">
            <v>Assumes mines load directly to barges.</v>
          </cell>
        </row>
        <row r="39">
          <cell r="A39">
            <v>32</v>
          </cell>
          <cell r="B39" t="str">
            <v>West Virginia, South</v>
          </cell>
          <cell r="C39" t="str">
            <v>WS</v>
          </cell>
          <cell r="D39" t="str">
            <v xml:space="preserve">Wells Prep Plant, WV (CSX), or Delbarton, WV (NS) </v>
          </cell>
          <cell r="E39" t="str">
            <v>Ceredo Dock (Ohio River MP 315)</v>
          </cell>
          <cell r="G39">
            <v>6</v>
          </cell>
          <cell r="L39" t="str">
            <v>Assumes approx. 40-mile rail movement or 30-mile truck movement.</v>
          </cell>
        </row>
        <row r="40">
          <cell r="A40">
            <v>33</v>
          </cell>
          <cell r="B40" t="str">
            <v>Alaska</v>
          </cell>
          <cell r="C40" t="str">
            <v>AK</v>
          </cell>
        </row>
        <row r="41">
          <cell r="A41">
            <v>34</v>
          </cell>
          <cell r="B41" t="str">
            <v>Alberta</v>
          </cell>
          <cell r="C41" t="str">
            <v>AB</v>
          </cell>
        </row>
        <row r="42">
          <cell r="A42">
            <v>35</v>
          </cell>
          <cell r="B42" t="str">
            <v>British Columbia</v>
          </cell>
          <cell r="C42" t="str">
            <v>BC</v>
          </cell>
        </row>
        <row r="43">
          <cell r="A43">
            <v>36</v>
          </cell>
          <cell r="B43" t="str">
            <v>Saskatchewan</v>
          </cell>
          <cell r="C43" t="str">
            <v>SK</v>
          </cell>
        </row>
        <row r="44">
          <cell r="A44">
            <v>37</v>
          </cell>
          <cell r="B44" t="str">
            <v>Imports-1 (Colombia)</v>
          </cell>
          <cell r="C44" t="str">
            <v>I1</v>
          </cell>
          <cell r="E44" t="str">
            <v>Puerto Bolivar, Colombia</v>
          </cell>
        </row>
        <row r="45">
          <cell r="A45">
            <v>38</v>
          </cell>
          <cell r="B45" t="str">
            <v>Imports-2 (Venezuela)</v>
          </cell>
          <cell r="C45" t="str">
            <v>I2</v>
          </cell>
          <cell r="E45" t="str">
            <v>Maracaibo, Venezuela</v>
          </cell>
        </row>
        <row r="46">
          <cell r="A46">
            <v>39</v>
          </cell>
          <cell r="B46" t="str">
            <v>Imports-3 (Indonesia)</v>
          </cell>
          <cell r="C46" t="str">
            <v>I3</v>
          </cell>
          <cell r="E46" t="str">
            <v>Banjarmasin, Indonesia</v>
          </cell>
        </row>
        <row r="47">
          <cell r="A47">
            <v>40</v>
          </cell>
          <cell r="B47" t="str">
            <v>Imports-4 (Australia)</v>
          </cell>
          <cell r="C47" t="str">
            <v>I4</v>
          </cell>
          <cell r="E47" t="str">
            <v>Newcastle, Australia</v>
          </cell>
        </row>
        <row r="48">
          <cell r="A48">
            <v>50</v>
          </cell>
          <cell r="B48" t="str">
            <v>Waste Coal</v>
          </cell>
          <cell r="C48" t="str">
            <v>WC</v>
          </cell>
        </row>
        <row r="49">
          <cell r="A49">
            <v>55</v>
          </cell>
          <cell r="B49" t="str">
            <v>Northern Arkansas</v>
          </cell>
          <cell r="C49" t="str">
            <v>AN</v>
          </cell>
        </row>
        <row r="50">
          <cell r="A50">
            <v>60</v>
          </cell>
          <cell r="B50" t="str">
            <v>Petcoke</v>
          </cell>
          <cell r="C50" t="str">
            <v>PT</v>
          </cell>
        </row>
      </sheetData>
      <sheetData sheetId="1">
        <row r="49">
          <cell r="J49">
            <v>2013</v>
          </cell>
          <cell r="K49">
            <v>2014</v>
          </cell>
          <cell r="L49">
            <v>2015</v>
          </cell>
          <cell r="M49">
            <v>2016</v>
          </cell>
          <cell r="N49">
            <v>2017</v>
          </cell>
          <cell r="O49">
            <v>2018</v>
          </cell>
          <cell r="P49">
            <v>2019</v>
          </cell>
          <cell r="Q49">
            <v>2020</v>
          </cell>
          <cell r="R49">
            <v>2021</v>
          </cell>
          <cell r="S49">
            <v>2022</v>
          </cell>
          <cell r="T49">
            <v>2023</v>
          </cell>
          <cell r="U49">
            <v>2024</v>
          </cell>
          <cell r="V49">
            <v>2025</v>
          </cell>
          <cell r="W49" t="str">
            <v>2026-2050</v>
          </cell>
        </row>
        <row r="51">
          <cell r="J51">
            <v>0.35</v>
          </cell>
          <cell r="K51">
            <v>0.35</v>
          </cell>
          <cell r="L51">
            <v>0.35</v>
          </cell>
          <cell r="M51">
            <v>0.35</v>
          </cell>
          <cell r="N51">
            <v>0.35</v>
          </cell>
          <cell r="O51">
            <v>0.35</v>
          </cell>
          <cell r="P51">
            <v>0.35</v>
          </cell>
          <cell r="Q51">
            <v>0.35</v>
          </cell>
          <cell r="R51">
            <v>0.35</v>
          </cell>
          <cell r="S51">
            <v>0.35</v>
          </cell>
          <cell r="T51">
            <v>0.35</v>
          </cell>
          <cell r="U51">
            <v>0.35</v>
          </cell>
          <cell r="V51">
            <v>0.35</v>
          </cell>
          <cell r="W51">
            <v>0.35</v>
          </cell>
        </row>
        <row r="52">
          <cell r="J52">
            <v>0.2</v>
          </cell>
          <cell r="K52">
            <v>0.2</v>
          </cell>
          <cell r="L52">
            <v>0.2</v>
          </cell>
          <cell r="M52">
            <v>0.2</v>
          </cell>
          <cell r="N52">
            <v>0.2</v>
          </cell>
          <cell r="O52">
            <v>0.2</v>
          </cell>
          <cell r="P52">
            <v>0.2</v>
          </cell>
          <cell r="Q52">
            <v>0.2</v>
          </cell>
          <cell r="R52">
            <v>0.2</v>
          </cell>
          <cell r="S52">
            <v>0.2</v>
          </cell>
          <cell r="T52">
            <v>0.2</v>
          </cell>
          <cell r="U52">
            <v>0.2</v>
          </cell>
          <cell r="V52">
            <v>0.2</v>
          </cell>
          <cell r="W52">
            <v>0.2</v>
          </cell>
        </row>
        <row r="53">
          <cell r="J53">
            <v>0.44999999999999996</v>
          </cell>
          <cell r="K53">
            <v>0.44999999999999996</v>
          </cell>
          <cell r="L53">
            <v>0.44999999999999996</v>
          </cell>
          <cell r="M53">
            <v>0.44999999999999996</v>
          </cell>
          <cell r="N53">
            <v>0.44999999999999996</v>
          </cell>
          <cell r="O53">
            <v>0.44999999999999996</v>
          </cell>
          <cell r="P53">
            <v>0.44999999999999996</v>
          </cell>
          <cell r="Q53">
            <v>0.44999999999999996</v>
          </cell>
          <cell r="R53">
            <v>0.44999999999999996</v>
          </cell>
          <cell r="S53">
            <v>0.44999999999999996</v>
          </cell>
          <cell r="T53">
            <v>0.44999999999999996</v>
          </cell>
          <cell r="U53">
            <v>0.44999999999999996</v>
          </cell>
          <cell r="V53">
            <v>0.44999999999999996</v>
          </cell>
          <cell r="W53">
            <v>0.44999999999999996</v>
          </cell>
        </row>
        <row r="56">
          <cell r="J56">
            <v>0.01</v>
          </cell>
          <cell r="K56">
            <v>0.01</v>
          </cell>
          <cell r="L56">
            <v>0.01</v>
          </cell>
          <cell r="M56">
            <v>0.01</v>
          </cell>
          <cell r="N56">
            <v>0.01</v>
          </cell>
          <cell r="O56">
            <v>0.01</v>
          </cell>
          <cell r="P56">
            <v>0.01</v>
          </cell>
          <cell r="Q56">
            <v>0.01</v>
          </cell>
          <cell r="R56">
            <v>0.01</v>
          </cell>
          <cell r="S56">
            <v>0.01</v>
          </cell>
          <cell r="T56">
            <v>0.01</v>
          </cell>
          <cell r="U56">
            <v>0.01</v>
          </cell>
          <cell r="V56">
            <v>0.01</v>
          </cell>
          <cell r="W56">
            <v>0.01</v>
          </cell>
        </row>
        <row r="57">
          <cell r="J57">
            <v>8.0000000000000002E-3</v>
          </cell>
          <cell r="K57">
            <v>8.0000000000000002E-3</v>
          </cell>
          <cell r="L57">
            <v>8.0000000000000002E-3</v>
          </cell>
          <cell r="M57">
            <v>8.0000000000000002E-3</v>
          </cell>
          <cell r="N57">
            <v>8.0000000000000002E-3</v>
          </cell>
          <cell r="O57">
            <v>8.0000000000000002E-3</v>
          </cell>
          <cell r="P57">
            <v>8.0000000000000002E-3</v>
          </cell>
          <cell r="Q57">
            <v>8.0000000000000002E-3</v>
          </cell>
          <cell r="R57">
            <v>8.0000000000000002E-3</v>
          </cell>
          <cell r="S57">
            <v>8.0000000000000002E-3</v>
          </cell>
          <cell r="T57">
            <v>8.0000000000000002E-3</v>
          </cell>
          <cell r="U57">
            <v>8.0000000000000002E-3</v>
          </cell>
          <cell r="V57">
            <v>8.0000000000000002E-3</v>
          </cell>
          <cell r="W57">
            <v>8.0000000000000002E-3</v>
          </cell>
        </row>
        <row r="58"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</row>
        <row r="59">
          <cell r="J59">
            <v>5.0000000000000001E-3</v>
          </cell>
          <cell r="K59">
            <v>5.0000000000000001E-3</v>
          </cell>
          <cell r="L59">
            <v>5.0000000000000001E-3</v>
          </cell>
          <cell r="M59">
            <v>5.0000000000000001E-3</v>
          </cell>
          <cell r="N59">
            <v>5.0000000000000001E-3</v>
          </cell>
          <cell r="O59">
            <v>5.0000000000000001E-3</v>
          </cell>
          <cell r="P59">
            <v>5.0000000000000001E-3</v>
          </cell>
          <cell r="Q59">
            <v>5.0000000000000001E-3</v>
          </cell>
          <cell r="R59">
            <v>5.0000000000000001E-3</v>
          </cell>
          <cell r="S59">
            <v>5.0000000000000001E-3</v>
          </cell>
          <cell r="T59">
            <v>5.0000000000000001E-3</v>
          </cell>
          <cell r="U59">
            <v>5.0000000000000001E-3</v>
          </cell>
          <cell r="V59">
            <v>5.0000000000000001E-3</v>
          </cell>
          <cell r="W59">
            <v>5.0000000000000001E-3</v>
          </cell>
        </row>
        <row r="60"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</row>
        <row r="61">
          <cell r="J61">
            <v>5.0000000000000001E-3</v>
          </cell>
          <cell r="K61">
            <v>5.0000000000000001E-3</v>
          </cell>
          <cell r="L61">
            <v>5.0000000000000001E-3</v>
          </cell>
          <cell r="M61">
            <v>5.0000000000000001E-3</v>
          </cell>
          <cell r="N61">
            <v>5.0000000000000001E-3</v>
          </cell>
          <cell r="O61">
            <v>5.0000000000000001E-3</v>
          </cell>
          <cell r="P61">
            <v>5.0000000000000001E-3</v>
          </cell>
          <cell r="Q61">
            <v>5.0000000000000001E-3</v>
          </cell>
          <cell r="R61">
            <v>5.0000000000000001E-3</v>
          </cell>
          <cell r="S61">
            <v>5.0000000000000001E-3</v>
          </cell>
          <cell r="T61">
            <v>5.0000000000000001E-3</v>
          </cell>
          <cell r="U61">
            <v>5.0000000000000001E-3</v>
          </cell>
          <cell r="V61">
            <v>5.0000000000000001E-3</v>
          </cell>
          <cell r="W61">
            <v>5.0000000000000001E-3</v>
          </cell>
        </row>
        <row r="64">
          <cell r="J64">
            <v>2013</v>
          </cell>
          <cell r="K64">
            <v>2014</v>
          </cell>
          <cell r="L64">
            <v>2015</v>
          </cell>
          <cell r="M64">
            <v>2016</v>
          </cell>
          <cell r="N64">
            <v>2017</v>
          </cell>
          <cell r="O64">
            <v>2018</v>
          </cell>
          <cell r="P64">
            <v>2019</v>
          </cell>
          <cell r="Q64">
            <v>2020</v>
          </cell>
          <cell r="R64">
            <v>2021</v>
          </cell>
          <cell r="S64">
            <v>2022</v>
          </cell>
          <cell r="T64">
            <v>2023</v>
          </cell>
          <cell r="U64">
            <v>2024</v>
          </cell>
          <cell r="V64">
            <v>2025</v>
          </cell>
          <cell r="W64" t="str">
            <v>2026-2050</v>
          </cell>
        </row>
        <row r="66">
          <cell r="J66">
            <v>0.35</v>
          </cell>
          <cell r="K66">
            <v>0.35</v>
          </cell>
          <cell r="L66">
            <v>0.35</v>
          </cell>
          <cell r="M66">
            <v>0.35</v>
          </cell>
          <cell r="N66">
            <v>0.35</v>
          </cell>
          <cell r="O66">
            <v>0.35</v>
          </cell>
          <cell r="P66">
            <v>0.35</v>
          </cell>
          <cell r="Q66">
            <v>0.35</v>
          </cell>
          <cell r="R66">
            <v>0.35</v>
          </cell>
          <cell r="S66">
            <v>0.35</v>
          </cell>
          <cell r="T66">
            <v>0.35</v>
          </cell>
          <cell r="U66">
            <v>0.35</v>
          </cell>
          <cell r="V66">
            <v>0.35</v>
          </cell>
          <cell r="W66">
            <v>0.35</v>
          </cell>
        </row>
        <row r="67">
          <cell r="J67">
            <v>0.65</v>
          </cell>
          <cell r="K67">
            <v>0.65</v>
          </cell>
          <cell r="L67">
            <v>0.65</v>
          </cell>
          <cell r="M67">
            <v>0.65</v>
          </cell>
          <cell r="N67">
            <v>0.65</v>
          </cell>
          <cell r="O67">
            <v>0.65</v>
          </cell>
          <cell r="P67">
            <v>0.65</v>
          </cell>
          <cell r="Q67">
            <v>0.65</v>
          </cell>
          <cell r="R67">
            <v>0.65</v>
          </cell>
          <cell r="S67">
            <v>0.65</v>
          </cell>
          <cell r="T67">
            <v>0.65</v>
          </cell>
          <cell r="U67">
            <v>0.65</v>
          </cell>
          <cell r="V67">
            <v>0.65</v>
          </cell>
          <cell r="W67">
            <v>0.65</v>
          </cell>
        </row>
        <row r="70">
          <cell r="J70">
            <v>8.0000000000000002E-3</v>
          </cell>
          <cell r="K70">
            <v>8.0000000000000002E-3</v>
          </cell>
          <cell r="L70">
            <v>8.0000000000000002E-3</v>
          </cell>
          <cell r="M70">
            <v>8.0000000000000002E-3</v>
          </cell>
          <cell r="N70">
            <v>8.0000000000000002E-3</v>
          </cell>
          <cell r="O70">
            <v>8.0000000000000002E-3</v>
          </cell>
          <cell r="P70">
            <v>8.0000000000000002E-3</v>
          </cell>
          <cell r="Q70">
            <v>8.0000000000000002E-3</v>
          </cell>
          <cell r="R70">
            <v>8.0000000000000002E-3</v>
          </cell>
          <cell r="S70">
            <v>8.0000000000000002E-3</v>
          </cell>
          <cell r="T70">
            <v>8.0000000000000002E-3</v>
          </cell>
          <cell r="U70">
            <v>8.0000000000000002E-3</v>
          </cell>
          <cell r="V70">
            <v>8.0000000000000002E-3</v>
          </cell>
          <cell r="W70">
            <v>8.0000000000000002E-3</v>
          </cell>
        </row>
        <row r="71"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</row>
        <row r="72">
          <cell r="J72">
            <v>3.0000000000000001E-3</v>
          </cell>
          <cell r="K72">
            <v>3.0000000000000001E-3</v>
          </cell>
          <cell r="L72">
            <v>3.0000000000000001E-3</v>
          </cell>
          <cell r="M72">
            <v>3.0000000000000001E-3</v>
          </cell>
          <cell r="N72">
            <v>3.0000000000000001E-3</v>
          </cell>
          <cell r="O72">
            <v>3.0000000000000001E-3</v>
          </cell>
          <cell r="P72">
            <v>3.0000000000000001E-3</v>
          </cell>
          <cell r="Q72">
            <v>3.0000000000000001E-3</v>
          </cell>
          <cell r="R72">
            <v>3.0000000000000001E-3</v>
          </cell>
          <cell r="S72">
            <v>3.0000000000000001E-3</v>
          </cell>
          <cell r="T72">
            <v>3.0000000000000001E-3</v>
          </cell>
          <cell r="U72">
            <v>3.0000000000000001E-3</v>
          </cell>
          <cell r="V72">
            <v>3.0000000000000001E-3</v>
          </cell>
          <cell r="W72">
            <v>3.0000000000000001E-3</v>
          </cell>
        </row>
        <row r="73">
          <cell r="J73">
            <v>5.0000000000000001E-3</v>
          </cell>
          <cell r="K73">
            <v>5.0000000000000001E-3</v>
          </cell>
          <cell r="L73">
            <v>5.0000000000000001E-3</v>
          </cell>
          <cell r="M73">
            <v>5.0000000000000001E-3</v>
          </cell>
          <cell r="N73">
            <v>5.0000000000000001E-3</v>
          </cell>
          <cell r="O73">
            <v>5.0000000000000001E-3</v>
          </cell>
          <cell r="P73">
            <v>5.0000000000000001E-3</v>
          </cell>
          <cell r="Q73">
            <v>5.0000000000000001E-3</v>
          </cell>
          <cell r="R73">
            <v>5.0000000000000001E-3</v>
          </cell>
          <cell r="S73">
            <v>5.0000000000000001E-3</v>
          </cell>
          <cell r="T73">
            <v>5.0000000000000001E-3</v>
          </cell>
          <cell r="U73">
            <v>5.0000000000000001E-3</v>
          </cell>
          <cell r="V73">
            <v>5.0000000000000001E-3</v>
          </cell>
          <cell r="W73">
            <v>5.0000000000000001E-3</v>
          </cell>
        </row>
        <row r="74">
          <cell r="J74">
            <v>-2E-3</v>
          </cell>
          <cell r="K74">
            <v>-2E-3</v>
          </cell>
          <cell r="L74">
            <v>-2E-3</v>
          </cell>
          <cell r="M74">
            <v>-2E-3</v>
          </cell>
          <cell r="N74">
            <v>-2E-3</v>
          </cell>
          <cell r="O74">
            <v>-2E-3</v>
          </cell>
          <cell r="P74">
            <v>-2E-3</v>
          </cell>
          <cell r="Q74">
            <v>-2E-3</v>
          </cell>
          <cell r="R74">
            <v>-2E-3</v>
          </cell>
          <cell r="S74">
            <v>-2E-3</v>
          </cell>
          <cell r="T74">
            <v>-2E-3</v>
          </cell>
          <cell r="U74">
            <v>-2E-3</v>
          </cell>
          <cell r="V74">
            <v>-2E-3</v>
          </cell>
          <cell r="W74">
            <v>-2E-3</v>
          </cell>
        </row>
        <row r="77">
          <cell r="J77">
            <v>2013</v>
          </cell>
          <cell r="K77">
            <v>2014</v>
          </cell>
          <cell r="L77">
            <v>2015</v>
          </cell>
          <cell r="M77">
            <v>2016</v>
          </cell>
          <cell r="N77">
            <v>2017</v>
          </cell>
          <cell r="O77">
            <v>2018</v>
          </cell>
          <cell r="P77">
            <v>2019</v>
          </cell>
          <cell r="Q77">
            <v>2020</v>
          </cell>
          <cell r="R77">
            <v>2021</v>
          </cell>
          <cell r="S77">
            <v>2022</v>
          </cell>
          <cell r="T77">
            <v>2023</v>
          </cell>
          <cell r="U77">
            <v>2024</v>
          </cell>
          <cell r="V77">
            <v>2025</v>
          </cell>
          <cell r="W77" t="str">
            <v>2026-2050</v>
          </cell>
        </row>
        <row r="79">
          <cell r="J79">
            <v>0.5</v>
          </cell>
          <cell r="K79">
            <v>0.5</v>
          </cell>
          <cell r="L79">
            <v>0.5</v>
          </cell>
          <cell r="M79">
            <v>0.5</v>
          </cell>
          <cell r="N79">
            <v>0.5</v>
          </cell>
          <cell r="O79">
            <v>0.5</v>
          </cell>
          <cell r="P79">
            <v>0.5</v>
          </cell>
          <cell r="Q79">
            <v>0.5</v>
          </cell>
          <cell r="R79">
            <v>0.5</v>
          </cell>
          <cell r="S79">
            <v>0.5</v>
          </cell>
          <cell r="T79">
            <v>0.5</v>
          </cell>
          <cell r="U79">
            <v>0.5</v>
          </cell>
          <cell r="V79">
            <v>0.5</v>
          </cell>
          <cell r="W79">
            <v>0.5</v>
          </cell>
        </row>
        <row r="80">
          <cell r="J80">
            <v>0.5</v>
          </cell>
          <cell r="K80">
            <v>0.5</v>
          </cell>
          <cell r="L80">
            <v>0.5</v>
          </cell>
          <cell r="M80">
            <v>0.5</v>
          </cell>
          <cell r="N80">
            <v>0.5</v>
          </cell>
          <cell r="O80">
            <v>0.5</v>
          </cell>
          <cell r="P80">
            <v>0.5</v>
          </cell>
          <cell r="Q80">
            <v>0.5</v>
          </cell>
          <cell r="R80">
            <v>0.5</v>
          </cell>
          <cell r="S80">
            <v>0.5</v>
          </cell>
          <cell r="T80">
            <v>0.5</v>
          </cell>
          <cell r="U80">
            <v>0.5</v>
          </cell>
          <cell r="V80">
            <v>0.5</v>
          </cell>
          <cell r="W80">
            <v>0.5</v>
          </cell>
        </row>
        <row r="83">
          <cell r="J83">
            <v>8.0000000000000002E-3</v>
          </cell>
          <cell r="K83">
            <v>8.0000000000000002E-3</v>
          </cell>
          <cell r="L83">
            <v>8.0000000000000002E-3</v>
          </cell>
          <cell r="M83">
            <v>8.0000000000000002E-3</v>
          </cell>
          <cell r="N83">
            <v>8.0000000000000002E-3</v>
          </cell>
          <cell r="O83">
            <v>8.0000000000000002E-3</v>
          </cell>
          <cell r="P83">
            <v>8.0000000000000002E-3</v>
          </cell>
          <cell r="Q83">
            <v>8.0000000000000002E-3</v>
          </cell>
          <cell r="R83">
            <v>8.0000000000000002E-3</v>
          </cell>
          <cell r="S83">
            <v>8.0000000000000002E-3</v>
          </cell>
          <cell r="T83">
            <v>8.0000000000000002E-3</v>
          </cell>
          <cell r="U83">
            <v>8.0000000000000002E-3</v>
          </cell>
          <cell r="V83">
            <v>8.0000000000000002E-3</v>
          </cell>
          <cell r="W83">
            <v>8.0000000000000002E-3</v>
          </cell>
        </row>
        <row r="84"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  <cell r="U84">
            <v>0</v>
          </cell>
          <cell r="V84">
            <v>0</v>
          </cell>
          <cell r="W84">
            <v>0</v>
          </cell>
        </row>
        <row r="85">
          <cell r="J85">
            <v>4.0000000000000001E-3</v>
          </cell>
          <cell r="K85">
            <v>4.0000000000000001E-3</v>
          </cell>
          <cell r="L85">
            <v>4.0000000000000001E-3</v>
          </cell>
          <cell r="M85">
            <v>4.0000000000000001E-3</v>
          </cell>
          <cell r="N85">
            <v>4.0000000000000001E-3</v>
          </cell>
          <cell r="O85">
            <v>4.0000000000000001E-3</v>
          </cell>
          <cell r="P85">
            <v>4.0000000000000001E-3</v>
          </cell>
          <cell r="Q85">
            <v>4.0000000000000001E-3</v>
          </cell>
          <cell r="R85">
            <v>4.0000000000000001E-3</v>
          </cell>
          <cell r="S85">
            <v>4.0000000000000001E-3</v>
          </cell>
          <cell r="T85">
            <v>4.0000000000000001E-3</v>
          </cell>
          <cell r="U85">
            <v>4.0000000000000001E-3</v>
          </cell>
          <cell r="V85">
            <v>4.0000000000000001E-3</v>
          </cell>
          <cell r="W85">
            <v>4.0000000000000001E-3</v>
          </cell>
        </row>
        <row r="86"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</row>
        <row r="87">
          <cell r="J87">
            <v>4.0000000000000001E-3</v>
          </cell>
          <cell r="K87">
            <v>4.0000000000000001E-3</v>
          </cell>
          <cell r="L87">
            <v>4.0000000000000001E-3</v>
          </cell>
          <cell r="M87">
            <v>4.0000000000000001E-3</v>
          </cell>
          <cell r="N87">
            <v>4.0000000000000001E-3</v>
          </cell>
          <cell r="O87">
            <v>4.0000000000000001E-3</v>
          </cell>
          <cell r="P87">
            <v>4.0000000000000001E-3</v>
          </cell>
          <cell r="Q87">
            <v>4.0000000000000001E-3</v>
          </cell>
          <cell r="R87">
            <v>4.0000000000000001E-3</v>
          </cell>
          <cell r="S87">
            <v>4.0000000000000001E-3</v>
          </cell>
          <cell r="T87">
            <v>4.0000000000000001E-3</v>
          </cell>
          <cell r="U87">
            <v>4.0000000000000001E-3</v>
          </cell>
          <cell r="V87">
            <v>4.0000000000000001E-3</v>
          </cell>
          <cell r="W87">
            <v>4.0000000000000001E-3</v>
          </cell>
        </row>
        <row r="90">
          <cell r="J90">
            <v>2013</v>
          </cell>
          <cell r="K90">
            <v>2014</v>
          </cell>
          <cell r="L90">
            <v>2015</v>
          </cell>
          <cell r="M90">
            <v>2016</v>
          </cell>
          <cell r="N90">
            <v>2017</v>
          </cell>
          <cell r="O90">
            <v>2018</v>
          </cell>
          <cell r="P90">
            <v>2019</v>
          </cell>
          <cell r="Q90">
            <v>2020</v>
          </cell>
          <cell r="R90">
            <v>2021</v>
          </cell>
          <cell r="S90">
            <v>2022</v>
          </cell>
          <cell r="T90">
            <v>2023</v>
          </cell>
          <cell r="U90">
            <v>2024</v>
          </cell>
          <cell r="V90">
            <v>2025</v>
          </cell>
          <cell r="W90">
            <v>2026</v>
          </cell>
        </row>
        <row r="91"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</row>
      </sheetData>
      <sheetData sheetId="2">
        <row r="71">
          <cell r="A71" t="str">
            <v>BARGE1</v>
          </cell>
          <cell r="B71" t="str">
            <v>Barge movements on Ohio River system (downstream) or Upper Mississippi River</v>
          </cell>
          <cell r="C71">
            <v>9.6999999999999993</v>
          </cell>
          <cell r="D71">
            <v>9.6806000000000001</v>
          </cell>
          <cell r="E71">
            <v>9.6612387999999996</v>
          </cell>
          <cell r="F71">
            <v>9.6419163224000002</v>
          </cell>
          <cell r="G71">
            <v>9.6226324897551994</v>
          </cell>
          <cell r="H71">
            <v>9.6033872247756893</v>
          </cell>
          <cell r="I71">
            <v>9.5841804503261372</v>
          </cell>
          <cell r="J71">
            <v>9.5650120894254851</v>
          </cell>
          <cell r="K71">
            <v>9.5458820652466336</v>
          </cell>
          <cell r="L71">
            <v>9.5267903011161401</v>
          </cell>
          <cell r="M71">
            <v>9.5077367205139076</v>
          </cell>
          <cell r="N71">
            <v>9.4887212470728795</v>
          </cell>
          <cell r="O71">
            <v>9.4697438045787337</v>
          </cell>
          <cell r="P71">
            <v>9.4508043169695757</v>
          </cell>
        </row>
        <row r="72">
          <cell r="A72" t="str">
            <v>BARGE2</v>
          </cell>
          <cell r="B72" t="str">
            <v>Barge movements on Ohio River system (upstream)</v>
          </cell>
          <cell r="C72">
            <v>11.5</v>
          </cell>
          <cell r="D72">
            <v>11.477</v>
          </cell>
          <cell r="E72">
            <v>11.454046</v>
          </cell>
          <cell r="F72">
            <v>11.431137908</v>
          </cell>
          <cell r="G72">
            <v>11.408275632184001</v>
          </cell>
          <cell r="H72">
            <v>11.385459080919633</v>
          </cell>
          <cell r="I72">
            <v>11.362688162757793</v>
          </cell>
          <cell r="J72">
            <v>11.339962786432277</v>
          </cell>
          <cell r="K72">
            <v>11.317282860859413</v>
          </cell>
          <cell r="L72">
            <v>11.294648295137694</v>
          </cell>
          <cell r="M72">
            <v>11.272058998547418</v>
          </cell>
          <cell r="N72">
            <v>11.249514880550324</v>
          </cell>
          <cell r="O72">
            <v>11.227015850789224</v>
          </cell>
          <cell r="P72">
            <v>11.204561819087646</v>
          </cell>
        </row>
        <row r="73">
          <cell r="A73" t="str">
            <v>BARGE3</v>
          </cell>
          <cell r="B73" t="str">
            <v>Barge movements on Lower Mississippi River (downstream)</v>
          </cell>
          <cell r="C73">
            <v>6.9</v>
          </cell>
          <cell r="D73">
            <v>6.8862000000000005</v>
          </cell>
          <cell r="E73">
            <v>6.8724276000000009</v>
          </cell>
          <cell r="F73">
            <v>6.8586827448000012</v>
          </cell>
          <cell r="G73">
            <v>6.8449653793104011</v>
          </cell>
          <cell r="H73">
            <v>6.8312754485517804</v>
          </cell>
          <cell r="I73">
            <v>6.8176128976546764</v>
          </cell>
          <cell r="J73">
            <v>6.803977671859367</v>
          </cell>
          <cell r="K73">
            <v>6.7903697165156478</v>
          </cell>
          <cell r="L73">
            <v>6.7767889770826164</v>
          </cell>
          <cell r="M73">
            <v>6.7632353991284511</v>
          </cell>
          <cell r="N73">
            <v>6.7497089283301941</v>
          </cell>
          <cell r="O73">
            <v>6.7362095104735333</v>
          </cell>
          <cell r="P73">
            <v>6.7227370914525864</v>
          </cell>
        </row>
        <row r="74">
          <cell r="A74" t="str">
            <v>CONVEYOR</v>
          </cell>
          <cell r="B74" t="str">
            <v>Conveyor transportation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</row>
        <row r="75">
          <cell r="A75" t="str">
            <v>RAILEAST1</v>
          </cell>
          <cell r="B75" t="str">
            <v>Rail movement of CAPP, NAPP, or SAPP coal to captive destinations over distances of &lt;200 miles.</v>
          </cell>
          <cell r="C75">
            <v>85</v>
          </cell>
          <cell r="D75">
            <v>85.424999999999997</v>
          </cell>
          <cell r="E75">
            <v>85.852124999999987</v>
          </cell>
          <cell r="F75">
            <v>86.281385624999984</v>
          </cell>
          <cell r="G75">
            <v>86.71279255312497</v>
          </cell>
          <cell r="H75">
            <v>87.146356515890588</v>
          </cell>
          <cell r="I75">
            <v>87.582088298470026</v>
          </cell>
          <cell r="J75">
            <v>88.019998739962361</v>
          </cell>
          <cell r="K75">
            <v>88.460098733662164</v>
          </cell>
          <cell r="L75">
            <v>88.902399227330463</v>
          </cell>
          <cell r="M75">
            <v>89.346911223467103</v>
          </cell>
          <cell r="N75">
            <v>89.793645779584423</v>
          </cell>
          <cell r="O75">
            <v>90.242614008482334</v>
          </cell>
          <cell r="P75">
            <v>90.693827078524734</v>
          </cell>
        </row>
        <row r="76">
          <cell r="A76" t="str">
            <v>RAILEAST2</v>
          </cell>
          <cell r="B76" t="str">
            <v>Rail movement of CAPP, NAPP, or SAPP coal to high-cost competitive destinations over distances of &lt;200 miles.</v>
          </cell>
          <cell r="C76">
            <v>85</v>
          </cell>
          <cell r="D76">
            <v>85.424999999999997</v>
          </cell>
          <cell r="E76">
            <v>85.852124999999987</v>
          </cell>
          <cell r="F76">
            <v>86.281385624999984</v>
          </cell>
          <cell r="G76">
            <v>86.71279255312497</v>
          </cell>
          <cell r="H76">
            <v>87.146356515890588</v>
          </cell>
          <cell r="I76">
            <v>87.582088298470026</v>
          </cell>
          <cell r="J76">
            <v>88.019998739962361</v>
          </cell>
          <cell r="K76">
            <v>88.460098733662164</v>
          </cell>
          <cell r="L76">
            <v>88.902399227330463</v>
          </cell>
          <cell r="M76">
            <v>89.346911223467103</v>
          </cell>
          <cell r="N76">
            <v>89.793645779584423</v>
          </cell>
          <cell r="O76">
            <v>90.242614008482334</v>
          </cell>
          <cell r="P76">
            <v>90.693827078524734</v>
          </cell>
        </row>
        <row r="77">
          <cell r="A77" t="str">
            <v>RAILEAST3</v>
          </cell>
          <cell r="B77" t="str">
            <v>Rail movement of CAPP, NAPP, or SAPP coal to low-cost competitive destinations over distances of &lt;200 miles.</v>
          </cell>
          <cell r="C77">
            <v>72</v>
          </cell>
          <cell r="D77">
            <v>72.359999999999985</v>
          </cell>
          <cell r="E77">
            <v>72.721799999999973</v>
          </cell>
          <cell r="F77">
            <v>73.08540899999997</v>
          </cell>
          <cell r="G77">
            <v>73.45083604499996</v>
          </cell>
          <cell r="H77">
            <v>73.81809022522495</v>
          </cell>
          <cell r="I77">
            <v>74.187180676351062</v>
          </cell>
          <cell r="J77">
            <v>74.558116579732811</v>
          </cell>
          <cell r="K77">
            <v>74.93090716263147</v>
          </cell>
          <cell r="L77">
            <v>75.30556169844462</v>
          </cell>
          <cell r="M77">
            <v>75.682089506936833</v>
          </cell>
          <cell r="N77">
            <v>76.06049995447151</v>
          </cell>
          <cell r="O77">
            <v>76.440802454243865</v>
          </cell>
          <cell r="P77">
            <v>76.823006466515082</v>
          </cell>
        </row>
        <row r="78">
          <cell r="A78" t="str">
            <v>RAILEAST4</v>
          </cell>
          <cell r="B78" t="str">
            <v>Rail movement of CAPP, NAPP, or SAPP coal to captive destinations over distances of &gt;= 200 and &lt; 300 miles.</v>
          </cell>
          <cell r="C78">
            <v>71</v>
          </cell>
          <cell r="D78">
            <v>71.35499999999999</v>
          </cell>
          <cell r="E78">
            <v>71.711774999999989</v>
          </cell>
          <cell r="F78">
            <v>72.070333874999974</v>
          </cell>
          <cell r="G78">
            <v>72.430685544374967</v>
          </cell>
          <cell r="H78">
            <v>72.792838972096831</v>
          </cell>
          <cell r="I78">
            <v>73.156803166957303</v>
          </cell>
          <cell r="J78">
            <v>73.52258718279208</v>
          </cell>
          <cell r="K78">
            <v>73.890200118706034</v>
          </cell>
          <cell r="L78">
            <v>74.259651119299562</v>
          </cell>
          <cell r="M78">
            <v>74.630949374896048</v>
          </cell>
          <cell r="N78">
            <v>75.004104121770524</v>
          </cell>
          <cell r="O78">
            <v>75.379124642379367</v>
          </cell>
          <cell r="P78">
            <v>75.75602026559126</v>
          </cell>
        </row>
        <row r="79">
          <cell r="A79" t="str">
            <v>RAILEAST5</v>
          </cell>
          <cell r="B79" t="str">
            <v>Rail movement of CAPP, NAPP, or SAPP coal to high-cost competitive destinations over distances of &gt;= 200 and &lt; 300 miles.</v>
          </cell>
          <cell r="C79">
            <v>71</v>
          </cell>
          <cell r="D79">
            <v>71.35499999999999</v>
          </cell>
          <cell r="E79">
            <v>71.711774999999989</v>
          </cell>
          <cell r="F79">
            <v>72.070333874999974</v>
          </cell>
          <cell r="G79">
            <v>72.430685544374967</v>
          </cell>
          <cell r="H79">
            <v>72.792838972096831</v>
          </cell>
          <cell r="I79">
            <v>73.156803166957303</v>
          </cell>
          <cell r="J79">
            <v>73.52258718279208</v>
          </cell>
          <cell r="K79">
            <v>73.890200118706034</v>
          </cell>
          <cell r="L79">
            <v>74.259651119299562</v>
          </cell>
          <cell r="M79">
            <v>74.630949374896048</v>
          </cell>
          <cell r="N79">
            <v>75.004104121770524</v>
          </cell>
          <cell r="O79">
            <v>75.379124642379367</v>
          </cell>
          <cell r="P79">
            <v>75.75602026559126</v>
          </cell>
        </row>
        <row r="80">
          <cell r="A80" t="str">
            <v>RAILEAST6</v>
          </cell>
          <cell r="B80" t="str">
            <v>Rail movement of CAPP, NAPP, or SAPP coal to low-cost competitive destinations over distances of &gt;= 200 and &lt; 300 miles.</v>
          </cell>
          <cell r="C80">
            <v>60</v>
          </cell>
          <cell r="D80">
            <v>60.3</v>
          </cell>
          <cell r="E80">
            <v>60.601499999999987</v>
          </cell>
          <cell r="F80">
            <v>60.90450749999998</v>
          </cell>
          <cell r="G80">
            <v>61.209030037499971</v>
          </cell>
          <cell r="H80">
            <v>61.515075187687465</v>
          </cell>
          <cell r="I80">
            <v>61.822650563625899</v>
          </cell>
          <cell r="J80">
            <v>62.131763816444021</v>
          </cell>
          <cell r="K80">
            <v>62.442422635526235</v>
          </cell>
          <cell r="L80">
            <v>62.754634748703857</v>
          </cell>
          <cell r="M80">
            <v>63.068407922447371</v>
          </cell>
          <cell r="N80">
            <v>63.383749962059603</v>
          </cell>
          <cell r="O80">
            <v>63.700668711869895</v>
          </cell>
          <cell r="P80">
            <v>64.019172055429237</v>
          </cell>
        </row>
        <row r="81">
          <cell r="A81" t="str">
            <v>RAILEAST7</v>
          </cell>
          <cell r="B81" t="str">
            <v>Rail movement of CAPP, NAPP, or SAPP coal to captive destinations over distances of &gt;= 300 and &lt; 400 miles.</v>
          </cell>
          <cell r="C81">
            <v>69</v>
          </cell>
          <cell r="D81">
            <v>69.344999999999999</v>
          </cell>
          <cell r="E81">
            <v>69.691724999999991</v>
          </cell>
          <cell r="F81">
            <v>70.040183624999983</v>
          </cell>
          <cell r="G81">
            <v>70.390384543124981</v>
          </cell>
          <cell r="H81">
            <v>70.742336465840594</v>
          </cell>
          <cell r="I81">
            <v>71.096048148169785</v>
          </cell>
          <cell r="J81">
            <v>71.451528388910631</v>
          </cell>
          <cell r="K81">
            <v>71.808786030855174</v>
          </cell>
          <cell r="L81">
            <v>72.167829961009446</v>
          </cell>
          <cell r="M81">
            <v>72.528669110814491</v>
          </cell>
          <cell r="N81">
            <v>72.891312456368553</v>
          </cell>
          <cell r="O81">
            <v>73.255769018650383</v>
          </cell>
          <cell r="P81">
            <v>73.622047863743632</v>
          </cell>
        </row>
        <row r="82">
          <cell r="A82" t="str">
            <v>RAILEAST8</v>
          </cell>
          <cell r="B82" t="str">
            <v>Rail movement of CAPP, NAPP, or SAPP coal to high-cost competitive destinations over distances of &gt;= 300 and &lt; 400 miles.</v>
          </cell>
          <cell r="C82">
            <v>69</v>
          </cell>
          <cell r="D82">
            <v>69.344999999999999</v>
          </cell>
          <cell r="E82">
            <v>69.691724999999991</v>
          </cell>
          <cell r="F82">
            <v>70.040183624999983</v>
          </cell>
          <cell r="G82">
            <v>70.390384543124981</v>
          </cell>
          <cell r="H82">
            <v>70.742336465840594</v>
          </cell>
          <cell r="I82">
            <v>71.096048148169785</v>
          </cell>
          <cell r="J82">
            <v>71.451528388910631</v>
          </cell>
          <cell r="K82">
            <v>71.808786030855174</v>
          </cell>
          <cell r="L82">
            <v>72.167829961009446</v>
          </cell>
          <cell r="M82">
            <v>72.528669110814491</v>
          </cell>
          <cell r="N82">
            <v>72.891312456368553</v>
          </cell>
          <cell r="O82">
            <v>73.255769018650383</v>
          </cell>
          <cell r="P82">
            <v>73.622047863743632</v>
          </cell>
        </row>
        <row r="83">
          <cell r="A83" t="str">
            <v>RAILEAST9</v>
          </cell>
          <cell r="B83" t="str">
            <v>Rail movement of CAPP, NAPP, or SAPP coal to low-cost competitive destinations over distances of &gt;= 300 and &lt; 400 miles.</v>
          </cell>
          <cell r="C83">
            <v>59</v>
          </cell>
          <cell r="D83">
            <v>59.294999999999995</v>
          </cell>
          <cell r="E83">
            <v>59.591474999999988</v>
          </cell>
          <cell r="F83">
            <v>59.889432374999984</v>
          </cell>
          <cell r="G83">
            <v>60.188879536874978</v>
          </cell>
          <cell r="H83">
            <v>60.489823934559347</v>
          </cell>
          <cell r="I83">
            <v>60.79227305423214</v>
          </cell>
          <cell r="J83">
            <v>61.096234419503297</v>
          </cell>
          <cell r="K83">
            <v>61.401715591600805</v>
          </cell>
          <cell r="L83">
            <v>61.708724169558799</v>
          </cell>
          <cell r="M83">
            <v>62.017267790406585</v>
          </cell>
          <cell r="N83">
            <v>62.327354129358611</v>
          </cell>
          <cell r="O83">
            <v>62.638990900005396</v>
          </cell>
          <cell r="P83">
            <v>62.952185854505416</v>
          </cell>
        </row>
        <row r="84">
          <cell r="A84" t="str">
            <v>RAILEAST10</v>
          </cell>
          <cell r="B84" t="str">
            <v>Rail movement of CAPP, NAPP, or SAPP coal to captive destinations over distances of &gt;= 400 and &lt; 650 miles.</v>
          </cell>
          <cell r="C84">
            <v>61</v>
          </cell>
          <cell r="D84">
            <v>61.304999999999993</v>
          </cell>
          <cell r="E84">
            <v>61.611524999999986</v>
          </cell>
          <cell r="F84">
            <v>61.919582624999983</v>
          </cell>
          <cell r="G84">
            <v>62.229180538124979</v>
          </cell>
          <cell r="H84">
            <v>62.540326440815598</v>
          </cell>
          <cell r="I84">
            <v>62.853028073019672</v>
          </cell>
          <cell r="J84">
            <v>63.167293213384767</v>
          </cell>
          <cell r="K84">
            <v>63.483129679451686</v>
          </cell>
          <cell r="L84">
            <v>63.800545327848937</v>
          </cell>
          <cell r="M84">
            <v>64.119548054488178</v>
          </cell>
          <cell r="N84">
            <v>64.44014579476061</v>
          </cell>
          <cell r="O84">
            <v>64.762346523734408</v>
          </cell>
          <cell r="P84">
            <v>65.086158256353073</v>
          </cell>
        </row>
        <row r="85">
          <cell r="A85" t="str">
            <v>RAILEAST11</v>
          </cell>
          <cell r="B85" t="str">
            <v>Rail movement of CAPP, NAPP, or SAPP coal to high-cost competitive destinations over distances of &gt;= 400 and &lt; 650 miles.</v>
          </cell>
          <cell r="C85">
            <v>61</v>
          </cell>
          <cell r="D85">
            <v>61.304999999999993</v>
          </cell>
          <cell r="E85">
            <v>61.611524999999986</v>
          </cell>
          <cell r="F85">
            <v>61.919582624999983</v>
          </cell>
          <cell r="G85">
            <v>62.229180538124979</v>
          </cell>
          <cell r="H85">
            <v>62.540326440815598</v>
          </cell>
          <cell r="I85">
            <v>62.853028073019672</v>
          </cell>
          <cell r="J85">
            <v>63.167293213384767</v>
          </cell>
          <cell r="K85">
            <v>63.483129679451686</v>
          </cell>
          <cell r="L85">
            <v>63.800545327848937</v>
          </cell>
          <cell r="M85">
            <v>64.119548054488178</v>
          </cell>
          <cell r="N85">
            <v>64.44014579476061</v>
          </cell>
          <cell r="O85">
            <v>64.762346523734408</v>
          </cell>
          <cell r="P85">
            <v>65.086158256353073</v>
          </cell>
        </row>
        <row r="86">
          <cell r="A86" t="str">
            <v>RAILEAST12</v>
          </cell>
          <cell r="B86" t="str">
            <v>Rail movement of CAPP, NAPP, or SAPP coal to low-cost competitive destinations over distances of &gt;= 400 and &lt; 650 miles.</v>
          </cell>
          <cell r="C86">
            <v>52</v>
          </cell>
          <cell r="D86">
            <v>52.259999999999991</v>
          </cell>
          <cell r="E86">
            <v>52.521299999999982</v>
          </cell>
          <cell r="F86">
            <v>52.783906499999979</v>
          </cell>
          <cell r="G86">
            <v>53.047826032499977</v>
          </cell>
          <cell r="H86">
            <v>53.313065162662468</v>
          </cell>
          <cell r="I86">
            <v>53.579630488475772</v>
          </cell>
          <cell r="J86">
            <v>53.847528640918142</v>
          </cell>
          <cell r="K86">
            <v>54.116766284122725</v>
          </cell>
          <cell r="L86">
            <v>54.387350115543335</v>
          </cell>
          <cell r="M86">
            <v>54.659286866121043</v>
          </cell>
          <cell r="N86">
            <v>54.93258330045164</v>
          </cell>
          <cell r="O86">
            <v>55.207246216953891</v>
          </cell>
          <cell r="P86">
            <v>55.483282448038658</v>
          </cell>
        </row>
        <row r="87">
          <cell r="A87" t="str">
            <v>RAILEAST13</v>
          </cell>
          <cell r="B87" t="str">
            <v>Rail movement of CAPP, NAPP, or SAPP coal to captive destinations over distances of &gt;= 650 miles.</v>
          </cell>
          <cell r="C87">
            <v>43</v>
          </cell>
          <cell r="D87">
            <v>43.214999999999996</v>
          </cell>
          <cell r="E87">
            <v>43.431074999999993</v>
          </cell>
          <cell r="F87">
            <v>43.64823037499999</v>
          </cell>
          <cell r="G87">
            <v>43.866471526874989</v>
          </cell>
          <cell r="H87">
            <v>44.08580388450936</v>
          </cell>
          <cell r="I87">
            <v>44.3062329039319</v>
          </cell>
          <cell r="J87">
            <v>44.527764068451553</v>
          </cell>
          <cell r="K87">
            <v>44.750402888793808</v>
          </cell>
          <cell r="L87">
            <v>44.974154903237775</v>
          </cell>
          <cell r="M87">
            <v>45.199025677753959</v>
          </cell>
          <cell r="N87">
            <v>45.425020806142726</v>
          </cell>
          <cell r="O87">
            <v>45.652145910173438</v>
          </cell>
          <cell r="P87">
            <v>45.880406639724299</v>
          </cell>
        </row>
        <row r="88">
          <cell r="A88" t="str">
            <v>RAILEAST14</v>
          </cell>
          <cell r="B88" t="str">
            <v>Rail movement of CAPP, NAPP, or SAPP coal to high-cost competitive destinations over distances of &gt;= 650 miles.</v>
          </cell>
          <cell r="C88">
            <v>43</v>
          </cell>
          <cell r="D88">
            <v>43.214999999999996</v>
          </cell>
          <cell r="E88">
            <v>43.431074999999993</v>
          </cell>
          <cell r="F88">
            <v>43.64823037499999</v>
          </cell>
          <cell r="G88">
            <v>43.866471526874989</v>
          </cell>
          <cell r="H88">
            <v>44.08580388450936</v>
          </cell>
          <cell r="I88">
            <v>44.3062329039319</v>
          </cell>
          <cell r="J88">
            <v>44.527764068451553</v>
          </cell>
          <cell r="K88">
            <v>44.750402888793808</v>
          </cell>
          <cell r="L88">
            <v>44.974154903237775</v>
          </cell>
          <cell r="M88">
            <v>45.199025677753959</v>
          </cell>
          <cell r="N88">
            <v>45.425020806142726</v>
          </cell>
          <cell r="O88">
            <v>45.652145910173438</v>
          </cell>
          <cell r="P88">
            <v>45.880406639724299</v>
          </cell>
        </row>
        <row r="89">
          <cell r="A89" t="str">
            <v>RAILEAST15</v>
          </cell>
          <cell r="B89" t="str">
            <v>Rail movement of CAPP, NAPP, or SAPP coal to low-cost competitive destinations over distances of &gt;= 650 miles.</v>
          </cell>
          <cell r="C89">
            <v>37</v>
          </cell>
          <cell r="D89">
            <v>37.184999999999995</v>
          </cell>
          <cell r="E89">
            <v>37.370924999999993</v>
          </cell>
          <cell r="F89">
            <v>37.557779624999988</v>
          </cell>
          <cell r="G89">
            <v>37.74556852312498</v>
          </cell>
          <cell r="H89">
            <v>37.9342963657406</v>
          </cell>
          <cell r="I89">
            <v>38.123967847569297</v>
          </cell>
          <cell r="J89">
            <v>38.314587686807137</v>
          </cell>
          <cell r="K89">
            <v>38.506160625241165</v>
          </cell>
          <cell r="L89">
            <v>38.698691428367368</v>
          </cell>
          <cell r="M89">
            <v>38.892184885509202</v>
          </cell>
          <cell r="N89">
            <v>39.086645809936741</v>
          </cell>
          <cell r="O89">
            <v>39.282079038986417</v>
          </cell>
          <cell r="P89">
            <v>39.478489434181348</v>
          </cell>
        </row>
        <row r="90">
          <cell r="A90" t="str">
            <v>RAILMIDWEST1</v>
          </cell>
          <cell r="B90" t="str">
            <v>Rail movement of ILB coal to captive destinations over distances of &lt;200 miles.</v>
          </cell>
          <cell r="C90">
            <v>85</v>
          </cell>
          <cell r="D90">
            <v>85.424999999999997</v>
          </cell>
          <cell r="E90">
            <v>85.852124999999987</v>
          </cell>
          <cell r="F90">
            <v>86.281385624999984</v>
          </cell>
          <cell r="G90">
            <v>86.71279255312497</v>
          </cell>
          <cell r="H90">
            <v>87.146356515890588</v>
          </cell>
          <cell r="I90">
            <v>87.582088298470026</v>
          </cell>
          <cell r="J90">
            <v>88.019998739962361</v>
          </cell>
          <cell r="K90">
            <v>88.460098733662164</v>
          </cell>
          <cell r="L90">
            <v>88.902399227330463</v>
          </cell>
          <cell r="M90">
            <v>89.346911223467103</v>
          </cell>
          <cell r="N90">
            <v>89.793645779584423</v>
          </cell>
          <cell r="O90">
            <v>90.242614008482334</v>
          </cell>
          <cell r="P90">
            <v>90.693827078524734</v>
          </cell>
        </row>
        <row r="91">
          <cell r="A91" t="str">
            <v>RAILMIDWEST2</v>
          </cell>
          <cell r="B91" t="str">
            <v>Rail movement of ILB coal to high-cost competitive destinations over distances of &lt;200 miles.</v>
          </cell>
          <cell r="C91">
            <v>85</v>
          </cell>
          <cell r="D91">
            <v>85.424999999999997</v>
          </cell>
          <cell r="E91">
            <v>85.852124999999987</v>
          </cell>
          <cell r="F91">
            <v>86.281385624999984</v>
          </cell>
          <cell r="G91">
            <v>86.71279255312497</v>
          </cell>
          <cell r="H91">
            <v>87.146356515890588</v>
          </cell>
          <cell r="I91">
            <v>87.582088298470026</v>
          </cell>
          <cell r="J91">
            <v>88.019998739962361</v>
          </cell>
          <cell r="K91">
            <v>88.460098733662164</v>
          </cell>
          <cell r="L91">
            <v>88.902399227330463</v>
          </cell>
          <cell r="M91">
            <v>89.346911223467103</v>
          </cell>
          <cell r="N91">
            <v>89.793645779584423</v>
          </cell>
          <cell r="O91">
            <v>90.242614008482334</v>
          </cell>
          <cell r="P91">
            <v>90.693827078524734</v>
          </cell>
        </row>
        <row r="92">
          <cell r="A92" t="str">
            <v>RAILMIDWEST3</v>
          </cell>
          <cell r="B92" t="str">
            <v>Rail movement of ILB coal to low-cost competitive destinations over distances of &lt;200 miles.</v>
          </cell>
          <cell r="C92">
            <v>72</v>
          </cell>
          <cell r="D92">
            <v>72.359999999999985</v>
          </cell>
          <cell r="E92">
            <v>72.721799999999973</v>
          </cell>
          <cell r="F92">
            <v>73.08540899999997</v>
          </cell>
          <cell r="G92">
            <v>73.45083604499996</v>
          </cell>
          <cell r="H92">
            <v>73.81809022522495</v>
          </cell>
          <cell r="I92">
            <v>74.187180676351062</v>
          </cell>
          <cell r="J92">
            <v>74.558116579732811</v>
          </cell>
          <cell r="K92">
            <v>74.93090716263147</v>
          </cell>
          <cell r="L92">
            <v>75.30556169844462</v>
          </cell>
          <cell r="M92">
            <v>75.682089506936833</v>
          </cell>
          <cell r="N92">
            <v>76.06049995447151</v>
          </cell>
          <cell r="O92">
            <v>76.440802454243865</v>
          </cell>
          <cell r="P92">
            <v>76.823006466515082</v>
          </cell>
        </row>
        <row r="93">
          <cell r="A93" t="str">
            <v>RAILMIDWEST4</v>
          </cell>
          <cell r="B93" t="str">
            <v>Rail movement of ILB coal to captive destinations over distances of &gt;= 200 and &lt; 300 miles.</v>
          </cell>
          <cell r="C93">
            <v>67</v>
          </cell>
          <cell r="D93">
            <v>67.334999999999994</v>
          </cell>
          <cell r="E93">
            <v>67.671674999999993</v>
          </cell>
          <cell r="F93">
            <v>68.010033374999992</v>
          </cell>
          <cell r="G93">
            <v>68.35008354187498</v>
          </cell>
          <cell r="H93">
            <v>68.691833959584343</v>
          </cell>
          <cell r="I93">
            <v>69.035293129382254</v>
          </cell>
          <cell r="J93">
            <v>69.380469595029155</v>
          </cell>
          <cell r="K93">
            <v>69.727371943004286</v>
          </cell>
          <cell r="L93">
            <v>70.076008802719301</v>
          </cell>
          <cell r="M93">
            <v>70.426388846732891</v>
          </cell>
          <cell r="N93">
            <v>70.778520790966553</v>
          </cell>
          <cell r="O93">
            <v>71.132413394921372</v>
          </cell>
          <cell r="P93">
            <v>71.488075461895974</v>
          </cell>
        </row>
        <row r="94">
          <cell r="A94" t="str">
            <v>RAILMIDWEST5</v>
          </cell>
          <cell r="B94" t="str">
            <v>Rail movement of ILB coal to high-cost competitive destinations over distances of &gt;= 200 and &lt; 300 miles.</v>
          </cell>
          <cell r="C94">
            <v>67</v>
          </cell>
          <cell r="D94">
            <v>67.334999999999994</v>
          </cell>
          <cell r="E94">
            <v>67.671674999999993</v>
          </cell>
          <cell r="F94">
            <v>68.010033374999992</v>
          </cell>
          <cell r="G94">
            <v>68.35008354187498</v>
          </cell>
          <cell r="H94">
            <v>68.691833959584343</v>
          </cell>
          <cell r="I94">
            <v>69.035293129382254</v>
          </cell>
          <cell r="J94">
            <v>69.380469595029155</v>
          </cell>
          <cell r="K94">
            <v>69.727371943004286</v>
          </cell>
          <cell r="L94">
            <v>70.076008802719301</v>
          </cell>
          <cell r="M94">
            <v>70.426388846732891</v>
          </cell>
          <cell r="N94">
            <v>70.778520790966553</v>
          </cell>
          <cell r="O94">
            <v>71.132413394921372</v>
          </cell>
          <cell r="P94">
            <v>71.488075461895974</v>
          </cell>
        </row>
        <row r="95">
          <cell r="A95" t="str">
            <v>RAILMIDWEST6</v>
          </cell>
          <cell r="B95" t="str">
            <v>Rail movement of ILB coal to low-cost competitive destinations over distances of &gt;= 200 and &lt; 300 miles.</v>
          </cell>
          <cell r="C95">
            <v>57</v>
          </cell>
          <cell r="D95">
            <v>57.284999999999997</v>
          </cell>
          <cell r="E95">
            <v>57.571424999999991</v>
          </cell>
          <cell r="F95">
            <v>57.859282124999986</v>
          </cell>
          <cell r="G95">
            <v>58.148578535624978</v>
          </cell>
          <cell r="H95">
            <v>58.439321428303096</v>
          </cell>
          <cell r="I95">
            <v>58.731518035444608</v>
          </cell>
          <cell r="J95">
            <v>59.025175625621827</v>
          </cell>
          <cell r="K95">
            <v>59.320301503749931</v>
          </cell>
          <cell r="L95">
            <v>59.616903011268676</v>
          </cell>
          <cell r="M95">
            <v>59.914987526325014</v>
          </cell>
          <cell r="N95">
            <v>60.214562463956632</v>
          </cell>
          <cell r="O95">
            <v>60.515635276276406</v>
          </cell>
          <cell r="P95">
            <v>60.81821345265778</v>
          </cell>
        </row>
        <row r="96">
          <cell r="A96" t="str">
            <v>RAILMIDWEST7</v>
          </cell>
          <cell r="B96" t="str">
            <v>Rail movement of ILB coal to captive destinations over distances of &gt;= 300 and &lt; 400 miles.</v>
          </cell>
          <cell r="C96">
            <v>49</v>
          </cell>
          <cell r="D96">
            <v>49.244999999999997</v>
          </cell>
          <cell r="E96">
            <v>49.491224999999993</v>
          </cell>
          <cell r="F96">
            <v>49.738681124999985</v>
          </cell>
          <cell r="G96">
            <v>49.987374530624983</v>
          </cell>
          <cell r="H96">
            <v>50.237311403278106</v>
          </cell>
          <cell r="I96">
            <v>50.488497960294488</v>
          </cell>
          <cell r="J96">
            <v>50.740940450095955</v>
          </cell>
          <cell r="K96">
            <v>50.994645152346429</v>
          </cell>
          <cell r="L96">
            <v>51.249618378108153</v>
          </cell>
          <cell r="M96">
            <v>51.505866469998686</v>
          </cell>
          <cell r="N96">
            <v>51.763395802348676</v>
          </cell>
          <cell r="O96">
            <v>52.022212781360416</v>
          </cell>
          <cell r="P96">
            <v>52.282323845267214</v>
          </cell>
        </row>
        <row r="97">
          <cell r="A97" t="str">
            <v>RAILMIDWEST8</v>
          </cell>
          <cell r="B97" t="str">
            <v>Rail movement of ILB coal to high-cost competitive destinations over distances of &gt;= 300 and &lt; 400 miles.</v>
          </cell>
          <cell r="C97">
            <v>49</v>
          </cell>
          <cell r="D97">
            <v>49.244999999999997</v>
          </cell>
          <cell r="E97">
            <v>49.491224999999993</v>
          </cell>
          <cell r="F97">
            <v>49.738681124999985</v>
          </cell>
          <cell r="G97">
            <v>49.987374530624983</v>
          </cell>
          <cell r="H97">
            <v>50.237311403278106</v>
          </cell>
          <cell r="I97">
            <v>50.488497960294488</v>
          </cell>
          <cell r="J97">
            <v>50.740940450095955</v>
          </cell>
          <cell r="K97">
            <v>50.994645152346429</v>
          </cell>
          <cell r="L97">
            <v>51.249618378108153</v>
          </cell>
          <cell r="M97">
            <v>51.505866469998686</v>
          </cell>
          <cell r="N97">
            <v>51.763395802348676</v>
          </cell>
          <cell r="O97">
            <v>52.022212781360416</v>
          </cell>
          <cell r="P97">
            <v>52.282323845267214</v>
          </cell>
        </row>
        <row r="98">
          <cell r="A98" t="str">
            <v>RAILMIDWEST9</v>
          </cell>
          <cell r="B98" t="str">
            <v>Rail movement of ILB coal to low-cost competitive destinations over distances of &gt;= 300 and &lt; 400 miles.</v>
          </cell>
          <cell r="C98">
            <v>42</v>
          </cell>
          <cell r="D98">
            <v>42.209999999999994</v>
          </cell>
          <cell r="E98">
            <v>42.421049999999987</v>
          </cell>
          <cell r="F98">
            <v>42.63315524999998</v>
          </cell>
          <cell r="G98">
            <v>42.846321026249974</v>
          </cell>
          <cell r="H98">
            <v>43.060552631381221</v>
          </cell>
          <cell r="I98">
            <v>43.275855394538119</v>
          </cell>
          <cell r="J98">
            <v>43.492234671510808</v>
          </cell>
          <cell r="K98">
            <v>43.709695844868357</v>
          </cell>
          <cell r="L98">
            <v>43.928244324092695</v>
          </cell>
          <cell r="M98">
            <v>44.147885545713152</v>
          </cell>
          <cell r="N98">
            <v>44.368624973441712</v>
          </cell>
          <cell r="O98">
            <v>44.590468098308918</v>
          </cell>
          <cell r="P98">
            <v>44.813420438800456</v>
          </cell>
        </row>
        <row r="99">
          <cell r="A99" t="str">
            <v>RAILMIDWEST10</v>
          </cell>
          <cell r="B99" t="str">
            <v>Rail movement of ILB coal to captive destinations over distances of &gt;= 400 and &lt; 650 miles.</v>
          </cell>
          <cell r="C99">
            <v>46</v>
          </cell>
          <cell r="D99">
            <v>46.23</v>
          </cell>
          <cell r="E99">
            <v>46.461149999999989</v>
          </cell>
          <cell r="F99">
            <v>46.693455749999984</v>
          </cell>
          <cell r="G99">
            <v>46.926923028749982</v>
          </cell>
          <cell r="H99">
            <v>47.16155764389373</v>
          </cell>
          <cell r="I99">
            <v>47.39736543211319</v>
          </cell>
          <cell r="J99">
            <v>47.634352259273754</v>
          </cell>
          <cell r="K99">
            <v>47.872524020570118</v>
          </cell>
          <cell r="L99">
            <v>48.111886640672964</v>
          </cell>
          <cell r="M99">
            <v>48.352446073876322</v>
          </cell>
          <cell r="N99">
            <v>48.594208304245697</v>
          </cell>
          <cell r="O99">
            <v>48.83717934576692</v>
          </cell>
          <cell r="P99">
            <v>49.08136524249575</v>
          </cell>
        </row>
        <row r="100">
          <cell r="A100" t="str">
            <v>RAILMIDWEST11</v>
          </cell>
          <cell r="B100" t="str">
            <v>Rail movement of ILB coal to high-cost competitive destinations over distances of &gt;= 400 and &lt; 650 miles.</v>
          </cell>
          <cell r="C100">
            <v>46</v>
          </cell>
          <cell r="D100">
            <v>46.23</v>
          </cell>
          <cell r="E100">
            <v>46.461149999999989</v>
          </cell>
          <cell r="F100">
            <v>46.693455749999984</v>
          </cell>
          <cell r="G100">
            <v>46.926923028749982</v>
          </cell>
          <cell r="H100">
            <v>47.16155764389373</v>
          </cell>
          <cell r="I100">
            <v>47.39736543211319</v>
          </cell>
          <cell r="J100">
            <v>47.634352259273754</v>
          </cell>
          <cell r="K100">
            <v>47.872524020570118</v>
          </cell>
          <cell r="L100">
            <v>48.111886640672964</v>
          </cell>
          <cell r="M100">
            <v>48.352446073876322</v>
          </cell>
          <cell r="N100">
            <v>48.594208304245697</v>
          </cell>
          <cell r="O100">
            <v>48.83717934576692</v>
          </cell>
          <cell r="P100">
            <v>49.08136524249575</v>
          </cell>
        </row>
        <row r="101">
          <cell r="A101" t="str">
            <v>RAILMIDWEST12</v>
          </cell>
          <cell r="B101" t="str">
            <v>Rail movement of ILB coal to low-cost competitive destinations over distances of &gt;= 400 and &lt; 650 miles.</v>
          </cell>
          <cell r="C101">
            <v>39</v>
          </cell>
          <cell r="D101">
            <v>39.194999999999993</v>
          </cell>
          <cell r="E101">
            <v>39.39097499999999</v>
          </cell>
          <cell r="F101">
            <v>39.587929874999986</v>
          </cell>
          <cell r="G101">
            <v>39.785869524374981</v>
          </cell>
          <cell r="H101">
            <v>39.984798871996851</v>
          </cell>
          <cell r="I101">
            <v>40.184722866356829</v>
          </cell>
          <cell r="J101">
            <v>40.385646480688607</v>
          </cell>
          <cell r="K101">
            <v>40.587574713092046</v>
          </cell>
          <cell r="L101">
            <v>40.790512586657499</v>
          </cell>
          <cell r="M101">
            <v>40.994465149590781</v>
          </cell>
          <cell r="N101">
            <v>41.199437475338733</v>
          </cell>
          <cell r="O101">
            <v>41.405434662715422</v>
          </cell>
          <cell r="P101">
            <v>41.612461836028992</v>
          </cell>
        </row>
        <row r="102">
          <cell r="A102" t="str">
            <v>RAILMIDWEST13</v>
          </cell>
          <cell r="B102" t="str">
            <v>Rail movement of ILB coal to captive destinations over distances of &gt;= 650 miles.</v>
          </cell>
          <cell r="C102">
            <v>43</v>
          </cell>
          <cell r="D102">
            <v>43.214999999999996</v>
          </cell>
          <cell r="E102">
            <v>43.431074999999993</v>
          </cell>
          <cell r="F102">
            <v>43.64823037499999</v>
          </cell>
          <cell r="G102">
            <v>43.866471526874989</v>
          </cell>
          <cell r="H102">
            <v>44.08580388450936</v>
          </cell>
          <cell r="I102">
            <v>44.3062329039319</v>
          </cell>
          <cell r="J102">
            <v>44.527764068451553</v>
          </cell>
          <cell r="K102">
            <v>44.750402888793808</v>
          </cell>
          <cell r="L102">
            <v>44.974154903237775</v>
          </cell>
          <cell r="M102">
            <v>45.199025677753959</v>
          </cell>
          <cell r="N102">
            <v>45.425020806142726</v>
          </cell>
          <cell r="O102">
            <v>45.652145910173438</v>
          </cell>
          <cell r="P102">
            <v>45.880406639724299</v>
          </cell>
        </row>
        <row r="103">
          <cell r="A103" t="str">
            <v>RAILMIDWEST14</v>
          </cell>
          <cell r="B103" t="str">
            <v>Rail movement of ILB coal to high-cost competitive destinations over distances of &gt;= 650 miles.</v>
          </cell>
          <cell r="C103">
            <v>43</v>
          </cell>
          <cell r="D103">
            <v>43.214999999999996</v>
          </cell>
          <cell r="E103">
            <v>43.431074999999993</v>
          </cell>
          <cell r="F103">
            <v>43.64823037499999</v>
          </cell>
          <cell r="G103">
            <v>43.866471526874989</v>
          </cell>
          <cell r="H103">
            <v>44.08580388450936</v>
          </cell>
          <cell r="I103">
            <v>44.3062329039319</v>
          </cell>
          <cell r="J103">
            <v>44.527764068451553</v>
          </cell>
          <cell r="K103">
            <v>44.750402888793808</v>
          </cell>
          <cell r="L103">
            <v>44.974154903237775</v>
          </cell>
          <cell r="M103">
            <v>45.199025677753959</v>
          </cell>
          <cell r="N103">
            <v>45.425020806142726</v>
          </cell>
          <cell r="O103">
            <v>45.652145910173438</v>
          </cell>
          <cell r="P103">
            <v>45.880406639724299</v>
          </cell>
        </row>
        <row r="104">
          <cell r="A104" t="str">
            <v>RAILMIDWEST15</v>
          </cell>
          <cell r="B104" t="str">
            <v>Rail movement of ILB coal to low-cost competitive destinations over distances of &gt;= 650 miles.</v>
          </cell>
          <cell r="C104">
            <v>37</v>
          </cell>
          <cell r="D104">
            <v>37.184999999999995</v>
          </cell>
          <cell r="E104">
            <v>37.370924999999993</v>
          </cell>
          <cell r="F104">
            <v>37.557779624999988</v>
          </cell>
          <cell r="G104">
            <v>37.74556852312498</v>
          </cell>
          <cell r="H104">
            <v>37.9342963657406</v>
          </cell>
          <cell r="I104">
            <v>38.123967847569297</v>
          </cell>
          <cell r="J104">
            <v>38.314587686807137</v>
          </cell>
          <cell r="K104">
            <v>38.506160625241165</v>
          </cell>
          <cell r="L104">
            <v>38.698691428367368</v>
          </cell>
          <cell r="M104">
            <v>38.892184885509202</v>
          </cell>
          <cell r="N104">
            <v>39.086645809936741</v>
          </cell>
          <cell r="O104">
            <v>39.282079038986417</v>
          </cell>
          <cell r="P104">
            <v>39.478489434181348</v>
          </cell>
        </row>
        <row r="105">
          <cell r="A105" t="str">
            <v>RAILWESTBIT1</v>
          </cell>
          <cell r="B105" t="str">
            <v xml:space="preserve">Rail movement of AZ/NM or CO/UT coal to captive destinations over distances of &lt;300 miles.  </v>
          </cell>
          <cell r="C105">
            <v>53</v>
          </cell>
          <cell r="D105">
            <v>53.264999999999993</v>
          </cell>
          <cell r="E105">
            <v>53.531324999999988</v>
          </cell>
          <cell r="F105">
            <v>53.798981624999982</v>
          </cell>
          <cell r="G105">
            <v>54.067976533124977</v>
          </cell>
          <cell r="H105">
            <v>54.338316415790594</v>
          </cell>
          <cell r="I105">
            <v>54.610007997869538</v>
          </cell>
          <cell r="J105">
            <v>54.883058037858881</v>
          </cell>
          <cell r="K105">
            <v>55.157473328048169</v>
          </cell>
          <cell r="L105">
            <v>55.433260694688407</v>
          </cell>
          <cell r="M105">
            <v>55.710426998161843</v>
          </cell>
          <cell r="N105">
            <v>55.988979133152647</v>
          </cell>
          <cell r="O105">
            <v>56.268924028818404</v>
          </cell>
          <cell r="P105">
            <v>56.550268648962486</v>
          </cell>
        </row>
        <row r="106">
          <cell r="A106" t="str">
            <v>RAILWESTBIT2</v>
          </cell>
          <cell r="B106" t="str">
            <v xml:space="preserve">Rail movement of AZ/NM or CO/UT coal to high-cost competitive destinations over distances of &lt;300 miles.  </v>
          </cell>
          <cell r="C106">
            <v>45</v>
          </cell>
          <cell r="D106">
            <v>45.224999999999994</v>
          </cell>
          <cell r="E106">
            <v>45.45112499999999</v>
          </cell>
          <cell r="F106">
            <v>45.678380624999988</v>
          </cell>
          <cell r="G106">
            <v>45.906772528124982</v>
          </cell>
          <cell r="H106">
            <v>46.136306390765604</v>
          </cell>
          <cell r="I106">
            <v>46.366987922719424</v>
          </cell>
          <cell r="J106">
            <v>46.598822862333016</v>
          </cell>
          <cell r="K106">
            <v>46.831816976644674</v>
          </cell>
          <cell r="L106">
            <v>47.065976061527891</v>
          </cell>
          <cell r="M106">
            <v>47.301305941835523</v>
          </cell>
          <cell r="N106">
            <v>47.537812471544697</v>
          </cell>
          <cell r="O106">
            <v>47.775501533902414</v>
          </cell>
          <cell r="P106">
            <v>48.014379041571921</v>
          </cell>
        </row>
        <row r="107">
          <cell r="A107" t="str">
            <v>RAILWESTBIT3</v>
          </cell>
          <cell r="B107" t="str">
            <v xml:space="preserve">Rail movement of AZ/NM or CO/UT coal to low-cost competitive destinations over distances of &lt;300 miles.  </v>
          </cell>
          <cell r="C107">
            <v>45</v>
          </cell>
          <cell r="D107">
            <v>45.224999999999994</v>
          </cell>
          <cell r="E107">
            <v>45.45112499999999</v>
          </cell>
          <cell r="F107">
            <v>45.678380624999988</v>
          </cell>
          <cell r="G107">
            <v>45.906772528124982</v>
          </cell>
          <cell r="H107">
            <v>46.136306390765604</v>
          </cell>
          <cell r="I107">
            <v>46.366987922719424</v>
          </cell>
          <cell r="J107">
            <v>46.598822862333016</v>
          </cell>
          <cell r="K107">
            <v>46.831816976644674</v>
          </cell>
          <cell r="L107">
            <v>47.065976061527891</v>
          </cell>
          <cell r="M107">
            <v>47.301305941835523</v>
          </cell>
          <cell r="N107">
            <v>47.537812471544697</v>
          </cell>
          <cell r="O107">
            <v>47.775501533902414</v>
          </cell>
          <cell r="P107">
            <v>48.014379041571921</v>
          </cell>
        </row>
        <row r="108">
          <cell r="A108" t="str">
            <v>RAILWESTBIT4</v>
          </cell>
          <cell r="B108" t="str">
            <v xml:space="preserve">Rail movement of AZ/NM or CO/UT coal to captive destinations over distances of &gt;= 300 miles.  </v>
          </cell>
          <cell r="C108">
            <v>28</v>
          </cell>
          <cell r="D108">
            <v>28.139999999999997</v>
          </cell>
          <cell r="E108">
            <v>28.280699999999992</v>
          </cell>
          <cell r="F108">
            <v>28.422103499999988</v>
          </cell>
          <cell r="G108">
            <v>28.564214017499985</v>
          </cell>
          <cell r="H108">
            <v>28.707035087587482</v>
          </cell>
          <cell r="I108">
            <v>28.850570263025414</v>
          </cell>
          <cell r="J108">
            <v>28.994823114340537</v>
          </cell>
          <cell r="K108">
            <v>29.139797229912237</v>
          </cell>
          <cell r="L108">
            <v>29.285496216061794</v>
          </cell>
          <cell r="M108">
            <v>29.4319236971421</v>
          </cell>
          <cell r="N108">
            <v>29.579083315627809</v>
          </cell>
          <cell r="O108">
            <v>29.726978732205946</v>
          </cell>
          <cell r="P108">
            <v>29.875613625866972</v>
          </cell>
        </row>
        <row r="109">
          <cell r="A109" t="str">
            <v>RAILWESTBIT5</v>
          </cell>
          <cell r="B109" t="str">
            <v xml:space="preserve">Rail movement of AZ/NM or CO/UT coal to high-cost competitive destinations over distances of &gt;= 300 miles.  </v>
          </cell>
          <cell r="C109">
            <v>25</v>
          </cell>
          <cell r="D109">
            <v>25.124999999999996</v>
          </cell>
          <cell r="E109">
            <v>25.250624999999992</v>
          </cell>
          <cell r="F109">
            <v>25.37687812499999</v>
          </cell>
          <cell r="G109">
            <v>25.503762515624988</v>
          </cell>
          <cell r="H109">
            <v>25.631281328203109</v>
          </cell>
          <cell r="I109">
            <v>25.75943773484412</v>
          </cell>
          <cell r="J109">
            <v>25.888234923518336</v>
          </cell>
          <cell r="K109">
            <v>26.017676098135926</v>
          </cell>
          <cell r="L109">
            <v>26.147764478626602</v>
          </cell>
          <cell r="M109">
            <v>26.278503301019732</v>
          </cell>
          <cell r="N109">
            <v>26.409895817524827</v>
          </cell>
          <cell r="O109">
            <v>26.541945296612447</v>
          </cell>
          <cell r="P109">
            <v>26.674655023095507</v>
          </cell>
        </row>
        <row r="110">
          <cell r="A110" t="str">
            <v>RAILWESTBIT6</v>
          </cell>
          <cell r="B110" t="str">
            <v xml:space="preserve">Rail movement of AZ/NM or CO/UT coal to low-cost competitive destinations over distances of &gt;= 300 miles.  </v>
          </cell>
          <cell r="C110">
            <v>25</v>
          </cell>
          <cell r="D110">
            <v>25.124999999999996</v>
          </cell>
          <cell r="E110">
            <v>25.250624999999992</v>
          </cell>
          <cell r="F110">
            <v>25.37687812499999</v>
          </cell>
          <cell r="G110">
            <v>25.503762515624988</v>
          </cell>
          <cell r="H110">
            <v>25.631281328203109</v>
          </cell>
          <cell r="I110">
            <v>25.75943773484412</v>
          </cell>
          <cell r="J110">
            <v>25.888234923518336</v>
          </cell>
          <cell r="K110">
            <v>26.017676098135926</v>
          </cell>
          <cell r="L110">
            <v>26.147764478626602</v>
          </cell>
          <cell r="M110">
            <v>26.278503301019732</v>
          </cell>
          <cell r="N110">
            <v>26.409895817524827</v>
          </cell>
          <cell r="O110">
            <v>26.541945296612447</v>
          </cell>
          <cell r="P110">
            <v>26.674655023095507</v>
          </cell>
        </row>
        <row r="111">
          <cell r="A111" t="str">
            <v>RAILWESTBIT7</v>
          </cell>
          <cell r="B111" t="str">
            <v>Rail movement of AZ/NM or CO/UT coal via Eastern or Midwestern railroads to captive or competitively-served destinations.</v>
          </cell>
          <cell r="C111">
            <v>41</v>
          </cell>
          <cell r="D111">
            <v>41.204999999999998</v>
          </cell>
          <cell r="E111">
            <v>41.411024999999995</v>
          </cell>
          <cell r="F111">
            <v>41.618080124999992</v>
          </cell>
          <cell r="G111">
            <v>41.826170525624988</v>
          </cell>
          <cell r="H111">
            <v>42.035301378253109</v>
          </cell>
          <cell r="I111">
            <v>42.245477885144368</v>
          </cell>
          <cell r="J111">
            <v>42.456705274570083</v>
          </cell>
          <cell r="K111">
            <v>42.668988800942927</v>
          </cell>
          <cell r="L111">
            <v>42.882333744947637</v>
          </cell>
          <cell r="M111">
            <v>43.096745413672373</v>
          </cell>
          <cell r="N111">
            <v>43.312229140740733</v>
          </cell>
          <cell r="O111">
            <v>43.528790286444433</v>
          </cell>
          <cell r="P111">
            <v>43.746434237876649</v>
          </cell>
        </row>
        <row r="112">
          <cell r="A112" t="str">
            <v>RAILWESTPRB1</v>
          </cell>
          <cell r="B112" t="str">
            <v xml:space="preserve">Rail movement of PRB coal to captive destinations over distances of &lt;300 miles.  </v>
          </cell>
          <cell r="C112">
            <v>32</v>
          </cell>
          <cell r="D112">
            <v>32.159999999999997</v>
          </cell>
          <cell r="E112">
            <v>32.320799999999991</v>
          </cell>
          <cell r="F112">
            <v>32.482403999999988</v>
          </cell>
          <cell r="G112">
            <v>32.644816019999986</v>
          </cell>
          <cell r="H112">
            <v>32.80804010009998</v>
          </cell>
          <cell r="I112">
            <v>32.972080300600474</v>
          </cell>
          <cell r="J112">
            <v>33.136940702103473</v>
          </cell>
          <cell r="K112">
            <v>33.302625405613988</v>
          </cell>
          <cell r="L112">
            <v>33.469138532642056</v>
          </cell>
          <cell r="M112">
            <v>33.63648422530526</v>
          </cell>
          <cell r="N112">
            <v>33.804666646431784</v>
          </cell>
          <cell r="O112">
            <v>33.973689979663938</v>
          </cell>
          <cell r="P112">
            <v>34.143558429562255</v>
          </cell>
        </row>
        <row r="113">
          <cell r="A113" t="str">
            <v>RAILWESTPRB2</v>
          </cell>
          <cell r="B113" t="str">
            <v xml:space="preserve">Rail movement of PRB coal to high-cost competitive destinations over distances of &lt;300 miles.  </v>
          </cell>
          <cell r="C113">
            <v>27</v>
          </cell>
          <cell r="D113">
            <v>27.134999999999998</v>
          </cell>
          <cell r="E113">
            <v>27.270674999999994</v>
          </cell>
          <cell r="F113">
            <v>27.407028374999992</v>
          </cell>
          <cell r="G113">
            <v>27.544063516874989</v>
          </cell>
          <cell r="H113">
            <v>27.68178383445936</v>
          </cell>
          <cell r="I113">
            <v>27.820192753631652</v>
          </cell>
          <cell r="J113">
            <v>27.959293717399806</v>
          </cell>
          <cell r="K113">
            <v>28.099090185986803</v>
          </cell>
          <cell r="L113">
            <v>28.239585636916733</v>
          </cell>
          <cell r="M113">
            <v>28.380783565101314</v>
          </cell>
          <cell r="N113">
            <v>28.522687482926816</v>
          </cell>
          <cell r="O113">
            <v>28.665300920341448</v>
          </cell>
          <cell r="P113">
            <v>28.80862742494315</v>
          </cell>
        </row>
        <row r="114">
          <cell r="A114" t="str">
            <v>RAILWESTPRB3</v>
          </cell>
          <cell r="B114" t="str">
            <v xml:space="preserve">Rail movement of PRB coal to low-cost competitive destinations over distances of &lt;300 miles.  </v>
          </cell>
          <cell r="C114">
            <v>27</v>
          </cell>
          <cell r="D114">
            <v>27.134999999999998</v>
          </cell>
          <cell r="E114">
            <v>27.270674999999994</v>
          </cell>
          <cell r="F114">
            <v>27.407028374999992</v>
          </cell>
          <cell r="G114">
            <v>27.544063516874989</v>
          </cell>
          <cell r="H114">
            <v>27.68178383445936</v>
          </cell>
          <cell r="I114">
            <v>27.820192753631652</v>
          </cell>
          <cell r="J114">
            <v>27.959293717399806</v>
          </cell>
          <cell r="K114">
            <v>28.099090185986803</v>
          </cell>
          <cell r="L114">
            <v>28.239585636916733</v>
          </cell>
          <cell r="M114">
            <v>28.380783565101314</v>
          </cell>
          <cell r="N114">
            <v>28.522687482926816</v>
          </cell>
          <cell r="O114">
            <v>28.665300920341448</v>
          </cell>
          <cell r="P114">
            <v>28.80862742494315</v>
          </cell>
        </row>
        <row r="115">
          <cell r="A115" t="str">
            <v>RAILWESTPRB4</v>
          </cell>
          <cell r="B115" t="str">
            <v xml:space="preserve">Rail movement of PRB coal to captive destinations over distances of &gt;= 300 miles.  </v>
          </cell>
          <cell r="C115">
            <v>26</v>
          </cell>
          <cell r="D115">
            <v>26.129999999999995</v>
          </cell>
          <cell r="E115">
            <v>26.260649999999991</v>
          </cell>
          <cell r="F115">
            <v>26.39195324999999</v>
          </cell>
          <cell r="G115">
            <v>26.523913016249988</v>
          </cell>
          <cell r="H115">
            <v>26.656532581331234</v>
          </cell>
          <cell r="I115">
            <v>26.789815244237886</v>
          </cell>
          <cell r="J115">
            <v>26.923764320459071</v>
          </cell>
          <cell r="K115">
            <v>27.058383142061363</v>
          </cell>
          <cell r="L115">
            <v>27.193675057771667</v>
          </cell>
          <cell r="M115">
            <v>27.329643433060522</v>
          </cell>
          <cell r="N115">
            <v>27.46629165022582</v>
          </cell>
          <cell r="O115">
            <v>27.603623108476945</v>
          </cell>
          <cell r="P115">
            <v>27.741641224019329</v>
          </cell>
        </row>
        <row r="116">
          <cell r="A116" t="str">
            <v>RAILWESTPRB5</v>
          </cell>
          <cell r="B116" t="str">
            <v xml:space="preserve">Rail movement of PRB coal to high-cost competitive destinations over distances of &gt;= 300 miles.  </v>
          </cell>
          <cell r="C116">
            <v>23</v>
          </cell>
          <cell r="D116">
            <v>23.114999999999998</v>
          </cell>
          <cell r="E116">
            <v>23.230574999999995</v>
          </cell>
          <cell r="F116">
            <v>23.346727874999992</v>
          </cell>
          <cell r="G116">
            <v>23.463461514374991</v>
          </cell>
          <cell r="H116">
            <v>23.580778821946865</v>
          </cell>
          <cell r="I116">
            <v>23.698682716056595</v>
          </cell>
          <cell r="J116">
            <v>23.817176129636877</v>
          </cell>
          <cell r="K116">
            <v>23.936262010285059</v>
          </cell>
          <cell r="L116">
            <v>24.055943320336482</v>
          </cell>
          <cell r="M116">
            <v>24.176223036938161</v>
          </cell>
          <cell r="N116">
            <v>24.297104152122849</v>
          </cell>
          <cell r="O116">
            <v>24.41858967288346</v>
          </cell>
          <cell r="P116">
            <v>24.540682621247875</v>
          </cell>
        </row>
        <row r="117">
          <cell r="A117" t="str">
            <v>RAILWESTPRB6</v>
          </cell>
          <cell r="B117" t="str">
            <v xml:space="preserve">Rail movement of PRB coal to low-cost competitive destinations over distances of &gt;= 300 miles.  </v>
          </cell>
          <cell r="C117">
            <v>23</v>
          </cell>
          <cell r="D117">
            <v>23.114999999999998</v>
          </cell>
          <cell r="E117">
            <v>23.230574999999995</v>
          </cell>
          <cell r="F117">
            <v>23.346727874999992</v>
          </cell>
          <cell r="G117">
            <v>23.463461514374991</v>
          </cell>
          <cell r="H117">
            <v>23.580778821946865</v>
          </cell>
          <cell r="I117">
            <v>23.698682716056595</v>
          </cell>
          <cell r="J117">
            <v>23.817176129636877</v>
          </cell>
          <cell r="K117">
            <v>23.936262010285059</v>
          </cell>
          <cell r="L117">
            <v>24.055943320336482</v>
          </cell>
          <cell r="M117">
            <v>24.176223036938161</v>
          </cell>
          <cell r="N117">
            <v>24.297104152122849</v>
          </cell>
          <cell r="O117">
            <v>24.41858967288346</v>
          </cell>
          <cell r="P117">
            <v>24.540682621247875</v>
          </cell>
        </row>
        <row r="118">
          <cell r="A118" t="str">
            <v>RAILWESTPRB7</v>
          </cell>
          <cell r="B118" t="str">
            <v>Rail movement of PRB coal via Eastern or Midwestern railroads to captive or competitively-served destinations.</v>
          </cell>
          <cell r="C118">
            <v>41</v>
          </cell>
          <cell r="D118">
            <v>41.204999999999998</v>
          </cell>
          <cell r="E118">
            <v>41.411024999999995</v>
          </cell>
          <cell r="F118">
            <v>41.618080124999992</v>
          </cell>
          <cell r="G118">
            <v>41.826170525624988</v>
          </cell>
          <cell r="H118">
            <v>42.035301378253109</v>
          </cell>
          <cell r="I118">
            <v>42.245477885144368</v>
          </cell>
          <cell r="J118">
            <v>42.456705274570083</v>
          </cell>
          <cell r="K118">
            <v>42.668988800942927</v>
          </cell>
          <cell r="L118">
            <v>42.882333744947637</v>
          </cell>
          <cell r="M118">
            <v>43.096745413672373</v>
          </cell>
          <cell r="N118">
            <v>43.312229140740733</v>
          </cell>
          <cell r="O118">
            <v>43.528790286444433</v>
          </cell>
          <cell r="P118">
            <v>43.746434237876649</v>
          </cell>
        </row>
        <row r="119">
          <cell r="A119" t="str">
            <v>SWITCH1</v>
          </cell>
          <cell r="B119" t="str">
            <v>Rail switching charge - standard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</row>
        <row r="120">
          <cell r="A120" t="str">
            <v>SWITCH2</v>
          </cell>
          <cell r="B120" t="str">
            <v>Rail switching charge - short distance and/or trackage rights agreement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P120">
            <v>0</v>
          </cell>
        </row>
        <row r="121">
          <cell r="A121" t="str">
            <v>SWITCH3</v>
          </cell>
          <cell r="B121" t="str">
            <v>Rail switching charge for interchange between BNSF and UP in the West, or between CSX and NS in the East.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</row>
        <row r="122">
          <cell r="A122" t="str">
            <v>TRANSLOAD1</v>
          </cell>
          <cell r="B122" t="str">
            <v>Rail to barge transloading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</row>
        <row r="123">
          <cell r="A123" t="str">
            <v>TRANSLOAD2</v>
          </cell>
          <cell r="B123" t="str">
            <v>Truck to barge, truck to rail, rail to truck,  or rail to vessel transloading</v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</row>
        <row r="124">
          <cell r="A124" t="str">
            <v>TRANSLOAD3</v>
          </cell>
          <cell r="B124" t="str">
            <v>Barge to vessel, vessel to barge, vessel to rail, vessel to truck, or vessel to conveyor transloading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</row>
        <row r="125">
          <cell r="A125" t="str">
            <v>TRUCK</v>
          </cell>
          <cell r="C125">
            <v>120</v>
          </cell>
          <cell r="D125">
            <v>120.48</v>
          </cell>
          <cell r="E125">
            <v>120.96192000000001</v>
          </cell>
          <cell r="F125">
            <v>121.44576768</v>
          </cell>
          <cell r="G125">
            <v>121.93155075072001</v>
          </cell>
          <cell r="H125">
            <v>122.41927695372289</v>
          </cell>
          <cell r="I125">
            <v>122.90895406153778</v>
          </cell>
          <cell r="J125">
            <v>123.40058987778393</v>
          </cell>
          <cell r="K125">
            <v>123.89419223729506</v>
          </cell>
          <cell r="L125">
            <v>124.38976900624424</v>
          </cell>
          <cell r="M125">
            <v>124.88732808226922</v>
          </cell>
          <cell r="N125">
            <v>125.3868773945983</v>
          </cell>
          <cell r="O125">
            <v>125.88842490417669</v>
          </cell>
          <cell r="P125">
            <v>126.39197860379339</v>
          </cell>
        </row>
      </sheetData>
      <sheetData sheetId="3" refreshError="1"/>
      <sheetData sheetId="4" refreshError="1"/>
      <sheetData sheetId="5" refreshError="1"/>
      <sheetData sheetId="6"/>
      <sheetData sheetId="7"/>
      <sheetData sheetId="8" refreshError="1"/>
      <sheetData sheetId="9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ssumps-CoalTypes"/>
      <sheetName val="Assumps-Escalation"/>
      <sheetName val="Assumps-TransportRates"/>
      <sheetName val="Transport Rate Calcs-Detail"/>
      <sheetName val="Transport Rate Calcs-Summary"/>
      <sheetName val="Sheet5"/>
      <sheetName val="Sheet4"/>
    </sheetNames>
    <sheetDataSet>
      <sheetData sheetId="0">
        <row r="6">
          <cell r="A6" t="str">
            <v>Coal Type #</v>
          </cell>
          <cell r="B6" t="str">
            <v>Coal Name</v>
          </cell>
          <cell r="C6" t="str">
            <v>Abbreviation</v>
          </cell>
          <cell r="D6" t="str">
            <v>Rail Origin Points</v>
          </cell>
          <cell r="E6" t="str">
            <v>Water Origin Points</v>
          </cell>
          <cell r="F6" t="str">
            <v>Mine to Barge Transport Cost (2010$/ton)</v>
          </cell>
          <cell r="G6" t="str">
            <v>SO2</v>
          </cell>
          <cell r="H6" t="str">
            <v>Hg</v>
          </cell>
          <cell r="I6" t="str">
            <v>Btu</v>
          </cell>
          <cell r="J6" t="str">
            <v>MMBtu</v>
          </cell>
          <cell r="K6" t="str">
            <v>Notes on Mine to River Dock Transport</v>
          </cell>
        </row>
        <row r="7">
          <cell r="A7">
            <v>1</v>
          </cell>
          <cell r="B7" t="str">
            <v>NorthernApp_MedSO2</v>
          </cell>
          <cell r="C7" t="str">
            <v>NAPP_MedSO2</v>
          </cell>
          <cell r="D7" t="str">
            <v>Cowen, WV (CSX), or Bailey, PA (CSX or NS)</v>
          </cell>
          <cell r="E7" t="str">
            <v>Cumberland Dock (Monongahela River MP 81)</v>
          </cell>
          <cell r="F7">
            <v>3</v>
          </cell>
          <cell r="G7">
            <v>2.68</v>
          </cell>
          <cell r="H7">
            <v>12.58</v>
          </cell>
          <cell r="I7">
            <v>13021</v>
          </cell>
          <cell r="J7">
            <v>26.042000000000002</v>
          </cell>
          <cell r="K7" t="str">
            <v>Assumes mines load directly to barges.</v>
          </cell>
        </row>
        <row r="8">
          <cell r="A8">
            <v>2</v>
          </cell>
          <cell r="B8" t="str">
            <v>NorthernApp_HiSO2</v>
          </cell>
          <cell r="C8" t="str">
            <v>NAPP_HiSO2</v>
          </cell>
          <cell r="D8" t="str">
            <v>Bailey, PA (CSX or NS); Robinson Run, WV (CSX); Powhatan, OH (NS)</v>
          </cell>
          <cell r="E8" t="str">
            <v>McElroy Dock (Ohio River MP 110) or Cumberland Dock</v>
          </cell>
          <cell r="F8">
            <v>3</v>
          </cell>
          <cell r="G8">
            <v>3.79</v>
          </cell>
          <cell r="H8">
            <v>21.54</v>
          </cell>
          <cell r="I8">
            <v>12817</v>
          </cell>
          <cell r="J8">
            <v>25.634</v>
          </cell>
          <cell r="K8" t="str">
            <v>Assumes mines load directly to barges.</v>
          </cell>
        </row>
        <row r="9">
          <cell r="A9">
            <v>3</v>
          </cell>
          <cell r="B9" t="str">
            <v>NorthernApp_LLoSO2</v>
          </cell>
          <cell r="C9" t="str">
            <v>NAPP_LLoSO2</v>
          </cell>
          <cell r="D9" t="str">
            <v>Cowen, WV (CSX)</v>
          </cell>
          <cell r="G9">
            <v>1.31</v>
          </cell>
          <cell r="H9">
            <v>3.13</v>
          </cell>
          <cell r="I9">
            <v>12357</v>
          </cell>
          <cell r="J9">
            <v>24.713999999999999</v>
          </cell>
        </row>
        <row r="10">
          <cell r="A10">
            <v>4</v>
          </cell>
          <cell r="B10" t="str">
            <v>NorthernApp_HHSO2</v>
          </cell>
          <cell r="C10" t="str">
            <v>NAPP_HHSO2</v>
          </cell>
          <cell r="D10" t="str">
            <v>Alledonia, OH or Coshocton, OH (truck)</v>
          </cell>
          <cell r="E10" t="str">
            <v>Powhatan Terminal (Ohio River MP 110)</v>
          </cell>
          <cell r="F10">
            <v>3</v>
          </cell>
          <cell r="G10">
            <v>5.58</v>
          </cell>
          <cell r="H10">
            <v>5.43</v>
          </cell>
          <cell r="I10">
            <v>12067</v>
          </cell>
          <cell r="J10">
            <v>24.134</v>
          </cell>
        </row>
        <row r="11">
          <cell r="A11">
            <v>5</v>
          </cell>
          <cell r="B11" t="str">
            <v>CentralApp_LoSO2</v>
          </cell>
          <cell r="C11" t="str">
            <v>CAPP_C</v>
          </cell>
          <cell r="D11" t="str">
            <v>Delbarton, WV (NS); Damron Fork, KY, or Typo, KY, or Harris, WV (CSX)</v>
          </cell>
          <cell r="E11" t="str">
            <v>Ceredo Dock (Ohio River MP 315)</v>
          </cell>
          <cell r="F11">
            <v>6</v>
          </cell>
          <cell r="G11">
            <v>0.91</v>
          </cell>
          <cell r="H11">
            <v>3.8</v>
          </cell>
          <cell r="I11">
            <v>12604</v>
          </cell>
          <cell r="J11">
            <v>25.207999999999998</v>
          </cell>
          <cell r="K11" t="str">
            <v>Assumes approx. 40-mile rail movement or 30-mile truck movement.</v>
          </cell>
        </row>
        <row r="12">
          <cell r="A12">
            <v>6</v>
          </cell>
          <cell r="B12" t="str">
            <v>CentralApp_MedSO2</v>
          </cell>
          <cell r="C12" t="str">
            <v>CAPP_MED</v>
          </cell>
          <cell r="D12" t="str">
            <v>Delbarton, WV or Pardee, VA (NS); Damron Fork, KY, or Typo, KY, or Harris, WV or McClure, VA (CSX)</v>
          </cell>
          <cell r="E12" t="str">
            <v>Ceredo Dock (Ohio River MP 315)</v>
          </cell>
          <cell r="F12">
            <v>6</v>
          </cell>
          <cell r="G12">
            <v>1.31</v>
          </cell>
          <cell r="H12">
            <v>3.13</v>
          </cell>
          <cell r="I12">
            <v>12499</v>
          </cell>
          <cell r="J12">
            <v>24.998000000000001</v>
          </cell>
          <cell r="K12" t="str">
            <v>Assumes approx. 40-mile rail movement or 30-mile truck movement.</v>
          </cell>
        </row>
        <row r="13">
          <cell r="A13">
            <v>7</v>
          </cell>
          <cell r="B13" t="str">
            <v>CentralApp_HiSO2</v>
          </cell>
          <cell r="C13" t="str">
            <v>CAPP_HI</v>
          </cell>
          <cell r="D13" t="str">
            <v>Delbarton, WV or Pardee, VA (NS); Damron Fork, KY, or Typo, KY, or Harris, WV or McClure, VA (CSX)</v>
          </cell>
          <cell r="E13" t="str">
            <v>Ceredo Dock (Ohio River MP 315)</v>
          </cell>
          <cell r="F13">
            <v>6</v>
          </cell>
          <cell r="G13">
            <v>2.77</v>
          </cell>
          <cell r="H13">
            <v>13.34</v>
          </cell>
          <cell r="I13">
            <v>12450</v>
          </cell>
          <cell r="J13">
            <v>24.9</v>
          </cell>
          <cell r="K13" t="str">
            <v>Assumes approx. 40-mile rail movement or 30-mile truck movement.</v>
          </cell>
        </row>
        <row r="14">
          <cell r="A14">
            <v>8</v>
          </cell>
          <cell r="B14" t="str">
            <v>SouthernApp</v>
          </cell>
          <cell r="C14" t="str">
            <v>SAPP</v>
          </cell>
          <cell r="D14" t="str">
            <v>Berry, AL (NS)</v>
          </cell>
          <cell r="E14" t="str">
            <v>Shoal Creek Dock (Black Warrior River MP 372)</v>
          </cell>
          <cell r="F14">
            <v>3</v>
          </cell>
          <cell r="G14">
            <v>1.74</v>
          </cell>
          <cell r="H14">
            <v>6.98</v>
          </cell>
          <cell r="I14">
            <v>12072</v>
          </cell>
          <cell r="J14">
            <v>24.143999999999998</v>
          </cell>
        </row>
        <row r="15">
          <cell r="A15">
            <v>9</v>
          </cell>
          <cell r="B15" t="str">
            <v>ILBasin_HiSO2</v>
          </cell>
          <cell r="C15" t="str">
            <v>ILBS_HI</v>
          </cell>
          <cell r="D15" t="str">
            <v>Dotiki, KY (CSX); Epworth, IL (CSX); Mt. Vernon, IL (NS); Galatia, IL (CN)</v>
          </cell>
          <cell r="E15" t="str">
            <v>Cook Coal Terminal (Ohio MP 947); Grand Rivers Terminal (Tenn River MP 23); Mt. Vernon Coal Transfer (Ohio River MP 828)</v>
          </cell>
          <cell r="F15">
            <v>6</v>
          </cell>
          <cell r="G15">
            <v>4.88</v>
          </cell>
          <cell r="H15">
            <v>11.73</v>
          </cell>
          <cell r="I15">
            <v>11454</v>
          </cell>
          <cell r="J15">
            <v>22.908000000000001</v>
          </cell>
          <cell r="K15" t="str">
            <v>Assumes approx. 40-mile rail movement or 30-mile truck movement.</v>
          </cell>
        </row>
        <row r="16">
          <cell r="A16">
            <v>10</v>
          </cell>
          <cell r="B16" t="str">
            <v>ILBasin_MedSO2</v>
          </cell>
          <cell r="C16" t="str">
            <v>ILBS_MD</v>
          </cell>
          <cell r="D16" t="str">
            <v>Farmersburg, IN (CSX)</v>
          </cell>
          <cell r="E16" t="str">
            <v>Mt. Vernon Coal Transfer (Ohio River MP 828)</v>
          </cell>
          <cell r="F16">
            <v>9.5</v>
          </cell>
          <cell r="G16">
            <v>2.68</v>
          </cell>
          <cell r="H16">
            <v>12.58</v>
          </cell>
          <cell r="I16">
            <v>11925</v>
          </cell>
          <cell r="J16">
            <v>23.85</v>
          </cell>
        </row>
        <row r="17">
          <cell r="A17">
            <v>11</v>
          </cell>
          <cell r="B17" t="str">
            <v>ILBasin_LoSO2</v>
          </cell>
          <cell r="C17" t="str">
            <v>ILBS_LO</v>
          </cell>
          <cell r="D17" t="str">
            <v>Princeton, IN (CSX or NS); Maysville, IN (NS)</v>
          </cell>
          <cell r="E17" t="str">
            <v>Mt. Vernon Coal Transfer (Ohio River MP 828)</v>
          </cell>
          <cell r="F17">
            <v>7</v>
          </cell>
          <cell r="G17">
            <v>1.31</v>
          </cell>
          <cell r="H17">
            <v>3.13</v>
          </cell>
          <cell r="I17">
            <v>11911</v>
          </cell>
          <cell r="J17">
            <v>23.821999999999999</v>
          </cell>
        </row>
        <row r="18">
          <cell r="A18">
            <v>12</v>
          </cell>
          <cell r="B18" t="str">
            <v>Central Basin - Cent</v>
          </cell>
          <cell r="C18" t="str">
            <v>CENT-old</v>
          </cell>
          <cell r="G18">
            <v>4.8201380234335156</v>
          </cell>
          <cell r="H18">
            <v>21.405000000000001</v>
          </cell>
          <cell r="I18">
            <v>12077.484815154578</v>
          </cell>
          <cell r="J18">
            <v>24.154969630309154</v>
          </cell>
        </row>
        <row r="19">
          <cell r="A19">
            <v>13</v>
          </cell>
          <cell r="B19" t="str">
            <v>Lignite_Gulf</v>
          </cell>
          <cell r="C19" t="str">
            <v>LIGN-G</v>
          </cell>
          <cell r="G19">
            <v>2.94</v>
          </cell>
          <cell r="H19">
            <v>13.4</v>
          </cell>
          <cell r="I19">
            <v>6568</v>
          </cell>
          <cell r="J19">
            <v>13.135999999999999</v>
          </cell>
        </row>
        <row r="20">
          <cell r="A20">
            <v>14</v>
          </cell>
          <cell r="B20" t="str">
            <v>Lignite_Dakota</v>
          </cell>
          <cell r="C20" t="str">
            <v>LIGN-D</v>
          </cell>
          <cell r="G20">
            <v>1.69</v>
          </cell>
          <cell r="H20">
            <v>8.48</v>
          </cell>
          <cell r="I20">
            <v>6752</v>
          </cell>
          <cell r="J20">
            <v>13.504</v>
          </cell>
        </row>
        <row r="21">
          <cell r="A21">
            <v>15</v>
          </cell>
          <cell r="B21" t="str">
            <v>PRB_MT</v>
          </cell>
          <cell r="C21" t="str">
            <v>PRB_MT</v>
          </cell>
          <cell r="D21" t="str">
            <v>NERCO Jct., MT (BNSF)</v>
          </cell>
          <cell r="G21">
            <v>1.06</v>
          </cell>
          <cell r="H21">
            <v>4.3899999999999997</v>
          </cell>
          <cell r="I21">
            <v>9024</v>
          </cell>
          <cell r="J21">
            <v>18.047999999999998</v>
          </cell>
        </row>
        <row r="22">
          <cell r="A22">
            <v>16</v>
          </cell>
          <cell r="B22" t="str">
            <v>PRB_NWY</v>
          </cell>
          <cell r="C22" t="str">
            <v>PRB_NWY</v>
          </cell>
          <cell r="D22" t="str">
            <v>Rojo Jct., WY (BNSF or UP)</v>
          </cell>
          <cell r="G22">
            <v>0.94</v>
          </cell>
          <cell r="H22">
            <v>6.44</v>
          </cell>
          <cell r="I22">
            <v>8575</v>
          </cell>
          <cell r="J22">
            <v>17.149999999999999</v>
          </cell>
        </row>
        <row r="23">
          <cell r="A23">
            <v>17</v>
          </cell>
          <cell r="B23" t="str">
            <v>PRB_SWY</v>
          </cell>
          <cell r="C23" t="str">
            <v>PRB_SWY</v>
          </cell>
          <cell r="D23" t="str">
            <v>Thunder Jct., WY (BNSF or UP)</v>
          </cell>
          <cell r="G23">
            <v>0.67</v>
          </cell>
          <cell r="H23">
            <v>4.5599999999999996</v>
          </cell>
          <cell r="I23">
            <v>8715</v>
          </cell>
          <cell r="J23">
            <v>17.43</v>
          </cell>
        </row>
        <row r="24">
          <cell r="A24">
            <v>18</v>
          </cell>
          <cell r="B24" t="str">
            <v>Rockies_CO</v>
          </cell>
          <cell r="C24" t="str">
            <v>RMTN_CO</v>
          </cell>
          <cell r="D24" t="str">
            <v>Arco, CO (UP); Axial, CO (UP)</v>
          </cell>
          <cell r="G24">
            <v>0.8</v>
          </cell>
          <cell r="H24">
            <v>3.14</v>
          </cell>
          <cell r="I24">
            <v>11030</v>
          </cell>
          <cell r="J24">
            <v>22.06</v>
          </cell>
          <cell r="K24" t="str">
            <v>Arco is high Btu coal for shipment to distant destinations; Axial is low Btu coal for shipment to destinations within Colorado.</v>
          </cell>
        </row>
        <row r="25">
          <cell r="A25">
            <v>19</v>
          </cell>
          <cell r="B25" t="str">
            <v>Rockies_UT</v>
          </cell>
          <cell r="C25" t="str">
            <v>RMTN_UT</v>
          </cell>
          <cell r="D25" t="str">
            <v>Savage, UT (UP)</v>
          </cell>
          <cell r="G25">
            <v>1.1200000000000001</v>
          </cell>
          <cell r="H25">
            <v>4.0599999999999996</v>
          </cell>
          <cell r="I25">
            <v>11707</v>
          </cell>
          <cell r="J25">
            <v>23.414000000000001</v>
          </cell>
        </row>
        <row r="26">
          <cell r="A26">
            <v>20</v>
          </cell>
          <cell r="B26" t="str">
            <v>AZ_NM</v>
          </cell>
          <cell r="C26" t="str">
            <v>AZ_NM</v>
          </cell>
          <cell r="D26" t="str">
            <v>Kayenta, AZ (PVT) or Lee Ranch, NM (BNSF)</v>
          </cell>
          <cell r="G26">
            <v>1.78</v>
          </cell>
          <cell r="H26">
            <v>7.97</v>
          </cell>
          <cell r="I26">
            <v>10609</v>
          </cell>
          <cell r="J26">
            <v>21.218</v>
          </cell>
        </row>
        <row r="27">
          <cell r="A27">
            <v>21</v>
          </cell>
          <cell r="B27" t="str">
            <v>NM-BIT-old</v>
          </cell>
          <cell r="C27" t="str">
            <v>NM-BIT-old</v>
          </cell>
          <cell r="D27" t="str">
            <v>Lee Ranch, NM (BNSF)</v>
          </cell>
          <cell r="G27">
            <v>1.4416829150760446</v>
          </cell>
          <cell r="H27">
            <v>6.0579999999999998</v>
          </cell>
          <cell r="I27">
            <v>9665.7452178446201</v>
          </cell>
          <cell r="J27">
            <v>19.33149043568924</v>
          </cell>
        </row>
        <row r="28">
          <cell r="A28">
            <v>22</v>
          </cell>
          <cell r="B28" t="str">
            <v>Wyoming Non-PRB</v>
          </cell>
          <cell r="C28" t="str">
            <v>WY-OTH</v>
          </cell>
          <cell r="D28" t="str">
            <v>Black Buttes, WY (UP)</v>
          </cell>
          <cell r="G28">
            <v>1.4416829150760446</v>
          </cell>
          <cell r="H28">
            <v>6.0579999999999998</v>
          </cell>
          <cell r="I28">
            <v>9665.7452178446201</v>
          </cell>
          <cell r="J28">
            <v>19.33149043568924</v>
          </cell>
        </row>
        <row r="29">
          <cell r="A29">
            <v>23</v>
          </cell>
          <cell r="B29" t="str">
            <v>Import</v>
          </cell>
          <cell r="C29" t="str">
            <v>IMPT</v>
          </cell>
          <cell r="E29" t="str">
            <v>Puerto Bolivar, Colombia</v>
          </cell>
          <cell r="G29">
            <v>0.97</v>
          </cell>
          <cell r="H29">
            <v>4</v>
          </cell>
          <cell r="I29">
            <v>11352</v>
          </cell>
          <cell r="J29">
            <v>22.704000000000001</v>
          </cell>
        </row>
        <row r="30">
          <cell r="A30">
            <v>24</v>
          </cell>
          <cell r="B30" t="str">
            <v>Bit_MT</v>
          </cell>
          <cell r="C30" t="str">
            <v>Bit_MT</v>
          </cell>
          <cell r="D30" t="str">
            <v xml:space="preserve">35 rail miles north of Huntley, MT (BNSF) </v>
          </cell>
          <cell r="G30">
            <v>0.95</v>
          </cell>
          <cell r="H30">
            <v>4.05</v>
          </cell>
          <cell r="I30">
            <v>10500</v>
          </cell>
          <cell r="J30">
            <v>21</v>
          </cell>
        </row>
        <row r="31">
          <cell r="A31">
            <v>25</v>
          </cell>
          <cell r="B31" t="str">
            <v>Waste Coal</v>
          </cell>
          <cell r="C31" t="str">
            <v>WASTE</v>
          </cell>
          <cell r="G31">
            <v>5.36</v>
          </cell>
          <cell r="H31">
            <v>63.9</v>
          </cell>
          <cell r="I31">
            <v>6175</v>
          </cell>
          <cell r="J31">
            <v>12.35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epa.gov/facts-and-figures-about-materials-waste-and-recycling/national-overview-facts-and-figures-materials" TargetMode="External"/><Relationship Id="rId1" Type="http://schemas.openxmlformats.org/officeDocument/2006/relationships/hyperlink" Target="http://www.nrel.gov/docs/fy12osti/51946.pdf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s://windexchange.energy.gov/maps-data/321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hyperlink" Target="https://energy.hawaii.gov/wp-content/uploads/2016/12/2016-ERC.pdf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hyperlink" Target="https://hydrosource.ornl.gov/hydropower-potential/new-stream-reach-development-resource-assessment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1"/>
  <sheetViews>
    <sheetView workbookViewId="0">
      <selection activeCell="B2" sqref="B2"/>
    </sheetView>
  </sheetViews>
  <sheetFormatPr defaultRowHeight="14.75" x14ac:dyDescent="0.75"/>
  <cols>
    <col min="2" max="2" width="60.86328125" customWidth="1"/>
  </cols>
  <sheetData>
    <row r="1" spans="1:9" x14ac:dyDescent="0.75">
      <c r="A1" s="1" t="s">
        <v>35</v>
      </c>
      <c r="B1" s="23" t="s">
        <v>160</v>
      </c>
      <c r="C1" s="24">
        <v>45449</v>
      </c>
      <c r="H1" s="25" t="s">
        <v>100</v>
      </c>
      <c r="I1" s="25" t="s">
        <v>100</v>
      </c>
    </row>
    <row r="2" spans="1:9" x14ac:dyDescent="0.75">
      <c r="B2" s="26" t="str">
        <f>LOOKUP(B1,H2:I51,I2:I51)</f>
        <v>NM</v>
      </c>
      <c r="H2" s="27" t="s">
        <v>101</v>
      </c>
      <c r="I2" s="27" t="s">
        <v>102</v>
      </c>
    </row>
    <row r="3" spans="1:9" x14ac:dyDescent="0.75">
      <c r="A3" s="1" t="s">
        <v>0</v>
      </c>
      <c r="B3" s="2" t="s">
        <v>1</v>
      </c>
      <c r="H3" s="27" t="s">
        <v>103</v>
      </c>
      <c r="I3" s="27" t="s">
        <v>104</v>
      </c>
    </row>
    <row r="4" spans="1:9" x14ac:dyDescent="0.75">
      <c r="B4" t="s">
        <v>3</v>
      </c>
      <c r="H4" s="27" t="s">
        <v>105</v>
      </c>
      <c r="I4" s="27" t="s">
        <v>106</v>
      </c>
    </row>
    <row r="5" spans="1:9" x14ac:dyDescent="0.75">
      <c r="B5" s="4">
        <v>2012</v>
      </c>
      <c r="H5" s="27" t="s">
        <v>107</v>
      </c>
      <c r="I5" s="27" t="s">
        <v>108</v>
      </c>
    </row>
    <row r="6" spans="1:9" x14ac:dyDescent="0.75">
      <c r="B6" t="s">
        <v>4</v>
      </c>
      <c r="H6" s="27" t="s">
        <v>109</v>
      </c>
      <c r="I6" s="27" t="s">
        <v>110</v>
      </c>
    </row>
    <row r="7" spans="1:9" x14ac:dyDescent="0.75">
      <c r="B7" s="5" t="s">
        <v>5</v>
      </c>
      <c r="H7" s="27" t="s">
        <v>111</v>
      </c>
      <c r="I7" s="27" t="s">
        <v>112</v>
      </c>
    </row>
    <row r="8" spans="1:9" x14ac:dyDescent="0.75">
      <c r="B8" t="s">
        <v>6</v>
      </c>
      <c r="H8" s="27" t="s">
        <v>113</v>
      </c>
      <c r="I8" s="27" t="s">
        <v>114</v>
      </c>
    </row>
    <row r="9" spans="1:9" x14ac:dyDescent="0.75">
      <c r="H9" s="27" t="s">
        <v>115</v>
      </c>
      <c r="I9" s="27" t="s">
        <v>116</v>
      </c>
    </row>
    <row r="10" spans="1:9" x14ac:dyDescent="0.75">
      <c r="B10" s="3" t="s">
        <v>2</v>
      </c>
      <c r="H10" s="27" t="s">
        <v>117</v>
      </c>
      <c r="I10" s="27" t="s">
        <v>118</v>
      </c>
    </row>
    <row r="11" spans="1:9" x14ac:dyDescent="0.75">
      <c r="B11" t="s">
        <v>51</v>
      </c>
      <c r="H11" s="27" t="s">
        <v>119</v>
      </c>
      <c r="I11" s="27" t="s">
        <v>120</v>
      </c>
    </row>
    <row r="12" spans="1:9" x14ac:dyDescent="0.75">
      <c r="B12" s="4">
        <v>2016</v>
      </c>
      <c r="H12" s="27" t="s">
        <v>121</v>
      </c>
      <c r="I12" s="27" t="s">
        <v>122</v>
      </c>
    </row>
    <row r="13" spans="1:9" x14ac:dyDescent="0.75">
      <c r="B13" t="s">
        <v>52</v>
      </c>
      <c r="H13" s="27" t="s">
        <v>123</v>
      </c>
      <c r="I13" s="27" t="s">
        <v>124</v>
      </c>
    </row>
    <row r="14" spans="1:9" x14ac:dyDescent="0.75">
      <c r="B14" s="5" t="s">
        <v>50</v>
      </c>
      <c r="H14" s="27" t="s">
        <v>125</v>
      </c>
      <c r="I14" s="27" t="s">
        <v>126</v>
      </c>
    </row>
    <row r="15" spans="1:9" x14ac:dyDescent="0.75">
      <c r="B15" t="s">
        <v>49</v>
      </c>
      <c r="H15" s="27" t="s">
        <v>127</v>
      </c>
      <c r="I15" s="27" t="s">
        <v>128</v>
      </c>
    </row>
    <row r="16" spans="1:9" x14ac:dyDescent="0.75">
      <c r="H16" s="27" t="s">
        <v>129</v>
      </c>
      <c r="I16" s="27" t="s">
        <v>130</v>
      </c>
    </row>
    <row r="17" spans="1:9" x14ac:dyDescent="0.75">
      <c r="B17" s="2" t="s">
        <v>60</v>
      </c>
      <c r="H17" s="27" t="s">
        <v>131</v>
      </c>
      <c r="I17" s="27" t="s">
        <v>132</v>
      </c>
    </row>
    <row r="18" spans="1:9" x14ac:dyDescent="0.75">
      <c r="B18" t="s">
        <v>80</v>
      </c>
      <c r="H18" s="27" t="s">
        <v>133</v>
      </c>
      <c r="I18" s="27" t="s">
        <v>134</v>
      </c>
    </row>
    <row r="19" spans="1:9" x14ac:dyDescent="0.75">
      <c r="B19" s="4">
        <v>2016</v>
      </c>
      <c r="H19" s="27" t="s">
        <v>135</v>
      </c>
      <c r="I19" s="27" t="s">
        <v>136</v>
      </c>
    </row>
    <row r="20" spans="1:9" x14ac:dyDescent="0.75">
      <c r="B20" t="s">
        <v>81</v>
      </c>
      <c r="H20" s="27" t="s">
        <v>137</v>
      </c>
      <c r="I20" s="27" t="s">
        <v>138</v>
      </c>
    </row>
    <row r="21" spans="1:9" x14ac:dyDescent="0.75">
      <c r="B21" s="5" t="s">
        <v>82</v>
      </c>
      <c r="H21" s="27" t="s">
        <v>139</v>
      </c>
      <c r="I21" s="27" t="s">
        <v>140</v>
      </c>
    </row>
    <row r="22" spans="1:9" x14ac:dyDescent="0.75">
      <c r="H22" s="27" t="s">
        <v>141</v>
      </c>
      <c r="I22" s="27" t="s">
        <v>142</v>
      </c>
    </row>
    <row r="23" spans="1:9" x14ac:dyDescent="0.75">
      <c r="B23" s="19" t="s">
        <v>84</v>
      </c>
      <c r="H23" s="27" t="s">
        <v>143</v>
      </c>
      <c r="I23" s="27" t="s">
        <v>144</v>
      </c>
    </row>
    <row r="24" spans="1:9" x14ac:dyDescent="0.75">
      <c r="H24" s="27" t="s">
        <v>99</v>
      </c>
      <c r="I24" s="27" t="s">
        <v>145</v>
      </c>
    </row>
    <row r="25" spans="1:9" x14ac:dyDescent="0.75">
      <c r="B25" s="1" t="s">
        <v>490</v>
      </c>
      <c r="H25" s="27" t="s">
        <v>146</v>
      </c>
      <c r="I25" s="27" t="s">
        <v>147</v>
      </c>
    </row>
    <row r="26" spans="1:9" x14ac:dyDescent="0.75">
      <c r="B26" s="4" t="s">
        <v>492</v>
      </c>
      <c r="H26" s="27" t="s">
        <v>148</v>
      </c>
      <c r="I26" s="27" t="s">
        <v>149</v>
      </c>
    </row>
    <row r="27" spans="1:9" x14ac:dyDescent="0.75">
      <c r="B27" s="4">
        <v>2024</v>
      </c>
      <c r="H27" s="27" t="s">
        <v>150</v>
      </c>
      <c r="I27" s="27" t="s">
        <v>151</v>
      </c>
    </row>
    <row r="28" spans="1:9" x14ac:dyDescent="0.75">
      <c r="B28" s="4" t="s">
        <v>491</v>
      </c>
      <c r="H28" s="27" t="s">
        <v>152</v>
      </c>
      <c r="I28" s="27" t="s">
        <v>153</v>
      </c>
    </row>
    <row r="29" spans="1:9" x14ac:dyDescent="0.75">
      <c r="B29" s="4" t="s">
        <v>493</v>
      </c>
      <c r="H29" s="27" t="s">
        <v>154</v>
      </c>
      <c r="I29" s="27" t="s">
        <v>155</v>
      </c>
    </row>
    <row r="30" spans="1:9" x14ac:dyDescent="0.75">
      <c r="B30" s="4"/>
      <c r="H30" s="27" t="s">
        <v>156</v>
      </c>
      <c r="I30" s="27" t="s">
        <v>157</v>
      </c>
    </row>
    <row r="31" spans="1:9" x14ac:dyDescent="0.75">
      <c r="H31" s="27" t="s">
        <v>158</v>
      </c>
      <c r="I31" s="27" t="s">
        <v>159</v>
      </c>
    </row>
    <row r="32" spans="1:9" x14ac:dyDescent="0.75">
      <c r="A32" s="1" t="s">
        <v>85</v>
      </c>
      <c r="H32" s="27" t="s">
        <v>160</v>
      </c>
      <c r="I32" s="27" t="s">
        <v>161</v>
      </c>
    </row>
    <row r="33" spans="1:9" x14ac:dyDescent="0.75">
      <c r="A33" t="s">
        <v>86</v>
      </c>
      <c r="H33" s="27" t="s">
        <v>162</v>
      </c>
      <c r="I33" s="27" t="s">
        <v>163</v>
      </c>
    </row>
    <row r="34" spans="1:9" x14ac:dyDescent="0.75">
      <c r="A34" t="s">
        <v>90</v>
      </c>
      <c r="H34" s="27" t="s">
        <v>164</v>
      </c>
      <c r="I34" s="27" t="s">
        <v>165</v>
      </c>
    </row>
    <row r="35" spans="1:9" x14ac:dyDescent="0.75">
      <c r="A35" t="s">
        <v>87</v>
      </c>
      <c r="H35" s="27" t="s">
        <v>166</v>
      </c>
      <c r="I35" s="27" t="s">
        <v>167</v>
      </c>
    </row>
    <row r="36" spans="1:9" x14ac:dyDescent="0.75">
      <c r="A36" t="s">
        <v>91</v>
      </c>
      <c r="H36" s="27" t="s">
        <v>168</v>
      </c>
      <c r="I36" s="27" t="s">
        <v>169</v>
      </c>
    </row>
    <row r="37" spans="1:9" x14ac:dyDescent="0.75">
      <c r="H37" s="27" t="s">
        <v>170</v>
      </c>
      <c r="I37" s="27" t="s">
        <v>171</v>
      </c>
    </row>
    <row r="38" spans="1:9" x14ac:dyDescent="0.75">
      <c r="H38" s="27" t="s">
        <v>172</v>
      </c>
      <c r="I38" s="27" t="s">
        <v>173</v>
      </c>
    </row>
    <row r="39" spans="1:9" x14ac:dyDescent="0.75">
      <c r="H39" s="27" t="s">
        <v>174</v>
      </c>
      <c r="I39" s="27" t="s">
        <v>175</v>
      </c>
    </row>
    <row r="40" spans="1:9" x14ac:dyDescent="0.75">
      <c r="H40" s="27" t="s">
        <v>176</v>
      </c>
      <c r="I40" s="27" t="s">
        <v>177</v>
      </c>
    </row>
    <row r="41" spans="1:9" x14ac:dyDescent="0.75">
      <c r="H41" s="27" t="s">
        <v>178</v>
      </c>
      <c r="I41" s="27" t="s">
        <v>179</v>
      </c>
    </row>
    <row r="42" spans="1:9" x14ac:dyDescent="0.75">
      <c r="H42" s="27" t="s">
        <v>180</v>
      </c>
      <c r="I42" s="27" t="s">
        <v>181</v>
      </c>
    </row>
    <row r="43" spans="1:9" x14ac:dyDescent="0.75">
      <c r="H43" s="27" t="s">
        <v>182</v>
      </c>
      <c r="I43" s="27" t="s">
        <v>183</v>
      </c>
    </row>
    <row r="44" spans="1:9" x14ac:dyDescent="0.75">
      <c r="H44" s="27" t="s">
        <v>184</v>
      </c>
      <c r="I44" s="27" t="s">
        <v>185</v>
      </c>
    </row>
    <row r="45" spans="1:9" x14ac:dyDescent="0.75">
      <c r="H45" s="27" t="s">
        <v>186</v>
      </c>
      <c r="I45" s="27" t="s">
        <v>187</v>
      </c>
    </row>
    <row r="46" spans="1:9" x14ac:dyDescent="0.75">
      <c r="H46" s="27" t="s">
        <v>188</v>
      </c>
      <c r="I46" s="27" t="s">
        <v>189</v>
      </c>
    </row>
    <row r="47" spans="1:9" x14ac:dyDescent="0.75">
      <c r="H47" s="27" t="s">
        <v>190</v>
      </c>
      <c r="I47" s="27" t="s">
        <v>191</v>
      </c>
    </row>
    <row r="48" spans="1:9" x14ac:dyDescent="0.75">
      <c r="H48" s="27" t="s">
        <v>192</v>
      </c>
      <c r="I48" s="27" t="s">
        <v>193</v>
      </c>
    </row>
    <row r="49" spans="8:9" x14ac:dyDescent="0.75">
      <c r="H49" s="27" t="s">
        <v>194</v>
      </c>
      <c r="I49" s="27" t="s">
        <v>195</v>
      </c>
    </row>
    <row r="50" spans="8:9" x14ac:dyDescent="0.75">
      <c r="H50" s="27" t="s">
        <v>196</v>
      </c>
      <c r="I50" s="27" t="s">
        <v>197</v>
      </c>
    </row>
    <row r="51" spans="8:9" x14ac:dyDescent="0.75">
      <c r="H51" s="27" t="s">
        <v>198</v>
      </c>
      <c r="I51" s="27" t="s">
        <v>199</v>
      </c>
    </row>
  </sheetData>
  <hyperlinks>
    <hyperlink ref="B7" r:id="rId1" xr:uid="{00000000-0004-0000-0000-000000000000}"/>
    <hyperlink ref="B21" r:id="rId2" xr:uid="{00000000-0004-0000-0000-000001000000}"/>
  </hyperlinks>
  <pageMargins left="0.7" right="0.7" top="0.75" bottom="0.75" header="0.3" footer="0.3"/>
  <pageSetup orientation="portrait" horizontalDpi="1200" verticalDpi="1200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B8708-1261-466E-BB3B-9EFA88068AF6}">
  <dimension ref="A1:N1000"/>
  <sheetViews>
    <sheetView workbookViewId="0"/>
  </sheetViews>
  <sheetFormatPr defaultColWidth="14.40625" defaultRowHeight="15" customHeight="1" x14ac:dyDescent="0.65"/>
  <cols>
    <col min="1" max="26" width="10.7265625" style="28" customWidth="1"/>
    <col min="27" max="16384" width="14.40625" style="28"/>
  </cols>
  <sheetData>
    <row r="1" spans="1:14" ht="14.75" x14ac:dyDescent="0.75">
      <c r="A1" s="32" t="str">
        <f>About!B1</f>
        <v>New Mexico</v>
      </c>
      <c r="B1" s="32" t="str">
        <f>LOOKUP(A1,M4:N53,N4:N53)</f>
        <v>NM</v>
      </c>
      <c r="C1" s="32">
        <f>SUMIFS(L5:L52,A5:A52,B1)</f>
        <v>652575</v>
      </c>
    </row>
    <row r="3" spans="1:14" ht="21" x14ac:dyDescent="1">
      <c r="A3" s="53"/>
      <c r="B3" s="105" t="s">
        <v>219</v>
      </c>
      <c r="C3" s="106"/>
      <c r="D3" s="106"/>
      <c r="E3" s="106"/>
      <c r="F3" s="106"/>
      <c r="G3" s="106"/>
      <c r="H3" s="106"/>
      <c r="I3" s="106"/>
      <c r="J3" s="106"/>
      <c r="K3" s="107"/>
      <c r="M3" s="46" t="s">
        <v>100</v>
      </c>
      <c r="N3" s="46" t="s">
        <v>100</v>
      </c>
    </row>
    <row r="4" spans="1:14" ht="21" x14ac:dyDescent="1">
      <c r="A4" s="54" t="s">
        <v>100</v>
      </c>
      <c r="B4" s="55">
        <v>1</v>
      </c>
      <c r="C4" s="55">
        <v>2</v>
      </c>
      <c r="D4" s="55">
        <v>3</v>
      </c>
      <c r="E4" s="55">
        <v>4</v>
      </c>
      <c r="F4" s="55">
        <v>5</v>
      </c>
      <c r="G4" s="55">
        <v>6</v>
      </c>
      <c r="H4" s="55">
        <v>7</v>
      </c>
      <c r="I4" s="55">
        <v>8</v>
      </c>
      <c r="J4" s="55">
        <v>9</v>
      </c>
      <c r="K4" s="55">
        <v>10</v>
      </c>
      <c r="L4" s="32" t="s">
        <v>215</v>
      </c>
      <c r="M4" s="48" t="s">
        <v>101</v>
      </c>
      <c r="N4" s="48" t="s">
        <v>102</v>
      </c>
    </row>
    <row r="5" spans="1:14" ht="21" x14ac:dyDescent="1">
      <c r="A5" s="56" t="s">
        <v>102</v>
      </c>
      <c r="B5" s="57">
        <v>0</v>
      </c>
      <c r="C5" s="57">
        <v>0</v>
      </c>
      <c r="D5" s="57">
        <v>0</v>
      </c>
      <c r="E5" s="57">
        <v>0</v>
      </c>
      <c r="F5" s="57">
        <v>2</v>
      </c>
      <c r="G5" s="57">
        <v>72</v>
      </c>
      <c r="H5" s="57">
        <v>1761</v>
      </c>
      <c r="I5" s="57">
        <v>24172</v>
      </c>
      <c r="J5" s="57">
        <v>105097</v>
      </c>
      <c r="K5" s="57">
        <v>11782</v>
      </c>
      <c r="L5" s="47">
        <f t="shared" ref="L5:L52" si="0">SUM(B5:K5)</f>
        <v>142886</v>
      </c>
      <c r="M5" s="48" t="s">
        <v>103</v>
      </c>
      <c r="N5" s="48" t="s">
        <v>104</v>
      </c>
    </row>
    <row r="6" spans="1:14" ht="21" x14ac:dyDescent="1">
      <c r="A6" s="56" t="s">
        <v>108</v>
      </c>
      <c r="B6" s="57">
        <v>6</v>
      </c>
      <c r="C6" s="57">
        <v>6</v>
      </c>
      <c r="D6" s="57">
        <v>8</v>
      </c>
      <c r="E6" s="57">
        <v>45</v>
      </c>
      <c r="F6" s="57">
        <v>363</v>
      </c>
      <c r="G6" s="57">
        <v>4896</v>
      </c>
      <c r="H6" s="57">
        <v>48185</v>
      </c>
      <c r="I6" s="57">
        <v>65971</v>
      </c>
      <c r="J6" s="57">
        <v>37039</v>
      </c>
      <c r="K6" s="57">
        <v>5811</v>
      </c>
      <c r="L6" s="47">
        <f t="shared" si="0"/>
        <v>162330</v>
      </c>
      <c r="M6" s="48" t="s">
        <v>105</v>
      </c>
      <c r="N6" s="48" t="s">
        <v>106</v>
      </c>
    </row>
    <row r="7" spans="1:14" ht="21" x14ac:dyDescent="1">
      <c r="A7" s="56" t="s">
        <v>106</v>
      </c>
      <c r="B7" s="57">
        <v>0</v>
      </c>
      <c r="C7" s="57">
        <v>0</v>
      </c>
      <c r="D7" s="57">
        <v>0</v>
      </c>
      <c r="E7" s="57">
        <v>1</v>
      </c>
      <c r="F7" s="57">
        <v>36</v>
      </c>
      <c r="G7" s="57">
        <v>1750</v>
      </c>
      <c r="H7" s="57">
        <v>34679</v>
      </c>
      <c r="I7" s="57">
        <v>120345</v>
      </c>
      <c r="J7" s="57">
        <v>206319</v>
      </c>
      <c r="K7" s="57">
        <v>111836</v>
      </c>
      <c r="L7" s="47">
        <f t="shared" si="0"/>
        <v>474966</v>
      </c>
      <c r="M7" s="48" t="s">
        <v>107</v>
      </c>
      <c r="N7" s="48" t="s">
        <v>108</v>
      </c>
    </row>
    <row r="8" spans="1:14" ht="21" x14ac:dyDescent="1">
      <c r="A8" s="56" t="s">
        <v>110</v>
      </c>
      <c r="B8" s="57">
        <v>94</v>
      </c>
      <c r="C8" s="57">
        <v>55</v>
      </c>
      <c r="D8" s="57">
        <v>94</v>
      </c>
      <c r="E8" s="57">
        <v>75</v>
      </c>
      <c r="F8" s="57">
        <v>886</v>
      </c>
      <c r="G8" s="57">
        <v>5076</v>
      </c>
      <c r="H8" s="57">
        <v>19020</v>
      </c>
      <c r="I8" s="57">
        <v>46418</v>
      </c>
      <c r="J8" s="57">
        <v>75107</v>
      </c>
      <c r="K8" s="57">
        <v>156550</v>
      </c>
      <c r="L8" s="47">
        <f t="shared" si="0"/>
        <v>303375</v>
      </c>
      <c r="M8" s="48" t="s">
        <v>109</v>
      </c>
      <c r="N8" s="48" t="s">
        <v>110</v>
      </c>
    </row>
    <row r="9" spans="1:14" ht="21" x14ac:dyDescent="1">
      <c r="A9" s="56" t="s">
        <v>112</v>
      </c>
      <c r="B9" s="57">
        <v>227</v>
      </c>
      <c r="C9" s="57">
        <v>618</v>
      </c>
      <c r="D9" s="57">
        <v>954</v>
      </c>
      <c r="E9" s="57">
        <v>19027</v>
      </c>
      <c r="F9" s="57">
        <v>70367</v>
      </c>
      <c r="G9" s="57">
        <v>84010</v>
      </c>
      <c r="H9" s="57">
        <v>78984</v>
      </c>
      <c r="I9" s="57">
        <v>59735</v>
      </c>
      <c r="J9" s="57">
        <v>42556</v>
      </c>
      <c r="K9" s="57">
        <v>38899</v>
      </c>
      <c r="L9" s="47">
        <f t="shared" si="0"/>
        <v>395377</v>
      </c>
      <c r="M9" s="48" t="s">
        <v>111</v>
      </c>
      <c r="N9" s="48" t="s">
        <v>112</v>
      </c>
    </row>
    <row r="10" spans="1:14" ht="21" x14ac:dyDescent="1">
      <c r="A10" s="56" t="s">
        <v>114</v>
      </c>
      <c r="B10" s="57">
        <v>0</v>
      </c>
      <c r="C10" s="57">
        <v>0</v>
      </c>
      <c r="D10" s="57">
        <v>0</v>
      </c>
      <c r="E10" s="57">
        <v>0</v>
      </c>
      <c r="F10" s="57">
        <v>0</v>
      </c>
      <c r="G10" s="57">
        <v>0</v>
      </c>
      <c r="H10" s="57">
        <v>16</v>
      </c>
      <c r="I10" s="57">
        <v>539</v>
      </c>
      <c r="J10" s="57">
        <v>885</v>
      </c>
      <c r="K10" s="57">
        <v>239</v>
      </c>
      <c r="L10" s="47">
        <f t="shared" si="0"/>
        <v>1679</v>
      </c>
      <c r="M10" s="48" t="s">
        <v>113</v>
      </c>
      <c r="N10" s="48" t="s">
        <v>114</v>
      </c>
    </row>
    <row r="11" spans="1:14" ht="21" x14ac:dyDescent="1">
      <c r="A11" s="56" t="s">
        <v>116</v>
      </c>
      <c r="B11" s="57">
        <v>0</v>
      </c>
      <c r="C11" s="57">
        <v>0</v>
      </c>
      <c r="D11" s="57">
        <v>0</v>
      </c>
      <c r="E11" s="57">
        <v>0</v>
      </c>
      <c r="F11" s="57">
        <v>0</v>
      </c>
      <c r="G11" s="57">
        <v>0</v>
      </c>
      <c r="H11" s="57">
        <v>6</v>
      </c>
      <c r="I11" s="57">
        <v>522</v>
      </c>
      <c r="J11" s="57">
        <v>227</v>
      </c>
      <c r="K11" s="57">
        <v>0</v>
      </c>
      <c r="L11" s="47">
        <f t="shared" si="0"/>
        <v>755</v>
      </c>
      <c r="M11" s="48" t="s">
        <v>115</v>
      </c>
      <c r="N11" s="48" t="s">
        <v>116</v>
      </c>
    </row>
    <row r="12" spans="1:14" ht="21" x14ac:dyDescent="1">
      <c r="A12" s="56" t="s">
        <v>118</v>
      </c>
      <c r="B12" s="57">
        <v>0</v>
      </c>
      <c r="C12" s="57">
        <v>0</v>
      </c>
      <c r="D12" s="57">
        <v>0</v>
      </c>
      <c r="E12" s="57">
        <v>0</v>
      </c>
      <c r="F12" s="57">
        <v>0</v>
      </c>
      <c r="G12" s="57">
        <v>0</v>
      </c>
      <c r="H12" s="57">
        <v>774</v>
      </c>
      <c r="I12" s="57">
        <v>13626</v>
      </c>
      <c r="J12" s="57">
        <v>22006</v>
      </c>
      <c r="K12" s="57">
        <v>1839</v>
      </c>
      <c r="L12" s="47">
        <f t="shared" si="0"/>
        <v>38245</v>
      </c>
      <c r="M12" s="48" t="s">
        <v>117</v>
      </c>
      <c r="N12" s="48" t="s">
        <v>118</v>
      </c>
    </row>
    <row r="13" spans="1:14" ht="21" x14ac:dyDescent="1">
      <c r="A13" s="56" t="s">
        <v>120</v>
      </c>
      <c r="B13" s="57">
        <v>0</v>
      </c>
      <c r="C13" s="57">
        <v>0</v>
      </c>
      <c r="D13" s="57">
        <v>0</v>
      </c>
      <c r="E13" s="57">
        <v>0</v>
      </c>
      <c r="F13" s="57">
        <v>5</v>
      </c>
      <c r="G13" s="57">
        <v>49</v>
      </c>
      <c r="H13" s="57">
        <v>424</v>
      </c>
      <c r="I13" s="57">
        <v>11407</v>
      </c>
      <c r="J13" s="57">
        <v>73098</v>
      </c>
      <c r="K13" s="57">
        <v>8657</v>
      </c>
      <c r="L13" s="47">
        <f t="shared" si="0"/>
        <v>93640</v>
      </c>
      <c r="M13" s="48" t="s">
        <v>119</v>
      </c>
      <c r="N13" s="48" t="s">
        <v>120</v>
      </c>
    </row>
    <row r="14" spans="1:14" ht="21" x14ac:dyDescent="1">
      <c r="A14" s="56" t="s">
        <v>130</v>
      </c>
      <c r="B14" s="57">
        <v>99</v>
      </c>
      <c r="C14" s="57">
        <v>3514</v>
      </c>
      <c r="D14" s="57">
        <v>15717</v>
      </c>
      <c r="E14" s="57">
        <v>43324</v>
      </c>
      <c r="F14" s="57">
        <v>111326</v>
      </c>
      <c r="G14" s="57">
        <v>77613</v>
      </c>
      <c r="H14" s="57">
        <v>27407</v>
      </c>
      <c r="I14" s="57">
        <v>552</v>
      </c>
      <c r="J14" s="57">
        <v>17</v>
      </c>
      <c r="K14" s="57">
        <v>0</v>
      </c>
      <c r="L14" s="47">
        <f t="shared" si="0"/>
        <v>279569</v>
      </c>
      <c r="M14" s="48" t="s">
        <v>121</v>
      </c>
      <c r="N14" s="48" t="s">
        <v>122</v>
      </c>
    </row>
    <row r="15" spans="1:14" ht="21" x14ac:dyDescent="1">
      <c r="A15" s="56" t="s">
        <v>124</v>
      </c>
      <c r="B15" s="57">
        <v>31</v>
      </c>
      <c r="C15" s="57">
        <v>21</v>
      </c>
      <c r="D15" s="57">
        <v>44</v>
      </c>
      <c r="E15" s="57">
        <v>60</v>
      </c>
      <c r="F15" s="57">
        <v>427</v>
      </c>
      <c r="G15" s="57">
        <v>3322</v>
      </c>
      <c r="H15" s="57">
        <v>41862</v>
      </c>
      <c r="I15" s="57">
        <v>77921</v>
      </c>
      <c r="J15" s="57">
        <v>37556</v>
      </c>
      <c r="K15" s="57">
        <v>51588</v>
      </c>
      <c r="L15" s="47">
        <f t="shared" si="0"/>
        <v>212832</v>
      </c>
      <c r="M15" s="48" t="s">
        <v>123</v>
      </c>
      <c r="N15" s="48" t="s">
        <v>124</v>
      </c>
    </row>
    <row r="16" spans="1:14" ht="21" x14ac:dyDescent="1">
      <c r="A16" s="56" t="s">
        <v>126</v>
      </c>
      <c r="B16" s="57">
        <v>0</v>
      </c>
      <c r="C16" s="57">
        <v>0</v>
      </c>
      <c r="D16" s="57">
        <v>0</v>
      </c>
      <c r="E16" s="57">
        <v>0</v>
      </c>
      <c r="F16" s="57">
        <v>5645</v>
      </c>
      <c r="G16" s="57">
        <v>77347</v>
      </c>
      <c r="H16" s="57">
        <v>72097</v>
      </c>
      <c r="I16" s="57">
        <v>34004</v>
      </c>
      <c r="J16" s="57">
        <v>2254</v>
      </c>
      <c r="K16" s="57">
        <v>3</v>
      </c>
      <c r="L16" s="47">
        <f t="shared" si="0"/>
        <v>191350</v>
      </c>
      <c r="M16" s="48" t="s">
        <v>125</v>
      </c>
      <c r="N16" s="48" t="s">
        <v>126</v>
      </c>
    </row>
    <row r="17" spans="1:14" ht="21" x14ac:dyDescent="1">
      <c r="A17" s="56" t="s">
        <v>128</v>
      </c>
      <c r="B17" s="57">
        <v>0</v>
      </c>
      <c r="C17" s="57">
        <v>0</v>
      </c>
      <c r="D17" s="57">
        <v>0</v>
      </c>
      <c r="E17" s="57">
        <v>0</v>
      </c>
      <c r="F17" s="57">
        <v>4705</v>
      </c>
      <c r="G17" s="57">
        <v>35070</v>
      </c>
      <c r="H17" s="57">
        <v>48453</v>
      </c>
      <c r="I17" s="57">
        <v>19072</v>
      </c>
      <c r="J17" s="57">
        <v>10688</v>
      </c>
      <c r="K17" s="57">
        <v>400</v>
      </c>
      <c r="L17" s="47">
        <f t="shared" si="0"/>
        <v>118388</v>
      </c>
      <c r="M17" s="48" t="s">
        <v>127</v>
      </c>
      <c r="N17" s="48" t="s">
        <v>128</v>
      </c>
    </row>
    <row r="18" spans="1:14" ht="21" x14ac:dyDescent="1">
      <c r="A18" s="56" t="s">
        <v>132</v>
      </c>
      <c r="B18" s="57">
        <v>12028</v>
      </c>
      <c r="C18" s="57">
        <v>62684</v>
      </c>
      <c r="D18" s="57">
        <v>79463</v>
      </c>
      <c r="E18" s="57">
        <v>129403</v>
      </c>
      <c r="F18" s="57">
        <v>162006</v>
      </c>
      <c r="G18" s="57">
        <v>55912</v>
      </c>
      <c r="H18" s="57">
        <v>4687</v>
      </c>
      <c r="I18" s="57">
        <v>0</v>
      </c>
      <c r="J18" s="57">
        <v>0</v>
      </c>
      <c r="K18" s="57">
        <v>0</v>
      </c>
      <c r="L18" s="47">
        <f t="shared" si="0"/>
        <v>506183</v>
      </c>
      <c r="M18" s="48" t="s">
        <v>129</v>
      </c>
      <c r="N18" s="48" t="s">
        <v>130</v>
      </c>
    </row>
    <row r="19" spans="1:14" ht="21" x14ac:dyDescent="1">
      <c r="A19" s="56" t="s">
        <v>134</v>
      </c>
      <c r="B19" s="57">
        <v>0</v>
      </c>
      <c r="C19" s="57">
        <v>0</v>
      </c>
      <c r="D19" s="57">
        <v>0</v>
      </c>
      <c r="E19" s="57">
        <v>0</v>
      </c>
      <c r="F19" s="57">
        <v>0</v>
      </c>
      <c r="G19" s="57">
        <v>20</v>
      </c>
      <c r="H19" s="57">
        <v>5128</v>
      </c>
      <c r="I19" s="57">
        <v>75392</v>
      </c>
      <c r="J19" s="57">
        <v>57351</v>
      </c>
      <c r="K19" s="57">
        <v>13065</v>
      </c>
      <c r="L19" s="47">
        <f t="shared" si="0"/>
        <v>150956</v>
      </c>
      <c r="M19" s="48" t="s">
        <v>131</v>
      </c>
      <c r="N19" s="48" t="s">
        <v>132</v>
      </c>
    </row>
    <row r="20" spans="1:14" ht="21" x14ac:dyDescent="1">
      <c r="A20" s="56" t="s">
        <v>136</v>
      </c>
      <c r="B20" s="57">
        <v>0</v>
      </c>
      <c r="C20" s="57">
        <v>0</v>
      </c>
      <c r="D20" s="57">
        <v>0</v>
      </c>
      <c r="E20" s="57">
        <v>0</v>
      </c>
      <c r="F20" s="57">
        <v>0</v>
      </c>
      <c r="G20" s="57">
        <v>4</v>
      </c>
      <c r="H20" s="57">
        <v>9162</v>
      </c>
      <c r="I20" s="57">
        <v>33370</v>
      </c>
      <c r="J20" s="57">
        <v>14193</v>
      </c>
      <c r="K20" s="57">
        <v>0</v>
      </c>
      <c r="L20" s="47">
        <f t="shared" si="0"/>
        <v>56729</v>
      </c>
      <c r="M20" s="48" t="s">
        <v>133</v>
      </c>
      <c r="N20" s="48" t="s">
        <v>134</v>
      </c>
    </row>
    <row r="21" spans="1:14" ht="15.75" customHeight="1" x14ac:dyDescent="1">
      <c r="A21" s="56" t="s">
        <v>142</v>
      </c>
      <c r="B21" s="57">
        <v>0</v>
      </c>
      <c r="C21" s="57">
        <v>0</v>
      </c>
      <c r="D21" s="57">
        <v>0</v>
      </c>
      <c r="E21" s="57">
        <v>0</v>
      </c>
      <c r="F21" s="57">
        <v>2</v>
      </c>
      <c r="G21" s="57">
        <v>38</v>
      </c>
      <c r="H21" s="57">
        <v>311</v>
      </c>
      <c r="I21" s="57">
        <v>1922</v>
      </c>
      <c r="J21" s="57">
        <v>1713</v>
      </c>
      <c r="K21" s="57">
        <v>763</v>
      </c>
      <c r="L21" s="47">
        <f t="shared" si="0"/>
        <v>4749</v>
      </c>
      <c r="M21" s="48" t="s">
        <v>135</v>
      </c>
      <c r="N21" s="48" t="s">
        <v>136</v>
      </c>
    </row>
    <row r="22" spans="1:14" ht="15.75" customHeight="1" x14ac:dyDescent="1">
      <c r="A22" s="56" t="s">
        <v>140</v>
      </c>
      <c r="B22" s="57">
        <v>0</v>
      </c>
      <c r="C22" s="57">
        <v>0</v>
      </c>
      <c r="D22" s="57">
        <v>0</v>
      </c>
      <c r="E22" s="57">
        <v>0</v>
      </c>
      <c r="F22" s="57">
        <v>7</v>
      </c>
      <c r="G22" s="57">
        <v>142</v>
      </c>
      <c r="H22" s="57">
        <v>722</v>
      </c>
      <c r="I22" s="57">
        <v>3046</v>
      </c>
      <c r="J22" s="57">
        <v>2420</v>
      </c>
      <c r="K22" s="57">
        <v>946</v>
      </c>
      <c r="L22" s="47">
        <f t="shared" si="0"/>
        <v>7283</v>
      </c>
      <c r="M22" s="48" t="s">
        <v>137</v>
      </c>
      <c r="N22" s="48" t="s">
        <v>138</v>
      </c>
    </row>
    <row r="23" spans="1:14" ht="15.75" customHeight="1" x14ac:dyDescent="1">
      <c r="A23" s="56" t="s">
        <v>138</v>
      </c>
      <c r="B23" s="57">
        <v>5</v>
      </c>
      <c r="C23" s="57">
        <v>3</v>
      </c>
      <c r="D23" s="57">
        <v>14</v>
      </c>
      <c r="E23" s="57">
        <v>18</v>
      </c>
      <c r="F23" s="57">
        <v>66</v>
      </c>
      <c r="G23" s="57">
        <v>829</v>
      </c>
      <c r="H23" s="57">
        <v>6579</v>
      </c>
      <c r="I23" s="57">
        <v>33625</v>
      </c>
      <c r="J23" s="57">
        <v>22330</v>
      </c>
      <c r="K23" s="57">
        <v>6328</v>
      </c>
      <c r="L23" s="47">
        <f t="shared" si="0"/>
        <v>69797</v>
      </c>
      <c r="M23" s="48" t="s">
        <v>139</v>
      </c>
      <c r="N23" s="48" t="s">
        <v>140</v>
      </c>
    </row>
    <row r="24" spans="1:14" ht="15.75" customHeight="1" x14ac:dyDescent="1">
      <c r="A24" s="56" t="s">
        <v>144</v>
      </c>
      <c r="B24" s="57">
        <v>1</v>
      </c>
      <c r="C24" s="57">
        <v>3</v>
      </c>
      <c r="D24" s="57">
        <v>10</v>
      </c>
      <c r="E24" s="57">
        <v>175</v>
      </c>
      <c r="F24" s="57">
        <v>264</v>
      </c>
      <c r="G24" s="57">
        <v>8603</v>
      </c>
      <c r="H24" s="57">
        <v>44702</v>
      </c>
      <c r="I24" s="57">
        <v>24577</v>
      </c>
      <c r="J24" s="57">
        <v>2976</v>
      </c>
      <c r="K24" s="57">
        <v>0</v>
      </c>
      <c r="L24" s="47">
        <f t="shared" si="0"/>
        <v>81311</v>
      </c>
      <c r="M24" s="48" t="s">
        <v>141</v>
      </c>
      <c r="N24" s="48" t="s">
        <v>142</v>
      </c>
    </row>
    <row r="25" spans="1:14" ht="15.75" customHeight="1" x14ac:dyDescent="1">
      <c r="A25" s="56" t="s">
        <v>145</v>
      </c>
      <c r="B25" s="57">
        <v>149</v>
      </c>
      <c r="C25" s="57">
        <v>2771</v>
      </c>
      <c r="D25" s="57">
        <v>11734</v>
      </c>
      <c r="E25" s="57">
        <v>11232</v>
      </c>
      <c r="F25" s="57">
        <v>39297</v>
      </c>
      <c r="G25" s="57">
        <v>79661</v>
      </c>
      <c r="H25" s="57">
        <v>30041</v>
      </c>
      <c r="I25" s="57">
        <v>7586</v>
      </c>
      <c r="J25" s="57">
        <v>354</v>
      </c>
      <c r="K25" s="57">
        <v>0</v>
      </c>
      <c r="L25" s="47">
        <f t="shared" si="0"/>
        <v>182825</v>
      </c>
      <c r="M25" s="48" t="s">
        <v>143</v>
      </c>
      <c r="N25" s="48" t="s">
        <v>144</v>
      </c>
    </row>
    <row r="26" spans="1:14" ht="15.75" customHeight="1" x14ac:dyDescent="1">
      <c r="A26" s="56" t="s">
        <v>149</v>
      </c>
      <c r="B26" s="57">
        <v>0</v>
      </c>
      <c r="C26" s="57">
        <v>0</v>
      </c>
      <c r="D26" s="57">
        <v>0</v>
      </c>
      <c r="E26" s="57">
        <v>339</v>
      </c>
      <c r="F26" s="57">
        <v>5815</v>
      </c>
      <c r="G26" s="57">
        <v>69041</v>
      </c>
      <c r="H26" s="57">
        <v>131335</v>
      </c>
      <c r="I26" s="57">
        <v>55094</v>
      </c>
      <c r="J26" s="57">
        <v>16603</v>
      </c>
      <c r="K26" s="57">
        <v>467</v>
      </c>
      <c r="L26" s="47">
        <f t="shared" si="0"/>
        <v>278694</v>
      </c>
      <c r="M26" s="48" t="s">
        <v>99</v>
      </c>
      <c r="N26" s="48" t="s">
        <v>145</v>
      </c>
    </row>
    <row r="27" spans="1:14" ht="15.75" customHeight="1" x14ac:dyDescent="1">
      <c r="A27" s="56" t="s">
        <v>147</v>
      </c>
      <c r="B27" s="57">
        <v>0</v>
      </c>
      <c r="C27" s="57">
        <v>0</v>
      </c>
      <c r="D27" s="57">
        <v>0</v>
      </c>
      <c r="E27" s="57">
        <v>0</v>
      </c>
      <c r="F27" s="57">
        <v>0</v>
      </c>
      <c r="G27" s="57">
        <v>0</v>
      </c>
      <c r="H27" s="57">
        <v>4375</v>
      </c>
      <c r="I27" s="57">
        <v>40757</v>
      </c>
      <c r="J27" s="57">
        <v>64740</v>
      </c>
      <c r="K27" s="57">
        <v>4667</v>
      </c>
      <c r="L27" s="47">
        <f t="shared" si="0"/>
        <v>114539</v>
      </c>
      <c r="M27" s="48" t="s">
        <v>146</v>
      </c>
      <c r="N27" s="48" t="s">
        <v>147</v>
      </c>
    </row>
    <row r="28" spans="1:14" ht="15.75" customHeight="1" x14ac:dyDescent="1">
      <c r="A28" s="56" t="s">
        <v>151</v>
      </c>
      <c r="B28" s="57">
        <v>3629</v>
      </c>
      <c r="C28" s="57">
        <v>3542</v>
      </c>
      <c r="D28" s="57">
        <v>13464</v>
      </c>
      <c r="E28" s="57">
        <v>44029</v>
      </c>
      <c r="F28" s="57">
        <v>142558</v>
      </c>
      <c r="G28" s="57">
        <v>247609</v>
      </c>
      <c r="H28" s="57">
        <v>122684</v>
      </c>
      <c r="I28" s="57">
        <v>40167</v>
      </c>
      <c r="J28" s="57">
        <v>20889</v>
      </c>
      <c r="K28" s="57">
        <v>40406</v>
      </c>
      <c r="L28" s="47">
        <f t="shared" si="0"/>
        <v>678977</v>
      </c>
      <c r="M28" s="48" t="s">
        <v>148</v>
      </c>
      <c r="N28" s="48" t="s">
        <v>149</v>
      </c>
    </row>
    <row r="29" spans="1:14" ht="15.75" customHeight="1" x14ac:dyDescent="1">
      <c r="A29" s="56" t="s">
        <v>165</v>
      </c>
      <c r="B29" s="57">
        <v>3</v>
      </c>
      <c r="C29" s="57">
        <v>0</v>
      </c>
      <c r="D29" s="57">
        <v>3</v>
      </c>
      <c r="E29" s="57">
        <v>7</v>
      </c>
      <c r="F29" s="57">
        <v>18</v>
      </c>
      <c r="G29" s="57">
        <v>138</v>
      </c>
      <c r="H29" s="57">
        <v>806</v>
      </c>
      <c r="I29" s="57">
        <v>3480</v>
      </c>
      <c r="J29" s="57">
        <v>35348</v>
      </c>
      <c r="K29" s="57">
        <v>37839</v>
      </c>
      <c r="L29" s="47">
        <f t="shared" si="0"/>
        <v>77642</v>
      </c>
      <c r="M29" s="48" t="s">
        <v>150</v>
      </c>
      <c r="N29" s="48" t="s">
        <v>151</v>
      </c>
    </row>
    <row r="30" spans="1:14" ht="15.75" customHeight="1" x14ac:dyDescent="1">
      <c r="A30" s="56" t="s">
        <v>167</v>
      </c>
      <c r="B30" s="57">
        <v>3584</v>
      </c>
      <c r="C30" s="57">
        <v>6630</v>
      </c>
      <c r="D30" s="57">
        <v>38543</v>
      </c>
      <c r="E30" s="57">
        <v>81675</v>
      </c>
      <c r="F30" s="57">
        <v>140152</v>
      </c>
      <c r="G30" s="57">
        <v>24208</v>
      </c>
      <c r="H30" s="57">
        <v>1291</v>
      </c>
      <c r="I30" s="57">
        <v>0</v>
      </c>
      <c r="J30" s="57">
        <v>0</v>
      </c>
      <c r="K30" s="57">
        <v>0</v>
      </c>
      <c r="L30" s="47">
        <f t="shared" si="0"/>
        <v>296083</v>
      </c>
      <c r="M30" s="48" t="s">
        <v>152</v>
      </c>
      <c r="N30" s="48" t="s">
        <v>153</v>
      </c>
    </row>
    <row r="31" spans="1:14" ht="15.75" customHeight="1" x14ac:dyDescent="1">
      <c r="A31" s="56" t="s">
        <v>153</v>
      </c>
      <c r="B31" s="57">
        <v>8290</v>
      </c>
      <c r="C31" s="57">
        <v>19706</v>
      </c>
      <c r="D31" s="57">
        <v>55103</v>
      </c>
      <c r="E31" s="57">
        <v>140249</v>
      </c>
      <c r="F31" s="57">
        <v>198274</v>
      </c>
      <c r="G31" s="57">
        <v>40414</v>
      </c>
      <c r="H31" s="57">
        <v>3439</v>
      </c>
      <c r="I31" s="57">
        <v>0</v>
      </c>
      <c r="J31" s="57">
        <v>0</v>
      </c>
      <c r="K31" s="57">
        <v>0</v>
      </c>
      <c r="L31" s="47">
        <f t="shared" si="0"/>
        <v>465475</v>
      </c>
      <c r="M31" s="48" t="s">
        <v>154</v>
      </c>
      <c r="N31" s="48" t="s">
        <v>155</v>
      </c>
    </row>
    <row r="32" spans="1:14" ht="15.75" customHeight="1" x14ac:dyDescent="1">
      <c r="A32" s="56" t="s">
        <v>157</v>
      </c>
      <c r="B32" s="57">
        <v>0</v>
      </c>
      <c r="C32" s="57">
        <v>0</v>
      </c>
      <c r="D32" s="57">
        <v>0</v>
      </c>
      <c r="E32" s="57">
        <v>3</v>
      </c>
      <c r="F32" s="57">
        <v>12</v>
      </c>
      <c r="G32" s="57">
        <v>215</v>
      </c>
      <c r="H32" s="57">
        <v>1124</v>
      </c>
      <c r="I32" s="57">
        <v>3733</v>
      </c>
      <c r="J32" s="57">
        <v>4273</v>
      </c>
      <c r="K32" s="57">
        <v>3301</v>
      </c>
      <c r="L32" s="47">
        <f t="shared" si="0"/>
        <v>12661</v>
      </c>
      <c r="M32" s="48" t="s">
        <v>156</v>
      </c>
      <c r="N32" s="48" t="s">
        <v>157</v>
      </c>
    </row>
    <row r="33" spans="1:14" ht="15.75" customHeight="1" x14ac:dyDescent="1">
      <c r="A33" s="56" t="s">
        <v>159</v>
      </c>
      <c r="B33" s="57">
        <v>0</v>
      </c>
      <c r="C33" s="57">
        <v>0</v>
      </c>
      <c r="D33" s="57">
        <v>0</v>
      </c>
      <c r="E33" s="57">
        <v>0</v>
      </c>
      <c r="F33" s="57">
        <v>0</v>
      </c>
      <c r="G33" s="57">
        <v>0</v>
      </c>
      <c r="H33" s="57">
        <v>1</v>
      </c>
      <c r="I33" s="57">
        <v>125</v>
      </c>
      <c r="J33" s="57">
        <v>700</v>
      </c>
      <c r="K33" s="57">
        <v>119</v>
      </c>
      <c r="L33" s="47">
        <f t="shared" si="0"/>
        <v>945</v>
      </c>
      <c r="M33" s="48" t="s">
        <v>158</v>
      </c>
      <c r="N33" s="48" t="s">
        <v>159</v>
      </c>
    </row>
    <row r="34" spans="1:14" ht="15.75" customHeight="1" x14ac:dyDescent="1">
      <c r="A34" s="56" t="s">
        <v>161</v>
      </c>
      <c r="B34" s="57">
        <v>2326</v>
      </c>
      <c r="C34" s="57">
        <v>4912</v>
      </c>
      <c r="D34" s="57">
        <v>5837</v>
      </c>
      <c r="E34" s="57">
        <v>21559</v>
      </c>
      <c r="F34" s="57">
        <v>86457</v>
      </c>
      <c r="G34" s="57">
        <v>112684</v>
      </c>
      <c r="H34" s="57">
        <v>158360</v>
      </c>
      <c r="I34" s="57">
        <v>142506</v>
      </c>
      <c r="J34" s="57">
        <v>94740</v>
      </c>
      <c r="K34" s="57">
        <v>23194</v>
      </c>
      <c r="L34" s="47">
        <f t="shared" si="0"/>
        <v>652575</v>
      </c>
      <c r="M34" s="48" t="s">
        <v>160</v>
      </c>
      <c r="N34" s="48" t="s">
        <v>161</v>
      </c>
    </row>
    <row r="35" spans="1:14" ht="15.75" customHeight="1" x14ac:dyDescent="1">
      <c r="A35" s="56" t="s">
        <v>155</v>
      </c>
      <c r="B35" s="57">
        <v>2</v>
      </c>
      <c r="C35" s="57">
        <v>0</v>
      </c>
      <c r="D35" s="57">
        <v>5</v>
      </c>
      <c r="E35" s="57">
        <v>5</v>
      </c>
      <c r="F35" s="57">
        <v>88</v>
      </c>
      <c r="G35" s="57">
        <v>1486</v>
      </c>
      <c r="H35" s="57">
        <v>15743</v>
      </c>
      <c r="I35" s="57">
        <v>87372</v>
      </c>
      <c r="J35" s="57">
        <v>162387</v>
      </c>
      <c r="K35" s="57">
        <v>200946</v>
      </c>
      <c r="L35" s="47">
        <f t="shared" si="0"/>
        <v>468034</v>
      </c>
      <c r="M35" s="48" t="s">
        <v>162</v>
      </c>
      <c r="N35" s="48" t="s">
        <v>163</v>
      </c>
    </row>
    <row r="36" spans="1:14" ht="15.75" customHeight="1" x14ac:dyDescent="1">
      <c r="A36" s="56" t="s">
        <v>163</v>
      </c>
      <c r="B36" s="57">
        <v>4</v>
      </c>
      <c r="C36" s="57">
        <v>5</v>
      </c>
      <c r="D36" s="57">
        <v>10</v>
      </c>
      <c r="E36" s="57">
        <v>14</v>
      </c>
      <c r="F36" s="57">
        <v>63</v>
      </c>
      <c r="G36" s="57">
        <v>1181</v>
      </c>
      <c r="H36" s="57">
        <v>14842</v>
      </c>
      <c r="I36" s="57">
        <v>41902</v>
      </c>
      <c r="J36" s="57">
        <v>24189</v>
      </c>
      <c r="K36" s="57">
        <v>9437</v>
      </c>
      <c r="L36" s="47">
        <f t="shared" si="0"/>
        <v>91647</v>
      </c>
      <c r="M36" s="48" t="s">
        <v>164</v>
      </c>
      <c r="N36" s="48" t="s">
        <v>165</v>
      </c>
    </row>
    <row r="37" spans="1:14" ht="15.75" customHeight="1" x14ac:dyDescent="1">
      <c r="A37" s="56" t="s">
        <v>169</v>
      </c>
      <c r="B37" s="57">
        <v>0</v>
      </c>
      <c r="C37" s="57">
        <v>0</v>
      </c>
      <c r="D37" s="57">
        <v>0</v>
      </c>
      <c r="E37" s="57">
        <v>0</v>
      </c>
      <c r="F37" s="57">
        <v>155</v>
      </c>
      <c r="G37" s="57">
        <v>3437</v>
      </c>
      <c r="H37" s="57">
        <v>58531</v>
      </c>
      <c r="I37" s="57">
        <v>26020</v>
      </c>
      <c r="J37" s="57">
        <v>27174</v>
      </c>
      <c r="K37" s="57">
        <v>3810</v>
      </c>
      <c r="L37" s="47">
        <f t="shared" si="0"/>
        <v>119127</v>
      </c>
      <c r="M37" s="48" t="s">
        <v>166</v>
      </c>
      <c r="N37" s="48" t="s">
        <v>167</v>
      </c>
    </row>
    <row r="38" spans="1:14" ht="15.75" customHeight="1" x14ac:dyDescent="1">
      <c r="A38" s="56" t="s">
        <v>171</v>
      </c>
      <c r="B38" s="57">
        <v>3216</v>
      </c>
      <c r="C38" s="57">
        <v>8904</v>
      </c>
      <c r="D38" s="57">
        <v>14981</v>
      </c>
      <c r="E38" s="57">
        <v>42970</v>
      </c>
      <c r="F38" s="57">
        <v>99419</v>
      </c>
      <c r="G38" s="57">
        <v>84278</v>
      </c>
      <c r="H38" s="57">
        <v>72462</v>
      </c>
      <c r="I38" s="57">
        <v>22050</v>
      </c>
      <c r="J38" s="57">
        <v>9893</v>
      </c>
      <c r="K38" s="57">
        <v>1262</v>
      </c>
      <c r="L38" s="47">
        <f t="shared" si="0"/>
        <v>359435</v>
      </c>
      <c r="M38" s="48" t="s">
        <v>168</v>
      </c>
      <c r="N38" s="48" t="s">
        <v>169</v>
      </c>
    </row>
    <row r="39" spans="1:14" ht="15.75" customHeight="1" x14ac:dyDescent="1">
      <c r="A39" s="56" t="s">
        <v>173</v>
      </c>
      <c r="B39" s="57">
        <v>48</v>
      </c>
      <c r="C39" s="57">
        <v>33</v>
      </c>
      <c r="D39" s="57">
        <v>61</v>
      </c>
      <c r="E39" s="57">
        <v>98</v>
      </c>
      <c r="F39" s="57">
        <v>655</v>
      </c>
      <c r="G39" s="57">
        <v>5746</v>
      </c>
      <c r="H39" s="57">
        <v>32516</v>
      </c>
      <c r="I39" s="57">
        <v>83529</v>
      </c>
      <c r="J39" s="57">
        <v>70658</v>
      </c>
      <c r="K39" s="57">
        <v>103991</v>
      </c>
      <c r="L39" s="47">
        <f t="shared" si="0"/>
        <v>297335</v>
      </c>
      <c r="M39" s="48" t="s">
        <v>170</v>
      </c>
      <c r="N39" s="48" t="s">
        <v>171</v>
      </c>
    </row>
    <row r="40" spans="1:14" ht="15.75" customHeight="1" x14ac:dyDescent="1">
      <c r="A40" s="56" t="s">
        <v>175</v>
      </c>
      <c r="B40" s="57">
        <v>0</v>
      </c>
      <c r="C40" s="57">
        <v>0</v>
      </c>
      <c r="D40" s="57">
        <v>0</v>
      </c>
      <c r="E40" s="57">
        <v>0</v>
      </c>
      <c r="F40" s="57">
        <v>0</v>
      </c>
      <c r="G40" s="57">
        <v>297</v>
      </c>
      <c r="H40" s="57">
        <v>3232</v>
      </c>
      <c r="I40" s="57">
        <v>21354</v>
      </c>
      <c r="J40" s="57">
        <v>44168</v>
      </c>
      <c r="K40" s="57">
        <v>39895</v>
      </c>
      <c r="L40" s="47">
        <f t="shared" si="0"/>
        <v>108946</v>
      </c>
      <c r="M40" s="48" t="s">
        <v>172</v>
      </c>
      <c r="N40" s="48" t="s">
        <v>173</v>
      </c>
    </row>
    <row r="41" spans="1:14" ht="15.75" customHeight="1" x14ac:dyDescent="1">
      <c r="A41" s="56" t="s">
        <v>177</v>
      </c>
      <c r="B41" s="57">
        <v>0</v>
      </c>
      <c r="C41" s="57">
        <v>0</v>
      </c>
      <c r="D41" s="57">
        <v>0</v>
      </c>
      <c r="E41" s="57">
        <v>0</v>
      </c>
      <c r="F41" s="57">
        <v>0</v>
      </c>
      <c r="G41" s="57">
        <v>0</v>
      </c>
      <c r="H41" s="57">
        <v>0</v>
      </c>
      <c r="I41" s="57">
        <v>146</v>
      </c>
      <c r="J41" s="57">
        <v>46</v>
      </c>
      <c r="K41" s="57">
        <v>0</v>
      </c>
      <c r="L41" s="47">
        <f t="shared" si="0"/>
        <v>192</v>
      </c>
      <c r="M41" s="48" t="s">
        <v>174</v>
      </c>
      <c r="N41" s="48" t="s">
        <v>175</v>
      </c>
    </row>
    <row r="42" spans="1:14" ht="15.75" customHeight="1" x14ac:dyDescent="1">
      <c r="A42" s="56" t="s">
        <v>179</v>
      </c>
      <c r="B42" s="57">
        <v>0</v>
      </c>
      <c r="C42" s="57">
        <v>0</v>
      </c>
      <c r="D42" s="57">
        <v>0</v>
      </c>
      <c r="E42" s="57">
        <v>0</v>
      </c>
      <c r="F42" s="57">
        <v>0</v>
      </c>
      <c r="G42" s="57">
        <v>6</v>
      </c>
      <c r="H42" s="57">
        <v>90</v>
      </c>
      <c r="I42" s="57">
        <v>6196</v>
      </c>
      <c r="J42" s="57">
        <v>30917</v>
      </c>
      <c r="K42" s="57">
        <v>4501</v>
      </c>
      <c r="L42" s="47">
        <f t="shared" si="0"/>
        <v>41710</v>
      </c>
      <c r="M42" s="48" t="s">
        <v>176</v>
      </c>
      <c r="N42" s="48" t="s">
        <v>177</v>
      </c>
    </row>
    <row r="43" spans="1:14" ht="15.75" customHeight="1" x14ac:dyDescent="1">
      <c r="A43" s="56" t="s">
        <v>181</v>
      </c>
      <c r="B43" s="57">
        <v>5198</v>
      </c>
      <c r="C43" s="57">
        <v>10497</v>
      </c>
      <c r="D43" s="57">
        <v>40442</v>
      </c>
      <c r="E43" s="57">
        <v>116892</v>
      </c>
      <c r="F43" s="57">
        <v>184209</v>
      </c>
      <c r="G43" s="57">
        <v>44841</v>
      </c>
      <c r="H43" s="57">
        <v>12769</v>
      </c>
      <c r="I43" s="57">
        <v>2775</v>
      </c>
      <c r="J43" s="57">
        <v>252</v>
      </c>
      <c r="K43" s="57">
        <v>4</v>
      </c>
      <c r="L43" s="47">
        <f t="shared" si="0"/>
        <v>417879</v>
      </c>
      <c r="M43" s="48" t="s">
        <v>178</v>
      </c>
      <c r="N43" s="48" t="s">
        <v>179</v>
      </c>
    </row>
    <row r="44" spans="1:14" ht="15.75" customHeight="1" x14ac:dyDescent="1">
      <c r="A44" s="56" t="s">
        <v>183</v>
      </c>
      <c r="B44" s="57">
        <v>1</v>
      </c>
      <c r="C44" s="57">
        <v>0</v>
      </c>
      <c r="D44" s="57">
        <v>1</v>
      </c>
      <c r="E44" s="57">
        <v>1</v>
      </c>
      <c r="F44" s="57">
        <v>17</v>
      </c>
      <c r="G44" s="57">
        <v>176</v>
      </c>
      <c r="H44" s="57">
        <v>4510</v>
      </c>
      <c r="I44" s="57">
        <v>50361</v>
      </c>
      <c r="J44" s="57">
        <v>44870</v>
      </c>
      <c r="K44" s="57">
        <v>15920</v>
      </c>
      <c r="L44" s="47">
        <f t="shared" si="0"/>
        <v>115857</v>
      </c>
      <c r="M44" s="48" t="s">
        <v>180</v>
      </c>
      <c r="N44" s="48" t="s">
        <v>181</v>
      </c>
    </row>
    <row r="45" spans="1:14" ht="15.75" customHeight="1" x14ac:dyDescent="1">
      <c r="A45" s="56" t="s">
        <v>185</v>
      </c>
      <c r="B45" s="57">
        <v>45733</v>
      </c>
      <c r="C45" s="57">
        <v>72106</v>
      </c>
      <c r="D45" s="57">
        <v>109659</v>
      </c>
      <c r="E45" s="57">
        <v>130064</v>
      </c>
      <c r="F45" s="57">
        <v>267337</v>
      </c>
      <c r="G45" s="57">
        <v>364328</v>
      </c>
      <c r="H45" s="57">
        <v>286166</v>
      </c>
      <c r="I45" s="57">
        <v>62223</v>
      </c>
      <c r="J45" s="57">
        <v>9303</v>
      </c>
      <c r="K45" s="57">
        <v>1073</v>
      </c>
      <c r="L45" s="47">
        <f t="shared" si="0"/>
        <v>1347992</v>
      </c>
      <c r="M45" s="48" t="s">
        <v>182</v>
      </c>
      <c r="N45" s="48" t="s">
        <v>183</v>
      </c>
    </row>
    <row r="46" spans="1:14" ht="15.75" customHeight="1" x14ac:dyDescent="1">
      <c r="A46" s="56" t="s">
        <v>187</v>
      </c>
      <c r="B46" s="57">
        <v>1</v>
      </c>
      <c r="C46" s="57">
        <v>0</v>
      </c>
      <c r="D46" s="57">
        <v>4</v>
      </c>
      <c r="E46" s="57">
        <v>3</v>
      </c>
      <c r="F46" s="57">
        <v>69</v>
      </c>
      <c r="G46" s="57">
        <v>1314</v>
      </c>
      <c r="H46" s="57">
        <v>26330</v>
      </c>
      <c r="I46" s="57">
        <v>79662</v>
      </c>
      <c r="J46" s="57">
        <v>84963</v>
      </c>
      <c r="K46" s="57">
        <v>85399</v>
      </c>
      <c r="L46" s="47">
        <f t="shared" si="0"/>
        <v>277745</v>
      </c>
      <c r="M46" s="48" t="s">
        <v>184</v>
      </c>
      <c r="N46" s="48" t="s">
        <v>185</v>
      </c>
    </row>
    <row r="47" spans="1:14" ht="15.75" customHeight="1" x14ac:dyDescent="1">
      <c r="A47" s="56" t="s">
        <v>191</v>
      </c>
      <c r="B47" s="57">
        <v>3</v>
      </c>
      <c r="C47" s="57">
        <v>3</v>
      </c>
      <c r="D47" s="57">
        <v>7</v>
      </c>
      <c r="E47" s="57">
        <v>19</v>
      </c>
      <c r="F47" s="57">
        <v>85</v>
      </c>
      <c r="G47" s="57">
        <v>361</v>
      </c>
      <c r="H47" s="57">
        <v>1224</v>
      </c>
      <c r="I47" s="57">
        <v>3845</v>
      </c>
      <c r="J47" s="57">
        <v>32017</v>
      </c>
      <c r="K47" s="57">
        <v>51556</v>
      </c>
      <c r="L47" s="47">
        <f t="shared" si="0"/>
        <v>89120</v>
      </c>
      <c r="M47" s="48" t="s">
        <v>186</v>
      </c>
      <c r="N47" s="48" t="s">
        <v>187</v>
      </c>
    </row>
    <row r="48" spans="1:14" ht="15.75" customHeight="1" x14ac:dyDescent="1">
      <c r="A48" s="56" t="s">
        <v>189</v>
      </c>
      <c r="B48" s="57">
        <v>0</v>
      </c>
      <c r="C48" s="57">
        <v>2</v>
      </c>
      <c r="D48" s="57">
        <v>3</v>
      </c>
      <c r="E48" s="57">
        <v>7</v>
      </c>
      <c r="F48" s="57">
        <v>25</v>
      </c>
      <c r="G48" s="57">
        <v>316</v>
      </c>
      <c r="H48" s="57">
        <v>1619</v>
      </c>
      <c r="I48" s="57">
        <v>6606</v>
      </c>
      <c r="J48" s="57">
        <v>7153</v>
      </c>
      <c r="K48" s="57">
        <v>6460</v>
      </c>
      <c r="L48" s="47">
        <f t="shared" si="0"/>
        <v>22191</v>
      </c>
      <c r="M48" s="48" t="s">
        <v>188</v>
      </c>
      <c r="N48" s="48" t="s">
        <v>189</v>
      </c>
    </row>
    <row r="49" spans="1:14" ht="15.75" customHeight="1" x14ac:dyDescent="1">
      <c r="A49" s="56" t="s">
        <v>193</v>
      </c>
      <c r="B49" s="57">
        <v>38</v>
      </c>
      <c r="C49" s="57">
        <v>22</v>
      </c>
      <c r="D49" s="57">
        <v>49</v>
      </c>
      <c r="E49" s="57">
        <v>67</v>
      </c>
      <c r="F49" s="57">
        <v>546</v>
      </c>
      <c r="G49" s="57">
        <v>3916</v>
      </c>
      <c r="H49" s="57">
        <v>23249</v>
      </c>
      <c r="I49" s="57">
        <v>65388</v>
      </c>
      <c r="J49" s="57">
        <v>33461</v>
      </c>
      <c r="K49" s="57">
        <v>47488</v>
      </c>
      <c r="L49" s="47">
        <f t="shared" si="0"/>
        <v>174224</v>
      </c>
      <c r="M49" s="48" t="s">
        <v>190</v>
      </c>
      <c r="N49" s="48" t="s">
        <v>191</v>
      </c>
    </row>
    <row r="50" spans="1:14" ht="15.75" customHeight="1" x14ac:dyDescent="1">
      <c r="A50" s="56" t="s">
        <v>197</v>
      </c>
      <c r="B50" s="57">
        <v>0</v>
      </c>
      <c r="C50" s="57">
        <v>0</v>
      </c>
      <c r="D50" s="57">
        <v>0</v>
      </c>
      <c r="E50" s="57">
        <v>7</v>
      </c>
      <c r="F50" s="57">
        <v>197</v>
      </c>
      <c r="G50" s="57">
        <v>14124</v>
      </c>
      <c r="H50" s="57">
        <v>61424</v>
      </c>
      <c r="I50" s="57">
        <v>36159</v>
      </c>
      <c r="J50" s="57">
        <v>2403</v>
      </c>
      <c r="K50" s="57">
        <v>0</v>
      </c>
      <c r="L50" s="47">
        <f t="shared" si="0"/>
        <v>114314</v>
      </c>
      <c r="M50" s="48" t="s">
        <v>192</v>
      </c>
      <c r="N50" s="48" t="s">
        <v>193</v>
      </c>
    </row>
    <row r="51" spans="1:14" ht="15.75" customHeight="1" x14ac:dyDescent="1">
      <c r="A51" s="56" t="s">
        <v>195</v>
      </c>
      <c r="B51" s="57">
        <v>5</v>
      </c>
      <c r="C51" s="57">
        <v>6</v>
      </c>
      <c r="D51" s="57">
        <v>11</v>
      </c>
      <c r="E51" s="57">
        <v>29</v>
      </c>
      <c r="F51" s="57">
        <v>159</v>
      </c>
      <c r="G51" s="57">
        <v>688</v>
      </c>
      <c r="H51" s="57">
        <v>2849</v>
      </c>
      <c r="I51" s="57">
        <v>7004</v>
      </c>
      <c r="J51" s="57">
        <v>30253</v>
      </c>
      <c r="K51" s="57">
        <v>28094</v>
      </c>
      <c r="L51" s="47">
        <f t="shared" si="0"/>
        <v>69098</v>
      </c>
      <c r="M51" s="48" t="s">
        <v>194</v>
      </c>
      <c r="N51" s="48" t="s">
        <v>195</v>
      </c>
    </row>
    <row r="52" spans="1:14" ht="15.75" customHeight="1" x14ac:dyDescent="1">
      <c r="A52" s="56" t="s">
        <v>199</v>
      </c>
      <c r="B52" s="57">
        <v>15209</v>
      </c>
      <c r="C52" s="57">
        <v>3980</v>
      </c>
      <c r="D52" s="57">
        <v>13639</v>
      </c>
      <c r="E52" s="57">
        <v>18533</v>
      </c>
      <c r="F52" s="57">
        <v>78414</v>
      </c>
      <c r="G52" s="57">
        <v>144895</v>
      </c>
      <c r="H52" s="57">
        <v>84042</v>
      </c>
      <c r="I52" s="57">
        <v>57684</v>
      </c>
      <c r="J52" s="57">
        <v>34444</v>
      </c>
      <c r="K52" s="57">
        <v>21578</v>
      </c>
      <c r="L52" s="47">
        <f t="shared" si="0"/>
        <v>472418</v>
      </c>
      <c r="M52" s="48" t="s">
        <v>196</v>
      </c>
      <c r="N52" s="48" t="s">
        <v>197</v>
      </c>
    </row>
    <row r="53" spans="1:14" ht="15.75" customHeight="1" x14ac:dyDescent="1">
      <c r="M53" s="48" t="s">
        <v>198</v>
      </c>
      <c r="N53" s="48" t="s">
        <v>199</v>
      </c>
    </row>
    <row r="54" spans="1:14" ht="15.75" customHeight="1" x14ac:dyDescent="0.65"/>
    <row r="55" spans="1:14" ht="15.75" customHeight="1" x14ac:dyDescent="0.65"/>
    <row r="56" spans="1:14" ht="15.75" customHeight="1" x14ac:dyDescent="0.65"/>
    <row r="57" spans="1:14" ht="15.75" customHeight="1" x14ac:dyDescent="0.75">
      <c r="A57" s="32" t="s">
        <v>25</v>
      </c>
      <c r="B57" s="58" t="s">
        <v>220</v>
      </c>
    </row>
    <row r="58" spans="1:14" ht="15.75" customHeight="1" x14ac:dyDescent="0.65"/>
    <row r="59" spans="1:14" ht="15.75" customHeight="1" x14ac:dyDescent="0.65"/>
    <row r="60" spans="1:14" ht="15.75" customHeight="1" x14ac:dyDescent="0.65"/>
    <row r="61" spans="1:14" ht="15.75" customHeight="1" x14ac:dyDescent="0.65"/>
    <row r="62" spans="1:14" ht="15.75" customHeight="1" x14ac:dyDescent="0.65"/>
    <row r="63" spans="1:14" ht="15.75" customHeight="1" x14ac:dyDescent="0.65"/>
    <row r="64" spans="1:14" ht="15.75" customHeight="1" x14ac:dyDescent="0.65"/>
    <row r="65" ht="15.75" customHeight="1" x14ac:dyDescent="0.65"/>
    <row r="66" ht="15.75" customHeight="1" x14ac:dyDescent="0.65"/>
    <row r="67" ht="15.75" customHeight="1" x14ac:dyDescent="0.65"/>
    <row r="68" ht="15.75" customHeight="1" x14ac:dyDescent="0.65"/>
    <row r="69" ht="15.75" customHeight="1" x14ac:dyDescent="0.65"/>
    <row r="70" ht="15.75" customHeight="1" x14ac:dyDescent="0.65"/>
    <row r="71" ht="15.75" customHeight="1" x14ac:dyDescent="0.65"/>
    <row r="72" ht="15.75" customHeight="1" x14ac:dyDescent="0.65"/>
    <row r="73" ht="15.75" customHeight="1" x14ac:dyDescent="0.65"/>
    <row r="74" ht="15.75" customHeight="1" x14ac:dyDescent="0.65"/>
    <row r="75" ht="15.75" customHeight="1" x14ac:dyDescent="0.65"/>
    <row r="76" ht="15.75" customHeight="1" x14ac:dyDescent="0.65"/>
    <row r="77" ht="15.75" customHeight="1" x14ac:dyDescent="0.65"/>
    <row r="78" ht="15.75" customHeight="1" x14ac:dyDescent="0.65"/>
    <row r="79" ht="15.75" customHeight="1" x14ac:dyDescent="0.65"/>
    <row r="80" ht="15.75" customHeight="1" x14ac:dyDescent="0.65"/>
    <row r="81" ht="15.75" customHeight="1" x14ac:dyDescent="0.65"/>
    <row r="82" ht="15.75" customHeight="1" x14ac:dyDescent="0.65"/>
    <row r="83" ht="15.75" customHeight="1" x14ac:dyDescent="0.65"/>
    <row r="84" ht="15.75" customHeight="1" x14ac:dyDescent="0.65"/>
    <row r="85" ht="15.75" customHeight="1" x14ac:dyDescent="0.65"/>
    <row r="86" ht="15.75" customHeight="1" x14ac:dyDescent="0.65"/>
    <row r="87" ht="15.75" customHeight="1" x14ac:dyDescent="0.65"/>
    <row r="88" ht="15.75" customHeight="1" x14ac:dyDescent="0.65"/>
    <row r="89" ht="15.75" customHeight="1" x14ac:dyDescent="0.65"/>
    <row r="90" ht="15.75" customHeight="1" x14ac:dyDescent="0.65"/>
    <row r="91" ht="15.75" customHeight="1" x14ac:dyDescent="0.65"/>
    <row r="92" ht="15.75" customHeight="1" x14ac:dyDescent="0.65"/>
    <row r="93" ht="15.75" customHeight="1" x14ac:dyDescent="0.65"/>
    <row r="94" ht="15.75" customHeight="1" x14ac:dyDescent="0.65"/>
    <row r="95" ht="15.75" customHeight="1" x14ac:dyDescent="0.65"/>
    <row r="96" ht="15.75" customHeight="1" x14ac:dyDescent="0.65"/>
    <row r="97" ht="15.75" customHeight="1" x14ac:dyDescent="0.65"/>
    <row r="98" ht="15.75" customHeight="1" x14ac:dyDescent="0.65"/>
    <row r="99" ht="15.75" customHeight="1" x14ac:dyDescent="0.65"/>
    <row r="100" ht="15.75" customHeight="1" x14ac:dyDescent="0.65"/>
    <row r="101" ht="15.75" customHeight="1" x14ac:dyDescent="0.65"/>
    <row r="102" ht="15.75" customHeight="1" x14ac:dyDescent="0.65"/>
    <row r="103" ht="15.75" customHeight="1" x14ac:dyDescent="0.65"/>
    <row r="104" ht="15.75" customHeight="1" x14ac:dyDescent="0.65"/>
    <row r="105" ht="15.75" customHeight="1" x14ac:dyDescent="0.65"/>
    <row r="106" ht="15.75" customHeight="1" x14ac:dyDescent="0.65"/>
    <row r="107" ht="15.75" customHeight="1" x14ac:dyDescent="0.65"/>
    <row r="108" ht="15.75" customHeight="1" x14ac:dyDescent="0.65"/>
    <row r="109" ht="15.75" customHeight="1" x14ac:dyDescent="0.65"/>
    <row r="110" ht="15.75" customHeight="1" x14ac:dyDescent="0.65"/>
    <row r="111" ht="15.75" customHeight="1" x14ac:dyDescent="0.65"/>
    <row r="112" ht="15.75" customHeight="1" x14ac:dyDescent="0.65"/>
    <row r="113" ht="15.75" customHeight="1" x14ac:dyDescent="0.65"/>
    <row r="114" ht="15.75" customHeight="1" x14ac:dyDescent="0.65"/>
    <row r="115" ht="15.75" customHeight="1" x14ac:dyDescent="0.65"/>
    <row r="116" ht="15.75" customHeight="1" x14ac:dyDescent="0.65"/>
    <row r="117" ht="15.75" customHeight="1" x14ac:dyDescent="0.65"/>
    <row r="118" ht="15.75" customHeight="1" x14ac:dyDescent="0.65"/>
    <row r="119" ht="15.75" customHeight="1" x14ac:dyDescent="0.65"/>
    <row r="120" ht="15.75" customHeight="1" x14ac:dyDescent="0.65"/>
    <row r="121" ht="15.75" customHeight="1" x14ac:dyDescent="0.65"/>
    <row r="122" ht="15.75" customHeight="1" x14ac:dyDescent="0.65"/>
    <row r="123" ht="15.75" customHeight="1" x14ac:dyDescent="0.65"/>
    <row r="124" ht="15.75" customHeight="1" x14ac:dyDescent="0.65"/>
    <row r="125" ht="15.75" customHeight="1" x14ac:dyDescent="0.65"/>
    <row r="126" ht="15.75" customHeight="1" x14ac:dyDescent="0.65"/>
    <row r="127" ht="15.75" customHeight="1" x14ac:dyDescent="0.65"/>
    <row r="128" ht="15.75" customHeight="1" x14ac:dyDescent="0.65"/>
    <row r="129" ht="15.75" customHeight="1" x14ac:dyDescent="0.65"/>
    <row r="130" ht="15.75" customHeight="1" x14ac:dyDescent="0.65"/>
    <row r="131" ht="15.75" customHeight="1" x14ac:dyDescent="0.65"/>
    <row r="132" ht="15.75" customHeight="1" x14ac:dyDescent="0.65"/>
    <row r="133" ht="15.75" customHeight="1" x14ac:dyDescent="0.65"/>
    <row r="134" ht="15.75" customHeight="1" x14ac:dyDescent="0.65"/>
    <row r="135" ht="15.75" customHeight="1" x14ac:dyDescent="0.65"/>
    <row r="136" ht="15.75" customHeight="1" x14ac:dyDescent="0.65"/>
    <row r="137" ht="15.75" customHeight="1" x14ac:dyDescent="0.65"/>
    <row r="138" ht="15.75" customHeight="1" x14ac:dyDescent="0.65"/>
    <row r="139" ht="15.75" customHeight="1" x14ac:dyDescent="0.65"/>
    <row r="140" ht="15.75" customHeight="1" x14ac:dyDescent="0.65"/>
    <row r="141" ht="15.75" customHeight="1" x14ac:dyDescent="0.65"/>
    <row r="142" ht="15.75" customHeight="1" x14ac:dyDescent="0.65"/>
    <row r="143" ht="15.75" customHeight="1" x14ac:dyDescent="0.65"/>
    <row r="144" ht="15.75" customHeight="1" x14ac:dyDescent="0.65"/>
    <row r="145" ht="15.75" customHeight="1" x14ac:dyDescent="0.65"/>
    <row r="146" ht="15.75" customHeight="1" x14ac:dyDescent="0.65"/>
    <row r="147" ht="15.75" customHeight="1" x14ac:dyDescent="0.65"/>
    <row r="148" ht="15.75" customHeight="1" x14ac:dyDescent="0.65"/>
    <row r="149" ht="15.75" customHeight="1" x14ac:dyDescent="0.65"/>
    <row r="150" ht="15.75" customHeight="1" x14ac:dyDescent="0.65"/>
    <row r="151" ht="15.75" customHeight="1" x14ac:dyDescent="0.65"/>
    <row r="152" ht="15.75" customHeight="1" x14ac:dyDescent="0.65"/>
    <row r="153" ht="15.75" customHeight="1" x14ac:dyDescent="0.65"/>
    <row r="154" ht="15.75" customHeight="1" x14ac:dyDescent="0.65"/>
    <row r="155" ht="15.75" customHeight="1" x14ac:dyDescent="0.65"/>
    <row r="156" ht="15.75" customHeight="1" x14ac:dyDescent="0.65"/>
    <row r="157" ht="15.75" customHeight="1" x14ac:dyDescent="0.65"/>
    <row r="158" ht="15.75" customHeight="1" x14ac:dyDescent="0.65"/>
    <row r="159" ht="15.75" customHeight="1" x14ac:dyDescent="0.65"/>
    <row r="160" ht="15.75" customHeight="1" x14ac:dyDescent="0.65"/>
    <row r="161" ht="15.75" customHeight="1" x14ac:dyDescent="0.65"/>
    <row r="162" ht="15.75" customHeight="1" x14ac:dyDescent="0.65"/>
    <row r="163" ht="15.75" customHeight="1" x14ac:dyDescent="0.65"/>
    <row r="164" ht="15.75" customHeight="1" x14ac:dyDescent="0.65"/>
    <row r="165" ht="15.75" customHeight="1" x14ac:dyDescent="0.65"/>
    <row r="166" ht="15.75" customHeight="1" x14ac:dyDescent="0.65"/>
    <row r="167" ht="15.75" customHeight="1" x14ac:dyDescent="0.65"/>
    <row r="168" ht="15.75" customHeight="1" x14ac:dyDescent="0.65"/>
    <row r="169" ht="15.75" customHeight="1" x14ac:dyDescent="0.65"/>
    <row r="170" ht="15.75" customHeight="1" x14ac:dyDescent="0.65"/>
    <row r="171" ht="15.75" customHeight="1" x14ac:dyDescent="0.65"/>
    <row r="172" ht="15.75" customHeight="1" x14ac:dyDescent="0.65"/>
    <row r="173" ht="15.75" customHeight="1" x14ac:dyDescent="0.65"/>
    <row r="174" ht="15.75" customHeight="1" x14ac:dyDescent="0.65"/>
    <row r="175" ht="15.75" customHeight="1" x14ac:dyDescent="0.65"/>
    <row r="176" ht="15.75" customHeight="1" x14ac:dyDescent="0.65"/>
    <row r="177" ht="15.75" customHeight="1" x14ac:dyDescent="0.65"/>
    <row r="178" ht="15.75" customHeight="1" x14ac:dyDescent="0.65"/>
    <row r="179" ht="15.75" customHeight="1" x14ac:dyDescent="0.65"/>
    <row r="180" ht="15.75" customHeight="1" x14ac:dyDescent="0.65"/>
    <row r="181" ht="15.75" customHeight="1" x14ac:dyDescent="0.65"/>
    <row r="182" ht="15.75" customHeight="1" x14ac:dyDescent="0.65"/>
    <row r="183" ht="15.75" customHeight="1" x14ac:dyDescent="0.65"/>
    <row r="184" ht="15.75" customHeight="1" x14ac:dyDescent="0.65"/>
    <row r="185" ht="15.75" customHeight="1" x14ac:dyDescent="0.65"/>
    <row r="186" ht="15.75" customHeight="1" x14ac:dyDescent="0.65"/>
    <row r="187" ht="15.75" customHeight="1" x14ac:dyDescent="0.65"/>
    <row r="188" ht="15.75" customHeight="1" x14ac:dyDescent="0.65"/>
    <row r="189" ht="15.75" customHeight="1" x14ac:dyDescent="0.65"/>
    <row r="190" ht="15.75" customHeight="1" x14ac:dyDescent="0.65"/>
    <row r="191" ht="15.75" customHeight="1" x14ac:dyDescent="0.65"/>
    <row r="192" ht="15.75" customHeight="1" x14ac:dyDescent="0.65"/>
    <row r="193" ht="15.75" customHeight="1" x14ac:dyDescent="0.65"/>
    <row r="194" ht="15.75" customHeight="1" x14ac:dyDescent="0.65"/>
    <row r="195" ht="15.75" customHeight="1" x14ac:dyDescent="0.65"/>
    <row r="196" ht="15.75" customHeight="1" x14ac:dyDescent="0.65"/>
    <row r="197" ht="15.75" customHeight="1" x14ac:dyDescent="0.65"/>
    <row r="198" ht="15.75" customHeight="1" x14ac:dyDescent="0.65"/>
    <row r="199" ht="15.75" customHeight="1" x14ac:dyDescent="0.65"/>
    <row r="200" ht="15.75" customHeight="1" x14ac:dyDescent="0.65"/>
    <row r="201" ht="15.75" customHeight="1" x14ac:dyDescent="0.65"/>
    <row r="202" ht="15.75" customHeight="1" x14ac:dyDescent="0.65"/>
    <row r="203" ht="15.75" customHeight="1" x14ac:dyDescent="0.65"/>
    <row r="204" ht="15.75" customHeight="1" x14ac:dyDescent="0.65"/>
    <row r="205" ht="15.75" customHeight="1" x14ac:dyDescent="0.65"/>
    <row r="206" ht="15.75" customHeight="1" x14ac:dyDescent="0.65"/>
    <row r="207" ht="15.75" customHeight="1" x14ac:dyDescent="0.65"/>
    <row r="208" ht="15.75" customHeight="1" x14ac:dyDescent="0.65"/>
    <row r="209" ht="15.75" customHeight="1" x14ac:dyDescent="0.65"/>
    <row r="210" ht="15.75" customHeight="1" x14ac:dyDescent="0.65"/>
    <row r="211" ht="15.75" customHeight="1" x14ac:dyDescent="0.65"/>
    <row r="212" ht="15.75" customHeight="1" x14ac:dyDescent="0.65"/>
    <row r="213" ht="15.75" customHeight="1" x14ac:dyDescent="0.65"/>
    <row r="214" ht="15.75" customHeight="1" x14ac:dyDescent="0.65"/>
    <row r="215" ht="15.75" customHeight="1" x14ac:dyDescent="0.65"/>
    <row r="216" ht="15.75" customHeight="1" x14ac:dyDescent="0.65"/>
    <row r="217" ht="15.75" customHeight="1" x14ac:dyDescent="0.65"/>
    <row r="218" ht="15.75" customHeight="1" x14ac:dyDescent="0.65"/>
    <row r="219" ht="15.75" customHeight="1" x14ac:dyDescent="0.65"/>
    <row r="220" ht="15.75" customHeight="1" x14ac:dyDescent="0.65"/>
    <row r="221" ht="15.75" customHeight="1" x14ac:dyDescent="0.65"/>
    <row r="222" ht="15.75" customHeight="1" x14ac:dyDescent="0.65"/>
    <row r="223" ht="15.75" customHeight="1" x14ac:dyDescent="0.65"/>
    <row r="224" ht="15.75" customHeight="1" x14ac:dyDescent="0.65"/>
    <row r="225" ht="15.75" customHeight="1" x14ac:dyDescent="0.65"/>
    <row r="226" ht="15.75" customHeight="1" x14ac:dyDescent="0.65"/>
    <row r="227" ht="15.75" customHeight="1" x14ac:dyDescent="0.65"/>
    <row r="228" ht="15.75" customHeight="1" x14ac:dyDescent="0.65"/>
    <row r="229" ht="15.75" customHeight="1" x14ac:dyDescent="0.65"/>
    <row r="230" ht="15.75" customHeight="1" x14ac:dyDescent="0.65"/>
    <row r="231" ht="15.75" customHeight="1" x14ac:dyDescent="0.65"/>
    <row r="232" ht="15.75" customHeight="1" x14ac:dyDescent="0.65"/>
    <row r="233" ht="15.75" customHeight="1" x14ac:dyDescent="0.65"/>
    <row r="234" ht="15.75" customHeight="1" x14ac:dyDescent="0.65"/>
    <row r="235" ht="15.75" customHeight="1" x14ac:dyDescent="0.65"/>
    <row r="236" ht="15.75" customHeight="1" x14ac:dyDescent="0.65"/>
    <row r="237" ht="15.75" customHeight="1" x14ac:dyDescent="0.65"/>
    <row r="238" ht="15.75" customHeight="1" x14ac:dyDescent="0.65"/>
    <row r="239" ht="15.75" customHeight="1" x14ac:dyDescent="0.65"/>
    <row r="240" ht="15.75" customHeight="1" x14ac:dyDescent="0.65"/>
    <row r="241" ht="15.75" customHeight="1" x14ac:dyDescent="0.65"/>
    <row r="242" ht="15.75" customHeight="1" x14ac:dyDescent="0.65"/>
    <row r="243" ht="15.75" customHeight="1" x14ac:dyDescent="0.65"/>
    <row r="244" ht="15.75" customHeight="1" x14ac:dyDescent="0.65"/>
    <row r="245" ht="15.75" customHeight="1" x14ac:dyDescent="0.65"/>
    <row r="246" ht="15.75" customHeight="1" x14ac:dyDescent="0.65"/>
    <row r="247" ht="15.75" customHeight="1" x14ac:dyDescent="0.65"/>
    <row r="248" ht="15.75" customHeight="1" x14ac:dyDescent="0.65"/>
    <row r="249" ht="15.75" customHeight="1" x14ac:dyDescent="0.65"/>
    <row r="250" ht="15.75" customHeight="1" x14ac:dyDescent="0.65"/>
    <row r="251" ht="15.75" customHeight="1" x14ac:dyDescent="0.65"/>
    <row r="252" ht="15.75" customHeight="1" x14ac:dyDescent="0.65"/>
    <row r="253" ht="15.75" customHeight="1" x14ac:dyDescent="0.65"/>
    <row r="254" ht="15.75" customHeight="1" x14ac:dyDescent="0.65"/>
    <row r="255" ht="15.75" customHeight="1" x14ac:dyDescent="0.65"/>
    <row r="256" ht="15.75" customHeight="1" x14ac:dyDescent="0.65"/>
    <row r="257" ht="15.75" customHeight="1" x14ac:dyDescent="0.65"/>
    <row r="258" ht="15.75" customHeight="1" x14ac:dyDescent="0.65"/>
    <row r="259" ht="15.75" customHeight="1" x14ac:dyDescent="0.65"/>
    <row r="260" ht="15.75" customHeight="1" x14ac:dyDescent="0.65"/>
    <row r="261" ht="15.75" customHeight="1" x14ac:dyDescent="0.65"/>
    <row r="262" ht="15.75" customHeight="1" x14ac:dyDescent="0.65"/>
    <row r="263" ht="15.75" customHeight="1" x14ac:dyDescent="0.65"/>
    <row r="264" ht="15.75" customHeight="1" x14ac:dyDescent="0.65"/>
    <row r="265" ht="15.75" customHeight="1" x14ac:dyDescent="0.65"/>
    <row r="266" ht="15.75" customHeight="1" x14ac:dyDescent="0.65"/>
    <row r="267" ht="15.75" customHeight="1" x14ac:dyDescent="0.65"/>
    <row r="268" ht="15.75" customHeight="1" x14ac:dyDescent="0.65"/>
    <row r="269" ht="15.75" customHeight="1" x14ac:dyDescent="0.65"/>
    <row r="270" ht="15.75" customHeight="1" x14ac:dyDescent="0.65"/>
    <row r="271" ht="15.75" customHeight="1" x14ac:dyDescent="0.65"/>
    <row r="272" ht="15.75" customHeight="1" x14ac:dyDescent="0.65"/>
    <row r="273" ht="15.75" customHeight="1" x14ac:dyDescent="0.65"/>
    <row r="274" ht="15.75" customHeight="1" x14ac:dyDescent="0.65"/>
    <row r="275" ht="15.75" customHeight="1" x14ac:dyDescent="0.65"/>
    <row r="276" ht="15.75" customHeight="1" x14ac:dyDescent="0.65"/>
    <row r="277" ht="15.75" customHeight="1" x14ac:dyDescent="0.65"/>
    <row r="278" ht="15.75" customHeight="1" x14ac:dyDescent="0.65"/>
    <row r="279" ht="15.75" customHeight="1" x14ac:dyDescent="0.65"/>
    <row r="280" ht="15.75" customHeight="1" x14ac:dyDescent="0.65"/>
    <row r="281" ht="15.75" customHeight="1" x14ac:dyDescent="0.65"/>
    <row r="282" ht="15.75" customHeight="1" x14ac:dyDescent="0.65"/>
    <row r="283" ht="15.75" customHeight="1" x14ac:dyDescent="0.65"/>
    <row r="284" ht="15.75" customHeight="1" x14ac:dyDescent="0.65"/>
    <row r="285" ht="15.75" customHeight="1" x14ac:dyDescent="0.65"/>
    <row r="286" ht="15.75" customHeight="1" x14ac:dyDescent="0.65"/>
    <row r="287" ht="15.75" customHeight="1" x14ac:dyDescent="0.65"/>
    <row r="288" ht="15.75" customHeight="1" x14ac:dyDescent="0.65"/>
    <row r="289" ht="15.75" customHeight="1" x14ac:dyDescent="0.65"/>
    <row r="290" ht="15.75" customHeight="1" x14ac:dyDescent="0.65"/>
    <row r="291" ht="15.75" customHeight="1" x14ac:dyDescent="0.65"/>
    <row r="292" ht="15.75" customHeight="1" x14ac:dyDescent="0.65"/>
    <row r="293" ht="15.75" customHeight="1" x14ac:dyDescent="0.65"/>
    <row r="294" ht="15.75" customHeight="1" x14ac:dyDescent="0.65"/>
    <row r="295" ht="15.75" customHeight="1" x14ac:dyDescent="0.65"/>
    <row r="296" ht="15.75" customHeight="1" x14ac:dyDescent="0.65"/>
    <row r="297" ht="15.75" customHeight="1" x14ac:dyDescent="0.65"/>
    <row r="298" ht="15.75" customHeight="1" x14ac:dyDescent="0.65"/>
    <row r="299" ht="15.75" customHeight="1" x14ac:dyDescent="0.65"/>
    <row r="300" ht="15.75" customHeight="1" x14ac:dyDescent="0.65"/>
    <row r="301" ht="15.75" customHeight="1" x14ac:dyDescent="0.65"/>
    <row r="302" ht="15.75" customHeight="1" x14ac:dyDescent="0.65"/>
    <row r="303" ht="15.75" customHeight="1" x14ac:dyDescent="0.65"/>
    <row r="304" ht="15.75" customHeight="1" x14ac:dyDescent="0.65"/>
    <row r="305" ht="15.75" customHeight="1" x14ac:dyDescent="0.65"/>
    <row r="306" ht="15.75" customHeight="1" x14ac:dyDescent="0.65"/>
    <row r="307" ht="15.75" customHeight="1" x14ac:dyDescent="0.65"/>
    <row r="308" ht="15.75" customHeight="1" x14ac:dyDescent="0.65"/>
    <row r="309" ht="15.75" customHeight="1" x14ac:dyDescent="0.65"/>
    <row r="310" ht="15.75" customHeight="1" x14ac:dyDescent="0.65"/>
    <row r="311" ht="15.75" customHeight="1" x14ac:dyDescent="0.65"/>
    <row r="312" ht="15.75" customHeight="1" x14ac:dyDescent="0.65"/>
    <row r="313" ht="15.75" customHeight="1" x14ac:dyDescent="0.65"/>
    <row r="314" ht="15.75" customHeight="1" x14ac:dyDescent="0.65"/>
    <row r="315" ht="15.75" customHeight="1" x14ac:dyDescent="0.65"/>
    <row r="316" ht="15.75" customHeight="1" x14ac:dyDescent="0.65"/>
    <row r="317" ht="15.75" customHeight="1" x14ac:dyDescent="0.65"/>
    <row r="318" ht="15.75" customHeight="1" x14ac:dyDescent="0.65"/>
    <row r="319" ht="15.75" customHeight="1" x14ac:dyDescent="0.65"/>
    <row r="320" ht="15.75" customHeight="1" x14ac:dyDescent="0.65"/>
    <row r="321" ht="15.75" customHeight="1" x14ac:dyDescent="0.65"/>
    <row r="322" ht="15.75" customHeight="1" x14ac:dyDescent="0.65"/>
    <row r="323" ht="15.75" customHeight="1" x14ac:dyDescent="0.65"/>
    <row r="324" ht="15.75" customHeight="1" x14ac:dyDescent="0.65"/>
    <row r="325" ht="15.75" customHeight="1" x14ac:dyDescent="0.65"/>
    <row r="326" ht="15.75" customHeight="1" x14ac:dyDescent="0.65"/>
    <row r="327" ht="15.75" customHeight="1" x14ac:dyDescent="0.65"/>
    <row r="328" ht="15.75" customHeight="1" x14ac:dyDescent="0.65"/>
    <row r="329" ht="15.75" customHeight="1" x14ac:dyDescent="0.65"/>
    <row r="330" ht="15.75" customHeight="1" x14ac:dyDescent="0.65"/>
    <row r="331" ht="15.75" customHeight="1" x14ac:dyDescent="0.65"/>
    <row r="332" ht="15.75" customHeight="1" x14ac:dyDescent="0.65"/>
    <row r="333" ht="15.75" customHeight="1" x14ac:dyDescent="0.65"/>
    <row r="334" ht="15.75" customHeight="1" x14ac:dyDescent="0.65"/>
    <row r="335" ht="15.75" customHeight="1" x14ac:dyDescent="0.65"/>
    <row r="336" ht="15.75" customHeight="1" x14ac:dyDescent="0.65"/>
    <row r="337" ht="15.75" customHeight="1" x14ac:dyDescent="0.65"/>
    <row r="338" ht="15.75" customHeight="1" x14ac:dyDescent="0.65"/>
    <row r="339" ht="15.75" customHeight="1" x14ac:dyDescent="0.65"/>
    <row r="340" ht="15.75" customHeight="1" x14ac:dyDescent="0.65"/>
    <row r="341" ht="15.75" customHeight="1" x14ac:dyDescent="0.65"/>
    <row r="342" ht="15.75" customHeight="1" x14ac:dyDescent="0.65"/>
    <row r="343" ht="15.75" customHeight="1" x14ac:dyDescent="0.65"/>
    <row r="344" ht="15.75" customHeight="1" x14ac:dyDescent="0.65"/>
    <row r="345" ht="15.75" customHeight="1" x14ac:dyDescent="0.65"/>
    <row r="346" ht="15.75" customHeight="1" x14ac:dyDescent="0.65"/>
    <row r="347" ht="15.75" customHeight="1" x14ac:dyDescent="0.65"/>
    <row r="348" ht="15.75" customHeight="1" x14ac:dyDescent="0.65"/>
    <row r="349" ht="15.75" customHeight="1" x14ac:dyDescent="0.65"/>
    <row r="350" ht="15.75" customHeight="1" x14ac:dyDescent="0.65"/>
    <row r="351" ht="15.75" customHeight="1" x14ac:dyDescent="0.65"/>
    <row r="352" ht="15.75" customHeight="1" x14ac:dyDescent="0.65"/>
    <row r="353" ht="15.75" customHeight="1" x14ac:dyDescent="0.65"/>
    <row r="354" ht="15.75" customHeight="1" x14ac:dyDescent="0.65"/>
    <row r="355" ht="15.75" customHeight="1" x14ac:dyDescent="0.65"/>
    <row r="356" ht="15.75" customHeight="1" x14ac:dyDescent="0.65"/>
    <row r="357" ht="15.75" customHeight="1" x14ac:dyDescent="0.65"/>
    <row r="358" ht="15.75" customHeight="1" x14ac:dyDescent="0.65"/>
    <row r="359" ht="15.75" customHeight="1" x14ac:dyDescent="0.65"/>
    <row r="360" ht="15.75" customHeight="1" x14ac:dyDescent="0.65"/>
    <row r="361" ht="15.75" customHeight="1" x14ac:dyDescent="0.65"/>
    <row r="362" ht="15.75" customHeight="1" x14ac:dyDescent="0.65"/>
    <row r="363" ht="15.75" customHeight="1" x14ac:dyDescent="0.65"/>
    <row r="364" ht="15.75" customHeight="1" x14ac:dyDescent="0.65"/>
    <row r="365" ht="15.75" customHeight="1" x14ac:dyDescent="0.65"/>
    <row r="366" ht="15.75" customHeight="1" x14ac:dyDescent="0.65"/>
    <row r="367" ht="15.75" customHeight="1" x14ac:dyDescent="0.65"/>
    <row r="368" ht="15.75" customHeight="1" x14ac:dyDescent="0.65"/>
    <row r="369" ht="15.75" customHeight="1" x14ac:dyDescent="0.65"/>
    <row r="370" ht="15.75" customHeight="1" x14ac:dyDescent="0.65"/>
    <row r="371" ht="15.75" customHeight="1" x14ac:dyDescent="0.65"/>
    <row r="372" ht="15.75" customHeight="1" x14ac:dyDescent="0.65"/>
    <row r="373" ht="15.75" customHeight="1" x14ac:dyDescent="0.65"/>
    <row r="374" ht="15.75" customHeight="1" x14ac:dyDescent="0.65"/>
    <row r="375" ht="15.75" customHeight="1" x14ac:dyDescent="0.65"/>
    <row r="376" ht="15.75" customHeight="1" x14ac:dyDescent="0.65"/>
    <row r="377" ht="15.75" customHeight="1" x14ac:dyDescent="0.65"/>
    <row r="378" ht="15.75" customHeight="1" x14ac:dyDescent="0.65"/>
    <row r="379" ht="15.75" customHeight="1" x14ac:dyDescent="0.65"/>
    <row r="380" ht="15.75" customHeight="1" x14ac:dyDescent="0.65"/>
    <row r="381" ht="15.75" customHeight="1" x14ac:dyDescent="0.65"/>
    <row r="382" ht="15.75" customHeight="1" x14ac:dyDescent="0.65"/>
    <row r="383" ht="15.75" customHeight="1" x14ac:dyDescent="0.65"/>
    <row r="384" ht="15.75" customHeight="1" x14ac:dyDescent="0.65"/>
    <row r="385" ht="15.75" customHeight="1" x14ac:dyDescent="0.65"/>
    <row r="386" ht="15.75" customHeight="1" x14ac:dyDescent="0.65"/>
    <row r="387" ht="15.75" customHeight="1" x14ac:dyDescent="0.65"/>
    <row r="388" ht="15.75" customHeight="1" x14ac:dyDescent="0.65"/>
    <row r="389" ht="15.75" customHeight="1" x14ac:dyDescent="0.65"/>
    <row r="390" ht="15.75" customHeight="1" x14ac:dyDescent="0.65"/>
    <row r="391" ht="15.75" customHeight="1" x14ac:dyDescent="0.65"/>
    <row r="392" ht="15.75" customHeight="1" x14ac:dyDescent="0.65"/>
    <row r="393" ht="15.75" customHeight="1" x14ac:dyDescent="0.65"/>
    <row r="394" ht="15.75" customHeight="1" x14ac:dyDescent="0.65"/>
    <row r="395" ht="15.75" customHeight="1" x14ac:dyDescent="0.65"/>
    <row r="396" ht="15.75" customHeight="1" x14ac:dyDescent="0.65"/>
    <row r="397" ht="15.75" customHeight="1" x14ac:dyDescent="0.65"/>
    <row r="398" ht="15.75" customHeight="1" x14ac:dyDescent="0.65"/>
    <row r="399" ht="15.75" customHeight="1" x14ac:dyDescent="0.65"/>
    <row r="400" ht="15.75" customHeight="1" x14ac:dyDescent="0.65"/>
    <row r="401" ht="15.75" customHeight="1" x14ac:dyDescent="0.65"/>
    <row r="402" ht="15.75" customHeight="1" x14ac:dyDescent="0.65"/>
    <row r="403" ht="15.75" customHeight="1" x14ac:dyDescent="0.65"/>
    <row r="404" ht="15.75" customHeight="1" x14ac:dyDescent="0.65"/>
    <row r="405" ht="15.75" customHeight="1" x14ac:dyDescent="0.65"/>
    <row r="406" ht="15.75" customHeight="1" x14ac:dyDescent="0.65"/>
    <row r="407" ht="15.75" customHeight="1" x14ac:dyDescent="0.65"/>
    <row r="408" ht="15.75" customHeight="1" x14ac:dyDescent="0.65"/>
    <row r="409" ht="15.75" customHeight="1" x14ac:dyDescent="0.65"/>
    <row r="410" ht="15.75" customHeight="1" x14ac:dyDescent="0.65"/>
    <row r="411" ht="15.75" customHeight="1" x14ac:dyDescent="0.65"/>
    <row r="412" ht="15.75" customHeight="1" x14ac:dyDescent="0.65"/>
    <row r="413" ht="15.75" customHeight="1" x14ac:dyDescent="0.65"/>
    <row r="414" ht="15.75" customHeight="1" x14ac:dyDescent="0.65"/>
    <row r="415" ht="15.75" customHeight="1" x14ac:dyDescent="0.65"/>
    <row r="416" ht="15.75" customHeight="1" x14ac:dyDescent="0.65"/>
    <row r="417" ht="15.75" customHeight="1" x14ac:dyDescent="0.65"/>
    <row r="418" ht="15.75" customHeight="1" x14ac:dyDescent="0.65"/>
    <row r="419" ht="15.75" customHeight="1" x14ac:dyDescent="0.65"/>
    <row r="420" ht="15.75" customHeight="1" x14ac:dyDescent="0.65"/>
    <row r="421" ht="15.75" customHeight="1" x14ac:dyDescent="0.65"/>
    <row r="422" ht="15.75" customHeight="1" x14ac:dyDescent="0.65"/>
    <row r="423" ht="15.75" customHeight="1" x14ac:dyDescent="0.65"/>
    <row r="424" ht="15.75" customHeight="1" x14ac:dyDescent="0.65"/>
    <row r="425" ht="15.75" customHeight="1" x14ac:dyDescent="0.65"/>
    <row r="426" ht="15.75" customHeight="1" x14ac:dyDescent="0.65"/>
    <row r="427" ht="15.75" customHeight="1" x14ac:dyDescent="0.65"/>
    <row r="428" ht="15.75" customHeight="1" x14ac:dyDescent="0.65"/>
    <row r="429" ht="15.75" customHeight="1" x14ac:dyDescent="0.65"/>
    <row r="430" ht="15.75" customHeight="1" x14ac:dyDescent="0.65"/>
    <row r="431" ht="15.75" customHeight="1" x14ac:dyDescent="0.65"/>
    <row r="432" ht="15.75" customHeight="1" x14ac:dyDescent="0.65"/>
    <row r="433" ht="15.75" customHeight="1" x14ac:dyDescent="0.65"/>
    <row r="434" ht="15.75" customHeight="1" x14ac:dyDescent="0.65"/>
    <row r="435" ht="15.75" customHeight="1" x14ac:dyDescent="0.65"/>
    <row r="436" ht="15.75" customHeight="1" x14ac:dyDescent="0.65"/>
    <row r="437" ht="15.75" customHeight="1" x14ac:dyDescent="0.65"/>
    <row r="438" ht="15.75" customHeight="1" x14ac:dyDescent="0.65"/>
    <row r="439" ht="15.75" customHeight="1" x14ac:dyDescent="0.65"/>
    <row r="440" ht="15.75" customHeight="1" x14ac:dyDescent="0.65"/>
    <row r="441" ht="15.75" customHeight="1" x14ac:dyDescent="0.65"/>
    <row r="442" ht="15.75" customHeight="1" x14ac:dyDescent="0.65"/>
    <row r="443" ht="15.75" customHeight="1" x14ac:dyDescent="0.65"/>
    <row r="444" ht="15.75" customHeight="1" x14ac:dyDescent="0.65"/>
    <row r="445" ht="15.75" customHeight="1" x14ac:dyDescent="0.65"/>
    <row r="446" ht="15.75" customHeight="1" x14ac:dyDescent="0.65"/>
    <row r="447" ht="15.75" customHeight="1" x14ac:dyDescent="0.65"/>
    <row r="448" ht="15.75" customHeight="1" x14ac:dyDescent="0.65"/>
    <row r="449" ht="15.75" customHeight="1" x14ac:dyDescent="0.65"/>
    <row r="450" ht="15.75" customHeight="1" x14ac:dyDescent="0.65"/>
    <row r="451" ht="15.75" customHeight="1" x14ac:dyDescent="0.65"/>
    <row r="452" ht="15.75" customHeight="1" x14ac:dyDescent="0.65"/>
    <row r="453" ht="15.75" customHeight="1" x14ac:dyDescent="0.65"/>
    <row r="454" ht="15.75" customHeight="1" x14ac:dyDescent="0.65"/>
    <row r="455" ht="15.75" customHeight="1" x14ac:dyDescent="0.65"/>
    <row r="456" ht="15.75" customHeight="1" x14ac:dyDescent="0.65"/>
    <row r="457" ht="15.75" customHeight="1" x14ac:dyDescent="0.65"/>
    <row r="458" ht="15.75" customHeight="1" x14ac:dyDescent="0.65"/>
    <row r="459" ht="15.75" customHeight="1" x14ac:dyDescent="0.65"/>
    <row r="460" ht="15.75" customHeight="1" x14ac:dyDescent="0.65"/>
    <row r="461" ht="15.75" customHeight="1" x14ac:dyDescent="0.65"/>
    <row r="462" ht="15.75" customHeight="1" x14ac:dyDescent="0.65"/>
    <row r="463" ht="15.75" customHeight="1" x14ac:dyDescent="0.65"/>
    <row r="464" ht="15.75" customHeight="1" x14ac:dyDescent="0.65"/>
    <row r="465" ht="15.75" customHeight="1" x14ac:dyDescent="0.65"/>
    <row r="466" ht="15.75" customHeight="1" x14ac:dyDescent="0.65"/>
    <row r="467" ht="15.75" customHeight="1" x14ac:dyDescent="0.65"/>
    <row r="468" ht="15.75" customHeight="1" x14ac:dyDescent="0.65"/>
    <row r="469" ht="15.75" customHeight="1" x14ac:dyDescent="0.65"/>
    <row r="470" ht="15.75" customHeight="1" x14ac:dyDescent="0.65"/>
    <row r="471" ht="15.75" customHeight="1" x14ac:dyDescent="0.65"/>
    <row r="472" ht="15.75" customHeight="1" x14ac:dyDescent="0.65"/>
    <row r="473" ht="15.75" customHeight="1" x14ac:dyDescent="0.65"/>
    <row r="474" ht="15.75" customHeight="1" x14ac:dyDescent="0.65"/>
    <row r="475" ht="15.75" customHeight="1" x14ac:dyDescent="0.65"/>
    <row r="476" ht="15.75" customHeight="1" x14ac:dyDescent="0.65"/>
    <row r="477" ht="15.75" customHeight="1" x14ac:dyDescent="0.65"/>
    <row r="478" ht="15.75" customHeight="1" x14ac:dyDescent="0.65"/>
    <row r="479" ht="15.75" customHeight="1" x14ac:dyDescent="0.65"/>
    <row r="480" ht="15.75" customHeight="1" x14ac:dyDescent="0.65"/>
    <row r="481" ht="15.75" customHeight="1" x14ac:dyDescent="0.65"/>
    <row r="482" ht="15.75" customHeight="1" x14ac:dyDescent="0.65"/>
    <row r="483" ht="15.75" customHeight="1" x14ac:dyDescent="0.65"/>
    <row r="484" ht="15.75" customHeight="1" x14ac:dyDescent="0.65"/>
    <row r="485" ht="15.75" customHeight="1" x14ac:dyDescent="0.65"/>
    <row r="486" ht="15.75" customHeight="1" x14ac:dyDescent="0.65"/>
    <row r="487" ht="15.75" customHeight="1" x14ac:dyDescent="0.65"/>
    <row r="488" ht="15.75" customHeight="1" x14ac:dyDescent="0.65"/>
    <row r="489" ht="15.75" customHeight="1" x14ac:dyDescent="0.65"/>
    <row r="490" ht="15.75" customHeight="1" x14ac:dyDescent="0.65"/>
    <row r="491" ht="15.75" customHeight="1" x14ac:dyDescent="0.65"/>
    <row r="492" ht="15.75" customHeight="1" x14ac:dyDescent="0.65"/>
    <row r="493" ht="15.75" customHeight="1" x14ac:dyDescent="0.65"/>
    <row r="494" ht="15.75" customHeight="1" x14ac:dyDescent="0.65"/>
    <row r="495" ht="15.75" customHeight="1" x14ac:dyDescent="0.65"/>
    <row r="496" ht="15.75" customHeight="1" x14ac:dyDescent="0.65"/>
    <row r="497" ht="15.75" customHeight="1" x14ac:dyDescent="0.65"/>
    <row r="498" ht="15.75" customHeight="1" x14ac:dyDescent="0.65"/>
    <row r="499" ht="15.75" customHeight="1" x14ac:dyDescent="0.65"/>
    <row r="500" ht="15.75" customHeight="1" x14ac:dyDescent="0.65"/>
    <row r="501" ht="15.75" customHeight="1" x14ac:dyDescent="0.65"/>
    <row r="502" ht="15.75" customHeight="1" x14ac:dyDescent="0.65"/>
    <row r="503" ht="15.75" customHeight="1" x14ac:dyDescent="0.65"/>
    <row r="504" ht="15.75" customHeight="1" x14ac:dyDescent="0.65"/>
    <row r="505" ht="15.75" customHeight="1" x14ac:dyDescent="0.65"/>
    <row r="506" ht="15.75" customHeight="1" x14ac:dyDescent="0.65"/>
    <row r="507" ht="15.75" customHeight="1" x14ac:dyDescent="0.65"/>
    <row r="508" ht="15.75" customHeight="1" x14ac:dyDescent="0.65"/>
    <row r="509" ht="15.75" customHeight="1" x14ac:dyDescent="0.65"/>
    <row r="510" ht="15.75" customHeight="1" x14ac:dyDescent="0.65"/>
    <row r="511" ht="15.75" customHeight="1" x14ac:dyDescent="0.65"/>
    <row r="512" ht="15.75" customHeight="1" x14ac:dyDescent="0.65"/>
    <row r="513" ht="15.75" customHeight="1" x14ac:dyDescent="0.65"/>
    <row r="514" ht="15.75" customHeight="1" x14ac:dyDescent="0.65"/>
    <row r="515" ht="15.75" customHeight="1" x14ac:dyDescent="0.65"/>
    <row r="516" ht="15.75" customHeight="1" x14ac:dyDescent="0.65"/>
    <row r="517" ht="15.75" customHeight="1" x14ac:dyDescent="0.65"/>
    <row r="518" ht="15.75" customHeight="1" x14ac:dyDescent="0.65"/>
    <row r="519" ht="15.75" customHeight="1" x14ac:dyDescent="0.65"/>
    <row r="520" ht="15.75" customHeight="1" x14ac:dyDescent="0.65"/>
    <row r="521" ht="15.75" customHeight="1" x14ac:dyDescent="0.65"/>
    <row r="522" ht="15.75" customHeight="1" x14ac:dyDescent="0.65"/>
    <row r="523" ht="15.75" customHeight="1" x14ac:dyDescent="0.65"/>
    <row r="524" ht="15.75" customHeight="1" x14ac:dyDescent="0.65"/>
    <row r="525" ht="15.75" customHeight="1" x14ac:dyDescent="0.65"/>
    <row r="526" ht="15.75" customHeight="1" x14ac:dyDescent="0.65"/>
    <row r="527" ht="15.75" customHeight="1" x14ac:dyDescent="0.65"/>
    <row r="528" ht="15.75" customHeight="1" x14ac:dyDescent="0.65"/>
    <row r="529" ht="15.75" customHeight="1" x14ac:dyDescent="0.65"/>
    <row r="530" ht="15.75" customHeight="1" x14ac:dyDescent="0.65"/>
    <row r="531" ht="15.75" customHeight="1" x14ac:dyDescent="0.65"/>
    <row r="532" ht="15.75" customHeight="1" x14ac:dyDescent="0.65"/>
    <row r="533" ht="15.75" customHeight="1" x14ac:dyDescent="0.65"/>
    <row r="534" ht="15.75" customHeight="1" x14ac:dyDescent="0.65"/>
    <row r="535" ht="15.75" customHeight="1" x14ac:dyDescent="0.65"/>
    <row r="536" ht="15.75" customHeight="1" x14ac:dyDescent="0.65"/>
    <row r="537" ht="15.75" customHeight="1" x14ac:dyDescent="0.65"/>
    <row r="538" ht="15.75" customHeight="1" x14ac:dyDescent="0.65"/>
    <row r="539" ht="15.75" customHeight="1" x14ac:dyDescent="0.65"/>
    <row r="540" ht="15.75" customHeight="1" x14ac:dyDescent="0.65"/>
    <row r="541" ht="15.75" customHeight="1" x14ac:dyDescent="0.65"/>
    <row r="542" ht="15.75" customHeight="1" x14ac:dyDescent="0.65"/>
    <row r="543" ht="15.75" customHeight="1" x14ac:dyDescent="0.65"/>
    <row r="544" ht="15.75" customHeight="1" x14ac:dyDescent="0.65"/>
    <row r="545" ht="15.75" customHeight="1" x14ac:dyDescent="0.65"/>
    <row r="546" ht="15.75" customHeight="1" x14ac:dyDescent="0.65"/>
    <row r="547" ht="15.75" customHeight="1" x14ac:dyDescent="0.65"/>
    <row r="548" ht="15.75" customHeight="1" x14ac:dyDescent="0.65"/>
    <row r="549" ht="15.75" customHeight="1" x14ac:dyDescent="0.65"/>
    <row r="550" ht="15.75" customHeight="1" x14ac:dyDescent="0.65"/>
    <row r="551" ht="15.75" customHeight="1" x14ac:dyDescent="0.65"/>
    <row r="552" ht="15.75" customHeight="1" x14ac:dyDescent="0.65"/>
    <row r="553" ht="15.75" customHeight="1" x14ac:dyDescent="0.65"/>
    <row r="554" ht="15.75" customHeight="1" x14ac:dyDescent="0.65"/>
    <row r="555" ht="15.75" customHeight="1" x14ac:dyDescent="0.65"/>
    <row r="556" ht="15.75" customHeight="1" x14ac:dyDescent="0.65"/>
    <row r="557" ht="15.75" customHeight="1" x14ac:dyDescent="0.65"/>
    <row r="558" ht="15.75" customHeight="1" x14ac:dyDescent="0.65"/>
    <row r="559" ht="15.75" customHeight="1" x14ac:dyDescent="0.65"/>
    <row r="560" ht="15.75" customHeight="1" x14ac:dyDescent="0.65"/>
    <row r="561" ht="15.75" customHeight="1" x14ac:dyDescent="0.65"/>
    <row r="562" ht="15.75" customHeight="1" x14ac:dyDescent="0.65"/>
    <row r="563" ht="15.75" customHeight="1" x14ac:dyDescent="0.65"/>
    <row r="564" ht="15.75" customHeight="1" x14ac:dyDescent="0.65"/>
    <row r="565" ht="15.75" customHeight="1" x14ac:dyDescent="0.65"/>
    <row r="566" ht="15.75" customHeight="1" x14ac:dyDescent="0.65"/>
    <row r="567" ht="15.75" customHeight="1" x14ac:dyDescent="0.65"/>
    <row r="568" ht="15.75" customHeight="1" x14ac:dyDescent="0.65"/>
    <row r="569" ht="15.75" customHeight="1" x14ac:dyDescent="0.65"/>
    <row r="570" ht="15.75" customHeight="1" x14ac:dyDescent="0.65"/>
    <row r="571" ht="15.75" customHeight="1" x14ac:dyDescent="0.65"/>
    <row r="572" ht="15.75" customHeight="1" x14ac:dyDescent="0.65"/>
    <row r="573" ht="15.75" customHeight="1" x14ac:dyDescent="0.65"/>
    <row r="574" ht="15.75" customHeight="1" x14ac:dyDescent="0.65"/>
    <row r="575" ht="15.75" customHeight="1" x14ac:dyDescent="0.65"/>
    <row r="576" ht="15.75" customHeight="1" x14ac:dyDescent="0.65"/>
    <row r="577" ht="15.75" customHeight="1" x14ac:dyDescent="0.65"/>
    <row r="578" ht="15.75" customHeight="1" x14ac:dyDescent="0.65"/>
    <row r="579" ht="15.75" customHeight="1" x14ac:dyDescent="0.65"/>
    <row r="580" ht="15.75" customHeight="1" x14ac:dyDescent="0.65"/>
    <row r="581" ht="15.75" customHeight="1" x14ac:dyDescent="0.65"/>
    <row r="582" ht="15.75" customHeight="1" x14ac:dyDescent="0.65"/>
    <row r="583" ht="15.75" customHeight="1" x14ac:dyDescent="0.65"/>
    <row r="584" ht="15.75" customHeight="1" x14ac:dyDescent="0.65"/>
    <row r="585" ht="15.75" customHeight="1" x14ac:dyDescent="0.65"/>
    <row r="586" ht="15.75" customHeight="1" x14ac:dyDescent="0.65"/>
    <row r="587" ht="15.75" customHeight="1" x14ac:dyDescent="0.65"/>
    <row r="588" ht="15.75" customHeight="1" x14ac:dyDescent="0.65"/>
    <row r="589" ht="15.75" customHeight="1" x14ac:dyDescent="0.65"/>
    <row r="590" ht="15.75" customHeight="1" x14ac:dyDescent="0.65"/>
    <row r="591" ht="15.75" customHeight="1" x14ac:dyDescent="0.65"/>
    <row r="592" ht="15.75" customHeight="1" x14ac:dyDescent="0.65"/>
    <row r="593" ht="15.75" customHeight="1" x14ac:dyDescent="0.65"/>
    <row r="594" ht="15.75" customHeight="1" x14ac:dyDescent="0.65"/>
    <row r="595" ht="15.75" customHeight="1" x14ac:dyDescent="0.65"/>
    <row r="596" ht="15.75" customHeight="1" x14ac:dyDescent="0.65"/>
    <row r="597" ht="15.75" customHeight="1" x14ac:dyDescent="0.65"/>
    <row r="598" ht="15.75" customHeight="1" x14ac:dyDescent="0.65"/>
    <row r="599" ht="15.75" customHeight="1" x14ac:dyDescent="0.65"/>
    <row r="600" ht="15.75" customHeight="1" x14ac:dyDescent="0.65"/>
    <row r="601" ht="15.75" customHeight="1" x14ac:dyDescent="0.65"/>
    <row r="602" ht="15.75" customHeight="1" x14ac:dyDescent="0.65"/>
    <row r="603" ht="15.75" customHeight="1" x14ac:dyDescent="0.65"/>
    <row r="604" ht="15.75" customHeight="1" x14ac:dyDescent="0.65"/>
    <row r="605" ht="15.75" customHeight="1" x14ac:dyDescent="0.65"/>
    <row r="606" ht="15.75" customHeight="1" x14ac:dyDescent="0.65"/>
    <row r="607" ht="15.75" customHeight="1" x14ac:dyDescent="0.65"/>
    <row r="608" ht="15.75" customHeight="1" x14ac:dyDescent="0.65"/>
    <row r="609" ht="15.75" customHeight="1" x14ac:dyDescent="0.65"/>
    <row r="610" ht="15.75" customHeight="1" x14ac:dyDescent="0.65"/>
    <row r="611" ht="15.75" customHeight="1" x14ac:dyDescent="0.65"/>
    <row r="612" ht="15.75" customHeight="1" x14ac:dyDescent="0.65"/>
    <row r="613" ht="15.75" customHeight="1" x14ac:dyDescent="0.65"/>
    <row r="614" ht="15.75" customHeight="1" x14ac:dyDescent="0.65"/>
    <row r="615" ht="15.75" customHeight="1" x14ac:dyDescent="0.65"/>
    <row r="616" ht="15.75" customHeight="1" x14ac:dyDescent="0.65"/>
    <row r="617" ht="15.75" customHeight="1" x14ac:dyDescent="0.65"/>
    <row r="618" ht="15.75" customHeight="1" x14ac:dyDescent="0.65"/>
    <row r="619" ht="15.75" customHeight="1" x14ac:dyDescent="0.65"/>
    <row r="620" ht="15.75" customHeight="1" x14ac:dyDescent="0.65"/>
    <row r="621" ht="15.75" customHeight="1" x14ac:dyDescent="0.65"/>
    <row r="622" ht="15.75" customHeight="1" x14ac:dyDescent="0.65"/>
    <row r="623" ht="15.75" customHeight="1" x14ac:dyDescent="0.65"/>
    <row r="624" ht="15.75" customHeight="1" x14ac:dyDescent="0.65"/>
    <row r="625" ht="15.75" customHeight="1" x14ac:dyDescent="0.65"/>
    <row r="626" ht="15.75" customHeight="1" x14ac:dyDescent="0.65"/>
    <row r="627" ht="15.75" customHeight="1" x14ac:dyDescent="0.65"/>
    <row r="628" ht="15.75" customHeight="1" x14ac:dyDescent="0.65"/>
    <row r="629" ht="15.75" customHeight="1" x14ac:dyDescent="0.65"/>
    <row r="630" ht="15.75" customHeight="1" x14ac:dyDescent="0.65"/>
    <row r="631" ht="15.75" customHeight="1" x14ac:dyDescent="0.65"/>
    <row r="632" ht="15.75" customHeight="1" x14ac:dyDescent="0.65"/>
    <row r="633" ht="15.75" customHeight="1" x14ac:dyDescent="0.65"/>
    <row r="634" ht="15.75" customHeight="1" x14ac:dyDescent="0.65"/>
    <row r="635" ht="15.75" customHeight="1" x14ac:dyDescent="0.65"/>
    <row r="636" ht="15.75" customHeight="1" x14ac:dyDescent="0.65"/>
    <row r="637" ht="15.75" customHeight="1" x14ac:dyDescent="0.65"/>
    <row r="638" ht="15.75" customHeight="1" x14ac:dyDescent="0.65"/>
    <row r="639" ht="15.75" customHeight="1" x14ac:dyDescent="0.65"/>
    <row r="640" ht="15.75" customHeight="1" x14ac:dyDescent="0.65"/>
    <row r="641" ht="15.75" customHeight="1" x14ac:dyDescent="0.65"/>
    <row r="642" ht="15.75" customHeight="1" x14ac:dyDescent="0.65"/>
    <row r="643" ht="15.75" customHeight="1" x14ac:dyDescent="0.65"/>
    <row r="644" ht="15.75" customHeight="1" x14ac:dyDescent="0.65"/>
    <row r="645" ht="15.75" customHeight="1" x14ac:dyDescent="0.65"/>
    <row r="646" ht="15.75" customHeight="1" x14ac:dyDescent="0.65"/>
    <row r="647" ht="15.75" customHeight="1" x14ac:dyDescent="0.65"/>
    <row r="648" ht="15.75" customHeight="1" x14ac:dyDescent="0.65"/>
    <row r="649" ht="15.75" customHeight="1" x14ac:dyDescent="0.65"/>
    <row r="650" ht="15.75" customHeight="1" x14ac:dyDescent="0.65"/>
    <row r="651" ht="15.75" customHeight="1" x14ac:dyDescent="0.65"/>
    <row r="652" ht="15.75" customHeight="1" x14ac:dyDescent="0.65"/>
    <row r="653" ht="15.75" customHeight="1" x14ac:dyDescent="0.65"/>
    <row r="654" ht="15.75" customHeight="1" x14ac:dyDescent="0.65"/>
    <row r="655" ht="15.75" customHeight="1" x14ac:dyDescent="0.65"/>
    <row r="656" ht="15.75" customHeight="1" x14ac:dyDescent="0.65"/>
    <row r="657" ht="15.75" customHeight="1" x14ac:dyDescent="0.65"/>
    <row r="658" ht="15.75" customHeight="1" x14ac:dyDescent="0.65"/>
    <row r="659" ht="15.75" customHeight="1" x14ac:dyDescent="0.65"/>
    <row r="660" ht="15.75" customHeight="1" x14ac:dyDescent="0.65"/>
    <row r="661" ht="15.75" customHeight="1" x14ac:dyDescent="0.65"/>
    <row r="662" ht="15.75" customHeight="1" x14ac:dyDescent="0.65"/>
    <row r="663" ht="15.75" customHeight="1" x14ac:dyDescent="0.65"/>
    <row r="664" ht="15.75" customHeight="1" x14ac:dyDescent="0.65"/>
    <row r="665" ht="15.75" customHeight="1" x14ac:dyDescent="0.65"/>
    <row r="666" ht="15.75" customHeight="1" x14ac:dyDescent="0.65"/>
    <row r="667" ht="15.75" customHeight="1" x14ac:dyDescent="0.65"/>
    <row r="668" ht="15.75" customHeight="1" x14ac:dyDescent="0.65"/>
    <row r="669" ht="15.75" customHeight="1" x14ac:dyDescent="0.65"/>
    <row r="670" ht="15.75" customHeight="1" x14ac:dyDescent="0.65"/>
    <row r="671" ht="15.75" customHeight="1" x14ac:dyDescent="0.65"/>
    <row r="672" ht="15.75" customHeight="1" x14ac:dyDescent="0.65"/>
    <row r="673" ht="15.75" customHeight="1" x14ac:dyDescent="0.65"/>
    <row r="674" ht="15.75" customHeight="1" x14ac:dyDescent="0.65"/>
    <row r="675" ht="15.75" customHeight="1" x14ac:dyDescent="0.65"/>
    <row r="676" ht="15.75" customHeight="1" x14ac:dyDescent="0.65"/>
    <row r="677" ht="15.75" customHeight="1" x14ac:dyDescent="0.65"/>
    <row r="678" ht="15.75" customHeight="1" x14ac:dyDescent="0.65"/>
    <row r="679" ht="15.75" customHeight="1" x14ac:dyDescent="0.65"/>
    <row r="680" ht="15.75" customHeight="1" x14ac:dyDescent="0.65"/>
    <row r="681" ht="15.75" customHeight="1" x14ac:dyDescent="0.65"/>
    <row r="682" ht="15.75" customHeight="1" x14ac:dyDescent="0.65"/>
    <row r="683" ht="15.75" customHeight="1" x14ac:dyDescent="0.65"/>
    <row r="684" ht="15.75" customHeight="1" x14ac:dyDescent="0.65"/>
    <row r="685" ht="15.75" customHeight="1" x14ac:dyDescent="0.65"/>
    <row r="686" ht="15.75" customHeight="1" x14ac:dyDescent="0.65"/>
    <row r="687" ht="15.75" customHeight="1" x14ac:dyDescent="0.65"/>
    <row r="688" ht="15.75" customHeight="1" x14ac:dyDescent="0.65"/>
    <row r="689" ht="15.75" customHeight="1" x14ac:dyDescent="0.65"/>
    <row r="690" ht="15.75" customHeight="1" x14ac:dyDescent="0.65"/>
    <row r="691" ht="15.75" customHeight="1" x14ac:dyDescent="0.65"/>
    <row r="692" ht="15.75" customHeight="1" x14ac:dyDescent="0.65"/>
    <row r="693" ht="15.75" customHeight="1" x14ac:dyDescent="0.65"/>
    <row r="694" ht="15.75" customHeight="1" x14ac:dyDescent="0.65"/>
    <row r="695" ht="15.75" customHeight="1" x14ac:dyDescent="0.65"/>
    <row r="696" ht="15.75" customHeight="1" x14ac:dyDescent="0.65"/>
    <row r="697" ht="15.75" customHeight="1" x14ac:dyDescent="0.65"/>
    <row r="698" ht="15.75" customHeight="1" x14ac:dyDescent="0.65"/>
    <row r="699" ht="15.75" customHeight="1" x14ac:dyDescent="0.65"/>
    <row r="700" ht="15.75" customHeight="1" x14ac:dyDescent="0.65"/>
    <row r="701" ht="15.75" customHeight="1" x14ac:dyDescent="0.65"/>
    <row r="702" ht="15.75" customHeight="1" x14ac:dyDescent="0.65"/>
    <row r="703" ht="15.75" customHeight="1" x14ac:dyDescent="0.65"/>
    <row r="704" ht="15.75" customHeight="1" x14ac:dyDescent="0.65"/>
    <row r="705" ht="15.75" customHeight="1" x14ac:dyDescent="0.65"/>
    <row r="706" ht="15.75" customHeight="1" x14ac:dyDescent="0.65"/>
    <row r="707" ht="15.75" customHeight="1" x14ac:dyDescent="0.65"/>
    <row r="708" ht="15.75" customHeight="1" x14ac:dyDescent="0.65"/>
    <row r="709" ht="15.75" customHeight="1" x14ac:dyDescent="0.65"/>
    <row r="710" ht="15.75" customHeight="1" x14ac:dyDescent="0.65"/>
    <row r="711" ht="15.75" customHeight="1" x14ac:dyDescent="0.65"/>
    <row r="712" ht="15.75" customHeight="1" x14ac:dyDescent="0.65"/>
    <row r="713" ht="15.75" customHeight="1" x14ac:dyDescent="0.65"/>
    <row r="714" ht="15.75" customHeight="1" x14ac:dyDescent="0.65"/>
    <row r="715" ht="15.75" customHeight="1" x14ac:dyDescent="0.65"/>
    <row r="716" ht="15.75" customHeight="1" x14ac:dyDescent="0.65"/>
    <row r="717" ht="15.75" customHeight="1" x14ac:dyDescent="0.65"/>
    <row r="718" ht="15.75" customHeight="1" x14ac:dyDescent="0.65"/>
    <row r="719" ht="15.75" customHeight="1" x14ac:dyDescent="0.65"/>
    <row r="720" ht="15.75" customHeight="1" x14ac:dyDescent="0.65"/>
    <row r="721" ht="15.75" customHeight="1" x14ac:dyDescent="0.65"/>
    <row r="722" ht="15.75" customHeight="1" x14ac:dyDescent="0.65"/>
    <row r="723" ht="15.75" customHeight="1" x14ac:dyDescent="0.65"/>
    <row r="724" ht="15.75" customHeight="1" x14ac:dyDescent="0.65"/>
    <row r="725" ht="15.75" customHeight="1" x14ac:dyDescent="0.65"/>
    <row r="726" ht="15.75" customHeight="1" x14ac:dyDescent="0.65"/>
    <row r="727" ht="15.75" customHeight="1" x14ac:dyDescent="0.65"/>
    <row r="728" ht="15.75" customHeight="1" x14ac:dyDescent="0.65"/>
    <row r="729" ht="15.75" customHeight="1" x14ac:dyDescent="0.65"/>
    <row r="730" ht="15.75" customHeight="1" x14ac:dyDescent="0.65"/>
    <row r="731" ht="15.75" customHeight="1" x14ac:dyDescent="0.65"/>
    <row r="732" ht="15.75" customHeight="1" x14ac:dyDescent="0.65"/>
    <row r="733" ht="15.75" customHeight="1" x14ac:dyDescent="0.65"/>
    <row r="734" ht="15.75" customHeight="1" x14ac:dyDescent="0.65"/>
    <row r="735" ht="15.75" customHeight="1" x14ac:dyDescent="0.65"/>
    <row r="736" ht="15.75" customHeight="1" x14ac:dyDescent="0.65"/>
    <row r="737" ht="15.75" customHeight="1" x14ac:dyDescent="0.65"/>
    <row r="738" ht="15.75" customHeight="1" x14ac:dyDescent="0.65"/>
    <row r="739" ht="15.75" customHeight="1" x14ac:dyDescent="0.65"/>
    <row r="740" ht="15.75" customHeight="1" x14ac:dyDescent="0.65"/>
    <row r="741" ht="15.75" customHeight="1" x14ac:dyDescent="0.65"/>
    <row r="742" ht="15.75" customHeight="1" x14ac:dyDescent="0.65"/>
    <row r="743" ht="15.75" customHeight="1" x14ac:dyDescent="0.65"/>
    <row r="744" ht="15.75" customHeight="1" x14ac:dyDescent="0.65"/>
    <row r="745" ht="15.75" customHeight="1" x14ac:dyDescent="0.65"/>
    <row r="746" ht="15.75" customHeight="1" x14ac:dyDescent="0.65"/>
    <row r="747" ht="15.75" customHeight="1" x14ac:dyDescent="0.65"/>
    <row r="748" ht="15.75" customHeight="1" x14ac:dyDescent="0.65"/>
    <row r="749" ht="15.75" customHeight="1" x14ac:dyDescent="0.65"/>
    <row r="750" ht="15.75" customHeight="1" x14ac:dyDescent="0.65"/>
    <row r="751" ht="15.75" customHeight="1" x14ac:dyDescent="0.65"/>
    <row r="752" ht="15.75" customHeight="1" x14ac:dyDescent="0.65"/>
    <row r="753" ht="15.75" customHeight="1" x14ac:dyDescent="0.65"/>
    <row r="754" ht="15.75" customHeight="1" x14ac:dyDescent="0.65"/>
    <row r="755" ht="15.75" customHeight="1" x14ac:dyDescent="0.65"/>
    <row r="756" ht="15.75" customHeight="1" x14ac:dyDescent="0.65"/>
    <row r="757" ht="15.75" customHeight="1" x14ac:dyDescent="0.65"/>
    <row r="758" ht="15.75" customHeight="1" x14ac:dyDescent="0.65"/>
    <row r="759" ht="15.75" customHeight="1" x14ac:dyDescent="0.65"/>
    <row r="760" ht="15.75" customHeight="1" x14ac:dyDescent="0.65"/>
    <row r="761" ht="15.75" customHeight="1" x14ac:dyDescent="0.65"/>
    <row r="762" ht="15.75" customHeight="1" x14ac:dyDescent="0.65"/>
    <row r="763" ht="15.75" customHeight="1" x14ac:dyDescent="0.65"/>
    <row r="764" ht="15.75" customHeight="1" x14ac:dyDescent="0.65"/>
    <row r="765" ht="15.75" customHeight="1" x14ac:dyDescent="0.65"/>
    <row r="766" ht="15.75" customHeight="1" x14ac:dyDescent="0.65"/>
    <row r="767" ht="15.75" customHeight="1" x14ac:dyDescent="0.65"/>
    <row r="768" ht="15.75" customHeight="1" x14ac:dyDescent="0.65"/>
    <row r="769" ht="15.75" customHeight="1" x14ac:dyDescent="0.65"/>
    <row r="770" ht="15.75" customHeight="1" x14ac:dyDescent="0.65"/>
    <row r="771" ht="15.75" customHeight="1" x14ac:dyDescent="0.65"/>
    <row r="772" ht="15.75" customHeight="1" x14ac:dyDescent="0.65"/>
    <row r="773" ht="15.75" customHeight="1" x14ac:dyDescent="0.65"/>
    <row r="774" ht="15.75" customHeight="1" x14ac:dyDescent="0.65"/>
    <row r="775" ht="15.75" customHeight="1" x14ac:dyDescent="0.65"/>
    <row r="776" ht="15.75" customHeight="1" x14ac:dyDescent="0.65"/>
    <row r="777" ht="15.75" customHeight="1" x14ac:dyDescent="0.65"/>
    <row r="778" ht="15.75" customHeight="1" x14ac:dyDescent="0.65"/>
    <row r="779" ht="15.75" customHeight="1" x14ac:dyDescent="0.65"/>
    <row r="780" ht="15.75" customHeight="1" x14ac:dyDescent="0.65"/>
    <row r="781" ht="15.75" customHeight="1" x14ac:dyDescent="0.65"/>
    <row r="782" ht="15.75" customHeight="1" x14ac:dyDescent="0.65"/>
    <row r="783" ht="15.75" customHeight="1" x14ac:dyDescent="0.65"/>
    <row r="784" ht="15.75" customHeight="1" x14ac:dyDescent="0.65"/>
    <row r="785" ht="15.75" customHeight="1" x14ac:dyDescent="0.65"/>
    <row r="786" ht="15.75" customHeight="1" x14ac:dyDescent="0.65"/>
    <row r="787" ht="15.75" customHeight="1" x14ac:dyDescent="0.65"/>
    <row r="788" ht="15.75" customHeight="1" x14ac:dyDescent="0.65"/>
    <row r="789" ht="15.75" customHeight="1" x14ac:dyDescent="0.65"/>
    <row r="790" ht="15.75" customHeight="1" x14ac:dyDescent="0.65"/>
    <row r="791" ht="15.75" customHeight="1" x14ac:dyDescent="0.65"/>
    <row r="792" ht="15.75" customHeight="1" x14ac:dyDescent="0.65"/>
    <row r="793" ht="15.75" customHeight="1" x14ac:dyDescent="0.65"/>
    <row r="794" ht="15.75" customHeight="1" x14ac:dyDescent="0.65"/>
    <row r="795" ht="15.75" customHeight="1" x14ac:dyDescent="0.65"/>
    <row r="796" ht="15.75" customHeight="1" x14ac:dyDescent="0.65"/>
    <row r="797" ht="15.75" customHeight="1" x14ac:dyDescent="0.65"/>
    <row r="798" ht="15.75" customHeight="1" x14ac:dyDescent="0.65"/>
    <row r="799" ht="15.75" customHeight="1" x14ac:dyDescent="0.65"/>
    <row r="800" ht="15.75" customHeight="1" x14ac:dyDescent="0.65"/>
    <row r="801" ht="15.75" customHeight="1" x14ac:dyDescent="0.65"/>
    <row r="802" ht="15.75" customHeight="1" x14ac:dyDescent="0.65"/>
    <row r="803" ht="15.75" customHeight="1" x14ac:dyDescent="0.65"/>
    <row r="804" ht="15.75" customHeight="1" x14ac:dyDescent="0.65"/>
    <row r="805" ht="15.75" customHeight="1" x14ac:dyDescent="0.65"/>
    <row r="806" ht="15.75" customHeight="1" x14ac:dyDescent="0.65"/>
    <row r="807" ht="15.75" customHeight="1" x14ac:dyDescent="0.65"/>
    <row r="808" ht="15.75" customHeight="1" x14ac:dyDescent="0.65"/>
    <row r="809" ht="15.75" customHeight="1" x14ac:dyDescent="0.65"/>
    <row r="810" ht="15.75" customHeight="1" x14ac:dyDescent="0.65"/>
    <row r="811" ht="15.75" customHeight="1" x14ac:dyDescent="0.65"/>
    <row r="812" ht="15.75" customHeight="1" x14ac:dyDescent="0.65"/>
    <row r="813" ht="15.75" customHeight="1" x14ac:dyDescent="0.65"/>
    <row r="814" ht="15.75" customHeight="1" x14ac:dyDescent="0.65"/>
    <row r="815" ht="15.75" customHeight="1" x14ac:dyDescent="0.65"/>
    <row r="816" ht="15.75" customHeight="1" x14ac:dyDescent="0.65"/>
    <row r="817" ht="15.75" customHeight="1" x14ac:dyDescent="0.65"/>
    <row r="818" ht="15.75" customHeight="1" x14ac:dyDescent="0.65"/>
    <row r="819" ht="15.75" customHeight="1" x14ac:dyDescent="0.65"/>
    <row r="820" ht="15.75" customHeight="1" x14ac:dyDescent="0.65"/>
    <row r="821" ht="15.75" customHeight="1" x14ac:dyDescent="0.65"/>
    <row r="822" ht="15.75" customHeight="1" x14ac:dyDescent="0.65"/>
    <row r="823" ht="15.75" customHeight="1" x14ac:dyDescent="0.65"/>
    <row r="824" ht="15.75" customHeight="1" x14ac:dyDescent="0.65"/>
    <row r="825" ht="15.75" customHeight="1" x14ac:dyDescent="0.65"/>
    <row r="826" ht="15.75" customHeight="1" x14ac:dyDescent="0.65"/>
    <row r="827" ht="15.75" customHeight="1" x14ac:dyDescent="0.65"/>
    <row r="828" ht="15.75" customHeight="1" x14ac:dyDescent="0.65"/>
    <row r="829" ht="15.75" customHeight="1" x14ac:dyDescent="0.65"/>
    <row r="830" ht="15.75" customHeight="1" x14ac:dyDescent="0.65"/>
    <row r="831" ht="15.75" customHeight="1" x14ac:dyDescent="0.65"/>
    <row r="832" ht="15.75" customHeight="1" x14ac:dyDescent="0.65"/>
    <row r="833" ht="15.75" customHeight="1" x14ac:dyDescent="0.65"/>
    <row r="834" ht="15.75" customHeight="1" x14ac:dyDescent="0.65"/>
    <row r="835" ht="15.75" customHeight="1" x14ac:dyDescent="0.65"/>
    <row r="836" ht="15.75" customHeight="1" x14ac:dyDescent="0.65"/>
    <row r="837" ht="15.75" customHeight="1" x14ac:dyDescent="0.65"/>
    <row r="838" ht="15.75" customHeight="1" x14ac:dyDescent="0.65"/>
    <row r="839" ht="15.75" customHeight="1" x14ac:dyDescent="0.65"/>
    <row r="840" ht="15.75" customHeight="1" x14ac:dyDescent="0.65"/>
    <row r="841" ht="15.75" customHeight="1" x14ac:dyDescent="0.65"/>
    <row r="842" ht="15.75" customHeight="1" x14ac:dyDescent="0.65"/>
    <row r="843" ht="15.75" customHeight="1" x14ac:dyDescent="0.65"/>
    <row r="844" ht="15.75" customHeight="1" x14ac:dyDescent="0.65"/>
    <row r="845" ht="15.75" customHeight="1" x14ac:dyDescent="0.65"/>
    <row r="846" ht="15.75" customHeight="1" x14ac:dyDescent="0.65"/>
    <row r="847" ht="15.75" customHeight="1" x14ac:dyDescent="0.65"/>
    <row r="848" ht="15.75" customHeight="1" x14ac:dyDescent="0.65"/>
    <row r="849" ht="15.75" customHeight="1" x14ac:dyDescent="0.65"/>
    <row r="850" ht="15.75" customHeight="1" x14ac:dyDescent="0.65"/>
    <row r="851" ht="15.75" customHeight="1" x14ac:dyDescent="0.65"/>
    <row r="852" ht="15.75" customHeight="1" x14ac:dyDescent="0.65"/>
    <row r="853" ht="15.75" customHeight="1" x14ac:dyDescent="0.65"/>
    <row r="854" ht="15.75" customHeight="1" x14ac:dyDescent="0.65"/>
    <row r="855" ht="15.75" customHeight="1" x14ac:dyDescent="0.65"/>
    <row r="856" ht="15.75" customHeight="1" x14ac:dyDescent="0.65"/>
    <row r="857" ht="15.75" customHeight="1" x14ac:dyDescent="0.65"/>
    <row r="858" ht="15.75" customHeight="1" x14ac:dyDescent="0.65"/>
    <row r="859" ht="15.75" customHeight="1" x14ac:dyDescent="0.65"/>
    <row r="860" ht="15.75" customHeight="1" x14ac:dyDescent="0.65"/>
    <row r="861" ht="15.75" customHeight="1" x14ac:dyDescent="0.65"/>
    <row r="862" ht="15.75" customHeight="1" x14ac:dyDescent="0.65"/>
    <row r="863" ht="15.75" customHeight="1" x14ac:dyDescent="0.65"/>
    <row r="864" ht="15.75" customHeight="1" x14ac:dyDescent="0.65"/>
    <row r="865" ht="15.75" customHeight="1" x14ac:dyDescent="0.65"/>
    <row r="866" ht="15.75" customHeight="1" x14ac:dyDescent="0.65"/>
    <row r="867" ht="15.75" customHeight="1" x14ac:dyDescent="0.65"/>
    <row r="868" ht="15.75" customHeight="1" x14ac:dyDescent="0.65"/>
    <row r="869" ht="15.75" customHeight="1" x14ac:dyDescent="0.65"/>
    <row r="870" ht="15.75" customHeight="1" x14ac:dyDescent="0.65"/>
    <row r="871" ht="15.75" customHeight="1" x14ac:dyDescent="0.65"/>
    <row r="872" ht="15.75" customHeight="1" x14ac:dyDescent="0.65"/>
    <row r="873" ht="15.75" customHeight="1" x14ac:dyDescent="0.65"/>
    <row r="874" ht="15.75" customHeight="1" x14ac:dyDescent="0.65"/>
    <row r="875" ht="15.75" customHeight="1" x14ac:dyDescent="0.65"/>
    <row r="876" ht="15.75" customHeight="1" x14ac:dyDescent="0.65"/>
    <row r="877" ht="15.75" customHeight="1" x14ac:dyDescent="0.65"/>
    <row r="878" ht="15.75" customHeight="1" x14ac:dyDescent="0.65"/>
    <row r="879" ht="15.75" customHeight="1" x14ac:dyDescent="0.65"/>
    <row r="880" ht="15.75" customHeight="1" x14ac:dyDescent="0.65"/>
    <row r="881" ht="15.75" customHeight="1" x14ac:dyDescent="0.65"/>
    <row r="882" ht="15.75" customHeight="1" x14ac:dyDescent="0.65"/>
    <row r="883" ht="15.75" customHeight="1" x14ac:dyDescent="0.65"/>
    <row r="884" ht="15.75" customHeight="1" x14ac:dyDescent="0.65"/>
    <row r="885" ht="15.75" customHeight="1" x14ac:dyDescent="0.65"/>
    <row r="886" ht="15.75" customHeight="1" x14ac:dyDescent="0.65"/>
    <row r="887" ht="15.75" customHeight="1" x14ac:dyDescent="0.65"/>
    <row r="888" ht="15.75" customHeight="1" x14ac:dyDescent="0.65"/>
    <row r="889" ht="15.75" customHeight="1" x14ac:dyDescent="0.65"/>
    <row r="890" ht="15.75" customHeight="1" x14ac:dyDescent="0.65"/>
    <row r="891" ht="15.75" customHeight="1" x14ac:dyDescent="0.65"/>
    <row r="892" ht="15.75" customHeight="1" x14ac:dyDescent="0.65"/>
    <row r="893" ht="15.75" customHeight="1" x14ac:dyDescent="0.65"/>
    <row r="894" ht="15.75" customHeight="1" x14ac:dyDescent="0.65"/>
    <row r="895" ht="15.75" customHeight="1" x14ac:dyDescent="0.65"/>
    <row r="896" ht="15.75" customHeight="1" x14ac:dyDescent="0.65"/>
    <row r="897" ht="15.75" customHeight="1" x14ac:dyDescent="0.65"/>
    <row r="898" ht="15.75" customHeight="1" x14ac:dyDescent="0.65"/>
    <row r="899" ht="15.75" customHeight="1" x14ac:dyDescent="0.65"/>
    <row r="900" ht="15.75" customHeight="1" x14ac:dyDescent="0.65"/>
    <row r="901" ht="15.75" customHeight="1" x14ac:dyDescent="0.65"/>
    <row r="902" ht="15.75" customHeight="1" x14ac:dyDescent="0.65"/>
    <row r="903" ht="15.75" customHeight="1" x14ac:dyDescent="0.65"/>
    <row r="904" ht="15.75" customHeight="1" x14ac:dyDescent="0.65"/>
    <row r="905" ht="15.75" customHeight="1" x14ac:dyDescent="0.65"/>
    <row r="906" ht="15.75" customHeight="1" x14ac:dyDescent="0.65"/>
    <row r="907" ht="15.75" customHeight="1" x14ac:dyDescent="0.65"/>
    <row r="908" ht="15.75" customHeight="1" x14ac:dyDescent="0.65"/>
    <row r="909" ht="15.75" customHeight="1" x14ac:dyDescent="0.65"/>
    <row r="910" ht="15.75" customHeight="1" x14ac:dyDescent="0.65"/>
    <row r="911" ht="15.75" customHeight="1" x14ac:dyDescent="0.65"/>
    <row r="912" ht="15.75" customHeight="1" x14ac:dyDescent="0.65"/>
    <row r="913" ht="15.75" customHeight="1" x14ac:dyDescent="0.65"/>
    <row r="914" ht="15.75" customHeight="1" x14ac:dyDescent="0.65"/>
    <row r="915" ht="15.75" customHeight="1" x14ac:dyDescent="0.65"/>
    <row r="916" ht="15.75" customHeight="1" x14ac:dyDescent="0.65"/>
    <row r="917" ht="15.75" customHeight="1" x14ac:dyDescent="0.65"/>
    <row r="918" ht="15.75" customHeight="1" x14ac:dyDescent="0.65"/>
    <row r="919" ht="15.75" customHeight="1" x14ac:dyDescent="0.65"/>
    <row r="920" ht="15.75" customHeight="1" x14ac:dyDescent="0.65"/>
    <row r="921" ht="15.75" customHeight="1" x14ac:dyDescent="0.65"/>
    <row r="922" ht="15.75" customHeight="1" x14ac:dyDescent="0.65"/>
    <row r="923" ht="15.75" customHeight="1" x14ac:dyDescent="0.65"/>
    <row r="924" ht="15.75" customHeight="1" x14ac:dyDescent="0.65"/>
    <row r="925" ht="15.75" customHeight="1" x14ac:dyDescent="0.65"/>
    <row r="926" ht="15.75" customHeight="1" x14ac:dyDescent="0.65"/>
    <row r="927" ht="15.75" customHeight="1" x14ac:dyDescent="0.65"/>
    <row r="928" ht="15.75" customHeight="1" x14ac:dyDescent="0.65"/>
    <row r="929" ht="15.75" customHeight="1" x14ac:dyDescent="0.65"/>
    <row r="930" ht="15.75" customHeight="1" x14ac:dyDescent="0.65"/>
    <row r="931" ht="15.75" customHeight="1" x14ac:dyDescent="0.65"/>
    <row r="932" ht="15.75" customHeight="1" x14ac:dyDescent="0.65"/>
    <row r="933" ht="15.75" customHeight="1" x14ac:dyDescent="0.65"/>
    <row r="934" ht="15.75" customHeight="1" x14ac:dyDescent="0.65"/>
    <row r="935" ht="15.75" customHeight="1" x14ac:dyDescent="0.65"/>
    <row r="936" ht="15.75" customHeight="1" x14ac:dyDescent="0.65"/>
    <row r="937" ht="15.75" customHeight="1" x14ac:dyDescent="0.65"/>
    <row r="938" ht="15.75" customHeight="1" x14ac:dyDescent="0.65"/>
    <row r="939" ht="15.75" customHeight="1" x14ac:dyDescent="0.65"/>
    <row r="940" ht="15.75" customHeight="1" x14ac:dyDescent="0.65"/>
    <row r="941" ht="15.75" customHeight="1" x14ac:dyDescent="0.65"/>
    <row r="942" ht="15.75" customHeight="1" x14ac:dyDescent="0.65"/>
    <row r="943" ht="15.75" customHeight="1" x14ac:dyDescent="0.65"/>
    <row r="944" ht="15.75" customHeight="1" x14ac:dyDescent="0.65"/>
    <row r="945" ht="15.75" customHeight="1" x14ac:dyDescent="0.65"/>
    <row r="946" ht="15.75" customHeight="1" x14ac:dyDescent="0.65"/>
    <row r="947" ht="15.75" customHeight="1" x14ac:dyDescent="0.65"/>
    <row r="948" ht="15.75" customHeight="1" x14ac:dyDescent="0.65"/>
    <row r="949" ht="15.75" customHeight="1" x14ac:dyDescent="0.65"/>
    <row r="950" ht="15.75" customHeight="1" x14ac:dyDescent="0.65"/>
    <row r="951" ht="15.75" customHeight="1" x14ac:dyDescent="0.65"/>
    <row r="952" ht="15.75" customHeight="1" x14ac:dyDescent="0.65"/>
    <row r="953" ht="15.75" customHeight="1" x14ac:dyDescent="0.65"/>
    <row r="954" ht="15.75" customHeight="1" x14ac:dyDescent="0.65"/>
    <row r="955" ht="15.75" customHeight="1" x14ac:dyDescent="0.65"/>
    <row r="956" ht="15.75" customHeight="1" x14ac:dyDescent="0.65"/>
    <row r="957" ht="15.75" customHeight="1" x14ac:dyDescent="0.65"/>
    <row r="958" ht="15.75" customHeight="1" x14ac:dyDescent="0.65"/>
    <row r="959" ht="15.75" customHeight="1" x14ac:dyDescent="0.65"/>
    <row r="960" ht="15.75" customHeight="1" x14ac:dyDescent="0.65"/>
    <row r="961" ht="15.75" customHeight="1" x14ac:dyDescent="0.65"/>
    <row r="962" ht="15.75" customHeight="1" x14ac:dyDescent="0.65"/>
    <row r="963" ht="15.75" customHeight="1" x14ac:dyDescent="0.65"/>
    <row r="964" ht="15.75" customHeight="1" x14ac:dyDescent="0.65"/>
    <row r="965" ht="15.75" customHeight="1" x14ac:dyDescent="0.65"/>
    <row r="966" ht="15.75" customHeight="1" x14ac:dyDescent="0.65"/>
    <row r="967" ht="15.75" customHeight="1" x14ac:dyDescent="0.65"/>
    <row r="968" ht="15.75" customHeight="1" x14ac:dyDescent="0.65"/>
    <row r="969" ht="15.75" customHeight="1" x14ac:dyDescent="0.65"/>
    <row r="970" ht="15.75" customHeight="1" x14ac:dyDescent="0.65"/>
    <row r="971" ht="15.75" customHeight="1" x14ac:dyDescent="0.65"/>
    <row r="972" ht="15.75" customHeight="1" x14ac:dyDescent="0.65"/>
    <row r="973" ht="15.75" customHeight="1" x14ac:dyDescent="0.65"/>
    <row r="974" ht="15.75" customHeight="1" x14ac:dyDescent="0.65"/>
    <row r="975" ht="15.75" customHeight="1" x14ac:dyDescent="0.65"/>
    <row r="976" ht="15.75" customHeight="1" x14ac:dyDescent="0.65"/>
    <row r="977" ht="15.75" customHeight="1" x14ac:dyDescent="0.65"/>
    <row r="978" ht="15.75" customHeight="1" x14ac:dyDescent="0.65"/>
    <row r="979" ht="15.75" customHeight="1" x14ac:dyDescent="0.65"/>
    <row r="980" ht="15.75" customHeight="1" x14ac:dyDescent="0.65"/>
    <row r="981" ht="15.75" customHeight="1" x14ac:dyDescent="0.65"/>
    <row r="982" ht="15.75" customHeight="1" x14ac:dyDescent="0.65"/>
    <row r="983" ht="15.75" customHeight="1" x14ac:dyDescent="0.65"/>
    <row r="984" ht="15.75" customHeight="1" x14ac:dyDescent="0.65"/>
    <row r="985" ht="15.75" customHeight="1" x14ac:dyDescent="0.65"/>
    <row r="986" ht="15.75" customHeight="1" x14ac:dyDescent="0.65"/>
    <row r="987" ht="15.75" customHeight="1" x14ac:dyDescent="0.65"/>
    <row r="988" ht="15.75" customHeight="1" x14ac:dyDescent="0.65"/>
    <row r="989" ht="15.75" customHeight="1" x14ac:dyDescent="0.65"/>
    <row r="990" ht="15.75" customHeight="1" x14ac:dyDescent="0.65"/>
    <row r="991" ht="15.75" customHeight="1" x14ac:dyDescent="0.65"/>
    <row r="992" ht="15.75" customHeight="1" x14ac:dyDescent="0.65"/>
    <row r="993" ht="15.75" customHeight="1" x14ac:dyDescent="0.65"/>
    <row r="994" ht="15.75" customHeight="1" x14ac:dyDescent="0.65"/>
    <row r="995" ht="15.75" customHeight="1" x14ac:dyDescent="0.65"/>
    <row r="996" ht="15.75" customHeight="1" x14ac:dyDescent="0.65"/>
    <row r="997" ht="15.75" customHeight="1" x14ac:dyDescent="0.65"/>
    <row r="998" ht="15.75" customHeight="1" x14ac:dyDescent="0.65"/>
    <row r="999" ht="15.75" customHeight="1" x14ac:dyDescent="0.65"/>
    <row r="1000" ht="15.75" customHeight="1" x14ac:dyDescent="0.65"/>
  </sheetData>
  <mergeCells count="1">
    <mergeCell ref="B3:K3"/>
  </mergeCells>
  <hyperlinks>
    <hyperlink ref="B57" r:id="rId1" xr:uid="{9FEF129B-D696-4E54-BC66-A7B1A2AEFE82}"/>
  </hyperlinks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3D23D-A062-4A17-A3A9-D14A938B4B23}">
  <dimension ref="A1:G1000"/>
  <sheetViews>
    <sheetView workbookViewId="0"/>
  </sheetViews>
  <sheetFormatPr defaultColWidth="14.40625" defaultRowHeight="15" customHeight="1" x14ac:dyDescent="0.65"/>
  <cols>
    <col min="1" max="1" width="8.7265625" style="28" customWidth="1"/>
    <col min="2" max="2" width="13.26953125" style="28" customWidth="1"/>
    <col min="3" max="26" width="8.7265625" style="28" customWidth="1"/>
    <col min="27" max="16384" width="14.40625" style="28"/>
  </cols>
  <sheetData>
    <row r="1" spans="1:7" ht="14.75" x14ac:dyDescent="0.75">
      <c r="A1" s="32" t="str">
        <f>About!B2</f>
        <v>NM</v>
      </c>
      <c r="B1" s="32">
        <f>SUMIFS(D4:D53,A4:A53,A1)</f>
        <v>154.76190476190476</v>
      </c>
    </row>
    <row r="3" spans="1:7" ht="14.75" x14ac:dyDescent="0.75">
      <c r="A3" s="32" t="s">
        <v>100</v>
      </c>
      <c r="B3" s="32" t="s">
        <v>221</v>
      </c>
      <c r="C3" s="32" t="s">
        <v>218</v>
      </c>
      <c r="D3" s="32" t="s">
        <v>217</v>
      </c>
      <c r="G3" s="32" t="s">
        <v>222</v>
      </c>
    </row>
    <row r="4" spans="1:7" ht="16" x14ac:dyDescent="0.8">
      <c r="A4" s="45" t="s">
        <v>102</v>
      </c>
      <c r="B4" s="32">
        <v>12727</v>
      </c>
      <c r="C4" s="32">
        <f t="shared" ref="C4:C53" si="0">B4/$G$4</f>
        <v>2.0755055446836268</v>
      </c>
      <c r="D4" s="32">
        <f t="shared" ref="D4:D53" si="1">C4*1000</f>
        <v>2075.5055446836268</v>
      </c>
      <c r="G4" s="32">
        <f>8760*0.7</f>
        <v>6132</v>
      </c>
    </row>
    <row r="5" spans="1:7" ht="16" x14ac:dyDescent="0.8">
      <c r="A5" s="45" t="s">
        <v>104</v>
      </c>
      <c r="B5" s="32">
        <v>575</v>
      </c>
      <c r="C5" s="32">
        <f t="shared" si="0"/>
        <v>9.3770384866275272E-2</v>
      </c>
      <c r="D5" s="32">
        <f t="shared" si="1"/>
        <v>93.770384866275279</v>
      </c>
    </row>
    <row r="6" spans="1:7" ht="16" x14ac:dyDescent="0.8">
      <c r="A6" s="45" t="s">
        <v>106</v>
      </c>
      <c r="B6" s="32">
        <v>1925</v>
      </c>
      <c r="C6" s="32">
        <f t="shared" si="0"/>
        <v>0.3139269406392694</v>
      </c>
      <c r="D6" s="32">
        <f t="shared" si="1"/>
        <v>313.92694063926939</v>
      </c>
    </row>
    <row r="7" spans="1:7" ht="16" x14ac:dyDescent="0.8">
      <c r="A7" s="45" t="s">
        <v>108</v>
      </c>
      <c r="B7" s="32">
        <v>15444</v>
      </c>
      <c r="C7" s="32">
        <f t="shared" si="0"/>
        <v>2.5185909980430528</v>
      </c>
      <c r="D7" s="32">
        <f t="shared" si="1"/>
        <v>2518.5909980430529</v>
      </c>
    </row>
    <row r="8" spans="1:7" ht="16" x14ac:dyDescent="0.8">
      <c r="A8" s="45" t="s">
        <v>110</v>
      </c>
      <c r="B8" s="32">
        <v>27919</v>
      </c>
      <c r="C8" s="32">
        <f t="shared" si="0"/>
        <v>4.5530006523157205</v>
      </c>
      <c r="D8" s="32">
        <f t="shared" si="1"/>
        <v>4553.0006523157208</v>
      </c>
    </row>
    <row r="9" spans="1:7" ht="16" x14ac:dyDescent="0.8">
      <c r="A9" s="45" t="s">
        <v>112</v>
      </c>
      <c r="B9" s="32">
        <v>4138</v>
      </c>
      <c r="C9" s="32">
        <f t="shared" si="0"/>
        <v>0.67482061317677755</v>
      </c>
      <c r="D9" s="32">
        <f t="shared" si="1"/>
        <v>674.82061317677756</v>
      </c>
    </row>
    <row r="10" spans="1:7" ht="16" x14ac:dyDescent="0.8">
      <c r="A10" s="45" t="s">
        <v>114</v>
      </c>
      <c r="B10" s="32">
        <v>909</v>
      </c>
      <c r="C10" s="32">
        <f t="shared" si="0"/>
        <v>0.14823874755381605</v>
      </c>
      <c r="D10" s="32">
        <f t="shared" si="1"/>
        <v>148.23874755381604</v>
      </c>
    </row>
    <row r="11" spans="1:7" ht="16" x14ac:dyDescent="0.8">
      <c r="A11" s="45" t="s">
        <v>116</v>
      </c>
      <c r="B11" s="32">
        <v>898</v>
      </c>
      <c r="C11" s="32">
        <f t="shared" si="0"/>
        <v>0.14644487932159164</v>
      </c>
      <c r="D11" s="32">
        <f t="shared" si="1"/>
        <v>146.44487932159163</v>
      </c>
    </row>
    <row r="12" spans="1:7" ht="16" x14ac:dyDescent="0.8">
      <c r="A12" s="45" t="s">
        <v>118</v>
      </c>
      <c r="B12" s="32">
        <v>13358</v>
      </c>
      <c r="C12" s="32">
        <f t="shared" si="0"/>
        <v>2.1784083496412263</v>
      </c>
      <c r="D12" s="32">
        <f t="shared" si="1"/>
        <v>2178.4083496412263</v>
      </c>
    </row>
    <row r="13" spans="1:7" ht="16" x14ac:dyDescent="0.8">
      <c r="A13" s="45" t="s">
        <v>120</v>
      </c>
      <c r="B13" s="32">
        <v>16903</v>
      </c>
      <c r="C13" s="32">
        <f t="shared" si="0"/>
        <v>2.7565231572080888</v>
      </c>
      <c r="D13" s="32">
        <f t="shared" si="1"/>
        <v>2756.5231572080888</v>
      </c>
    </row>
    <row r="14" spans="1:7" ht="16" x14ac:dyDescent="0.8">
      <c r="A14" s="45" t="s">
        <v>122</v>
      </c>
      <c r="B14" s="32">
        <v>724</v>
      </c>
      <c r="C14" s="32">
        <f t="shared" si="0"/>
        <v>0.11806914546640573</v>
      </c>
      <c r="D14" s="32">
        <f t="shared" si="1"/>
        <v>118.06914546640573</v>
      </c>
    </row>
    <row r="15" spans="1:7" ht="16" x14ac:dyDescent="0.8">
      <c r="A15" s="45" t="s">
        <v>124</v>
      </c>
      <c r="B15" s="32">
        <v>5958</v>
      </c>
      <c r="C15" s="32">
        <f t="shared" si="0"/>
        <v>0.97162426614481412</v>
      </c>
      <c r="D15" s="32">
        <f t="shared" si="1"/>
        <v>971.6242661448141</v>
      </c>
    </row>
    <row r="16" spans="1:7" ht="16" x14ac:dyDescent="0.8">
      <c r="A16" s="45" t="s">
        <v>126</v>
      </c>
      <c r="B16" s="32">
        <v>31960</v>
      </c>
      <c r="C16" s="32">
        <f t="shared" si="0"/>
        <v>5.2120026092628828</v>
      </c>
      <c r="D16" s="32">
        <f t="shared" si="1"/>
        <v>5212.0026092628832</v>
      </c>
    </row>
    <row r="17" spans="1:4" ht="16" x14ac:dyDescent="0.8">
      <c r="A17" s="45" t="s">
        <v>128</v>
      </c>
      <c r="B17" s="32">
        <v>17920</v>
      </c>
      <c r="C17" s="32">
        <f t="shared" si="0"/>
        <v>2.9223744292237441</v>
      </c>
      <c r="D17" s="32">
        <f t="shared" si="1"/>
        <v>2922.3744292237443</v>
      </c>
    </row>
    <row r="18" spans="1:4" ht="16" x14ac:dyDescent="0.8">
      <c r="A18" s="45" t="s">
        <v>130</v>
      </c>
      <c r="B18" s="32">
        <v>28928</v>
      </c>
      <c r="C18" s="32">
        <f t="shared" si="0"/>
        <v>4.7175472928897584</v>
      </c>
      <c r="D18" s="32">
        <f t="shared" si="1"/>
        <v>4717.547292889758</v>
      </c>
    </row>
    <row r="19" spans="1:4" ht="16" x14ac:dyDescent="0.8">
      <c r="A19" s="45" t="s">
        <v>132</v>
      </c>
      <c r="B19" s="32">
        <v>12857</v>
      </c>
      <c r="C19" s="32">
        <f t="shared" si="0"/>
        <v>2.0967058056099153</v>
      </c>
      <c r="D19" s="32">
        <f t="shared" si="1"/>
        <v>2096.7058056099154</v>
      </c>
    </row>
    <row r="20" spans="1:4" ht="16" x14ac:dyDescent="0.8">
      <c r="A20" s="45" t="s">
        <v>134</v>
      </c>
      <c r="B20" s="32">
        <v>8322</v>
      </c>
      <c r="C20" s="32">
        <f t="shared" si="0"/>
        <v>1.3571428571428572</v>
      </c>
      <c r="D20" s="32">
        <f t="shared" si="1"/>
        <v>1357.1428571428571</v>
      </c>
    </row>
    <row r="21" spans="1:4" ht="15.75" customHeight="1" x14ac:dyDescent="0.8">
      <c r="A21" s="45" t="s">
        <v>136</v>
      </c>
      <c r="B21" s="32">
        <v>14873</v>
      </c>
      <c r="C21" s="32">
        <f t="shared" si="0"/>
        <v>2.4254729288975865</v>
      </c>
      <c r="D21" s="32">
        <f t="shared" si="1"/>
        <v>2425.4729288975864</v>
      </c>
    </row>
    <row r="22" spans="1:4" ht="15.75" customHeight="1" x14ac:dyDescent="0.8">
      <c r="A22" s="45" t="s">
        <v>138</v>
      </c>
      <c r="B22" s="32">
        <v>4398</v>
      </c>
      <c r="C22" s="32">
        <f t="shared" si="0"/>
        <v>0.71722113502935425</v>
      </c>
      <c r="D22" s="32">
        <f t="shared" si="1"/>
        <v>717.22113502935429</v>
      </c>
    </row>
    <row r="23" spans="1:4" ht="15.75" customHeight="1" x14ac:dyDescent="0.8">
      <c r="A23" s="45" t="s">
        <v>140</v>
      </c>
      <c r="B23" s="32">
        <v>3329</v>
      </c>
      <c r="C23" s="32">
        <f t="shared" si="0"/>
        <v>0.54288975864318334</v>
      </c>
      <c r="D23" s="32">
        <f t="shared" si="1"/>
        <v>542.88975864318331</v>
      </c>
    </row>
    <row r="24" spans="1:4" ht="15.75" customHeight="1" x14ac:dyDescent="0.8">
      <c r="A24" s="45" t="s">
        <v>142</v>
      </c>
      <c r="B24" s="32">
        <v>2149</v>
      </c>
      <c r="C24" s="32">
        <f t="shared" si="0"/>
        <v>0.3504566210045662</v>
      </c>
      <c r="D24" s="32">
        <f t="shared" si="1"/>
        <v>350.45662100456622</v>
      </c>
    </row>
    <row r="25" spans="1:4" ht="15.75" customHeight="1" x14ac:dyDescent="0.8">
      <c r="A25" s="45" t="s">
        <v>144</v>
      </c>
      <c r="B25" s="32">
        <v>11897</v>
      </c>
      <c r="C25" s="32">
        <f t="shared" si="0"/>
        <v>1.9401500326157861</v>
      </c>
      <c r="D25" s="32">
        <f t="shared" si="1"/>
        <v>1940.1500326157861</v>
      </c>
    </row>
    <row r="26" spans="1:4" ht="15.75" customHeight="1" x14ac:dyDescent="0.8">
      <c r="A26" s="45" t="s">
        <v>145</v>
      </c>
      <c r="B26" s="32">
        <v>21391</v>
      </c>
      <c r="C26" s="32">
        <f t="shared" si="0"/>
        <v>3.4884213959556427</v>
      </c>
      <c r="D26" s="32">
        <f t="shared" si="1"/>
        <v>3488.4213959556428</v>
      </c>
    </row>
    <row r="27" spans="1:4" ht="15.75" customHeight="1" x14ac:dyDescent="0.8">
      <c r="A27" s="45" t="s">
        <v>147</v>
      </c>
      <c r="B27" s="32">
        <v>15287</v>
      </c>
      <c r="C27" s="32">
        <f t="shared" si="0"/>
        <v>2.4929876060013045</v>
      </c>
      <c r="D27" s="32">
        <f t="shared" si="1"/>
        <v>2492.9876060013044</v>
      </c>
    </row>
    <row r="28" spans="1:4" ht="15.75" customHeight="1" x14ac:dyDescent="0.8">
      <c r="A28" s="45" t="s">
        <v>149</v>
      </c>
      <c r="B28" s="32">
        <v>13986</v>
      </c>
      <c r="C28" s="32">
        <f t="shared" si="0"/>
        <v>2.2808219178082192</v>
      </c>
      <c r="D28" s="32">
        <f t="shared" si="1"/>
        <v>2280.821917808219</v>
      </c>
    </row>
    <row r="29" spans="1:4" ht="15.75" customHeight="1" x14ac:dyDescent="0.8">
      <c r="A29" s="45" t="s">
        <v>151</v>
      </c>
      <c r="B29" s="32">
        <v>5072</v>
      </c>
      <c r="C29" s="32">
        <f t="shared" si="0"/>
        <v>0.82713633398564901</v>
      </c>
      <c r="D29" s="32">
        <f t="shared" si="1"/>
        <v>827.136333985649</v>
      </c>
    </row>
    <row r="30" spans="1:4" ht="15.75" customHeight="1" x14ac:dyDescent="0.8">
      <c r="A30" s="45" t="s">
        <v>153</v>
      </c>
      <c r="B30" s="32">
        <v>17023</v>
      </c>
      <c r="C30" s="32">
        <f t="shared" si="0"/>
        <v>2.7760926288323549</v>
      </c>
      <c r="D30" s="32">
        <f t="shared" si="1"/>
        <v>2776.0926288323549</v>
      </c>
    </row>
    <row r="31" spans="1:4" ht="15.75" customHeight="1" x14ac:dyDescent="0.8">
      <c r="A31" s="45" t="s">
        <v>155</v>
      </c>
      <c r="B31" s="32">
        <v>614</v>
      </c>
      <c r="C31" s="32">
        <f t="shared" si="0"/>
        <v>0.10013046314416177</v>
      </c>
      <c r="D31" s="32">
        <f t="shared" si="1"/>
        <v>100.13046314416177</v>
      </c>
    </row>
    <row r="32" spans="1:4" ht="15.75" customHeight="1" x14ac:dyDescent="0.8">
      <c r="A32" s="45" t="s">
        <v>157</v>
      </c>
      <c r="B32" s="32">
        <v>1343</v>
      </c>
      <c r="C32" s="32">
        <f t="shared" si="0"/>
        <v>0.21901500326157861</v>
      </c>
      <c r="D32" s="32">
        <f t="shared" si="1"/>
        <v>219.01500326157861</v>
      </c>
    </row>
    <row r="33" spans="1:4" ht="15.75" customHeight="1" x14ac:dyDescent="0.8">
      <c r="A33" s="45" t="s">
        <v>159</v>
      </c>
      <c r="B33" s="32">
        <v>3523</v>
      </c>
      <c r="C33" s="32">
        <f t="shared" si="0"/>
        <v>0.57452707110241352</v>
      </c>
      <c r="D33" s="32">
        <f t="shared" si="1"/>
        <v>574.52707110241352</v>
      </c>
    </row>
    <row r="34" spans="1:4" ht="15.75" customHeight="1" x14ac:dyDescent="0.8">
      <c r="A34" s="45" t="s">
        <v>161</v>
      </c>
      <c r="B34" s="32">
        <v>949</v>
      </c>
      <c r="C34" s="32">
        <f t="shared" si="0"/>
        <v>0.15476190476190477</v>
      </c>
      <c r="D34" s="32">
        <f t="shared" si="1"/>
        <v>154.76190476190476</v>
      </c>
    </row>
    <row r="35" spans="1:4" ht="15.75" customHeight="1" x14ac:dyDescent="0.8">
      <c r="A35" s="45" t="s">
        <v>163</v>
      </c>
      <c r="B35" s="32">
        <v>8509</v>
      </c>
      <c r="C35" s="32">
        <f t="shared" si="0"/>
        <v>1.3876386170906718</v>
      </c>
      <c r="D35" s="32">
        <f t="shared" si="1"/>
        <v>1387.6386170906719</v>
      </c>
    </row>
    <row r="36" spans="1:4" ht="15.75" customHeight="1" x14ac:dyDescent="0.8">
      <c r="A36" s="45" t="s">
        <v>165</v>
      </c>
      <c r="B36" s="32">
        <v>16650</v>
      </c>
      <c r="C36" s="32">
        <f t="shared" si="0"/>
        <v>2.7152641878669277</v>
      </c>
      <c r="D36" s="32">
        <f t="shared" si="1"/>
        <v>2715.2641878669278</v>
      </c>
    </row>
    <row r="37" spans="1:4" ht="15.75" customHeight="1" x14ac:dyDescent="0.8">
      <c r="A37" s="45" t="s">
        <v>167</v>
      </c>
      <c r="B37" s="32">
        <v>8216</v>
      </c>
      <c r="C37" s="32">
        <f t="shared" si="0"/>
        <v>1.3398564905414221</v>
      </c>
      <c r="D37" s="32">
        <f t="shared" si="1"/>
        <v>1339.8564905414221</v>
      </c>
    </row>
    <row r="38" spans="1:4" ht="15.75" customHeight="1" x14ac:dyDescent="0.8">
      <c r="A38" s="45" t="s">
        <v>169</v>
      </c>
      <c r="B38" s="32">
        <v>14372</v>
      </c>
      <c r="C38" s="32">
        <f t="shared" si="0"/>
        <v>2.3437703848662754</v>
      </c>
      <c r="D38" s="32">
        <f t="shared" si="1"/>
        <v>2343.7703848662754</v>
      </c>
    </row>
    <row r="39" spans="1:4" ht="15.75" customHeight="1" x14ac:dyDescent="0.8">
      <c r="A39" s="45" t="s">
        <v>171</v>
      </c>
      <c r="B39" s="32">
        <v>5094</v>
      </c>
      <c r="C39" s="32">
        <f t="shared" si="0"/>
        <v>0.83072407045009788</v>
      </c>
      <c r="D39" s="32">
        <f t="shared" si="1"/>
        <v>830.72407045009788</v>
      </c>
    </row>
    <row r="40" spans="1:4" ht="15.75" customHeight="1" x14ac:dyDescent="0.8">
      <c r="A40" s="45" t="s">
        <v>173</v>
      </c>
      <c r="B40" s="32">
        <v>14684</v>
      </c>
      <c r="C40" s="32">
        <f t="shared" si="0"/>
        <v>2.3946510110893673</v>
      </c>
      <c r="D40" s="32">
        <f t="shared" si="1"/>
        <v>2394.6510110893673</v>
      </c>
    </row>
    <row r="41" spans="1:4" ht="15.75" customHeight="1" x14ac:dyDescent="0.8">
      <c r="A41" s="45" t="s">
        <v>175</v>
      </c>
      <c r="B41" s="32">
        <v>13446</v>
      </c>
      <c r="C41" s="32">
        <f t="shared" si="0"/>
        <v>2.1927592954990214</v>
      </c>
      <c r="D41" s="32">
        <f t="shared" si="1"/>
        <v>2192.7592954990214</v>
      </c>
    </row>
    <row r="42" spans="1:4" ht="15.75" customHeight="1" x14ac:dyDescent="0.8">
      <c r="A42" s="45" t="s">
        <v>177</v>
      </c>
      <c r="B42" s="32">
        <v>618</v>
      </c>
      <c r="C42" s="32">
        <f t="shared" si="0"/>
        <v>0.10078277886497064</v>
      </c>
      <c r="D42" s="32">
        <f t="shared" si="1"/>
        <v>100.78277886497064</v>
      </c>
    </row>
    <row r="43" spans="1:4" ht="15.75" customHeight="1" x14ac:dyDescent="0.8">
      <c r="A43" s="45" t="s">
        <v>179</v>
      </c>
      <c r="B43" s="32">
        <v>8415</v>
      </c>
      <c r="C43" s="32">
        <f t="shared" si="0"/>
        <v>1.3723091976516635</v>
      </c>
      <c r="D43" s="32">
        <f t="shared" si="1"/>
        <v>1372.3091976516635</v>
      </c>
    </row>
    <row r="44" spans="1:4" ht="15.75" customHeight="1" x14ac:dyDescent="0.8">
      <c r="A44" s="45" t="s">
        <v>181</v>
      </c>
      <c r="B44" s="32">
        <v>8615</v>
      </c>
      <c r="C44" s="32">
        <f t="shared" si="0"/>
        <v>1.4049249836921069</v>
      </c>
      <c r="D44" s="32">
        <f t="shared" si="1"/>
        <v>1404.9249836921069</v>
      </c>
    </row>
    <row r="45" spans="1:4" ht="15.75" customHeight="1" x14ac:dyDescent="0.8">
      <c r="A45" s="45" t="s">
        <v>183</v>
      </c>
      <c r="B45" s="32">
        <v>8080</v>
      </c>
      <c r="C45" s="32">
        <f t="shared" si="0"/>
        <v>1.3176777560339203</v>
      </c>
      <c r="D45" s="32">
        <f t="shared" si="1"/>
        <v>1317.6777560339203</v>
      </c>
    </row>
    <row r="46" spans="1:4" ht="15.75" customHeight="1" x14ac:dyDescent="0.8">
      <c r="A46" s="45" t="s">
        <v>185</v>
      </c>
      <c r="B46" s="32">
        <v>21976</v>
      </c>
      <c r="C46" s="32">
        <f t="shared" si="0"/>
        <v>3.5838225701239401</v>
      </c>
      <c r="D46" s="32">
        <f t="shared" si="1"/>
        <v>3583.8225701239403</v>
      </c>
    </row>
    <row r="47" spans="1:4" ht="15.75" customHeight="1" x14ac:dyDescent="0.8">
      <c r="A47" s="45" t="s">
        <v>187</v>
      </c>
      <c r="B47" s="32">
        <v>862</v>
      </c>
      <c r="C47" s="32">
        <f t="shared" si="0"/>
        <v>0.1405740378343118</v>
      </c>
      <c r="D47" s="32">
        <f t="shared" si="1"/>
        <v>140.57403783431181</v>
      </c>
    </row>
    <row r="48" spans="1:4" ht="15.75" customHeight="1" x14ac:dyDescent="0.8">
      <c r="A48" s="45" t="s">
        <v>189</v>
      </c>
      <c r="B48" s="32">
        <v>695</v>
      </c>
      <c r="C48" s="32">
        <f t="shared" si="0"/>
        <v>0.11333985649054142</v>
      </c>
      <c r="D48" s="32">
        <f t="shared" si="1"/>
        <v>113.33985649054142</v>
      </c>
    </row>
    <row r="49" spans="1:4" ht="15.75" customHeight="1" x14ac:dyDescent="0.8">
      <c r="A49" s="45" t="s">
        <v>191</v>
      </c>
      <c r="B49" s="32">
        <v>10365</v>
      </c>
      <c r="C49" s="32">
        <f t="shared" si="0"/>
        <v>1.6903131115459882</v>
      </c>
      <c r="D49" s="32">
        <f t="shared" si="1"/>
        <v>1690.3131115459882</v>
      </c>
    </row>
    <row r="50" spans="1:4" ht="15.75" customHeight="1" x14ac:dyDescent="0.8">
      <c r="A50" s="45" t="s">
        <v>193</v>
      </c>
      <c r="B50" s="32">
        <v>13826</v>
      </c>
      <c r="C50" s="32">
        <f t="shared" si="0"/>
        <v>2.2547292889758643</v>
      </c>
      <c r="D50" s="32">
        <f t="shared" si="1"/>
        <v>2254.7292889758642</v>
      </c>
    </row>
    <row r="51" spans="1:4" ht="15.75" customHeight="1" x14ac:dyDescent="0.8">
      <c r="A51" s="45" t="s">
        <v>195</v>
      </c>
      <c r="B51" s="32">
        <v>2688</v>
      </c>
      <c r="C51" s="32">
        <f t="shared" si="0"/>
        <v>0.43835616438356162</v>
      </c>
      <c r="D51" s="32">
        <f t="shared" si="1"/>
        <v>438.35616438356163</v>
      </c>
    </row>
    <row r="52" spans="1:4" ht="15.75" customHeight="1" x14ac:dyDescent="0.8">
      <c r="A52" s="45" t="s">
        <v>197</v>
      </c>
      <c r="B52" s="32">
        <v>13295</v>
      </c>
      <c r="C52" s="32">
        <f t="shared" si="0"/>
        <v>2.1681343770384864</v>
      </c>
      <c r="D52" s="32">
        <f t="shared" si="1"/>
        <v>2168.1343770384865</v>
      </c>
    </row>
    <row r="53" spans="1:4" ht="15.75" customHeight="1" x14ac:dyDescent="0.8">
      <c r="A53" s="45" t="s">
        <v>199</v>
      </c>
      <c r="B53" s="32">
        <v>553</v>
      </c>
      <c r="C53" s="32">
        <f t="shared" si="0"/>
        <v>9.0182648401826479E-2</v>
      </c>
      <c r="D53" s="32">
        <f t="shared" si="1"/>
        <v>90.182648401826484</v>
      </c>
    </row>
    <row r="54" spans="1:4" ht="15.75" customHeight="1" x14ac:dyDescent="0.8">
      <c r="A54" s="50"/>
    </row>
    <row r="55" spans="1:4" ht="15.75" customHeight="1" x14ac:dyDescent="0.65"/>
    <row r="56" spans="1:4" ht="15.75" customHeight="1" x14ac:dyDescent="0.65"/>
    <row r="57" spans="1:4" ht="15.75" customHeight="1" x14ac:dyDescent="0.65"/>
    <row r="58" spans="1:4" ht="15.75" customHeight="1" x14ac:dyDescent="0.65"/>
    <row r="59" spans="1:4" ht="15.75" customHeight="1" x14ac:dyDescent="0.65"/>
    <row r="60" spans="1:4" ht="15.75" customHeight="1" x14ac:dyDescent="0.65"/>
    <row r="61" spans="1:4" ht="15.75" customHeight="1" x14ac:dyDescent="0.65"/>
    <row r="62" spans="1:4" ht="15.75" customHeight="1" x14ac:dyDescent="0.65"/>
    <row r="63" spans="1:4" ht="15.75" customHeight="1" x14ac:dyDescent="0.65"/>
    <row r="64" spans="1:4" ht="15.75" customHeight="1" x14ac:dyDescent="0.65"/>
    <row r="65" ht="15.75" customHeight="1" x14ac:dyDescent="0.65"/>
    <row r="66" ht="15.75" customHeight="1" x14ac:dyDescent="0.65"/>
    <row r="67" ht="15.75" customHeight="1" x14ac:dyDescent="0.65"/>
    <row r="68" ht="15.75" customHeight="1" x14ac:dyDescent="0.65"/>
    <row r="69" ht="15.75" customHeight="1" x14ac:dyDescent="0.65"/>
    <row r="70" ht="15.75" customHeight="1" x14ac:dyDescent="0.65"/>
    <row r="71" ht="15.75" customHeight="1" x14ac:dyDescent="0.65"/>
    <row r="72" ht="15.75" customHeight="1" x14ac:dyDescent="0.65"/>
    <row r="73" ht="15.75" customHeight="1" x14ac:dyDescent="0.65"/>
    <row r="74" ht="15.75" customHeight="1" x14ac:dyDescent="0.65"/>
    <row r="75" ht="15.75" customHeight="1" x14ac:dyDescent="0.65"/>
    <row r="76" ht="15.75" customHeight="1" x14ac:dyDescent="0.65"/>
    <row r="77" ht="15.75" customHeight="1" x14ac:dyDescent="0.65"/>
    <row r="78" ht="15.75" customHeight="1" x14ac:dyDescent="0.65"/>
    <row r="79" ht="15.75" customHeight="1" x14ac:dyDescent="0.65"/>
    <row r="80" ht="15.75" customHeight="1" x14ac:dyDescent="0.65"/>
    <row r="81" ht="15.75" customHeight="1" x14ac:dyDescent="0.65"/>
    <row r="82" ht="15.75" customHeight="1" x14ac:dyDescent="0.65"/>
    <row r="83" ht="15.75" customHeight="1" x14ac:dyDescent="0.65"/>
    <row r="84" ht="15.75" customHeight="1" x14ac:dyDescent="0.65"/>
    <row r="85" ht="15.75" customHeight="1" x14ac:dyDescent="0.65"/>
    <row r="86" ht="15.75" customHeight="1" x14ac:dyDescent="0.65"/>
    <row r="87" ht="15.75" customHeight="1" x14ac:dyDescent="0.65"/>
    <row r="88" ht="15.75" customHeight="1" x14ac:dyDescent="0.65"/>
    <row r="89" ht="15.75" customHeight="1" x14ac:dyDescent="0.65"/>
    <row r="90" ht="15.75" customHeight="1" x14ac:dyDescent="0.65"/>
    <row r="91" ht="15.75" customHeight="1" x14ac:dyDescent="0.65"/>
    <row r="92" ht="15.75" customHeight="1" x14ac:dyDescent="0.65"/>
    <row r="93" ht="15.75" customHeight="1" x14ac:dyDescent="0.65"/>
    <row r="94" ht="15.75" customHeight="1" x14ac:dyDescent="0.65"/>
    <row r="95" ht="15.75" customHeight="1" x14ac:dyDescent="0.65"/>
    <row r="96" ht="15.75" customHeight="1" x14ac:dyDescent="0.65"/>
    <row r="97" ht="15.75" customHeight="1" x14ac:dyDescent="0.65"/>
    <row r="98" ht="15.75" customHeight="1" x14ac:dyDescent="0.65"/>
    <row r="99" ht="15.75" customHeight="1" x14ac:dyDescent="0.65"/>
    <row r="100" ht="15.75" customHeight="1" x14ac:dyDescent="0.65"/>
    <row r="101" ht="15.75" customHeight="1" x14ac:dyDescent="0.65"/>
    <row r="102" ht="15.75" customHeight="1" x14ac:dyDescent="0.65"/>
    <row r="103" ht="15.75" customHeight="1" x14ac:dyDescent="0.65"/>
    <row r="104" ht="15.75" customHeight="1" x14ac:dyDescent="0.65"/>
    <row r="105" ht="15.75" customHeight="1" x14ac:dyDescent="0.65"/>
    <row r="106" ht="15.75" customHeight="1" x14ac:dyDescent="0.65"/>
    <row r="107" ht="15.75" customHeight="1" x14ac:dyDescent="0.65"/>
    <row r="108" ht="15.75" customHeight="1" x14ac:dyDescent="0.65"/>
    <row r="109" ht="15.75" customHeight="1" x14ac:dyDescent="0.65"/>
    <row r="110" ht="15.75" customHeight="1" x14ac:dyDescent="0.65"/>
    <row r="111" ht="15.75" customHeight="1" x14ac:dyDescent="0.65"/>
    <row r="112" ht="15.75" customHeight="1" x14ac:dyDescent="0.65"/>
    <row r="113" ht="15.75" customHeight="1" x14ac:dyDescent="0.65"/>
    <row r="114" ht="15.75" customHeight="1" x14ac:dyDescent="0.65"/>
    <row r="115" ht="15.75" customHeight="1" x14ac:dyDescent="0.65"/>
    <row r="116" ht="15.75" customHeight="1" x14ac:dyDescent="0.65"/>
    <row r="117" ht="15.75" customHeight="1" x14ac:dyDescent="0.65"/>
    <row r="118" ht="15.75" customHeight="1" x14ac:dyDescent="0.65"/>
    <row r="119" ht="15.75" customHeight="1" x14ac:dyDescent="0.65"/>
    <row r="120" ht="15.75" customHeight="1" x14ac:dyDescent="0.65"/>
    <row r="121" ht="15.75" customHeight="1" x14ac:dyDescent="0.65"/>
    <row r="122" ht="15.75" customHeight="1" x14ac:dyDescent="0.65"/>
    <row r="123" ht="15.75" customHeight="1" x14ac:dyDescent="0.65"/>
    <row r="124" ht="15.75" customHeight="1" x14ac:dyDescent="0.65"/>
    <row r="125" ht="15.75" customHeight="1" x14ac:dyDescent="0.65"/>
    <row r="126" ht="15.75" customHeight="1" x14ac:dyDescent="0.65"/>
    <row r="127" ht="15.75" customHeight="1" x14ac:dyDescent="0.65"/>
    <row r="128" ht="15.75" customHeight="1" x14ac:dyDescent="0.65"/>
    <row r="129" ht="15.75" customHeight="1" x14ac:dyDescent="0.65"/>
    <row r="130" ht="15.75" customHeight="1" x14ac:dyDescent="0.65"/>
    <row r="131" ht="15.75" customHeight="1" x14ac:dyDescent="0.65"/>
    <row r="132" ht="15.75" customHeight="1" x14ac:dyDescent="0.65"/>
    <row r="133" ht="15.75" customHeight="1" x14ac:dyDescent="0.65"/>
    <row r="134" ht="15.75" customHeight="1" x14ac:dyDescent="0.65"/>
    <row r="135" ht="15.75" customHeight="1" x14ac:dyDescent="0.65"/>
    <row r="136" ht="15.75" customHeight="1" x14ac:dyDescent="0.65"/>
    <row r="137" ht="15.75" customHeight="1" x14ac:dyDescent="0.65"/>
    <row r="138" ht="15.75" customHeight="1" x14ac:dyDescent="0.65"/>
    <row r="139" ht="15.75" customHeight="1" x14ac:dyDescent="0.65"/>
    <row r="140" ht="15.75" customHeight="1" x14ac:dyDescent="0.65"/>
    <row r="141" ht="15.75" customHeight="1" x14ac:dyDescent="0.65"/>
    <row r="142" ht="15.75" customHeight="1" x14ac:dyDescent="0.65"/>
    <row r="143" ht="15.75" customHeight="1" x14ac:dyDescent="0.65"/>
    <row r="144" ht="15.75" customHeight="1" x14ac:dyDescent="0.65"/>
    <row r="145" ht="15.75" customHeight="1" x14ac:dyDescent="0.65"/>
    <row r="146" ht="15.75" customHeight="1" x14ac:dyDescent="0.65"/>
    <row r="147" ht="15.75" customHeight="1" x14ac:dyDescent="0.65"/>
    <row r="148" ht="15.75" customHeight="1" x14ac:dyDescent="0.65"/>
    <row r="149" ht="15.75" customHeight="1" x14ac:dyDescent="0.65"/>
    <row r="150" ht="15.75" customHeight="1" x14ac:dyDescent="0.65"/>
    <row r="151" ht="15.75" customHeight="1" x14ac:dyDescent="0.65"/>
    <row r="152" ht="15.75" customHeight="1" x14ac:dyDescent="0.65"/>
    <row r="153" ht="15.75" customHeight="1" x14ac:dyDescent="0.65"/>
    <row r="154" ht="15.75" customHeight="1" x14ac:dyDescent="0.65"/>
    <row r="155" ht="15.75" customHeight="1" x14ac:dyDescent="0.65"/>
    <row r="156" ht="15.75" customHeight="1" x14ac:dyDescent="0.65"/>
    <row r="157" ht="15.75" customHeight="1" x14ac:dyDescent="0.65"/>
    <row r="158" ht="15.75" customHeight="1" x14ac:dyDescent="0.65"/>
    <row r="159" ht="15.75" customHeight="1" x14ac:dyDescent="0.65"/>
    <row r="160" ht="15.75" customHeight="1" x14ac:dyDescent="0.65"/>
    <row r="161" ht="15.75" customHeight="1" x14ac:dyDescent="0.65"/>
    <row r="162" ht="15.75" customHeight="1" x14ac:dyDescent="0.65"/>
    <row r="163" ht="15.75" customHeight="1" x14ac:dyDescent="0.65"/>
    <row r="164" ht="15.75" customHeight="1" x14ac:dyDescent="0.65"/>
    <row r="165" ht="15.75" customHeight="1" x14ac:dyDescent="0.65"/>
    <row r="166" ht="15.75" customHeight="1" x14ac:dyDescent="0.65"/>
    <row r="167" ht="15.75" customHeight="1" x14ac:dyDescent="0.65"/>
    <row r="168" ht="15.75" customHeight="1" x14ac:dyDescent="0.65"/>
    <row r="169" ht="15.75" customHeight="1" x14ac:dyDescent="0.65"/>
    <row r="170" ht="15.75" customHeight="1" x14ac:dyDescent="0.65"/>
    <row r="171" ht="15.75" customHeight="1" x14ac:dyDescent="0.65"/>
    <row r="172" ht="15.75" customHeight="1" x14ac:dyDescent="0.65"/>
    <row r="173" ht="15.75" customHeight="1" x14ac:dyDescent="0.65"/>
    <row r="174" ht="15.75" customHeight="1" x14ac:dyDescent="0.65"/>
    <row r="175" ht="15.75" customHeight="1" x14ac:dyDescent="0.65"/>
    <row r="176" ht="15.75" customHeight="1" x14ac:dyDescent="0.65"/>
    <row r="177" ht="15.75" customHeight="1" x14ac:dyDescent="0.65"/>
    <row r="178" ht="15.75" customHeight="1" x14ac:dyDescent="0.65"/>
    <row r="179" ht="15.75" customHeight="1" x14ac:dyDescent="0.65"/>
    <row r="180" ht="15.75" customHeight="1" x14ac:dyDescent="0.65"/>
    <row r="181" ht="15.75" customHeight="1" x14ac:dyDescent="0.65"/>
    <row r="182" ht="15.75" customHeight="1" x14ac:dyDescent="0.65"/>
    <row r="183" ht="15.75" customHeight="1" x14ac:dyDescent="0.65"/>
    <row r="184" ht="15.75" customHeight="1" x14ac:dyDescent="0.65"/>
    <row r="185" ht="15.75" customHeight="1" x14ac:dyDescent="0.65"/>
    <row r="186" ht="15.75" customHeight="1" x14ac:dyDescent="0.65"/>
    <row r="187" ht="15.75" customHeight="1" x14ac:dyDescent="0.65"/>
    <row r="188" ht="15.75" customHeight="1" x14ac:dyDescent="0.65"/>
    <row r="189" ht="15.75" customHeight="1" x14ac:dyDescent="0.65"/>
    <row r="190" ht="15.75" customHeight="1" x14ac:dyDescent="0.65"/>
    <row r="191" ht="15.75" customHeight="1" x14ac:dyDescent="0.65"/>
    <row r="192" ht="15.75" customHeight="1" x14ac:dyDescent="0.65"/>
    <row r="193" ht="15.75" customHeight="1" x14ac:dyDescent="0.65"/>
    <row r="194" ht="15.75" customHeight="1" x14ac:dyDescent="0.65"/>
    <row r="195" ht="15.75" customHeight="1" x14ac:dyDescent="0.65"/>
    <row r="196" ht="15.75" customHeight="1" x14ac:dyDescent="0.65"/>
    <row r="197" ht="15.75" customHeight="1" x14ac:dyDescent="0.65"/>
    <row r="198" ht="15.75" customHeight="1" x14ac:dyDescent="0.65"/>
    <row r="199" ht="15.75" customHeight="1" x14ac:dyDescent="0.65"/>
    <row r="200" ht="15.75" customHeight="1" x14ac:dyDescent="0.65"/>
    <row r="201" ht="15.75" customHeight="1" x14ac:dyDescent="0.65"/>
    <row r="202" ht="15.75" customHeight="1" x14ac:dyDescent="0.65"/>
    <row r="203" ht="15.75" customHeight="1" x14ac:dyDescent="0.65"/>
    <row r="204" ht="15.75" customHeight="1" x14ac:dyDescent="0.65"/>
    <row r="205" ht="15.75" customHeight="1" x14ac:dyDescent="0.65"/>
    <row r="206" ht="15.75" customHeight="1" x14ac:dyDescent="0.65"/>
    <row r="207" ht="15.75" customHeight="1" x14ac:dyDescent="0.65"/>
    <row r="208" ht="15.75" customHeight="1" x14ac:dyDescent="0.65"/>
    <row r="209" ht="15.75" customHeight="1" x14ac:dyDescent="0.65"/>
    <row r="210" ht="15.75" customHeight="1" x14ac:dyDescent="0.65"/>
    <row r="211" ht="15.75" customHeight="1" x14ac:dyDescent="0.65"/>
    <row r="212" ht="15.75" customHeight="1" x14ac:dyDescent="0.65"/>
    <row r="213" ht="15.75" customHeight="1" x14ac:dyDescent="0.65"/>
    <row r="214" ht="15.75" customHeight="1" x14ac:dyDescent="0.65"/>
    <row r="215" ht="15.75" customHeight="1" x14ac:dyDescent="0.65"/>
    <row r="216" ht="15.75" customHeight="1" x14ac:dyDescent="0.65"/>
    <row r="217" ht="15.75" customHeight="1" x14ac:dyDescent="0.65"/>
    <row r="218" ht="15.75" customHeight="1" x14ac:dyDescent="0.65"/>
    <row r="219" ht="15.75" customHeight="1" x14ac:dyDescent="0.65"/>
    <row r="220" ht="15.75" customHeight="1" x14ac:dyDescent="0.65"/>
    <row r="221" ht="15.75" customHeight="1" x14ac:dyDescent="0.65"/>
    <row r="222" ht="15.75" customHeight="1" x14ac:dyDescent="0.65"/>
    <row r="223" ht="15.75" customHeight="1" x14ac:dyDescent="0.65"/>
    <row r="224" ht="15.75" customHeight="1" x14ac:dyDescent="0.65"/>
    <row r="225" ht="15.75" customHeight="1" x14ac:dyDescent="0.65"/>
    <row r="226" ht="15.75" customHeight="1" x14ac:dyDescent="0.65"/>
    <row r="227" ht="15.75" customHeight="1" x14ac:dyDescent="0.65"/>
    <row r="228" ht="15.75" customHeight="1" x14ac:dyDescent="0.65"/>
    <row r="229" ht="15.75" customHeight="1" x14ac:dyDescent="0.65"/>
    <row r="230" ht="15.75" customHeight="1" x14ac:dyDescent="0.65"/>
    <row r="231" ht="15.75" customHeight="1" x14ac:dyDescent="0.65"/>
    <row r="232" ht="15.75" customHeight="1" x14ac:dyDescent="0.65"/>
    <row r="233" ht="15.75" customHeight="1" x14ac:dyDescent="0.65"/>
    <row r="234" ht="15.75" customHeight="1" x14ac:dyDescent="0.65"/>
    <row r="235" ht="15.75" customHeight="1" x14ac:dyDescent="0.65"/>
    <row r="236" ht="15.75" customHeight="1" x14ac:dyDescent="0.65"/>
    <row r="237" ht="15.75" customHeight="1" x14ac:dyDescent="0.65"/>
    <row r="238" ht="15.75" customHeight="1" x14ac:dyDescent="0.65"/>
    <row r="239" ht="15.75" customHeight="1" x14ac:dyDescent="0.65"/>
    <row r="240" ht="15.75" customHeight="1" x14ac:dyDescent="0.65"/>
    <row r="241" ht="15.75" customHeight="1" x14ac:dyDescent="0.65"/>
    <row r="242" ht="15.75" customHeight="1" x14ac:dyDescent="0.65"/>
    <row r="243" ht="15.75" customHeight="1" x14ac:dyDescent="0.65"/>
    <row r="244" ht="15.75" customHeight="1" x14ac:dyDescent="0.65"/>
    <row r="245" ht="15.75" customHeight="1" x14ac:dyDescent="0.65"/>
    <row r="246" ht="15.75" customHeight="1" x14ac:dyDescent="0.65"/>
    <row r="247" ht="15.75" customHeight="1" x14ac:dyDescent="0.65"/>
    <row r="248" ht="15.75" customHeight="1" x14ac:dyDescent="0.65"/>
    <row r="249" ht="15.75" customHeight="1" x14ac:dyDescent="0.65"/>
    <row r="250" ht="15.75" customHeight="1" x14ac:dyDescent="0.65"/>
    <row r="251" ht="15.75" customHeight="1" x14ac:dyDescent="0.65"/>
    <row r="252" ht="15.75" customHeight="1" x14ac:dyDescent="0.65"/>
    <row r="253" ht="15.75" customHeight="1" x14ac:dyDescent="0.65"/>
    <row r="254" ht="15.75" customHeight="1" x14ac:dyDescent="0.65"/>
    <row r="255" ht="15.75" customHeight="1" x14ac:dyDescent="0.65"/>
    <row r="256" ht="15.75" customHeight="1" x14ac:dyDescent="0.65"/>
    <row r="257" ht="15.75" customHeight="1" x14ac:dyDescent="0.65"/>
    <row r="258" ht="15.75" customHeight="1" x14ac:dyDescent="0.65"/>
    <row r="259" ht="15.75" customHeight="1" x14ac:dyDescent="0.65"/>
    <row r="260" ht="15.75" customHeight="1" x14ac:dyDescent="0.65"/>
    <row r="261" ht="15.75" customHeight="1" x14ac:dyDescent="0.65"/>
    <row r="262" ht="15.75" customHeight="1" x14ac:dyDescent="0.65"/>
    <row r="263" ht="15.75" customHeight="1" x14ac:dyDescent="0.65"/>
    <row r="264" ht="15.75" customHeight="1" x14ac:dyDescent="0.65"/>
    <row r="265" ht="15.75" customHeight="1" x14ac:dyDescent="0.65"/>
    <row r="266" ht="15.75" customHeight="1" x14ac:dyDescent="0.65"/>
    <row r="267" ht="15.75" customHeight="1" x14ac:dyDescent="0.65"/>
    <row r="268" ht="15.75" customHeight="1" x14ac:dyDescent="0.65"/>
    <row r="269" ht="15.75" customHeight="1" x14ac:dyDescent="0.65"/>
    <row r="270" ht="15.75" customHeight="1" x14ac:dyDescent="0.65"/>
    <row r="271" ht="15.75" customHeight="1" x14ac:dyDescent="0.65"/>
    <row r="272" ht="15.75" customHeight="1" x14ac:dyDescent="0.65"/>
    <row r="273" ht="15.75" customHeight="1" x14ac:dyDescent="0.65"/>
    <row r="274" ht="15.75" customHeight="1" x14ac:dyDescent="0.65"/>
    <row r="275" ht="15.75" customHeight="1" x14ac:dyDescent="0.65"/>
    <row r="276" ht="15.75" customHeight="1" x14ac:dyDescent="0.65"/>
    <row r="277" ht="15.75" customHeight="1" x14ac:dyDescent="0.65"/>
    <row r="278" ht="15.75" customHeight="1" x14ac:dyDescent="0.65"/>
    <row r="279" ht="15.75" customHeight="1" x14ac:dyDescent="0.65"/>
    <row r="280" ht="15.75" customHeight="1" x14ac:dyDescent="0.65"/>
    <row r="281" ht="15.75" customHeight="1" x14ac:dyDescent="0.65"/>
    <row r="282" ht="15.75" customHeight="1" x14ac:dyDescent="0.65"/>
    <row r="283" ht="15.75" customHeight="1" x14ac:dyDescent="0.65"/>
    <row r="284" ht="15.75" customHeight="1" x14ac:dyDescent="0.65"/>
    <row r="285" ht="15.75" customHeight="1" x14ac:dyDescent="0.65"/>
    <row r="286" ht="15.75" customHeight="1" x14ac:dyDescent="0.65"/>
    <row r="287" ht="15.75" customHeight="1" x14ac:dyDescent="0.65"/>
    <row r="288" ht="15.75" customHeight="1" x14ac:dyDescent="0.65"/>
    <row r="289" ht="15.75" customHeight="1" x14ac:dyDescent="0.65"/>
    <row r="290" ht="15.75" customHeight="1" x14ac:dyDescent="0.65"/>
    <row r="291" ht="15.75" customHeight="1" x14ac:dyDescent="0.65"/>
    <row r="292" ht="15.75" customHeight="1" x14ac:dyDescent="0.65"/>
    <row r="293" ht="15.75" customHeight="1" x14ac:dyDescent="0.65"/>
    <row r="294" ht="15.75" customHeight="1" x14ac:dyDescent="0.65"/>
    <row r="295" ht="15.75" customHeight="1" x14ac:dyDescent="0.65"/>
    <row r="296" ht="15.75" customHeight="1" x14ac:dyDescent="0.65"/>
    <row r="297" ht="15.75" customHeight="1" x14ac:dyDescent="0.65"/>
    <row r="298" ht="15.75" customHeight="1" x14ac:dyDescent="0.65"/>
    <row r="299" ht="15.75" customHeight="1" x14ac:dyDescent="0.65"/>
    <row r="300" ht="15.75" customHeight="1" x14ac:dyDescent="0.65"/>
    <row r="301" ht="15.75" customHeight="1" x14ac:dyDescent="0.65"/>
    <row r="302" ht="15.75" customHeight="1" x14ac:dyDescent="0.65"/>
    <row r="303" ht="15.75" customHeight="1" x14ac:dyDescent="0.65"/>
    <row r="304" ht="15.75" customHeight="1" x14ac:dyDescent="0.65"/>
    <row r="305" ht="15.75" customHeight="1" x14ac:dyDescent="0.65"/>
    <row r="306" ht="15.75" customHeight="1" x14ac:dyDescent="0.65"/>
    <row r="307" ht="15.75" customHeight="1" x14ac:dyDescent="0.65"/>
    <row r="308" ht="15.75" customHeight="1" x14ac:dyDescent="0.65"/>
    <row r="309" ht="15.75" customHeight="1" x14ac:dyDescent="0.65"/>
    <row r="310" ht="15.75" customHeight="1" x14ac:dyDescent="0.65"/>
    <row r="311" ht="15.75" customHeight="1" x14ac:dyDescent="0.65"/>
    <row r="312" ht="15.75" customHeight="1" x14ac:dyDescent="0.65"/>
    <row r="313" ht="15.75" customHeight="1" x14ac:dyDescent="0.65"/>
    <row r="314" ht="15.75" customHeight="1" x14ac:dyDescent="0.65"/>
    <row r="315" ht="15.75" customHeight="1" x14ac:dyDescent="0.65"/>
    <row r="316" ht="15.75" customHeight="1" x14ac:dyDescent="0.65"/>
    <row r="317" ht="15.75" customHeight="1" x14ac:dyDescent="0.65"/>
    <row r="318" ht="15.75" customHeight="1" x14ac:dyDescent="0.65"/>
    <row r="319" ht="15.75" customHeight="1" x14ac:dyDescent="0.65"/>
    <row r="320" ht="15.75" customHeight="1" x14ac:dyDescent="0.65"/>
    <row r="321" ht="15.75" customHeight="1" x14ac:dyDescent="0.65"/>
    <row r="322" ht="15.75" customHeight="1" x14ac:dyDescent="0.65"/>
    <row r="323" ht="15.75" customHeight="1" x14ac:dyDescent="0.65"/>
    <row r="324" ht="15.75" customHeight="1" x14ac:dyDescent="0.65"/>
    <row r="325" ht="15.75" customHeight="1" x14ac:dyDescent="0.65"/>
    <row r="326" ht="15.75" customHeight="1" x14ac:dyDescent="0.65"/>
    <row r="327" ht="15.75" customHeight="1" x14ac:dyDescent="0.65"/>
    <row r="328" ht="15.75" customHeight="1" x14ac:dyDescent="0.65"/>
    <row r="329" ht="15.75" customHeight="1" x14ac:dyDescent="0.65"/>
    <row r="330" ht="15.75" customHeight="1" x14ac:dyDescent="0.65"/>
    <row r="331" ht="15.75" customHeight="1" x14ac:dyDescent="0.65"/>
    <row r="332" ht="15.75" customHeight="1" x14ac:dyDescent="0.65"/>
    <row r="333" ht="15.75" customHeight="1" x14ac:dyDescent="0.65"/>
    <row r="334" ht="15.75" customHeight="1" x14ac:dyDescent="0.65"/>
    <row r="335" ht="15.75" customHeight="1" x14ac:dyDescent="0.65"/>
    <row r="336" ht="15.75" customHeight="1" x14ac:dyDescent="0.65"/>
    <row r="337" ht="15.75" customHeight="1" x14ac:dyDescent="0.65"/>
    <row r="338" ht="15.75" customHeight="1" x14ac:dyDescent="0.65"/>
    <row r="339" ht="15.75" customHeight="1" x14ac:dyDescent="0.65"/>
    <row r="340" ht="15.75" customHeight="1" x14ac:dyDescent="0.65"/>
    <row r="341" ht="15.75" customHeight="1" x14ac:dyDescent="0.65"/>
    <row r="342" ht="15.75" customHeight="1" x14ac:dyDescent="0.65"/>
    <row r="343" ht="15.75" customHeight="1" x14ac:dyDescent="0.65"/>
    <row r="344" ht="15.75" customHeight="1" x14ac:dyDescent="0.65"/>
    <row r="345" ht="15.75" customHeight="1" x14ac:dyDescent="0.65"/>
    <row r="346" ht="15.75" customHeight="1" x14ac:dyDescent="0.65"/>
    <row r="347" ht="15.75" customHeight="1" x14ac:dyDescent="0.65"/>
    <row r="348" ht="15.75" customHeight="1" x14ac:dyDescent="0.65"/>
    <row r="349" ht="15.75" customHeight="1" x14ac:dyDescent="0.65"/>
    <row r="350" ht="15.75" customHeight="1" x14ac:dyDescent="0.65"/>
    <row r="351" ht="15.75" customHeight="1" x14ac:dyDescent="0.65"/>
    <row r="352" ht="15.75" customHeight="1" x14ac:dyDescent="0.65"/>
    <row r="353" ht="15.75" customHeight="1" x14ac:dyDescent="0.65"/>
    <row r="354" ht="15.75" customHeight="1" x14ac:dyDescent="0.65"/>
    <row r="355" ht="15.75" customHeight="1" x14ac:dyDescent="0.65"/>
    <row r="356" ht="15.75" customHeight="1" x14ac:dyDescent="0.65"/>
    <row r="357" ht="15.75" customHeight="1" x14ac:dyDescent="0.65"/>
    <row r="358" ht="15.75" customHeight="1" x14ac:dyDescent="0.65"/>
    <row r="359" ht="15.75" customHeight="1" x14ac:dyDescent="0.65"/>
    <row r="360" ht="15.75" customHeight="1" x14ac:dyDescent="0.65"/>
    <row r="361" ht="15.75" customHeight="1" x14ac:dyDescent="0.65"/>
    <row r="362" ht="15.75" customHeight="1" x14ac:dyDescent="0.65"/>
    <row r="363" ht="15.75" customHeight="1" x14ac:dyDescent="0.65"/>
    <row r="364" ht="15.75" customHeight="1" x14ac:dyDescent="0.65"/>
    <row r="365" ht="15.75" customHeight="1" x14ac:dyDescent="0.65"/>
    <row r="366" ht="15.75" customHeight="1" x14ac:dyDescent="0.65"/>
    <row r="367" ht="15.75" customHeight="1" x14ac:dyDescent="0.65"/>
    <row r="368" ht="15.75" customHeight="1" x14ac:dyDescent="0.65"/>
    <row r="369" ht="15.75" customHeight="1" x14ac:dyDescent="0.65"/>
    <row r="370" ht="15.75" customHeight="1" x14ac:dyDescent="0.65"/>
    <row r="371" ht="15.75" customHeight="1" x14ac:dyDescent="0.65"/>
    <row r="372" ht="15.75" customHeight="1" x14ac:dyDescent="0.65"/>
    <row r="373" ht="15.75" customHeight="1" x14ac:dyDescent="0.65"/>
    <row r="374" ht="15.75" customHeight="1" x14ac:dyDescent="0.65"/>
    <row r="375" ht="15.75" customHeight="1" x14ac:dyDescent="0.65"/>
    <row r="376" ht="15.75" customHeight="1" x14ac:dyDescent="0.65"/>
    <row r="377" ht="15.75" customHeight="1" x14ac:dyDescent="0.65"/>
    <row r="378" ht="15.75" customHeight="1" x14ac:dyDescent="0.65"/>
    <row r="379" ht="15.75" customHeight="1" x14ac:dyDescent="0.65"/>
    <row r="380" ht="15.75" customHeight="1" x14ac:dyDescent="0.65"/>
    <row r="381" ht="15.75" customHeight="1" x14ac:dyDescent="0.65"/>
    <row r="382" ht="15.75" customHeight="1" x14ac:dyDescent="0.65"/>
    <row r="383" ht="15.75" customHeight="1" x14ac:dyDescent="0.65"/>
    <row r="384" ht="15.75" customHeight="1" x14ac:dyDescent="0.65"/>
    <row r="385" ht="15.75" customHeight="1" x14ac:dyDescent="0.65"/>
    <row r="386" ht="15.75" customHeight="1" x14ac:dyDescent="0.65"/>
    <row r="387" ht="15.75" customHeight="1" x14ac:dyDescent="0.65"/>
    <row r="388" ht="15.75" customHeight="1" x14ac:dyDescent="0.65"/>
    <row r="389" ht="15.75" customHeight="1" x14ac:dyDescent="0.65"/>
    <row r="390" ht="15.75" customHeight="1" x14ac:dyDescent="0.65"/>
    <row r="391" ht="15.75" customHeight="1" x14ac:dyDescent="0.65"/>
    <row r="392" ht="15.75" customHeight="1" x14ac:dyDescent="0.65"/>
    <row r="393" ht="15.75" customHeight="1" x14ac:dyDescent="0.65"/>
    <row r="394" ht="15.75" customHeight="1" x14ac:dyDescent="0.65"/>
    <row r="395" ht="15.75" customHeight="1" x14ac:dyDescent="0.65"/>
    <row r="396" ht="15.75" customHeight="1" x14ac:dyDescent="0.65"/>
    <row r="397" ht="15.75" customHeight="1" x14ac:dyDescent="0.65"/>
    <row r="398" ht="15.75" customHeight="1" x14ac:dyDescent="0.65"/>
    <row r="399" ht="15.75" customHeight="1" x14ac:dyDescent="0.65"/>
    <row r="400" ht="15.75" customHeight="1" x14ac:dyDescent="0.65"/>
    <row r="401" ht="15.75" customHeight="1" x14ac:dyDescent="0.65"/>
    <row r="402" ht="15.75" customHeight="1" x14ac:dyDescent="0.65"/>
    <row r="403" ht="15.75" customHeight="1" x14ac:dyDescent="0.65"/>
    <row r="404" ht="15.75" customHeight="1" x14ac:dyDescent="0.65"/>
    <row r="405" ht="15.75" customHeight="1" x14ac:dyDescent="0.65"/>
    <row r="406" ht="15.75" customHeight="1" x14ac:dyDescent="0.65"/>
    <row r="407" ht="15.75" customHeight="1" x14ac:dyDescent="0.65"/>
    <row r="408" ht="15.75" customHeight="1" x14ac:dyDescent="0.65"/>
    <row r="409" ht="15.75" customHeight="1" x14ac:dyDescent="0.65"/>
    <row r="410" ht="15.75" customHeight="1" x14ac:dyDescent="0.65"/>
    <row r="411" ht="15.75" customHeight="1" x14ac:dyDescent="0.65"/>
    <row r="412" ht="15.75" customHeight="1" x14ac:dyDescent="0.65"/>
    <row r="413" ht="15.75" customHeight="1" x14ac:dyDescent="0.65"/>
    <row r="414" ht="15.75" customHeight="1" x14ac:dyDescent="0.65"/>
    <row r="415" ht="15.75" customHeight="1" x14ac:dyDescent="0.65"/>
    <row r="416" ht="15.75" customHeight="1" x14ac:dyDescent="0.65"/>
    <row r="417" ht="15.75" customHeight="1" x14ac:dyDescent="0.65"/>
    <row r="418" ht="15.75" customHeight="1" x14ac:dyDescent="0.65"/>
    <row r="419" ht="15.75" customHeight="1" x14ac:dyDescent="0.65"/>
    <row r="420" ht="15.75" customHeight="1" x14ac:dyDescent="0.65"/>
    <row r="421" ht="15.75" customHeight="1" x14ac:dyDescent="0.65"/>
    <row r="422" ht="15.75" customHeight="1" x14ac:dyDescent="0.65"/>
    <row r="423" ht="15.75" customHeight="1" x14ac:dyDescent="0.65"/>
    <row r="424" ht="15.75" customHeight="1" x14ac:dyDescent="0.65"/>
    <row r="425" ht="15.75" customHeight="1" x14ac:dyDescent="0.65"/>
    <row r="426" ht="15.75" customHeight="1" x14ac:dyDescent="0.65"/>
    <row r="427" ht="15.75" customHeight="1" x14ac:dyDescent="0.65"/>
    <row r="428" ht="15.75" customHeight="1" x14ac:dyDescent="0.65"/>
    <row r="429" ht="15.75" customHeight="1" x14ac:dyDescent="0.65"/>
    <row r="430" ht="15.75" customHeight="1" x14ac:dyDescent="0.65"/>
    <row r="431" ht="15.75" customHeight="1" x14ac:dyDescent="0.65"/>
    <row r="432" ht="15.75" customHeight="1" x14ac:dyDescent="0.65"/>
    <row r="433" ht="15.75" customHeight="1" x14ac:dyDescent="0.65"/>
    <row r="434" ht="15.75" customHeight="1" x14ac:dyDescent="0.65"/>
    <row r="435" ht="15.75" customHeight="1" x14ac:dyDescent="0.65"/>
    <row r="436" ht="15.75" customHeight="1" x14ac:dyDescent="0.65"/>
    <row r="437" ht="15.75" customHeight="1" x14ac:dyDescent="0.65"/>
    <row r="438" ht="15.75" customHeight="1" x14ac:dyDescent="0.65"/>
    <row r="439" ht="15.75" customHeight="1" x14ac:dyDescent="0.65"/>
    <row r="440" ht="15.75" customHeight="1" x14ac:dyDescent="0.65"/>
    <row r="441" ht="15.75" customHeight="1" x14ac:dyDescent="0.65"/>
    <row r="442" ht="15.75" customHeight="1" x14ac:dyDescent="0.65"/>
    <row r="443" ht="15.75" customHeight="1" x14ac:dyDescent="0.65"/>
    <row r="444" ht="15.75" customHeight="1" x14ac:dyDescent="0.65"/>
    <row r="445" ht="15.75" customHeight="1" x14ac:dyDescent="0.65"/>
    <row r="446" ht="15.75" customHeight="1" x14ac:dyDescent="0.65"/>
    <row r="447" ht="15.75" customHeight="1" x14ac:dyDescent="0.65"/>
    <row r="448" ht="15.75" customHeight="1" x14ac:dyDescent="0.65"/>
    <row r="449" ht="15.75" customHeight="1" x14ac:dyDescent="0.65"/>
    <row r="450" ht="15.75" customHeight="1" x14ac:dyDescent="0.65"/>
    <row r="451" ht="15.75" customHeight="1" x14ac:dyDescent="0.65"/>
    <row r="452" ht="15.75" customHeight="1" x14ac:dyDescent="0.65"/>
    <row r="453" ht="15.75" customHeight="1" x14ac:dyDescent="0.65"/>
    <row r="454" ht="15.75" customHeight="1" x14ac:dyDescent="0.65"/>
    <row r="455" ht="15.75" customHeight="1" x14ac:dyDescent="0.65"/>
    <row r="456" ht="15.75" customHeight="1" x14ac:dyDescent="0.65"/>
    <row r="457" ht="15.75" customHeight="1" x14ac:dyDescent="0.65"/>
    <row r="458" ht="15.75" customHeight="1" x14ac:dyDescent="0.65"/>
    <row r="459" ht="15.75" customHeight="1" x14ac:dyDescent="0.65"/>
    <row r="460" ht="15.75" customHeight="1" x14ac:dyDescent="0.65"/>
    <row r="461" ht="15.75" customHeight="1" x14ac:dyDescent="0.65"/>
    <row r="462" ht="15.75" customHeight="1" x14ac:dyDescent="0.65"/>
    <row r="463" ht="15.75" customHeight="1" x14ac:dyDescent="0.65"/>
    <row r="464" ht="15.75" customHeight="1" x14ac:dyDescent="0.65"/>
    <row r="465" ht="15.75" customHeight="1" x14ac:dyDescent="0.65"/>
    <row r="466" ht="15.75" customHeight="1" x14ac:dyDescent="0.65"/>
    <row r="467" ht="15.75" customHeight="1" x14ac:dyDescent="0.65"/>
    <row r="468" ht="15.75" customHeight="1" x14ac:dyDescent="0.65"/>
    <row r="469" ht="15.75" customHeight="1" x14ac:dyDescent="0.65"/>
    <row r="470" ht="15.75" customHeight="1" x14ac:dyDescent="0.65"/>
    <row r="471" ht="15.75" customHeight="1" x14ac:dyDescent="0.65"/>
    <row r="472" ht="15.75" customHeight="1" x14ac:dyDescent="0.65"/>
    <row r="473" ht="15.75" customHeight="1" x14ac:dyDescent="0.65"/>
    <row r="474" ht="15.75" customHeight="1" x14ac:dyDescent="0.65"/>
    <row r="475" ht="15.75" customHeight="1" x14ac:dyDescent="0.65"/>
    <row r="476" ht="15.75" customHeight="1" x14ac:dyDescent="0.65"/>
    <row r="477" ht="15.75" customHeight="1" x14ac:dyDescent="0.65"/>
    <row r="478" ht="15.75" customHeight="1" x14ac:dyDescent="0.65"/>
    <row r="479" ht="15.75" customHeight="1" x14ac:dyDescent="0.65"/>
    <row r="480" ht="15.75" customHeight="1" x14ac:dyDescent="0.65"/>
    <row r="481" ht="15.75" customHeight="1" x14ac:dyDescent="0.65"/>
    <row r="482" ht="15.75" customHeight="1" x14ac:dyDescent="0.65"/>
    <row r="483" ht="15.75" customHeight="1" x14ac:dyDescent="0.65"/>
    <row r="484" ht="15.75" customHeight="1" x14ac:dyDescent="0.65"/>
    <row r="485" ht="15.75" customHeight="1" x14ac:dyDescent="0.65"/>
    <row r="486" ht="15.75" customHeight="1" x14ac:dyDescent="0.65"/>
    <row r="487" ht="15.75" customHeight="1" x14ac:dyDescent="0.65"/>
    <row r="488" ht="15.75" customHeight="1" x14ac:dyDescent="0.65"/>
    <row r="489" ht="15.75" customHeight="1" x14ac:dyDescent="0.65"/>
    <row r="490" ht="15.75" customHeight="1" x14ac:dyDescent="0.65"/>
    <row r="491" ht="15.75" customHeight="1" x14ac:dyDescent="0.65"/>
    <row r="492" ht="15.75" customHeight="1" x14ac:dyDescent="0.65"/>
    <row r="493" ht="15.75" customHeight="1" x14ac:dyDescent="0.65"/>
    <row r="494" ht="15.75" customHeight="1" x14ac:dyDescent="0.65"/>
    <row r="495" ht="15.75" customHeight="1" x14ac:dyDescent="0.65"/>
    <row r="496" ht="15.75" customHeight="1" x14ac:dyDescent="0.65"/>
    <row r="497" ht="15.75" customHeight="1" x14ac:dyDescent="0.65"/>
    <row r="498" ht="15.75" customHeight="1" x14ac:dyDescent="0.65"/>
    <row r="499" ht="15.75" customHeight="1" x14ac:dyDescent="0.65"/>
    <row r="500" ht="15.75" customHeight="1" x14ac:dyDescent="0.65"/>
    <row r="501" ht="15.75" customHeight="1" x14ac:dyDescent="0.65"/>
    <row r="502" ht="15.75" customHeight="1" x14ac:dyDescent="0.65"/>
    <row r="503" ht="15.75" customHeight="1" x14ac:dyDescent="0.65"/>
    <row r="504" ht="15.75" customHeight="1" x14ac:dyDescent="0.65"/>
    <row r="505" ht="15.75" customHeight="1" x14ac:dyDescent="0.65"/>
    <row r="506" ht="15.75" customHeight="1" x14ac:dyDescent="0.65"/>
    <row r="507" ht="15.75" customHeight="1" x14ac:dyDescent="0.65"/>
    <row r="508" ht="15.75" customHeight="1" x14ac:dyDescent="0.65"/>
    <row r="509" ht="15.75" customHeight="1" x14ac:dyDescent="0.65"/>
    <row r="510" ht="15.75" customHeight="1" x14ac:dyDescent="0.65"/>
    <row r="511" ht="15.75" customHeight="1" x14ac:dyDescent="0.65"/>
    <row r="512" ht="15.75" customHeight="1" x14ac:dyDescent="0.65"/>
    <row r="513" ht="15.75" customHeight="1" x14ac:dyDescent="0.65"/>
    <row r="514" ht="15.75" customHeight="1" x14ac:dyDescent="0.65"/>
    <row r="515" ht="15.75" customHeight="1" x14ac:dyDescent="0.65"/>
    <row r="516" ht="15.75" customHeight="1" x14ac:dyDescent="0.65"/>
    <row r="517" ht="15.75" customHeight="1" x14ac:dyDescent="0.65"/>
    <row r="518" ht="15.75" customHeight="1" x14ac:dyDescent="0.65"/>
    <row r="519" ht="15.75" customHeight="1" x14ac:dyDescent="0.65"/>
    <row r="520" ht="15.75" customHeight="1" x14ac:dyDescent="0.65"/>
    <row r="521" ht="15.75" customHeight="1" x14ac:dyDescent="0.65"/>
    <row r="522" ht="15.75" customHeight="1" x14ac:dyDescent="0.65"/>
    <row r="523" ht="15.75" customHeight="1" x14ac:dyDescent="0.65"/>
    <row r="524" ht="15.75" customHeight="1" x14ac:dyDescent="0.65"/>
    <row r="525" ht="15.75" customHeight="1" x14ac:dyDescent="0.65"/>
    <row r="526" ht="15.75" customHeight="1" x14ac:dyDescent="0.65"/>
    <row r="527" ht="15.75" customHeight="1" x14ac:dyDescent="0.65"/>
    <row r="528" ht="15.75" customHeight="1" x14ac:dyDescent="0.65"/>
    <row r="529" ht="15.75" customHeight="1" x14ac:dyDescent="0.65"/>
    <row r="530" ht="15.75" customHeight="1" x14ac:dyDescent="0.65"/>
    <row r="531" ht="15.75" customHeight="1" x14ac:dyDescent="0.65"/>
    <row r="532" ht="15.75" customHeight="1" x14ac:dyDescent="0.65"/>
    <row r="533" ht="15.75" customHeight="1" x14ac:dyDescent="0.65"/>
    <row r="534" ht="15.75" customHeight="1" x14ac:dyDescent="0.65"/>
    <row r="535" ht="15.75" customHeight="1" x14ac:dyDescent="0.65"/>
    <row r="536" ht="15.75" customHeight="1" x14ac:dyDescent="0.65"/>
    <row r="537" ht="15.75" customHeight="1" x14ac:dyDescent="0.65"/>
    <row r="538" ht="15.75" customHeight="1" x14ac:dyDescent="0.65"/>
    <row r="539" ht="15.75" customHeight="1" x14ac:dyDescent="0.65"/>
    <row r="540" ht="15.75" customHeight="1" x14ac:dyDescent="0.65"/>
    <row r="541" ht="15.75" customHeight="1" x14ac:dyDescent="0.65"/>
    <row r="542" ht="15.75" customHeight="1" x14ac:dyDescent="0.65"/>
    <row r="543" ht="15.75" customHeight="1" x14ac:dyDescent="0.65"/>
    <row r="544" ht="15.75" customHeight="1" x14ac:dyDescent="0.65"/>
    <row r="545" ht="15.75" customHeight="1" x14ac:dyDescent="0.65"/>
    <row r="546" ht="15.75" customHeight="1" x14ac:dyDescent="0.65"/>
    <row r="547" ht="15.75" customHeight="1" x14ac:dyDescent="0.65"/>
    <row r="548" ht="15.75" customHeight="1" x14ac:dyDescent="0.65"/>
    <row r="549" ht="15.75" customHeight="1" x14ac:dyDescent="0.65"/>
    <row r="550" ht="15.75" customHeight="1" x14ac:dyDescent="0.65"/>
    <row r="551" ht="15.75" customHeight="1" x14ac:dyDescent="0.65"/>
    <row r="552" ht="15.75" customHeight="1" x14ac:dyDescent="0.65"/>
    <row r="553" ht="15.75" customHeight="1" x14ac:dyDescent="0.65"/>
    <row r="554" ht="15.75" customHeight="1" x14ac:dyDescent="0.65"/>
    <row r="555" ht="15.75" customHeight="1" x14ac:dyDescent="0.65"/>
    <row r="556" ht="15.75" customHeight="1" x14ac:dyDescent="0.65"/>
    <row r="557" ht="15.75" customHeight="1" x14ac:dyDescent="0.65"/>
    <row r="558" ht="15.75" customHeight="1" x14ac:dyDescent="0.65"/>
    <row r="559" ht="15.75" customHeight="1" x14ac:dyDescent="0.65"/>
    <row r="560" ht="15.75" customHeight="1" x14ac:dyDescent="0.65"/>
    <row r="561" ht="15.75" customHeight="1" x14ac:dyDescent="0.65"/>
    <row r="562" ht="15.75" customHeight="1" x14ac:dyDescent="0.65"/>
    <row r="563" ht="15.75" customHeight="1" x14ac:dyDescent="0.65"/>
    <row r="564" ht="15.75" customHeight="1" x14ac:dyDescent="0.65"/>
    <row r="565" ht="15.75" customHeight="1" x14ac:dyDescent="0.65"/>
    <row r="566" ht="15.75" customHeight="1" x14ac:dyDescent="0.65"/>
    <row r="567" ht="15.75" customHeight="1" x14ac:dyDescent="0.65"/>
    <row r="568" ht="15.75" customHeight="1" x14ac:dyDescent="0.65"/>
    <row r="569" ht="15.75" customHeight="1" x14ac:dyDescent="0.65"/>
    <row r="570" ht="15.75" customHeight="1" x14ac:dyDescent="0.65"/>
    <row r="571" ht="15.75" customHeight="1" x14ac:dyDescent="0.65"/>
    <row r="572" ht="15.75" customHeight="1" x14ac:dyDescent="0.65"/>
    <row r="573" ht="15.75" customHeight="1" x14ac:dyDescent="0.65"/>
    <row r="574" ht="15.75" customHeight="1" x14ac:dyDescent="0.65"/>
    <row r="575" ht="15.75" customHeight="1" x14ac:dyDescent="0.65"/>
    <row r="576" ht="15.75" customHeight="1" x14ac:dyDescent="0.65"/>
    <row r="577" ht="15.75" customHeight="1" x14ac:dyDescent="0.65"/>
    <row r="578" ht="15.75" customHeight="1" x14ac:dyDescent="0.65"/>
    <row r="579" ht="15.75" customHeight="1" x14ac:dyDescent="0.65"/>
    <row r="580" ht="15.75" customHeight="1" x14ac:dyDescent="0.65"/>
    <row r="581" ht="15.75" customHeight="1" x14ac:dyDescent="0.65"/>
    <row r="582" ht="15.75" customHeight="1" x14ac:dyDescent="0.65"/>
    <row r="583" ht="15.75" customHeight="1" x14ac:dyDescent="0.65"/>
    <row r="584" ht="15.75" customHeight="1" x14ac:dyDescent="0.65"/>
    <row r="585" ht="15.75" customHeight="1" x14ac:dyDescent="0.65"/>
    <row r="586" ht="15.75" customHeight="1" x14ac:dyDescent="0.65"/>
    <row r="587" ht="15.75" customHeight="1" x14ac:dyDescent="0.65"/>
    <row r="588" ht="15.75" customHeight="1" x14ac:dyDescent="0.65"/>
    <row r="589" ht="15.75" customHeight="1" x14ac:dyDescent="0.65"/>
    <row r="590" ht="15.75" customHeight="1" x14ac:dyDescent="0.65"/>
    <row r="591" ht="15.75" customHeight="1" x14ac:dyDescent="0.65"/>
    <row r="592" ht="15.75" customHeight="1" x14ac:dyDescent="0.65"/>
    <row r="593" ht="15.75" customHeight="1" x14ac:dyDescent="0.65"/>
    <row r="594" ht="15.75" customHeight="1" x14ac:dyDescent="0.65"/>
    <row r="595" ht="15.75" customHeight="1" x14ac:dyDescent="0.65"/>
    <row r="596" ht="15.75" customHeight="1" x14ac:dyDescent="0.65"/>
    <row r="597" ht="15.75" customHeight="1" x14ac:dyDescent="0.65"/>
    <row r="598" ht="15.75" customHeight="1" x14ac:dyDescent="0.65"/>
    <row r="599" ht="15.75" customHeight="1" x14ac:dyDescent="0.65"/>
    <row r="600" ht="15.75" customHeight="1" x14ac:dyDescent="0.65"/>
    <row r="601" ht="15.75" customHeight="1" x14ac:dyDescent="0.65"/>
    <row r="602" ht="15.75" customHeight="1" x14ac:dyDescent="0.65"/>
    <row r="603" ht="15.75" customHeight="1" x14ac:dyDescent="0.65"/>
    <row r="604" ht="15.75" customHeight="1" x14ac:dyDescent="0.65"/>
    <row r="605" ht="15.75" customHeight="1" x14ac:dyDescent="0.65"/>
    <row r="606" ht="15.75" customHeight="1" x14ac:dyDescent="0.65"/>
    <row r="607" ht="15.75" customHeight="1" x14ac:dyDescent="0.65"/>
    <row r="608" ht="15.75" customHeight="1" x14ac:dyDescent="0.65"/>
    <row r="609" ht="15.75" customHeight="1" x14ac:dyDescent="0.65"/>
    <row r="610" ht="15.75" customHeight="1" x14ac:dyDescent="0.65"/>
    <row r="611" ht="15.75" customHeight="1" x14ac:dyDescent="0.65"/>
    <row r="612" ht="15.75" customHeight="1" x14ac:dyDescent="0.65"/>
    <row r="613" ht="15.75" customHeight="1" x14ac:dyDescent="0.65"/>
    <row r="614" ht="15.75" customHeight="1" x14ac:dyDescent="0.65"/>
    <row r="615" ht="15.75" customHeight="1" x14ac:dyDescent="0.65"/>
    <row r="616" ht="15.75" customHeight="1" x14ac:dyDescent="0.65"/>
    <row r="617" ht="15.75" customHeight="1" x14ac:dyDescent="0.65"/>
    <row r="618" ht="15.75" customHeight="1" x14ac:dyDescent="0.65"/>
    <row r="619" ht="15.75" customHeight="1" x14ac:dyDescent="0.65"/>
    <row r="620" ht="15.75" customHeight="1" x14ac:dyDescent="0.65"/>
    <row r="621" ht="15.75" customHeight="1" x14ac:dyDescent="0.65"/>
    <row r="622" ht="15.75" customHeight="1" x14ac:dyDescent="0.65"/>
    <row r="623" ht="15.75" customHeight="1" x14ac:dyDescent="0.65"/>
    <row r="624" ht="15.75" customHeight="1" x14ac:dyDescent="0.65"/>
    <row r="625" ht="15.75" customHeight="1" x14ac:dyDescent="0.65"/>
    <row r="626" ht="15.75" customHeight="1" x14ac:dyDescent="0.65"/>
    <row r="627" ht="15.75" customHeight="1" x14ac:dyDescent="0.65"/>
    <row r="628" ht="15.75" customHeight="1" x14ac:dyDescent="0.65"/>
    <row r="629" ht="15.75" customHeight="1" x14ac:dyDescent="0.65"/>
    <row r="630" ht="15.75" customHeight="1" x14ac:dyDescent="0.65"/>
    <row r="631" ht="15.75" customHeight="1" x14ac:dyDescent="0.65"/>
    <row r="632" ht="15.75" customHeight="1" x14ac:dyDescent="0.65"/>
    <row r="633" ht="15.75" customHeight="1" x14ac:dyDescent="0.65"/>
    <row r="634" ht="15.75" customHeight="1" x14ac:dyDescent="0.65"/>
    <row r="635" ht="15.75" customHeight="1" x14ac:dyDescent="0.65"/>
    <row r="636" ht="15.75" customHeight="1" x14ac:dyDescent="0.65"/>
    <row r="637" ht="15.75" customHeight="1" x14ac:dyDescent="0.65"/>
    <row r="638" ht="15.75" customHeight="1" x14ac:dyDescent="0.65"/>
    <row r="639" ht="15.75" customHeight="1" x14ac:dyDescent="0.65"/>
    <row r="640" ht="15.75" customHeight="1" x14ac:dyDescent="0.65"/>
    <row r="641" ht="15.75" customHeight="1" x14ac:dyDescent="0.65"/>
    <row r="642" ht="15.75" customHeight="1" x14ac:dyDescent="0.65"/>
    <row r="643" ht="15.75" customHeight="1" x14ac:dyDescent="0.65"/>
    <row r="644" ht="15.75" customHeight="1" x14ac:dyDescent="0.65"/>
    <row r="645" ht="15.75" customHeight="1" x14ac:dyDescent="0.65"/>
    <row r="646" ht="15.75" customHeight="1" x14ac:dyDescent="0.65"/>
    <row r="647" ht="15.75" customHeight="1" x14ac:dyDescent="0.65"/>
    <row r="648" ht="15.75" customHeight="1" x14ac:dyDescent="0.65"/>
    <row r="649" ht="15.75" customHeight="1" x14ac:dyDescent="0.65"/>
    <row r="650" ht="15.75" customHeight="1" x14ac:dyDescent="0.65"/>
    <row r="651" ht="15.75" customHeight="1" x14ac:dyDescent="0.65"/>
    <row r="652" ht="15.75" customHeight="1" x14ac:dyDescent="0.65"/>
    <row r="653" ht="15.75" customHeight="1" x14ac:dyDescent="0.65"/>
    <row r="654" ht="15.75" customHeight="1" x14ac:dyDescent="0.65"/>
    <row r="655" ht="15.75" customHeight="1" x14ac:dyDescent="0.65"/>
    <row r="656" ht="15.75" customHeight="1" x14ac:dyDescent="0.65"/>
    <row r="657" ht="15.75" customHeight="1" x14ac:dyDescent="0.65"/>
    <row r="658" ht="15.75" customHeight="1" x14ac:dyDescent="0.65"/>
    <row r="659" ht="15.75" customHeight="1" x14ac:dyDescent="0.65"/>
    <row r="660" ht="15.75" customHeight="1" x14ac:dyDescent="0.65"/>
    <row r="661" ht="15.75" customHeight="1" x14ac:dyDescent="0.65"/>
    <row r="662" ht="15.75" customHeight="1" x14ac:dyDescent="0.65"/>
    <row r="663" ht="15.75" customHeight="1" x14ac:dyDescent="0.65"/>
    <row r="664" ht="15.75" customHeight="1" x14ac:dyDescent="0.65"/>
    <row r="665" ht="15.75" customHeight="1" x14ac:dyDescent="0.65"/>
    <row r="666" ht="15.75" customHeight="1" x14ac:dyDescent="0.65"/>
    <row r="667" ht="15.75" customHeight="1" x14ac:dyDescent="0.65"/>
    <row r="668" ht="15.75" customHeight="1" x14ac:dyDescent="0.65"/>
    <row r="669" ht="15.75" customHeight="1" x14ac:dyDescent="0.65"/>
    <row r="670" ht="15.75" customHeight="1" x14ac:dyDescent="0.65"/>
    <row r="671" ht="15.75" customHeight="1" x14ac:dyDescent="0.65"/>
    <row r="672" ht="15.75" customHeight="1" x14ac:dyDescent="0.65"/>
    <row r="673" ht="15.75" customHeight="1" x14ac:dyDescent="0.65"/>
    <row r="674" ht="15.75" customHeight="1" x14ac:dyDescent="0.65"/>
    <row r="675" ht="15.75" customHeight="1" x14ac:dyDescent="0.65"/>
    <row r="676" ht="15.75" customHeight="1" x14ac:dyDescent="0.65"/>
    <row r="677" ht="15.75" customHeight="1" x14ac:dyDescent="0.65"/>
    <row r="678" ht="15.75" customHeight="1" x14ac:dyDescent="0.65"/>
    <row r="679" ht="15.75" customHeight="1" x14ac:dyDescent="0.65"/>
    <row r="680" ht="15.75" customHeight="1" x14ac:dyDescent="0.65"/>
    <row r="681" ht="15.75" customHeight="1" x14ac:dyDescent="0.65"/>
    <row r="682" ht="15.75" customHeight="1" x14ac:dyDescent="0.65"/>
    <row r="683" ht="15.75" customHeight="1" x14ac:dyDescent="0.65"/>
    <row r="684" ht="15.75" customHeight="1" x14ac:dyDescent="0.65"/>
    <row r="685" ht="15.75" customHeight="1" x14ac:dyDescent="0.65"/>
    <row r="686" ht="15.75" customHeight="1" x14ac:dyDescent="0.65"/>
    <row r="687" ht="15.75" customHeight="1" x14ac:dyDescent="0.65"/>
    <row r="688" ht="15.75" customHeight="1" x14ac:dyDescent="0.65"/>
    <row r="689" ht="15.75" customHeight="1" x14ac:dyDescent="0.65"/>
    <row r="690" ht="15.75" customHeight="1" x14ac:dyDescent="0.65"/>
    <row r="691" ht="15.75" customHeight="1" x14ac:dyDescent="0.65"/>
    <row r="692" ht="15.75" customHeight="1" x14ac:dyDescent="0.65"/>
    <row r="693" ht="15.75" customHeight="1" x14ac:dyDescent="0.65"/>
    <row r="694" ht="15.75" customHeight="1" x14ac:dyDescent="0.65"/>
    <row r="695" ht="15.75" customHeight="1" x14ac:dyDescent="0.65"/>
    <row r="696" ht="15.75" customHeight="1" x14ac:dyDescent="0.65"/>
    <row r="697" ht="15.75" customHeight="1" x14ac:dyDescent="0.65"/>
    <row r="698" ht="15.75" customHeight="1" x14ac:dyDescent="0.65"/>
    <row r="699" ht="15.75" customHeight="1" x14ac:dyDescent="0.65"/>
    <row r="700" ht="15.75" customHeight="1" x14ac:dyDescent="0.65"/>
    <row r="701" ht="15.75" customHeight="1" x14ac:dyDescent="0.65"/>
    <row r="702" ht="15.75" customHeight="1" x14ac:dyDescent="0.65"/>
    <row r="703" ht="15.75" customHeight="1" x14ac:dyDescent="0.65"/>
    <row r="704" ht="15.75" customHeight="1" x14ac:dyDescent="0.65"/>
    <row r="705" ht="15.75" customHeight="1" x14ac:dyDescent="0.65"/>
    <row r="706" ht="15.75" customHeight="1" x14ac:dyDescent="0.65"/>
    <row r="707" ht="15.75" customHeight="1" x14ac:dyDescent="0.65"/>
    <row r="708" ht="15.75" customHeight="1" x14ac:dyDescent="0.65"/>
    <row r="709" ht="15.75" customHeight="1" x14ac:dyDescent="0.65"/>
    <row r="710" ht="15.75" customHeight="1" x14ac:dyDescent="0.65"/>
    <row r="711" ht="15.75" customHeight="1" x14ac:dyDescent="0.65"/>
    <row r="712" ht="15.75" customHeight="1" x14ac:dyDescent="0.65"/>
    <row r="713" ht="15.75" customHeight="1" x14ac:dyDescent="0.65"/>
    <row r="714" ht="15.75" customHeight="1" x14ac:dyDescent="0.65"/>
    <row r="715" ht="15.75" customHeight="1" x14ac:dyDescent="0.65"/>
    <row r="716" ht="15.75" customHeight="1" x14ac:dyDescent="0.65"/>
    <row r="717" ht="15.75" customHeight="1" x14ac:dyDescent="0.65"/>
    <row r="718" ht="15.75" customHeight="1" x14ac:dyDescent="0.65"/>
    <row r="719" ht="15.75" customHeight="1" x14ac:dyDescent="0.65"/>
    <row r="720" ht="15.75" customHeight="1" x14ac:dyDescent="0.65"/>
    <row r="721" ht="15.75" customHeight="1" x14ac:dyDescent="0.65"/>
    <row r="722" ht="15.75" customHeight="1" x14ac:dyDescent="0.65"/>
    <row r="723" ht="15.75" customHeight="1" x14ac:dyDescent="0.65"/>
    <row r="724" ht="15.75" customHeight="1" x14ac:dyDescent="0.65"/>
    <row r="725" ht="15.75" customHeight="1" x14ac:dyDescent="0.65"/>
    <row r="726" ht="15.75" customHeight="1" x14ac:dyDescent="0.65"/>
    <row r="727" ht="15.75" customHeight="1" x14ac:dyDescent="0.65"/>
    <row r="728" ht="15.75" customHeight="1" x14ac:dyDescent="0.65"/>
    <row r="729" ht="15.75" customHeight="1" x14ac:dyDescent="0.65"/>
    <row r="730" ht="15.75" customHeight="1" x14ac:dyDescent="0.65"/>
    <row r="731" ht="15.75" customHeight="1" x14ac:dyDescent="0.65"/>
    <row r="732" ht="15.75" customHeight="1" x14ac:dyDescent="0.65"/>
    <row r="733" ht="15.75" customHeight="1" x14ac:dyDescent="0.65"/>
    <row r="734" ht="15.75" customHeight="1" x14ac:dyDescent="0.65"/>
    <row r="735" ht="15.75" customHeight="1" x14ac:dyDescent="0.65"/>
    <row r="736" ht="15.75" customHeight="1" x14ac:dyDescent="0.65"/>
    <row r="737" ht="15.75" customHeight="1" x14ac:dyDescent="0.65"/>
    <row r="738" ht="15.75" customHeight="1" x14ac:dyDescent="0.65"/>
    <row r="739" ht="15.75" customHeight="1" x14ac:dyDescent="0.65"/>
    <row r="740" ht="15.75" customHeight="1" x14ac:dyDescent="0.65"/>
    <row r="741" ht="15.75" customHeight="1" x14ac:dyDescent="0.65"/>
    <row r="742" ht="15.75" customHeight="1" x14ac:dyDescent="0.65"/>
    <row r="743" ht="15.75" customHeight="1" x14ac:dyDescent="0.65"/>
    <row r="744" ht="15.75" customHeight="1" x14ac:dyDescent="0.65"/>
    <row r="745" ht="15.75" customHeight="1" x14ac:dyDescent="0.65"/>
    <row r="746" ht="15.75" customHeight="1" x14ac:dyDescent="0.65"/>
    <row r="747" ht="15.75" customHeight="1" x14ac:dyDescent="0.65"/>
    <row r="748" ht="15.75" customHeight="1" x14ac:dyDescent="0.65"/>
    <row r="749" ht="15.75" customHeight="1" x14ac:dyDescent="0.65"/>
    <row r="750" ht="15.75" customHeight="1" x14ac:dyDescent="0.65"/>
    <row r="751" ht="15.75" customHeight="1" x14ac:dyDescent="0.65"/>
    <row r="752" ht="15.75" customHeight="1" x14ac:dyDescent="0.65"/>
    <row r="753" ht="15.75" customHeight="1" x14ac:dyDescent="0.65"/>
    <row r="754" ht="15.75" customHeight="1" x14ac:dyDescent="0.65"/>
    <row r="755" ht="15.75" customHeight="1" x14ac:dyDescent="0.65"/>
    <row r="756" ht="15.75" customHeight="1" x14ac:dyDescent="0.65"/>
    <row r="757" ht="15.75" customHeight="1" x14ac:dyDescent="0.65"/>
    <row r="758" ht="15.75" customHeight="1" x14ac:dyDescent="0.65"/>
    <row r="759" ht="15.75" customHeight="1" x14ac:dyDescent="0.65"/>
    <row r="760" ht="15.75" customHeight="1" x14ac:dyDescent="0.65"/>
    <row r="761" ht="15.75" customHeight="1" x14ac:dyDescent="0.65"/>
    <row r="762" ht="15.75" customHeight="1" x14ac:dyDescent="0.65"/>
    <row r="763" ht="15.75" customHeight="1" x14ac:dyDescent="0.65"/>
    <row r="764" ht="15.75" customHeight="1" x14ac:dyDescent="0.65"/>
    <row r="765" ht="15.75" customHeight="1" x14ac:dyDescent="0.65"/>
    <row r="766" ht="15.75" customHeight="1" x14ac:dyDescent="0.65"/>
    <row r="767" ht="15.75" customHeight="1" x14ac:dyDescent="0.65"/>
    <row r="768" ht="15.75" customHeight="1" x14ac:dyDescent="0.65"/>
    <row r="769" ht="15.75" customHeight="1" x14ac:dyDescent="0.65"/>
    <row r="770" ht="15.75" customHeight="1" x14ac:dyDescent="0.65"/>
    <row r="771" ht="15.75" customHeight="1" x14ac:dyDescent="0.65"/>
    <row r="772" ht="15.75" customHeight="1" x14ac:dyDescent="0.65"/>
    <row r="773" ht="15.75" customHeight="1" x14ac:dyDescent="0.65"/>
    <row r="774" ht="15.75" customHeight="1" x14ac:dyDescent="0.65"/>
    <row r="775" ht="15.75" customHeight="1" x14ac:dyDescent="0.65"/>
    <row r="776" ht="15.75" customHeight="1" x14ac:dyDescent="0.65"/>
    <row r="777" ht="15.75" customHeight="1" x14ac:dyDescent="0.65"/>
    <row r="778" ht="15.75" customHeight="1" x14ac:dyDescent="0.65"/>
    <row r="779" ht="15.75" customHeight="1" x14ac:dyDescent="0.65"/>
    <row r="780" ht="15.75" customHeight="1" x14ac:dyDescent="0.65"/>
    <row r="781" ht="15.75" customHeight="1" x14ac:dyDescent="0.65"/>
    <row r="782" ht="15.75" customHeight="1" x14ac:dyDescent="0.65"/>
    <row r="783" ht="15.75" customHeight="1" x14ac:dyDescent="0.65"/>
    <row r="784" ht="15.75" customHeight="1" x14ac:dyDescent="0.65"/>
    <row r="785" ht="15.75" customHeight="1" x14ac:dyDescent="0.65"/>
    <row r="786" ht="15.75" customHeight="1" x14ac:dyDescent="0.65"/>
    <row r="787" ht="15.75" customHeight="1" x14ac:dyDescent="0.65"/>
    <row r="788" ht="15.75" customHeight="1" x14ac:dyDescent="0.65"/>
    <row r="789" ht="15.75" customHeight="1" x14ac:dyDescent="0.65"/>
    <row r="790" ht="15.75" customHeight="1" x14ac:dyDescent="0.65"/>
    <row r="791" ht="15.75" customHeight="1" x14ac:dyDescent="0.65"/>
    <row r="792" ht="15.75" customHeight="1" x14ac:dyDescent="0.65"/>
    <row r="793" ht="15.75" customHeight="1" x14ac:dyDescent="0.65"/>
    <row r="794" ht="15.75" customHeight="1" x14ac:dyDescent="0.65"/>
    <row r="795" ht="15.75" customHeight="1" x14ac:dyDescent="0.65"/>
    <row r="796" ht="15.75" customHeight="1" x14ac:dyDescent="0.65"/>
    <row r="797" ht="15.75" customHeight="1" x14ac:dyDescent="0.65"/>
    <row r="798" ht="15.75" customHeight="1" x14ac:dyDescent="0.65"/>
    <row r="799" ht="15.75" customHeight="1" x14ac:dyDescent="0.65"/>
    <row r="800" ht="15.75" customHeight="1" x14ac:dyDescent="0.65"/>
    <row r="801" ht="15.75" customHeight="1" x14ac:dyDescent="0.65"/>
    <row r="802" ht="15.75" customHeight="1" x14ac:dyDescent="0.65"/>
    <row r="803" ht="15.75" customHeight="1" x14ac:dyDescent="0.65"/>
    <row r="804" ht="15.75" customHeight="1" x14ac:dyDescent="0.65"/>
    <row r="805" ht="15.75" customHeight="1" x14ac:dyDescent="0.65"/>
    <row r="806" ht="15.75" customHeight="1" x14ac:dyDescent="0.65"/>
    <row r="807" ht="15.75" customHeight="1" x14ac:dyDescent="0.65"/>
    <row r="808" ht="15.75" customHeight="1" x14ac:dyDescent="0.65"/>
    <row r="809" ht="15.75" customHeight="1" x14ac:dyDescent="0.65"/>
    <row r="810" ht="15.75" customHeight="1" x14ac:dyDescent="0.65"/>
    <row r="811" ht="15.75" customHeight="1" x14ac:dyDescent="0.65"/>
    <row r="812" ht="15.75" customHeight="1" x14ac:dyDescent="0.65"/>
    <row r="813" ht="15.75" customHeight="1" x14ac:dyDescent="0.65"/>
    <row r="814" ht="15.75" customHeight="1" x14ac:dyDescent="0.65"/>
    <row r="815" ht="15.75" customHeight="1" x14ac:dyDescent="0.65"/>
    <row r="816" ht="15.75" customHeight="1" x14ac:dyDescent="0.65"/>
    <row r="817" ht="15.75" customHeight="1" x14ac:dyDescent="0.65"/>
    <row r="818" ht="15.75" customHeight="1" x14ac:dyDescent="0.65"/>
    <row r="819" ht="15.75" customHeight="1" x14ac:dyDescent="0.65"/>
    <row r="820" ht="15.75" customHeight="1" x14ac:dyDescent="0.65"/>
    <row r="821" ht="15.75" customHeight="1" x14ac:dyDescent="0.65"/>
    <row r="822" ht="15.75" customHeight="1" x14ac:dyDescent="0.65"/>
    <row r="823" ht="15.75" customHeight="1" x14ac:dyDescent="0.65"/>
    <row r="824" ht="15.75" customHeight="1" x14ac:dyDescent="0.65"/>
    <row r="825" ht="15.75" customHeight="1" x14ac:dyDescent="0.65"/>
    <row r="826" ht="15.75" customHeight="1" x14ac:dyDescent="0.65"/>
    <row r="827" ht="15.75" customHeight="1" x14ac:dyDescent="0.65"/>
    <row r="828" ht="15.75" customHeight="1" x14ac:dyDescent="0.65"/>
    <row r="829" ht="15.75" customHeight="1" x14ac:dyDescent="0.65"/>
    <row r="830" ht="15.75" customHeight="1" x14ac:dyDescent="0.65"/>
    <row r="831" ht="15.75" customHeight="1" x14ac:dyDescent="0.65"/>
    <row r="832" ht="15.75" customHeight="1" x14ac:dyDescent="0.65"/>
    <row r="833" ht="15.75" customHeight="1" x14ac:dyDescent="0.65"/>
    <row r="834" ht="15.75" customHeight="1" x14ac:dyDescent="0.65"/>
    <row r="835" ht="15.75" customHeight="1" x14ac:dyDescent="0.65"/>
    <row r="836" ht="15.75" customHeight="1" x14ac:dyDescent="0.65"/>
    <row r="837" ht="15.75" customHeight="1" x14ac:dyDescent="0.65"/>
    <row r="838" ht="15.75" customHeight="1" x14ac:dyDescent="0.65"/>
    <row r="839" ht="15.75" customHeight="1" x14ac:dyDescent="0.65"/>
    <row r="840" ht="15.75" customHeight="1" x14ac:dyDescent="0.65"/>
    <row r="841" ht="15.75" customHeight="1" x14ac:dyDescent="0.65"/>
    <row r="842" ht="15.75" customHeight="1" x14ac:dyDescent="0.65"/>
    <row r="843" ht="15.75" customHeight="1" x14ac:dyDescent="0.65"/>
    <row r="844" ht="15.75" customHeight="1" x14ac:dyDescent="0.65"/>
    <row r="845" ht="15.75" customHeight="1" x14ac:dyDescent="0.65"/>
    <row r="846" ht="15.75" customHeight="1" x14ac:dyDescent="0.65"/>
    <row r="847" ht="15.75" customHeight="1" x14ac:dyDescent="0.65"/>
    <row r="848" ht="15.75" customHeight="1" x14ac:dyDescent="0.65"/>
    <row r="849" ht="15.75" customHeight="1" x14ac:dyDescent="0.65"/>
    <row r="850" ht="15.75" customHeight="1" x14ac:dyDescent="0.65"/>
    <row r="851" ht="15.75" customHeight="1" x14ac:dyDescent="0.65"/>
    <row r="852" ht="15.75" customHeight="1" x14ac:dyDescent="0.65"/>
    <row r="853" ht="15.75" customHeight="1" x14ac:dyDescent="0.65"/>
    <row r="854" ht="15.75" customHeight="1" x14ac:dyDescent="0.65"/>
    <row r="855" ht="15.75" customHeight="1" x14ac:dyDescent="0.65"/>
    <row r="856" ht="15.75" customHeight="1" x14ac:dyDescent="0.65"/>
    <row r="857" ht="15.75" customHeight="1" x14ac:dyDescent="0.65"/>
    <row r="858" ht="15.75" customHeight="1" x14ac:dyDescent="0.65"/>
    <row r="859" ht="15.75" customHeight="1" x14ac:dyDescent="0.65"/>
    <row r="860" ht="15.75" customHeight="1" x14ac:dyDescent="0.65"/>
    <row r="861" ht="15.75" customHeight="1" x14ac:dyDescent="0.65"/>
    <row r="862" ht="15.75" customHeight="1" x14ac:dyDescent="0.65"/>
    <row r="863" ht="15.75" customHeight="1" x14ac:dyDescent="0.65"/>
    <row r="864" ht="15.75" customHeight="1" x14ac:dyDescent="0.65"/>
    <row r="865" ht="15.75" customHeight="1" x14ac:dyDescent="0.65"/>
    <row r="866" ht="15.75" customHeight="1" x14ac:dyDescent="0.65"/>
    <row r="867" ht="15.75" customHeight="1" x14ac:dyDescent="0.65"/>
    <row r="868" ht="15.75" customHeight="1" x14ac:dyDescent="0.65"/>
    <row r="869" ht="15.75" customHeight="1" x14ac:dyDescent="0.65"/>
    <row r="870" ht="15.75" customHeight="1" x14ac:dyDescent="0.65"/>
    <row r="871" ht="15.75" customHeight="1" x14ac:dyDescent="0.65"/>
    <row r="872" ht="15.75" customHeight="1" x14ac:dyDescent="0.65"/>
    <row r="873" ht="15.75" customHeight="1" x14ac:dyDescent="0.65"/>
    <row r="874" ht="15.75" customHeight="1" x14ac:dyDescent="0.65"/>
    <row r="875" ht="15.75" customHeight="1" x14ac:dyDescent="0.65"/>
    <row r="876" ht="15.75" customHeight="1" x14ac:dyDescent="0.65"/>
    <row r="877" ht="15.75" customHeight="1" x14ac:dyDescent="0.65"/>
    <row r="878" ht="15.75" customHeight="1" x14ac:dyDescent="0.65"/>
    <row r="879" ht="15.75" customHeight="1" x14ac:dyDescent="0.65"/>
    <row r="880" ht="15.75" customHeight="1" x14ac:dyDescent="0.65"/>
    <row r="881" ht="15.75" customHeight="1" x14ac:dyDescent="0.65"/>
    <row r="882" ht="15.75" customHeight="1" x14ac:dyDescent="0.65"/>
    <row r="883" ht="15.75" customHeight="1" x14ac:dyDescent="0.65"/>
    <row r="884" ht="15.75" customHeight="1" x14ac:dyDescent="0.65"/>
    <row r="885" ht="15.75" customHeight="1" x14ac:dyDescent="0.65"/>
    <row r="886" ht="15.75" customHeight="1" x14ac:dyDescent="0.65"/>
    <row r="887" ht="15.75" customHeight="1" x14ac:dyDescent="0.65"/>
    <row r="888" ht="15.75" customHeight="1" x14ac:dyDescent="0.65"/>
    <row r="889" ht="15.75" customHeight="1" x14ac:dyDescent="0.65"/>
    <row r="890" ht="15.75" customHeight="1" x14ac:dyDescent="0.65"/>
    <row r="891" ht="15.75" customHeight="1" x14ac:dyDescent="0.65"/>
    <row r="892" ht="15.75" customHeight="1" x14ac:dyDescent="0.65"/>
    <row r="893" ht="15.75" customHeight="1" x14ac:dyDescent="0.65"/>
    <row r="894" ht="15.75" customHeight="1" x14ac:dyDescent="0.65"/>
    <row r="895" ht="15.75" customHeight="1" x14ac:dyDescent="0.65"/>
    <row r="896" ht="15.75" customHeight="1" x14ac:dyDescent="0.65"/>
    <row r="897" ht="15.75" customHeight="1" x14ac:dyDescent="0.65"/>
    <row r="898" ht="15.75" customHeight="1" x14ac:dyDescent="0.65"/>
    <row r="899" ht="15.75" customHeight="1" x14ac:dyDescent="0.65"/>
    <row r="900" ht="15.75" customHeight="1" x14ac:dyDescent="0.65"/>
    <row r="901" ht="15.75" customHeight="1" x14ac:dyDescent="0.65"/>
    <row r="902" ht="15.75" customHeight="1" x14ac:dyDescent="0.65"/>
    <row r="903" ht="15.75" customHeight="1" x14ac:dyDescent="0.65"/>
    <row r="904" ht="15.75" customHeight="1" x14ac:dyDescent="0.65"/>
    <row r="905" ht="15.75" customHeight="1" x14ac:dyDescent="0.65"/>
    <row r="906" ht="15.75" customHeight="1" x14ac:dyDescent="0.65"/>
    <row r="907" ht="15.75" customHeight="1" x14ac:dyDescent="0.65"/>
    <row r="908" ht="15.75" customHeight="1" x14ac:dyDescent="0.65"/>
    <row r="909" ht="15.75" customHeight="1" x14ac:dyDescent="0.65"/>
    <row r="910" ht="15.75" customHeight="1" x14ac:dyDescent="0.65"/>
    <row r="911" ht="15.75" customHeight="1" x14ac:dyDescent="0.65"/>
    <row r="912" ht="15.75" customHeight="1" x14ac:dyDescent="0.65"/>
    <row r="913" ht="15.75" customHeight="1" x14ac:dyDescent="0.65"/>
    <row r="914" ht="15.75" customHeight="1" x14ac:dyDescent="0.65"/>
    <row r="915" ht="15.75" customHeight="1" x14ac:dyDescent="0.65"/>
    <row r="916" ht="15.75" customHeight="1" x14ac:dyDescent="0.65"/>
    <row r="917" ht="15.75" customHeight="1" x14ac:dyDescent="0.65"/>
    <row r="918" ht="15.75" customHeight="1" x14ac:dyDescent="0.65"/>
    <row r="919" ht="15.75" customHeight="1" x14ac:dyDescent="0.65"/>
    <row r="920" ht="15.75" customHeight="1" x14ac:dyDescent="0.65"/>
    <row r="921" ht="15.75" customHeight="1" x14ac:dyDescent="0.65"/>
    <row r="922" ht="15.75" customHeight="1" x14ac:dyDescent="0.65"/>
    <row r="923" ht="15.75" customHeight="1" x14ac:dyDescent="0.65"/>
    <row r="924" ht="15.75" customHeight="1" x14ac:dyDescent="0.65"/>
    <row r="925" ht="15.75" customHeight="1" x14ac:dyDescent="0.65"/>
    <row r="926" ht="15.75" customHeight="1" x14ac:dyDescent="0.65"/>
    <row r="927" ht="15.75" customHeight="1" x14ac:dyDescent="0.65"/>
    <row r="928" ht="15.75" customHeight="1" x14ac:dyDescent="0.65"/>
    <row r="929" ht="15.75" customHeight="1" x14ac:dyDescent="0.65"/>
    <row r="930" ht="15.75" customHeight="1" x14ac:dyDescent="0.65"/>
    <row r="931" ht="15.75" customHeight="1" x14ac:dyDescent="0.65"/>
    <row r="932" ht="15.75" customHeight="1" x14ac:dyDescent="0.65"/>
    <row r="933" ht="15.75" customHeight="1" x14ac:dyDescent="0.65"/>
    <row r="934" ht="15.75" customHeight="1" x14ac:dyDescent="0.65"/>
    <row r="935" ht="15.75" customHeight="1" x14ac:dyDescent="0.65"/>
    <row r="936" ht="15.75" customHeight="1" x14ac:dyDescent="0.65"/>
    <row r="937" ht="15.75" customHeight="1" x14ac:dyDescent="0.65"/>
    <row r="938" ht="15.75" customHeight="1" x14ac:dyDescent="0.65"/>
    <row r="939" ht="15.75" customHeight="1" x14ac:dyDescent="0.65"/>
    <row r="940" ht="15.75" customHeight="1" x14ac:dyDescent="0.65"/>
    <row r="941" ht="15.75" customHeight="1" x14ac:dyDescent="0.65"/>
    <row r="942" ht="15.75" customHeight="1" x14ac:dyDescent="0.65"/>
    <row r="943" ht="15.75" customHeight="1" x14ac:dyDescent="0.65"/>
    <row r="944" ht="15.75" customHeight="1" x14ac:dyDescent="0.65"/>
    <row r="945" ht="15.75" customHeight="1" x14ac:dyDescent="0.65"/>
    <row r="946" ht="15.75" customHeight="1" x14ac:dyDescent="0.65"/>
    <row r="947" ht="15.75" customHeight="1" x14ac:dyDescent="0.65"/>
    <row r="948" ht="15.75" customHeight="1" x14ac:dyDescent="0.65"/>
    <row r="949" ht="15.75" customHeight="1" x14ac:dyDescent="0.65"/>
    <row r="950" ht="15.75" customHeight="1" x14ac:dyDescent="0.65"/>
    <row r="951" ht="15.75" customHeight="1" x14ac:dyDescent="0.65"/>
    <row r="952" ht="15.75" customHeight="1" x14ac:dyDescent="0.65"/>
    <row r="953" ht="15.75" customHeight="1" x14ac:dyDescent="0.65"/>
    <row r="954" ht="15.75" customHeight="1" x14ac:dyDescent="0.65"/>
    <row r="955" ht="15.75" customHeight="1" x14ac:dyDescent="0.65"/>
    <row r="956" ht="15.75" customHeight="1" x14ac:dyDescent="0.65"/>
    <row r="957" ht="15.75" customHeight="1" x14ac:dyDescent="0.65"/>
    <row r="958" ht="15.75" customHeight="1" x14ac:dyDescent="0.65"/>
    <row r="959" ht="15.75" customHeight="1" x14ac:dyDescent="0.65"/>
    <row r="960" ht="15.75" customHeight="1" x14ac:dyDescent="0.65"/>
    <row r="961" ht="15.75" customHeight="1" x14ac:dyDescent="0.65"/>
    <row r="962" ht="15.75" customHeight="1" x14ac:dyDescent="0.65"/>
    <row r="963" ht="15.75" customHeight="1" x14ac:dyDescent="0.65"/>
    <row r="964" ht="15.75" customHeight="1" x14ac:dyDescent="0.65"/>
    <row r="965" ht="15.75" customHeight="1" x14ac:dyDescent="0.65"/>
    <row r="966" ht="15.75" customHeight="1" x14ac:dyDescent="0.65"/>
    <row r="967" ht="15.75" customHeight="1" x14ac:dyDescent="0.65"/>
    <row r="968" ht="15.75" customHeight="1" x14ac:dyDescent="0.65"/>
    <row r="969" ht="15.75" customHeight="1" x14ac:dyDescent="0.65"/>
    <row r="970" ht="15.75" customHeight="1" x14ac:dyDescent="0.65"/>
    <row r="971" ht="15.75" customHeight="1" x14ac:dyDescent="0.65"/>
    <row r="972" ht="15.75" customHeight="1" x14ac:dyDescent="0.65"/>
    <row r="973" ht="15.75" customHeight="1" x14ac:dyDescent="0.65"/>
    <row r="974" ht="15.75" customHeight="1" x14ac:dyDescent="0.65"/>
    <row r="975" ht="15.75" customHeight="1" x14ac:dyDescent="0.65"/>
    <row r="976" ht="15.75" customHeight="1" x14ac:dyDescent="0.65"/>
    <row r="977" ht="15.75" customHeight="1" x14ac:dyDescent="0.65"/>
    <row r="978" ht="15.75" customHeight="1" x14ac:dyDescent="0.65"/>
    <row r="979" ht="15.75" customHeight="1" x14ac:dyDescent="0.65"/>
    <row r="980" ht="15.75" customHeight="1" x14ac:dyDescent="0.65"/>
    <row r="981" ht="15.75" customHeight="1" x14ac:dyDescent="0.65"/>
    <row r="982" ht="15.75" customHeight="1" x14ac:dyDescent="0.65"/>
    <row r="983" ht="15.75" customHeight="1" x14ac:dyDescent="0.65"/>
    <row r="984" ht="15.75" customHeight="1" x14ac:dyDescent="0.65"/>
    <row r="985" ht="15.75" customHeight="1" x14ac:dyDescent="0.65"/>
    <row r="986" ht="15.75" customHeight="1" x14ac:dyDescent="0.65"/>
    <row r="987" ht="15.75" customHeight="1" x14ac:dyDescent="0.65"/>
    <row r="988" ht="15.75" customHeight="1" x14ac:dyDescent="0.65"/>
    <row r="989" ht="15.75" customHeight="1" x14ac:dyDescent="0.65"/>
    <row r="990" ht="15.75" customHeight="1" x14ac:dyDescent="0.65"/>
    <row r="991" ht="15.75" customHeight="1" x14ac:dyDescent="0.65"/>
    <row r="992" ht="15.75" customHeight="1" x14ac:dyDescent="0.65"/>
    <row r="993" ht="15.75" customHeight="1" x14ac:dyDescent="0.65"/>
    <row r="994" ht="15.75" customHeight="1" x14ac:dyDescent="0.65"/>
    <row r="995" ht="15.75" customHeight="1" x14ac:dyDescent="0.65"/>
    <row r="996" ht="15.75" customHeight="1" x14ac:dyDescent="0.65"/>
    <row r="997" ht="15.75" customHeight="1" x14ac:dyDescent="0.65"/>
    <row r="998" ht="15.75" customHeight="1" x14ac:dyDescent="0.65"/>
    <row r="999" ht="15.75" customHeight="1" x14ac:dyDescent="0.65"/>
    <row r="1000" ht="15.75" customHeight="1" x14ac:dyDescent="0.65"/>
  </sheetData>
  <pageMargins left="0.7" right="0.7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B9D0F-F59F-4121-AE69-825DCCA06CD7}">
  <dimension ref="A1:F1000"/>
  <sheetViews>
    <sheetView workbookViewId="0">
      <selection activeCell="B3" sqref="B3"/>
    </sheetView>
  </sheetViews>
  <sheetFormatPr defaultColWidth="14.40625" defaultRowHeight="15" customHeight="1" x14ac:dyDescent="0.65"/>
  <cols>
    <col min="1" max="1" width="8.7265625" style="28" customWidth="1"/>
    <col min="2" max="2" width="13.86328125" style="28" customWidth="1"/>
    <col min="3" max="26" width="8.7265625" style="28" customWidth="1"/>
    <col min="27" max="16384" width="14.40625" style="28"/>
  </cols>
  <sheetData>
    <row r="1" spans="1:6" ht="14.75" x14ac:dyDescent="0.75">
      <c r="A1" s="32" t="str">
        <f>About!B2</f>
        <v>NM</v>
      </c>
      <c r="B1" s="32">
        <f>SUMIFS(C3:C52,A3:A52,A1)</f>
        <v>180000</v>
      </c>
    </row>
    <row r="2" spans="1:6" ht="14.75" x14ac:dyDescent="0.75">
      <c r="A2" s="32" t="s">
        <v>100</v>
      </c>
      <c r="B2" s="32" t="s">
        <v>223</v>
      </c>
      <c r="C2" s="32" t="s">
        <v>217</v>
      </c>
    </row>
    <row r="3" spans="1:6" ht="16" x14ac:dyDescent="0.8">
      <c r="A3" s="45" t="s">
        <v>102</v>
      </c>
      <c r="B3" s="32">
        <v>68</v>
      </c>
      <c r="C3" s="47">
        <f t="shared" ref="C3:C12" si="0">B3*1000</f>
        <v>68000</v>
      </c>
    </row>
    <row r="4" spans="1:6" ht="16" x14ac:dyDescent="0.8">
      <c r="A4" s="45" t="s">
        <v>104</v>
      </c>
      <c r="B4" s="32">
        <v>9000000</v>
      </c>
      <c r="C4" s="47">
        <f t="shared" si="0"/>
        <v>9000000000</v>
      </c>
    </row>
    <row r="5" spans="1:6" ht="16" x14ac:dyDescent="0.8">
      <c r="A5" s="45" t="s">
        <v>106</v>
      </c>
      <c r="B5" s="32">
        <v>157</v>
      </c>
      <c r="C5" s="47">
        <f t="shared" si="0"/>
        <v>157000</v>
      </c>
    </row>
    <row r="6" spans="1:6" ht="16" x14ac:dyDescent="0.8">
      <c r="A6" s="45" t="s">
        <v>108</v>
      </c>
      <c r="B6" s="32">
        <v>80</v>
      </c>
      <c r="C6" s="47">
        <f t="shared" si="0"/>
        <v>80000</v>
      </c>
    </row>
    <row r="7" spans="1:6" ht="16" x14ac:dyDescent="0.8">
      <c r="A7" s="45" t="s">
        <v>110</v>
      </c>
      <c r="B7" s="32">
        <v>170</v>
      </c>
      <c r="C7" s="47">
        <f t="shared" si="0"/>
        <v>170000</v>
      </c>
    </row>
    <row r="8" spans="1:6" ht="16" x14ac:dyDescent="0.8">
      <c r="A8" s="45" t="s">
        <v>112</v>
      </c>
      <c r="B8" s="32">
        <v>159</v>
      </c>
      <c r="C8" s="47">
        <f t="shared" si="0"/>
        <v>159000</v>
      </c>
    </row>
    <row r="9" spans="1:6" ht="16" x14ac:dyDescent="0.8">
      <c r="A9" s="45" t="s">
        <v>114</v>
      </c>
      <c r="B9" s="32">
        <v>7</v>
      </c>
      <c r="C9" s="47">
        <f t="shared" si="0"/>
        <v>7000</v>
      </c>
    </row>
    <row r="10" spans="1:6" ht="16" x14ac:dyDescent="0.8">
      <c r="A10" s="45" t="s">
        <v>116</v>
      </c>
      <c r="B10" s="32">
        <v>3</v>
      </c>
      <c r="C10" s="47">
        <f t="shared" si="0"/>
        <v>3000</v>
      </c>
    </row>
    <row r="11" spans="1:6" ht="16" x14ac:dyDescent="0.8">
      <c r="A11" s="45" t="s">
        <v>118</v>
      </c>
      <c r="B11" s="32">
        <v>47</v>
      </c>
      <c r="C11" s="47">
        <f t="shared" si="0"/>
        <v>47000</v>
      </c>
    </row>
    <row r="12" spans="1:6" ht="16" x14ac:dyDescent="0.8">
      <c r="A12" s="45" t="s">
        <v>120</v>
      </c>
      <c r="B12" s="32">
        <v>45</v>
      </c>
      <c r="C12" s="47">
        <f t="shared" si="0"/>
        <v>45000</v>
      </c>
    </row>
    <row r="13" spans="1:6" ht="16" x14ac:dyDescent="0.8">
      <c r="A13" s="45" t="s">
        <v>122</v>
      </c>
      <c r="B13" s="32" t="s">
        <v>224</v>
      </c>
      <c r="C13" s="47">
        <v>200</v>
      </c>
      <c r="D13" s="58" t="s">
        <v>225</v>
      </c>
    </row>
    <row r="14" spans="1:6" ht="16" x14ac:dyDescent="0.8">
      <c r="A14" s="45" t="s">
        <v>124</v>
      </c>
      <c r="B14" s="32">
        <v>126</v>
      </c>
      <c r="C14" s="47">
        <f t="shared" ref="C14:C52" si="1">B14*1000</f>
        <v>126000</v>
      </c>
    </row>
    <row r="15" spans="1:6" ht="16" x14ac:dyDescent="0.8">
      <c r="A15" s="45" t="s">
        <v>126</v>
      </c>
      <c r="B15" s="32">
        <v>86</v>
      </c>
      <c r="C15" s="47">
        <f t="shared" si="1"/>
        <v>86000</v>
      </c>
    </row>
    <row r="16" spans="1:6" ht="16" x14ac:dyDescent="0.8">
      <c r="A16" s="45" t="s">
        <v>128</v>
      </c>
      <c r="B16" s="32">
        <v>55</v>
      </c>
      <c r="C16" s="47">
        <f t="shared" si="1"/>
        <v>55000</v>
      </c>
      <c r="F16" s="59"/>
    </row>
    <row r="17" spans="1:3" ht="16" x14ac:dyDescent="0.8">
      <c r="A17" s="45" t="s">
        <v>130</v>
      </c>
      <c r="B17" s="32">
        <v>77</v>
      </c>
      <c r="C17" s="47">
        <f t="shared" si="1"/>
        <v>77000</v>
      </c>
    </row>
    <row r="18" spans="1:3" ht="16" x14ac:dyDescent="0.8">
      <c r="A18" s="45" t="s">
        <v>132</v>
      </c>
      <c r="B18" s="32">
        <v>126</v>
      </c>
      <c r="C18" s="47">
        <f t="shared" si="1"/>
        <v>126000</v>
      </c>
    </row>
    <row r="19" spans="1:3" ht="16" x14ac:dyDescent="0.8">
      <c r="A19" s="45" t="s">
        <v>134</v>
      </c>
      <c r="B19" s="32">
        <v>61</v>
      </c>
      <c r="C19" s="47">
        <f t="shared" si="1"/>
        <v>61000</v>
      </c>
    </row>
    <row r="20" spans="1:3" ht="16" x14ac:dyDescent="0.8">
      <c r="A20" s="45" t="s">
        <v>136</v>
      </c>
      <c r="B20" s="32">
        <v>61</v>
      </c>
      <c r="C20" s="47">
        <f t="shared" si="1"/>
        <v>61000</v>
      </c>
    </row>
    <row r="21" spans="1:3" ht="15.75" customHeight="1" x14ac:dyDescent="0.8">
      <c r="A21" s="45" t="s">
        <v>138</v>
      </c>
      <c r="B21" s="32">
        <v>48</v>
      </c>
      <c r="C21" s="47">
        <f t="shared" si="1"/>
        <v>48000</v>
      </c>
    </row>
    <row r="22" spans="1:3" ht="15.75" customHeight="1" x14ac:dyDescent="0.8">
      <c r="A22" s="45" t="s">
        <v>140</v>
      </c>
      <c r="B22" s="32">
        <v>11</v>
      </c>
      <c r="C22" s="47">
        <f t="shared" si="1"/>
        <v>11000</v>
      </c>
    </row>
    <row r="23" spans="1:3" ht="15.75" customHeight="1" x14ac:dyDescent="0.8">
      <c r="A23" s="45" t="s">
        <v>142</v>
      </c>
      <c r="B23" s="32">
        <v>12</v>
      </c>
      <c r="C23" s="47">
        <f t="shared" si="1"/>
        <v>12000</v>
      </c>
    </row>
    <row r="24" spans="1:3" ht="15.75" customHeight="1" x14ac:dyDescent="0.8">
      <c r="A24" s="45" t="s">
        <v>144</v>
      </c>
      <c r="B24" s="32">
        <v>58</v>
      </c>
      <c r="C24" s="47">
        <f t="shared" si="1"/>
        <v>58000</v>
      </c>
    </row>
    <row r="25" spans="1:3" ht="15.75" customHeight="1" x14ac:dyDescent="0.8">
      <c r="A25" s="45" t="s">
        <v>145</v>
      </c>
      <c r="B25" s="32">
        <v>47</v>
      </c>
      <c r="C25" s="47">
        <f t="shared" si="1"/>
        <v>47000</v>
      </c>
    </row>
    <row r="26" spans="1:3" ht="15.75" customHeight="1" x14ac:dyDescent="0.8">
      <c r="A26" s="45" t="s">
        <v>147</v>
      </c>
      <c r="B26" s="32">
        <v>71</v>
      </c>
      <c r="C26" s="47">
        <f t="shared" si="1"/>
        <v>71000</v>
      </c>
    </row>
    <row r="27" spans="1:3" ht="15.75" customHeight="1" x14ac:dyDescent="0.8">
      <c r="A27" s="45" t="s">
        <v>149</v>
      </c>
      <c r="B27" s="32">
        <v>106</v>
      </c>
      <c r="C27" s="47">
        <f t="shared" si="1"/>
        <v>106000</v>
      </c>
    </row>
    <row r="28" spans="1:3" ht="15.75" customHeight="1" x14ac:dyDescent="0.8">
      <c r="A28" s="45" t="s">
        <v>151</v>
      </c>
      <c r="B28" s="32">
        <v>209</v>
      </c>
      <c r="C28" s="47">
        <f t="shared" si="1"/>
        <v>209000</v>
      </c>
    </row>
    <row r="29" spans="1:3" ht="15.75" customHeight="1" x14ac:dyDescent="0.8">
      <c r="A29" s="45" t="s">
        <v>153</v>
      </c>
      <c r="B29" s="32">
        <v>118</v>
      </c>
      <c r="C29" s="47">
        <f t="shared" si="1"/>
        <v>118000</v>
      </c>
    </row>
    <row r="30" spans="1:3" ht="15.75" customHeight="1" x14ac:dyDescent="0.8">
      <c r="A30" s="45" t="s">
        <v>155</v>
      </c>
      <c r="B30" s="32">
        <v>160</v>
      </c>
      <c r="C30" s="47">
        <f t="shared" si="1"/>
        <v>160000</v>
      </c>
    </row>
    <row r="31" spans="1:3" ht="15.75" customHeight="1" x14ac:dyDescent="0.8">
      <c r="A31" s="45" t="s">
        <v>157</v>
      </c>
      <c r="B31" s="32">
        <v>13</v>
      </c>
      <c r="C31" s="47">
        <f t="shared" si="1"/>
        <v>13000</v>
      </c>
    </row>
    <row r="32" spans="1:3" ht="15.75" customHeight="1" x14ac:dyDescent="0.8">
      <c r="A32" s="45" t="s">
        <v>159</v>
      </c>
      <c r="B32" s="32">
        <v>4</v>
      </c>
      <c r="C32" s="47">
        <f t="shared" si="1"/>
        <v>4000</v>
      </c>
    </row>
    <row r="33" spans="1:3" ht="15.75" customHeight="1" x14ac:dyDescent="0.8">
      <c r="A33" s="45" t="s">
        <v>161</v>
      </c>
      <c r="B33" s="32">
        <v>180</v>
      </c>
      <c r="C33" s="47">
        <f t="shared" si="1"/>
        <v>180000</v>
      </c>
    </row>
    <row r="34" spans="1:3" ht="15.75" customHeight="1" x14ac:dyDescent="0.8">
      <c r="A34" s="45" t="s">
        <v>163</v>
      </c>
      <c r="B34" s="32">
        <v>48</v>
      </c>
      <c r="C34" s="47">
        <f t="shared" si="1"/>
        <v>48000</v>
      </c>
    </row>
    <row r="35" spans="1:3" ht="15.75" customHeight="1" x14ac:dyDescent="0.8">
      <c r="A35" s="45" t="s">
        <v>165</v>
      </c>
      <c r="B35" s="32">
        <v>53</v>
      </c>
      <c r="C35" s="47">
        <f t="shared" si="1"/>
        <v>53000</v>
      </c>
    </row>
    <row r="36" spans="1:3" ht="15.75" customHeight="1" x14ac:dyDescent="0.8">
      <c r="A36" s="45" t="s">
        <v>167</v>
      </c>
      <c r="B36" s="32">
        <v>104</v>
      </c>
      <c r="C36" s="47">
        <f t="shared" si="1"/>
        <v>104000</v>
      </c>
    </row>
    <row r="37" spans="1:3" ht="15.75" customHeight="1" x14ac:dyDescent="0.8">
      <c r="A37" s="45" t="s">
        <v>169</v>
      </c>
      <c r="B37" s="32">
        <v>63</v>
      </c>
      <c r="C37" s="47">
        <f t="shared" si="1"/>
        <v>63000</v>
      </c>
    </row>
    <row r="38" spans="1:3" ht="15.75" customHeight="1" x14ac:dyDescent="0.8">
      <c r="A38" s="45" t="s">
        <v>171</v>
      </c>
      <c r="B38" s="32">
        <v>99</v>
      </c>
      <c r="C38" s="47">
        <f t="shared" si="1"/>
        <v>99000</v>
      </c>
    </row>
    <row r="39" spans="1:3" ht="15.75" customHeight="1" x14ac:dyDescent="0.8">
      <c r="A39" s="45" t="s">
        <v>173</v>
      </c>
      <c r="B39" s="32">
        <v>116</v>
      </c>
      <c r="C39" s="47">
        <f t="shared" si="1"/>
        <v>116000</v>
      </c>
    </row>
    <row r="40" spans="1:3" ht="15.75" customHeight="1" x14ac:dyDescent="0.8">
      <c r="A40" s="45" t="s">
        <v>175</v>
      </c>
      <c r="B40" s="32">
        <v>42</v>
      </c>
      <c r="C40" s="47">
        <f t="shared" si="1"/>
        <v>42000</v>
      </c>
    </row>
    <row r="41" spans="1:3" ht="15.75" customHeight="1" x14ac:dyDescent="0.8">
      <c r="A41" s="45" t="s">
        <v>177</v>
      </c>
      <c r="B41" s="32">
        <v>1</v>
      </c>
      <c r="C41" s="47">
        <f t="shared" si="1"/>
        <v>1000</v>
      </c>
    </row>
    <row r="42" spans="1:3" ht="15.75" customHeight="1" x14ac:dyDescent="0.8">
      <c r="A42" s="45" t="s">
        <v>179</v>
      </c>
      <c r="B42" s="32">
        <v>46</v>
      </c>
      <c r="C42" s="47">
        <f t="shared" si="1"/>
        <v>46000</v>
      </c>
    </row>
    <row r="43" spans="1:3" ht="15.75" customHeight="1" x14ac:dyDescent="0.8">
      <c r="A43" s="45" t="s">
        <v>181</v>
      </c>
      <c r="B43" s="32">
        <v>117</v>
      </c>
      <c r="C43" s="47">
        <f t="shared" si="1"/>
        <v>117000</v>
      </c>
    </row>
    <row r="44" spans="1:3" ht="15.75" customHeight="1" x14ac:dyDescent="0.8">
      <c r="A44" s="45" t="s">
        <v>183</v>
      </c>
      <c r="B44" s="32">
        <v>54</v>
      </c>
      <c r="C44" s="47">
        <f t="shared" si="1"/>
        <v>54000</v>
      </c>
    </row>
    <row r="45" spans="1:3" ht="15.75" customHeight="1" x14ac:dyDescent="0.8">
      <c r="A45" s="45" t="s">
        <v>185</v>
      </c>
      <c r="B45" s="32">
        <v>384</v>
      </c>
      <c r="C45" s="47">
        <f t="shared" si="1"/>
        <v>384000</v>
      </c>
    </row>
    <row r="46" spans="1:3" ht="15.75" customHeight="1" x14ac:dyDescent="0.8">
      <c r="A46" s="45" t="s">
        <v>187</v>
      </c>
      <c r="B46" s="32">
        <v>119</v>
      </c>
      <c r="C46" s="47">
        <f t="shared" si="1"/>
        <v>119000</v>
      </c>
    </row>
    <row r="47" spans="1:3" ht="15.75" customHeight="1" x14ac:dyDescent="0.8">
      <c r="A47" s="45" t="s">
        <v>189</v>
      </c>
      <c r="B47" s="32">
        <v>5</v>
      </c>
      <c r="C47" s="47">
        <f t="shared" si="1"/>
        <v>5000</v>
      </c>
    </row>
    <row r="48" spans="1:3" ht="15.75" customHeight="1" x14ac:dyDescent="0.8">
      <c r="A48" s="45" t="s">
        <v>191</v>
      </c>
      <c r="B48" s="32">
        <v>37</v>
      </c>
      <c r="C48" s="47">
        <f t="shared" si="1"/>
        <v>37000</v>
      </c>
    </row>
    <row r="49" spans="1:3" ht="15.75" customHeight="1" x14ac:dyDescent="0.8">
      <c r="A49" s="45" t="s">
        <v>193</v>
      </c>
      <c r="B49" s="32">
        <v>71</v>
      </c>
      <c r="C49" s="47">
        <f t="shared" si="1"/>
        <v>71000</v>
      </c>
    </row>
    <row r="50" spans="1:3" ht="15.75" customHeight="1" x14ac:dyDescent="0.8">
      <c r="A50" s="45" t="s">
        <v>195</v>
      </c>
      <c r="B50" s="32">
        <v>33</v>
      </c>
      <c r="C50" s="47">
        <f t="shared" si="1"/>
        <v>33000</v>
      </c>
    </row>
    <row r="51" spans="1:3" ht="15.75" customHeight="1" x14ac:dyDescent="0.8">
      <c r="A51" s="45" t="s">
        <v>197</v>
      </c>
      <c r="B51" s="32">
        <v>82</v>
      </c>
      <c r="C51" s="47">
        <f t="shared" si="1"/>
        <v>82000</v>
      </c>
    </row>
    <row r="52" spans="1:3" ht="15.75" customHeight="1" x14ac:dyDescent="0.8">
      <c r="A52" s="45" t="s">
        <v>199</v>
      </c>
      <c r="B52" s="32">
        <v>136</v>
      </c>
      <c r="C52" s="47">
        <f t="shared" si="1"/>
        <v>136000</v>
      </c>
    </row>
    <row r="53" spans="1:3" ht="15.75" customHeight="1" x14ac:dyDescent="0.8">
      <c r="A53" s="50"/>
    </row>
    <row r="54" spans="1:3" ht="15.75" customHeight="1" x14ac:dyDescent="0.65"/>
    <row r="55" spans="1:3" ht="15.75" customHeight="1" x14ac:dyDescent="0.65"/>
    <row r="56" spans="1:3" ht="15.75" customHeight="1" x14ac:dyDescent="0.65"/>
    <row r="57" spans="1:3" ht="15.75" customHeight="1" x14ac:dyDescent="0.65"/>
    <row r="58" spans="1:3" ht="15.75" customHeight="1" x14ac:dyDescent="0.65"/>
    <row r="59" spans="1:3" ht="15.75" customHeight="1" x14ac:dyDescent="0.65"/>
    <row r="60" spans="1:3" ht="15.75" customHeight="1" x14ac:dyDescent="0.65"/>
    <row r="61" spans="1:3" ht="15.75" customHeight="1" x14ac:dyDescent="0.65"/>
    <row r="62" spans="1:3" ht="15.75" customHeight="1" x14ac:dyDescent="0.65"/>
    <row r="63" spans="1:3" ht="15.75" customHeight="1" x14ac:dyDescent="0.65"/>
    <row r="64" spans="1:3" ht="15.75" customHeight="1" x14ac:dyDescent="0.65"/>
    <row r="65" ht="15.75" customHeight="1" x14ac:dyDescent="0.65"/>
    <row r="66" ht="15.75" customHeight="1" x14ac:dyDescent="0.65"/>
    <row r="67" ht="15.75" customHeight="1" x14ac:dyDescent="0.65"/>
    <row r="68" ht="15.75" customHeight="1" x14ac:dyDescent="0.65"/>
    <row r="69" ht="15.75" customHeight="1" x14ac:dyDescent="0.65"/>
    <row r="70" ht="15.75" customHeight="1" x14ac:dyDescent="0.65"/>
    <row r="71" ht="15.75" customHeight="1" x14ac:dyDescent="0.65"/>
    <row r="72" ht="15.75" customHeight="1" x14ac:dyDescent="0.65"/>
    <row r="73" ht="15.75" customHeight="1" x14ac:dyDescent="0.65"/>
    <row r="74" ht="15.75" customHeight="1" x14ac:dyDescent="0.65"/>
    <row r="75" ht="15.75" customHeight="1" x14ac:dyDescent="0.65"/>
    <row r="76" ht="15.75" customHeight="1" x14ac:dyDescent="0.65"/>
    <row r="77" ht="15.75" customHeight="1" x14ac:dyDescent="0.65"/>
    <row r="78" ht="15.75" customHeight="1" x14ac:dyDescent="0.65"/>
    <row r="79" ht="15.75" customHeight="1" x14ac:dyDescent="0.65"/>
    <row r="80" ht="15.75" customHeight="1" x14ac:dyDescent="0.65"/>
    <row r="81" ht="15.75" customHeight="1" x14ac:dyDescent="0.65"/>
    <row r="82" ht="15.75" customHeight="1" x14ac:dyDescent="0.65"/>
    <row r="83" ht="15.75" customHeight="1" x14ac:dyDescent="0.65"/>
    <row r="84" ht="15.75" customHeight="1" x14ac:dyDescent="0.65"/>
    <row r="85" ht="15.75" customHeight="1" x14ac:dyDescent="0.65"/>
    <row r="86" ht="15.75" customHeight="1" x14ac:dyDescent="0.65"/>
    <row r="87" ht="15.75" customHeight="1" x14ac:dyDescent="0.65"/>
    <row r="88" ht="15.75" customHeight="1" x14ac:dyDescent="0.65"/>
    <row r="89" ht="15.75" customHeight="1" x14ac:dyDescent="0.65"/>
    <row r="90" ht="15.75" customHeight="1" x14ac:dyDescent="0.65"/>
    <row r="91" ht="15.75" customHeight="1" x14ac:dyDescent="0.65"/>
    <row r="92" ht="15.75" customHeight="1" x14ac:dyDescent="0.65"/>
    <row r="93" ht="15.75" customHeight="1" x14ac:dyDescent="0.65"/>
    <row r="94" ht="15.75" customHeight="1" x14ac:dyDescent="0.65"/>
    <row r="95" ht="15.75" customHeight="1" x14ac:dyDescent="0.65"/>
    <row r="96" ht="15.75" customHeight="1" x14ac:dyDescent="0.65"/>
    <row r="97" ht="15.75" customHeight="1" x14ac:dyDescent="0.65"/>
    <row r="98" ht="15.75" customHeight="1" x14ac:dyDescent="0.65"/>
    <row r="99" ht="15.75" customHeight="1" x14ac:dyDescent="0.65"/>
    <row r="100" ht="15.75" customHeight="1" x14ac:dyDescent="0.65"/>
    <row r="101" ht="15.75" customHeight="1" x14ac:dyDescent="0.65"/>
    <row r="102" ht="15.75" customHeight="1" x14ac:dyDescent="0.65"/>
    <row r="103" ht="15.75" customHeight="1" x14ac:dyDescent="0.65"/>
    <row r="104" ht="15.75" customHeight="1" x14ac:dyDescent="0.65"/>
    <row r="105" ht="15.75" customHeight="1" x14ac:dyDescent="0.65"/>
    <row r="106" ht="15.75" customHeight="1" x14ac:dyDescent="0.65"/>
    <row r="107" ht="15.75" customHeight="1" x14ac:dyDescent="0.65"/>
    <row r="108" ht="15.75" customHeight="1" x14ac:dyDescent="0.65"/>
    <row r="109" ht="15.75" customHeight="1" x14ac:dyDescent="0.65"/>
    <row r="110" ht="15.75" customHeight="1" x14ac:dyDescent="0.65"/>
    <row r="111" ht="15.75" customHeight="1" x14ac:dyDescent="0.65"/>
    <row r="112" ht="15.75" customHeight="1" x14ac:dyDescent="0.65"/>
    <row r="113" ht="15.75" customHeight="1" x14ac:dyDescent="0.65"/>
    <row r="114" ht="15.75" customHeight="1" x14ac:dyDescent="0.65"/>
    <row r="115" ht="15.75" customHeight="1" x14ac:dyDescent="0.65"/>
    <row r="116" ht="15.75" customHeight="1" x14ac:dyDescent="0.65"/>
    <row r="117" ht="15.75" customHeight="1" x14ac:dyDescent="0.65"/>
    <row r="118" ht="15.75" customHeight="1" x14ac:dyDescent="0.65"/>
    <row r="119" ht="15.75" customHeight="1" x14ac:dyDescent="0.65"/>
    <row r="120" ht="15.75" customHeight="1" x14ac:dyDescent="0.65"/>
    <row r="121" ht="15.75" customHeight="1" x14ac:dyDescent="0.65"/>
    <row r="122" ht="15.75" customHeight="1" x14ac:dyDescent="0.65"/>
    <row r="123" ht="15.75" customHeight="1" x14ac:dyDescent="0.65"/>
    <row r="124" ht="15.75" customHeight="1" x14ac:dyDescent="0.65"/>
    <row r="125" ht="15.75" customHeight="1" x14ac:dyDescent="0.65"/>
    <row r="126" ht="15.75" customHeight="1" x14ac:dyDescent="0.65"/>
    <row r="127" ht="15.75" customHeight="1" x14ac:dyDescent="0.65"/>
    <row r="128" ht="15.75" customHeight="1" x14ac:dyDescent="0.65"/>
    <row r="129" ht="15.75" customHeight="1" x14ac:dyDescent="0.65"/>
    <row r="130" ht="15.75" customHeight="1" x14ac:dyDescent="0.65"/>
    <row r="131" ht="15.75" customHeight="1" x14ac:dyDescent="0.65"/>
    <row r="132" ht="15.75" customHeight="1" x14ac:dyDescent="0.65"/>
    <row r="133" ht="15.75" customHeight="1" x14ac:dyDescent="0.65"/>
    <row r="134" ht="15.75" customHeight="1" x14ac:dyDescent="0.65"/>
    <row r="135" ht="15.75" customHeight="1" x14ac:dyDescent="0.65"/>
    <row r="136" ht="15.75" customHeight="1" x14ac:dyDescent="0.65"/>
    <row r="137" ht="15.75" customHeight="1" x14ac:dyDescent="0.65"/>
    <row r="138" ht="15.75" customHeight="1" x14ac:dyDescent="0.65"/>
    <row r="139" ht="15.75" customHeight="1" x14ac:dyDescent="0.65"/>
    <row r="140" ht="15.75" customHeight="1" x14ac:dyDescent="0.65"/>
    <row r="141" ht="15.75" customHeight="1" x14ac:dyDescent="0.65"/>
    <row r="142" ht="15.75" customHeight="1" x14ac:dyDescent="0.65"/>
    <row r="143" ht="15.75" customHeight="1" x14ac:dyDescent="0.65"/>
    <row r="144" ht="15.75" customHeight="1" x14ac:dyDescent="0.65"/>
    <row r="145" ht="15.75" customHeight="1" x14ac:dyDescent="0.65"/>
    <row r="146" ht="15.75" customHeight="1" x14ac:dyDescent="0.65"/>
    <row r="147" ht="15.75" customHeight="1" x14ac:dyDescent="0.65"/>
    <row r="148" ht="15.75" customHeight="1" x14ac:dyDescent="0.65"/>
    <row r="149" ht="15.75" customHeight="1" x14ac:dyDescent="0.65"/>
    <row r="150" ht="15.75" customHeight="1" x14ac:dyDescent="0.65"/>
    <row r="151" ht="15.75" customHeight="1" x14ac:dyDescent="0.65"/>
    <row r="152" ht="15.75" customHeight="1" x14ac:dyDescent="0.65"/>
    <row r="153" ht="15.75" customHeight="1" x14ac:dyDescent="0.65"/>
    <row r="154" ht="15.75" customHeight="1" x14ac:dyDescent="0.65"/>
    <row r="155" ht="15.75" customHeight="1" x14ac:dyDescent="0.65"/>
    <row r="156" ht="15.75" customHeight="1" x14ac:dyDescent="0.65"/>
    <row r="157" ht="15.75" customHeight="1" x14ac:dyDescent="0.65"/>
    <row r="158" ht="15.75" customHeight="1" x14ac:dyDescent="0.65"/>
    <row r="159" ht="15.75" customHeight="1" x14ac:dyDescent="0.65"/>
    <row r="160" ht="15.75" customHeight="1" x14ac:dyDescent="0.65"/>
    <row r="161" ht="15.75" customHeight="1" x14ac:dyDescent="0.65"/>
    <row r="162" ht="15.75" customHeight="1" x14ac:dyDescent="0.65"/>
    <row r="163" ht="15.75" customHeight="1" x14ac:dyDescent="0.65"/>
    <row r="164" ht="15.75" customHeight="1" x14ac:dyDescent="0.65"/>
    <row r="165" ht="15.75" customHeight="1" x14ac:dyDescent="0.65"/>
    <row r="166" ht="15.75" customHeight="1" x14ac:dyDescent="0.65"/>
    <row r="167" ht="15.75" customHeight="1" x14ac:dyDescent="0.65"/>
    <row r="168" ht="15.75" customHeight="1" x14ac:dyDescent="0.65"/>
    <row r="169" ht="15.75" customHeight="1" x14ac:dyDescent="0.65"/>
    <row r="170" ht="15.75" customHeight="1" x14ac:dyDescent="0.65"/>
    <row r="171" ht="15.75" customHeight="1" x14ac:dyDescent="0.65"/>
    <row r="172" ht="15.75" customHeight="1" x14ac:dyDescent="0.65"/>
    <row r="173" ht="15.75" customHeight="1" x14ac:dyDescent="0.65"/>
    <row r="174" ht="15.75" customHeight="1" x14ac:dyDescent="0.65"/>
    <row r="175" ht="15.75" customHeight="1" x14ac:dyDescent="0.65"/>
    <row r="176" ht="15.75" customHeight="1" x14ac:dyDescent="0.65"/>
    <row r="177" ht="15.75" customHeight="1" x14ac:dyDescent="0.65"/>
    <row r="178" ht="15.75" customHeight="1" x14ac:dyDescent="0.65"/>
    <row r="179" ht="15.75" customHeight="1" x14ac:dyDescent="0.65"/>
    <row r="180" ht="15.75" customHeight="1" x14ac:dyDescent="0.65"/>
    <row r="181" ht="15.75" customHeight="1" x14ac:dyDescent="0.65"/>
    <row r="182" ht="15.75" customHeight="1" x14ac:dyDescent="0.65"/>
    <row r="183" ht="15.75" customHeight="1" x14ac:dyDescent="0.65"/>
    <row r="184" ht="15.75" customHeight="1" x14ac:dyDescent="0.65"/>
    <row r="185" ht="15.75" customHeight="1" x14ac:dyDescent="0.65"/>
    <row r="186" ht="15.75" customHeight="1" x14ac:dyDescent="0.65"/>
    <row r="187" ht="15.75" customHeight="1" x14ac:dyDescent="0.65"/>
    <row r="188" ht="15.75" customHeight="1" x14ac:dyDescent="0.65"/>
    <row r="189" ht="15.75" customHeight="1" x14ac:dyDescent="0.65"/>
    <row r="190" ht="15.75" customHeight="1" x14ac:dyDescent="0.65"/>
    <row r="191" ht="15.75" customHeight="1" x14ac:dyDescent="0.65"/>
    <row r="192" ht="15.75" customHeight="1" x14ac:dyDescent="0.65"/>
    <row r="193" ht="15.75" customHeight="1" x14ac:dyDescent="0.65"/>
    <row r="194" ht="15.75" customHeight="1" x14ac:dyDescent="0.65"/>
    <row r="195" ht="15.75" customHeight="1" x14ac:dyDescent="0.65"/>
    <row r="196" ht="15.75" customHeight="1" x14ac:dyDescent="0.65"/>
    <row r="197" ht="15.75" customHeight="1" x14ac:dyDescent="0.65"/>
    <row r="198" ht="15.75" customHeight="1" x14ac:dyDescent="0.65"/>
    <row r="199" ht="15.75" customHeight="1" x14ac:dyDescent="0.65"/>
    <row r="200" ht="15.75" customHeight="1" x14ac:dyDescent="0.65"/>
    <row r="201" ht="15.75" customHeight="1" x14ac:dyDescent="0.65"/>
    <row r="202" ht="15.75" customHeight="1" x14ac:dyDescent="0.65"/>
    <row r="203" ht="15.75" customHeight="1" x14ac:dyDescent="0.65"/>
    <row r="204" ht="15.75" customHeight="1" x14ac:dyDescent="0.65"/>
    <row r="205" ht="15.75" customHeight="1" x14ac:dyDescent="0.65"/>
    <row r="206" ht="15.75" customHeight="1" x14ac:dyDescent="0.65"/>
    <row r="207" ht="15.75" customHeight="1" x14ac:dyDescent="0.65"/>
    <row r="208" ht="15.75" customHeight="1" x14ac:dyDescent="0.65"/>
    <row r="209" ht="15.75" customHeight="1" x14ac:dyDescent="0.65"/>
    <row r="210" ht="15.75" customHeight="1" x14ac:dyDescent="0.65"/>
    <row r="211" ht="15.75" customHeight="1" x14ac:dyDescent="0.65"/>
    <row r="212" ht="15.75" customHeight="1" x14ac:dyDescent="0.65"/>
    <row r="213" ht="15.75" customHeight="1" x14ac:dyDescent="0.65"/>
    <row r="214" ht="15.75" customHeight="1" x14ac:dyDescent="0.65"/>
    <row r="215" ht="15.75" customHeight="1" x14ac:dyDescent="0.65"/>
    <row r="216" ht="15.75" customHeight="1" x14ac:dyDescent="0.65"/>
    <row r="217" ht="15.75" customHeight="1" x14ac:dyDescent="0.65"/>
    <row r="218" ht="15.75" customHeight="1" x14ac:dyDescent="0.65"/>
    <row r="219" ht="15.75" customHeight="1" x14ac:dyDescent="0.65"/>
    <row r="220" ht="15.75" customHeight="1" x14ac:dyDescent="0.65"/>
    <row r="221" ht="15.75" customHeight="1" x14ac:dyDescent="0.65"/>
    <row r="222" ht="15.75" customHeight="1" x14ac:dyDescent="0.65"/>
    <row r="223" ht="15.75" customHeight="1" x14ac:dyDescent="0.65"/>
    <row r="224" ht="15.75" customHeight="1" x14ac:dyDescent="0.65"/>
    <row r="225" ht="15.75" customHeight="1" x14ac:dyDescent="0.65"/>
    <row r="226" ht="15.75" customHeight="1" x14ac:dyDescent="0.65"/>
    <row r="227" ht="15.75" customHeight="1" x14ac:dyDescent="0.65"/>
    <row r="228" ht="15.75" customHeight="1" x14ac:dyDescent="0.65"/>
    <row r="229" ht="15.75" customHeight="1" x14ac:dyDescent="0.65"/>
    <row r="230" ht="15.75" customHeight="1" x14ac:dyDescent="0.65"/>
    <row r="231" ht="15.75" customHeight="1" x14ac:dyDescent="0.65"/>
    <row r="232" ht="15.75" customHeight="1" x14ac:dyDescent="0.65"/>
    <row r="233" ht="15.75" customHeight="1" x14ac:dyDescent="0.65"/>
    <row r="234" ht="15.75" customHeight="1" x14ac:dyDescent="0.65"/>
    <row r="235" ht="15.75" customHeight="1" x14ac:dyDescent="0.65"/>
    <row r="236" ht="15.75" customHeight="1" x14ac:dyDescent="0.65"/>
    <row r="237" ht="15.75" customHeight="1" x14ac:dyDescent="0.65"/>
    <row r="238" ht="15.75" customHeight="1" x14ac:dyDescent="0.65"/>
    <row r="239" ht="15.75" customHeight="1" x14ac:dyDescent="0.65"/>
    <row r="240" ht="15.75" customHeight="1" x14ac:dyDescent="0.65"/>
    <row r="241" ht="15.75" customHeight="1" x14ac:dyDescent="0.65"/>
    <row r="242" ht="15.75" customHeight="1" x14ac:dyDescent="0.65"/>
    <row r="243" ht="15.75" customHeight="1" x14ac:dyDescent="0.65"/>
    <row r="244" ht="15.75" customHeight="1" x14ac:dyDescent="0.65"/>
    <row r="245" ht="15.75" customHeight="1" x14ac:dyDescent="0.65"/>
    <row r="246" ht="15.75" customHeight="1" x14ac:dyDescent="0.65"/>
    <row r="247" ht="15.75" customHeight="1" x14ac:dyDescent="0.65"/>
    <row r="248" ht="15.75" customHeight="1" x14ac:dyDescent="0.65"/>
    <row r="249" ht="15.75" customHeight="1" x14ac:dyDescent="0.65"/>
    <row r="250" ht="15.75" customHeight="1" x14ac:dyDescent="0.65"/>
    <row r="251" ht="15.75" customHeight="1" x14ac:dyDescent="0.65"/>
    <row r="252" ht="15.75" customHeight="1" x14ac:dyDescent="0.65"/>
    <row r="253" ht="15.75" customHeight="1" x14ac:dyDescent="0.65"/>
    <row r="254" ht="15.75" customHeight="1" x14ac:dyDescent="0.65"/>
    <row r="255" ht="15.75" customHeight="1" x14ac:dyDescent="0.65"/>
    <row r="256" ht="15.75" customHeight="1" x14ac:dyDescent="0.65"/>
    <row r="257" ht="15.75" customHeight="1" x14ac:dyDescent="0.65"/>
    <row r="258" ht="15.75" customHeight="1" x14ac:dyDescent="0.65"/>
    <row r="259" ht="15.75" customHeight="1" x14ac:dyDescent="0.65"/>
    <row r="260" ht="15.75" customHeight="1" x14ac:dyDescent="0.65"/>
    <row r="261" ht="15.75" customHeight="1" x14ac:dyDescent="0.65"/>
    <row r="262" ht="15.75" customHeight="1" x14ac:dyDescent="0.65"/>
    <row r="263" ht="15.75" customHeight="1" x14ac:dyDescent="0.65"/>
    <row r="264" ht="15.75" customHeight="1" x14ac:dyDescent="0.65"/>
    <row r="265" ht="15.75" customHeight="1" x14ac:dyDescent="0.65"/>
    <row r="266" ht="15.75" customHeight="1" x14ac:dyDescent="0.65"/>
    <row r="267" ht="15.75" customHeight="1" x14ac:dyDescent="0.65"/>
    <row r="268" ht="15.75" customHeight="1" x14ac:dyDescent="0.65"/>
    <row r="269" ht="15.75" customHeight="1" x14ac:dyDescent="0.65"/>
    <row r="270" ht="15.75" customHeight="1" x14ac:dyDescent="0.65"/>
    <row r="271" ht="15.75" customHeight="1" x14ac:dyDescent="0.65"/>
    <row r="272" ht="15.75" customHeight="1" x14ac:dyDescent="0.65"/>
    <row r="273" ht="15.75" customHeight="1" x14ac:dyDescent="0.65"/>
    <row r="274" ht="15.75" customHeight="1" x14ac:dyDescent="0.65"/>
    <row r="275" ht="15.75" customHeight="1" x14ac:dyDescent="0.65"/>
    <row r="276" ht="15.75" customHeight="1" x14ac:dyDescent="0.65"/>
    <row r="277" ht="15.75" customHeight="1" x14ac:dyDescent="0.65"/>
    <row r="278" ht="15.75" customHeight="1" x14ac:dyDescent="0.65"/>
    <row r="279" ht="15.75" customHeight="1" x14ac:dyDescent="0.65"/>
    <row r="280" ht="15.75" customHeight="1" x14ac:dyDescent="0.65"/>
    <row r="281" ht="15.75" customHeight="1" x14ac:dyDescent="0.65"/>
    <row r="282" ht="15.75" customHeight="1" x14ac:dyDescent="0.65"/>
    <row r="283" ht="15.75" customHeight="1" x14ac:dyDescent="0.65"/>
    <row r="284" ht="15.75" customHeight="1" x14ac:dyDescent="0.65"/>
    <row r="285" ht="15.75" customHeight="1" x14ac:dyDescent="0.65"/>
    <row r="286" ht="15.75" customHeight="1" x14ac:dyDescent="0.65"/>
    <row r="287" ht="15.75" customHeight="1" x14ac:dyDescent="0.65"/>
    <row r="288" ht="15.75" customHeight="1" x14ac:dyDescent="0.65"/>
    <row r="289" ht="15.75" customHeight="1" x14ac:dyDescent="0.65"/>
    <row r="290" ht="15.75" customHeight="1" x14ac:dyDescent="0.65"/>
    <row r="291" ht="15.75" customHeight="1" x14ac:dyDescent="0.65"/>
    <row r="292" ht="15.75" customHeight="1" x14ac:dyDescent="0.65"/>
    <row r="293" ht="15.75" customHeight="1" x14ac:dyDescent="0.65"/>
    <row r="294" ht="15.75" customHeight="1" x14ac:dyDescent="0.65"/>
    <row r="295" ht="15.75" customHeight="1" x14ac:dyDescent="0.65"/>
    <row r="296" ht="15.75" customHeight="1" x14ac:dyDescent="0.65"/>
    <row r="297" ht="15.75" customHeight="1" x14ac:dyDescent="0.65"/>
    <row r="298" ht="15.75" customHeight="1" x14ac:dyDescent="0.65"/>
    <row r="299" ht="15.75" customHeight="1" x14ac:dyDescent="0.65"/>
    <row r="300" ht="15.75" customHeight="1" x14ac:dyDescent="0.65"/>
    <row r="301" ht="15.75" customHeight="1" x14ac:dyDescent="0.65"/>
    <row r="302" ht="15.75" customHeight="1" x14ac:dyDescent="0.65"/>
    <row r="303" ht="15.75" customHeight="1" x14ac:dyDescent="0.65"/>
    <row r="304" ht="15.75" customHeight="1" x14ac:dyDescent="0.65"/>
    <row r="305" ht="15.75" customHeight="1" x14ac:dyDescent="0.65"/>
    <row r="306" ht="15.75" customHeight="1" x14ac:dyDescent="0.65"/>
    <row r="307" ht="15.75" customHeight="1" x14ac:dyDescent="0.65"/>
    <row r="308" ht="15.75" customHeight="1" x14ac:dyDescent="0.65"/>
    <row r="309" ht="15.75" customHeight="1" x14ac:dyDescent="0.65"/>
    <row r="310" ht="15.75" customHeight="1" x14ac:dyDescent="0.65"/>
    <row r="311" ht="15.75" customHeight="1" x14ac:dyDescent="0.65"/>
    <row r="312" ht="15.75" customHeight="1" x14ac:dyDescent="0.65"/>
    <row r="313" ht="15.75" customHeight="1" x14ac:dyDescent="0.65"/>
    <row r="314" ht="15.75" customHeight="1" x14ac:dyDescent="0.65"/>
    <row r="315" ht="15.75" customHeight="1" x14ac:dyDescent="0.65"/>
    <row r="316" ht="15.75" customHeight="1" x14ac:dyDescent="0.65"/>
    <row r="317" ht="15.75" customHeight="1" x14ac:dyDescent="0.65"/>
    <row r="318" ht="15.75" customHeight="1" x14ac:dyDescent="0.65"/>
    <row r="319" ht="15.75" customHeight="1" x14ac:dyDescent="0.65"/>
    <row r="320" ht="15.75" customHeight="1" x14ac:dyDescent="0.65"/>
    <row r="321" ht="15.75" customHeight="1" x14ac:dyDescent="0.65"/>
    <row r="322" ht="15.75" customHeight="1" x14ac:dyDescent="0.65"/>
    <row r="323" ht="15.75" customHeight="1" x14ac:dyDescent="0.65"/>
    <row r="324" ht="15.75" customHeight="1" x14ac:dyDescent="0.65"/>
    <row r="325" ht="15.75" customHeight="1" x14ac:dyDescent="0.65"/>
    <row r="326" ht="15.75" customHeight="1" x14ac:dyDescent="0.65"/>
    <row r="327" ht="15.75" customHeight="1" x14ac:dyDescent="0.65"/>
    <row r="328" ht="15.75" customHeight="1" x14ac:dyDescent="0.65"/>
    <row r="329" ht="15.75" customHeight="1" x14ac:dyDescent="0.65"/>
    <row r="330" ht="15.75" customHeight="1" x14ac:dyDescent="0.65"/>
    <row r="331" ht="15.75" customHeight="1" x14ac:dyDescent="0.65"/>
    <row r="332" ht="15.75" customHeight="1" x14ac:dyDescent="0.65"/>
    <row r="333" ht="15.75" customHeight="1" x14ac:dyDescent="0.65"/>
    <row r="334" ht="15.75" customHeight="1" x14ac:dyDescent="0.65"/>
    <row r="335" ht="15.75" customHeight="1" x14ac:dyDescent="0.65"/>
    <row r="336" ht="15.75" customHeight="1" x14ac:dyDescent="0.65"/>
    <row r="337" ht="15.75" customHeight="1" x14ac:dyDescent="0.65"/>
    <row r="338" ht="15.75" customHeight="1" x14ac:dyDescent="0.65"/>
    <row r="339" ht="15.75" customHeight="1" x14ac:dyDescent="0.65"/>
    <row r="340" ht="15.75" customHeight="1" x14ac:dyDescent="0.65"/>
    <row r="341" ht="15.75" customHeight="1" x14ac:dyDescent="0.65"/>
    <row r="342" ht="15.75" customHeight="1" x14ac:dyDescent="0.65"/>
    <row r="343" ht="15.75" customHeight="1" x14ac:dyDescent="0.65"/>
    <row r="344" ht="15.75" customHeight="1" x14ac:dyDescent="0.65"/>
    <row r="345" ht="15.75" customHeight="1" x14ac:dyDescent="0.65"/>
    <row r="346" ht="15.75" customHeight="1" x14ac:dyDescent="0.65"/>
    <row r="347" ht="15.75" customHeight="1" x14ac:dyDescent="0.65"/>
    <row r="348" ht="15.75" customHeight="1" x14ac:dyDescent="0.65"/>
    <row r="349" ht="15.75" customHeight="1" x14ac:dyDescent="0.65"/>
    <row r="350" ht="15.75" customHeight="1" x14ac:dyDescent="0.65"/>
    <row r="351" ht="15.75" customHeight="1" x14ac:dyDescent="0.65"/>
    <row r="352" ht="15.75" customHeight="1" x14ac:dyDescent="0.65"/>
    <row r="353" ht="15.75" customHeight="1" x14ac:dyDescent="0.65"/>
    <row r="354" ht="15.75" customHeight="1" x14ac:dyDescent="0.65"/>
    <row r="355" ht="15.75" customHeight="1" x14ac:dyDescent="0.65"/>
    <row r="356" ht="15.75" customHeight="1" x14ac:dyDescent="0.65"/>
    <row r="357" ht="15.75" customHeight="1" x14ac:dyDescent="0.65"/>
    <row r="358" ht="15.75" customHeight="1" x14ac:dyDescent="0.65"/>
    <row r="359" ht="15.75" customHeight="1" x14ac:dyDescent="0.65"/>
    <row r="360" ht="15.75" customHeight="1" x14ac:dyDescent="0.65"/>
    <row r="361" ht="15.75" customHeight="1" x14ac:dyDescent="0.65"/>
    <row r="362" ht="15.75" customHeight="1" x14ac:dyDescent="0.65"/>
    <row r="363" ht="15.75" customHeight="1" x14ac:dyDescent="0.65"/>
    <row r="364" ht="15.75" customHeight="1" x14ac:dyDescent="0.65"/>
    <row r="365" ht="15.75" customHeight="1" x14ac:dyDescent="0.65"/>
    <row r="366" ht="15.75" customHeight="1" x14ac:dyDescent="0.65"/>
    <row r="367" ht="15.75" customHeight="1" x14ac:dyDescent="0.65"/>
    <row r="368" ht="15.75" customHeight="1" x14ac:dyDescent="0.65"/>
    <row r="369" ht="15.75" customHeight="1" x14ac:dyDescent="0.65"/>
    <row r="370" ht="15.75" customHeight="1" x14ac:dyDescent="0.65"/>
    <row r="371" ht="15.75" customHeight="1" x14ac:dyDescent="0.65"/>
    <row r="372" ht="15.75" customHeight="1" x14ac:dyDescent="0.65"/>
    <row r="373" ht="15.75" customHeight="1" x14ac:dyDescent="0.65"/>
    <row r="374" ht="15.75" customHeight="1" x14ac:dyDescent="0.65"/>
    <row r="375" ht="15.75" customHeight="1" x14ac:dyDescent="0.65"/>
    <row r="376" ht="15.75" customHeight="1" x14ac:dyDescent="0.65"/>
    <row r="377" ht="15.75" customHeight="1" x14ac:dyDescent="0.65"/>
    <row r="378" ht="15.75" customHeight="1" x14ac:dyDescent="0.65"/>
    <row r="379" ht="15.75" customHeight="1" x14ac:dyDescent="0.65"/>
    <row r="380" ht="15.75" customHeight="1" x14ac:dyDescent="0.65"/>
    <row r="381" ht="15.75" customHeight="1" x14ac:dyDescent="0.65"/>
    <row r="382" ht="15.75" customHeight="1" x14ac:dyDescent="0.65"/>
    <row r="383" ht="15.75" customHeight="1" x14ac:dyDescent="0.65"/>
    <row r="384" ht="15.75" customHeight="1" x14ac:dyDescent="0.65"/>
    <row r="385" ht="15.75" customHeight="1" x14ac:dyDescent="0.65"/>
    <row r="386" ht="15.75" customHeight="1" x14ac:dyDescent="0.65"/>
    <row r="387" ht="15.75" customHeight="1" x14ac:dyDescent="0.65"/>
    <row r="388" ht="15.75" customHeight="1" x14ac:dyDescent="0.65"/>
    <row r="389" ht="15.75" customHeight="1" x14ac:dyDescent="0.65"/>
    <row r="390" ht="15.75" customHeight="1" x14ac:dyDescent="0.65"/>
    <row r="391" ht="15.75" customHeight="1" x14ac:dyDescent="0.65"/>
    <row r="392" ht="15.75" customHeight="1" x14ac:dyDescent="0.65"/>
    <row r="393" ht="15.75" customHeight="1" x14ac:dyDescent="0.65"/>
    <row r="394" ht="15.75" customHeight="1" x14ac:dyDescent="0.65"/>
    <row r="395" ht="15.75" customHeight="1" x14ac:dyDescent="0.65"/>
    <row r="396" ht="15.75" customHeight="1" x14ac:dyDescent="0.65"/>
    <row r="397" ht="15.75" customHeight="1" x14ac:dyDescent="0.65"/>
    <row r="398" ht="15.75" customHeight="1" x14ac:dyDescent="0.65"/>
    <row r="399" ht="15.75" customHeight="1" x14ac:dyDescent="0.65"/>
    <row r="400" ht="15.75" customHeight="1" x14ac:dyDescent="0.65"/>
    <row r="401" ht="15.75" customHeight="1" x14ac:dyDescent="0.65"/>
    <row r="402" ht="15.75" customHeight="1" x14ac:dyDescent="0.65"/>
    <row r="403" ht="15.75" customHeight="1" x14ac:dyDescent="0.65"/>
    <row r="404" ht="15.75" customHeight="1" x14ac:dyDescent="0.65"/>
    <row r="405" ht="15.75" customHeight="1" x14ac:dyDescent="0.65"/>
    <row r="406" ht="15.75" customHeight="1" x14ac:dyDescent="0.65"/>
    <row r="407" ht="15.75" customHeight="1" x14ac:dyDescent="0.65"/>
    <row r="408" ht="15.75" customHeight="1" x14ac:dyDescent="0.65"/>
    <row r="409" ht="15.75" customHeight="1" x14ac:dyDescent="0.65"/>
    <row r="410" ht="15.75" customHeight="1" x14ac:dyDescent="0.65"/>
    <row r="411" ht="15.75" customHeight="1" x14ac:dyDescent="0.65"/>
    <row r="412" ht="15.75" customHeight="1" x14ac:dyDescent="0.65"/>
    <row r="413" ht="15.75" customHeight="1" x14ac:dyDescent="0.65"/>
    <row r="414" ht="15.75" customHeight="1" x14ac:dyDescent="0.65"/>
    <row r="415" ht="15.75" customHeight="1" x14ac:dyDescent="0.65"/>
    <row r="416" ht="15.75" customHeight="1" x14ac:dyDescent="0.65"/>
    <row r="417" ht="15.75" customHeight="1" x14ac:dyDescent="0.65"/>
    <row r="418" ht="15.75" customHeight="1" x14ac:dyDescent="0.65"/>
    <row r="419" ht="15.75" customHeight="1" x14ac:dyDescent="0.65"/>
    <row r="420" ht="15.75" customHeight="1" x14ac:dyDescent="0.65"/>
    <row r="421" ht="15.75" customHeight="1" x14ac:dyDescent="0.65"/>
    <row r="422" ht="15.75" customHeight="1" x14ac:dyDescent="0.65"/>
    <row r="423" ht="15.75" customHeight="1" x14ac:dyDescent="0.65"/>
    <row r="424" ht="15.75" customHeight="1" x14ac:dyDescent="0.65"/>
    <row r="425" ht="15.75" customHeight="1" x14ac:dyDescent="0.65"/>
    <row r="426" ht="15.75" customHeight="1" x14ac:dyDescent="0.65"/>
    <row r="427" ht="15.75" customHeight="1" x14ac:dyDescent="0.65"/>
    <row r="428" ht="15.75" customHeight="1" x14ac:dyDescent="0.65"/>
    <row r="429" ht="15.75" customHeight="1" x14ac:dyDescent="0.65"/>
    <row r="430" ht="15.75" customHeight="1" x14ac:dyDescent="0.65"/>
    <row r="431" ht="15.75" customHeight="1" x14ac:dyDescent="0.65"/>
    <row r="432" ht="15.75" customHeight="1" x14ac:dyDescent="0.65"/>
    <row r="433" ht="15.75" customHeight="1" x14ac:dyDescent="0.65"/>
    <row r="434" ht="15.75" customHeight="1" x14ac:dyDescent="0.65"/>
    <row r="435" ht="15.75" customHeight="1" x14ac:dyDescent="0.65"/>
    <row r="436" ht="15.75" customHeight="1" x14ac:dyDescent="0.65"/>
    <row r="437" ht="15.75" customHeight="1" x14ac:dyDescent="0.65"/>
    <row r="438" ht="15.75" customHeight="1" x14ac:dyDescent="0.65"/>
    <row r="439" ht="15.75" customHeight="1" x14ac:dyDescent="0.65"/>
    <row r="440" ht="15.75" customHeight="1" x14ac:dyDescent="0.65"/>
    <row r="441" ht="15.75" customHeight="1" x14ac:dyDescent="0.65"/>
    <row r="442" ht="15.75" customHeight="1" x14ac:dyDescent="0.65"/>
    <row r="443" ht="15.75" customHeight="1" x14ac:dyDescent="0.65"/>
    <row r="444" ht="15.75" customHeight="1" x14ac:dyDescent="0.65"/>
    <row r="445" ht="15.75" customHeight="1" x14ac:dyDescent="0.65"/>
    <row r="446" ht="15.75" customHeight="1" x14ac:dyDescent="0.65"/>
    <row r="447" ht="15.75" customHeight="1" x14ac:dyDescent="0.65"/>
    <row r="448" ht="15.75" customHeight="1" x14ac:dyDescent="0.65"/>
    <row r="449" ht="15.75" customHeight="1" x14ac:dyDescent="0.65"/>
    <row r="450" ht="15.75" customHeight="1" x14ac:dyDescent="0.65"/>
    <row r="451" ht="15.75" customHeight="1" x14ac:dyDescent="0.65"/>
    <row r="452" ht="15.75" customHeight="1" x14ac:dyDescent="0.65"/>
    <row r="453" ht="15.75" customHeight="1" x14ac:dyDescent="0.65"/>
    <row r="454" ht="15.75" customHeight="1" x14ac:dyDescent="0.65"/>
    <row r="455" ht="15.75" customHeight="1" x14ac:dyDescent="0.65"/>
    <row r="456" ht="15.75" customHeight="1" x14ac:dyDescent="0.65"/>
    <row r="457" ht="15.75" customHeight="1" x14ac:dyDescent="0.65"/>
    <row r="458" ht="15.75" customHeight="1" x14ac:dyDescent="0.65"/>
    <row r="459" ht="15.75" customHeight="1" x14ac:dyDescent="0.65"/>
    <row r="460" ht="15.75" customHeight="1" x14ac:dyDescent="0.65"/>
    <row r="461" ht="15.75" customHeight="1" x14ac:dyDescent="0.65"/>
    <row r="462" ht="15.75" customHeight="1" x14ac:dyDescent="0.65"/>
    <row r="463" ht="15.75" customHeight="1" x14ac:dyDescent="0.65"/>
    <row r="464" ht="15.75" customHeight="1" x14ac:dyDescent="0.65"/>
    <row r="465" ht="15.75" customHeight="1" x14ac:dyDescent="0.65"/>
    <row r="466" ht="15.75" customHeight="1" x14ac:dyDescent="0.65"/>
    <row r="467" ht="15.75" customHeight="1" x14ac:dyDescent="0.65"/>
    <row r="468" ht="15.75" customHeight="1" x14ac:dyDescent="0.65"/>
    <row r="469" ht="15.75" customHeight="1" x14ac:dyDescent="0.65"/>
    <row r="470" ht="15.75" customHeight="1" x14ac:dyDescent="0.65"/>
    <row r="471" ht="15.75" customHeight="1" x14ac:dyDescent="0.65"/>
    <row r="472" ht="15.75" customHeight="1" x14ac:dyDescent="0.65"/>
    <row r="473" ht="15.75" customHeight="1" x14ac:dyDescent="0.65"/>
    <row r="474" ht="15.75" customHeight="1" x14ac:dyDescent="0.65"/>
    <row r="475" ht="15.75" customHeight="1" x14ac:dyDescent="0.65"/>
    <row r="476" ht="15.75" customHeight="1" x14ac:dyDescent="0.65"/>
    <row r="477" ht="15.75" customHeight="1" x14ac:dyDescent="0.65"/>
    <row r="478" ht="15.75" customHeight="1" x14ac:dyDescent="0.65"/>
    <row r="479" ht="15.75" customHeight="1" x14ac:dyDescent="0.65"/>
    <row r="480" ht="15.75" customHeight="1" x14ac:dyDescent="0.65"/>
    <row r="481" ht="15.75" customHeight="1" x14ac:dyDescent="0.65"/>
    <row r="482" ht="15.75" customHeight="1" x14ac:dyDescent="0.65"/>
    <row r="483" ht="15.75" customHeight="1" x14ac:dyDescent="0.65"/>
    <row r="484" ht="15.75" customHeight="1" x14ac:dyDescent="0.65"/>
    <row r="485" ht="15.75" customHeight="1" x14ac:dyDescent="0.65"/>
    <row r="486" ht="15.75" customHeight="1" x14ac:dyDescent="0.65"/>
    <row r="487" ht="15.75" customHeight="1" x14ac:dyDescent="0.65"/>
    <row r="488" ht="15.75" customHeight="1" x14ac:dyDescent="0.65"/>
    <row r="489" ht="15.75" customHeight="1" x14ac:dyDescent="0.65"/>
    <row r="490" ht="15.75" customHeight="1" x14ac:dyDescent="0.65"/>
    <row r="491" ht="15.75" customHeight="1" x14ac:dyDescent="0.65"/>
    <row r="492" ht="15.75" customHeight="1" x14ac:dyDescent="0.65"/>
    <row r="493" ht="15.75" customHeight="1" x14ac:dyDescent="0.65"/>
    <row r="494" ht="15.75" customHeight="1" x14ac:dyDescent="0.65"/>
    <row r="495" ht="15.75" customHeight="1" x14ac:dyDescent="0.65"/>
    <row r="496" ht="15.75" customHeight="1" x14ac:dyDescent="0.65"/>
    <row r="497" ht="15.75" customHeight="1" x14ac:dyDescent="0.65"/>
    <row r="498" ht="15.75" customHeight="1" x14ac:dyDescent="0.65"/>
    <row r="499" ht="15.75" customHeight="1" x14ac:dyDescent="0.65"/>
    <row r="500" ht="15.75" customHeight="1" x14ac:dyDescent="0.65"/>
    <row r="501" ht="15.75" customHeight="1" x14ac:dyDescent="0.65"/>
    <row r="502" ht="15.75" customHeight="1" x14ac:dyDescent="0.65"/>
    <row r="503" ht="15.75" customHeight="1" x14ac:dyDescent="0.65"/>
    <row r="504" ht="15.75" customHeight="1" x14ac:dyDescent="0.65"/>
    <row r="505" ht="15.75" customHeight="1" x14ac:dyDescent="0.65"/>
    <row r="506" ht="15.75" customHeight="1" x14ac:dyDescent="0.65"/>
    <row r="507" ht="15.75" customHeight="1" x14ac:dyDescent="0.65"/>
    <row r="508" ht="15.75" customHeight="1" x14ac:dyDescent="0.65"/>
    <row r="509" ht="15.75" customHeight="1" x14ac:dyDescent="0.65"/>
    <row r="510" ht="15.75" customHeight="1" x14ac:dyDescent="0.65"/>
    <row r="511" ht="15.75" customHeight="1" x14ac:dyDescent="0.65"/>
    <row r="512" ht="15.75" customHeight="1" x14ac:dyDescent="0.65"/>
    <row r="513" ht="15.75" customHeight="1" x14ac:dyDescent="0.65"/>
    <row r="514" ht="15.75" customHeight="1" x14ac:dyDescent="0.65"/>
    <row r="515" ht="15.75" customHeight="1" x14ac:dyDescent="0.65"/>
    <row r="516" ht="15.75" customHeight="1" x14ac:dyDescent="0.65"/>
    <row r="517" ht="15.75" customHeight="1" x14ac:dyDescent="0.65"/>
    <row r="518" ht="15.75" customHeight="1" x14ac:dyDescent="0.65"/>
    <row r="519" ht="15.75" customHeight="1" x14ac:dyDescent="0.65"/>
    <row r="520" ht="15.75" customHeight="1" x14ac:dyDescent="0.65"/>
    <row r="521" ht="15.75" customHeight="1" x14ac:dyDescent="0.65"/>
    <row r="522" ht="15.75" customHeight="1" x14ac:dyDescent="0.65"/>
    <row r="523" ht="15.75" customHeight="1" x14ac:dyDescent="0.65"/>
    <row r="524" ht="15.75" customHeight="1" x14ac:dyDescent="0.65"/>
    <row r="525" ht="15.75" customHeight="1" x14ac:dyDescent="0.65"/>
    <row r="526" ht="15.75" customHeight="1" x14ac:dyDescent="0.65"/>
    <row r="527" ht="15.75" customHeight="1" x14ac:dyDescent="0.65"/>
    <row r="528" ht="15.75" customHeight="1" x14ac:dyDescent="0.65"/>
    <row r="529" ht="15.75" customHeight="1" x14ac:dyDescent="0.65"/>
    <row r="530" ht="15.75" customHeight="1" x14ac:dyDescent="0.65"/>
    <row r="531" ht="15.75" customHeight="1" x14ac:dyDescent="0.65"/>
    <row r="532" ht="15.75" customHeight="1" x14ac:dyDescent="0.65"/>
    <row r="533" ht="15.75" customHeight="1" x14ac:dyDescent="0.65"/>
    <row r="534" ht="15.75" customHeight="1" x14ac:dyDescent="0.65"/>
    <row r="535" ht="15.75" customHeight="1" x14ac:dyDescent="0.65"/>
    <row r="536" ht="15.75" customHeight="1" x14ac:dyDescent="0.65"/>
    <row r="537" ht="15.75" customHeight="1" x14ac:dyDescent="0.65"/>
    <row r="538" ht="15.75" customHeight="1" x14ac:dyDescent="0.65"/>
    <row r="539" ht="15.75" customHeight="1" x14ac:dyDescent="0.65"/>
    <row r="540" ht="15.75" customHeight="1" x14ac:dyDescent="0.65"/>
    <row r="541" ht="15.75" customHeight="1" x14ac:dyDescent="0.65"/>
    <row r="542" ht="15.75" customHeight="1" x14ac:dyDescent="0.65"/>
    <row r="543" ht="15.75" customHeight="1" x14ac:dyDescent="0.65"/>
    <row r="544" ht="15.75" customHeight="1" x14ac:dyDescent="0.65"/>
    <row r="545" ht="15.75" customHeight="1" x14ac:dyDescent="0.65"/>
    <row r="546" ht="15.75" customHeight="1" x14ac:dyDescent="0.65"/>
    <row r="547" ht="15.75" customHeight="1" x14ac:dyDescent="0.65"/>
    <row r="548" ht="15.75" customHeight="1" x14ac:dyDescent="0.65"/>
    <row r="549" ht="15.75" customHeight="1" x14ac:dyDescent="0.65"/>
    <row r="550" ht="15.75" customHeight="1" x14ac:dyDescent="0.65"/>
    <row r="551" ht="15.75" customHeight="1" x14ac:dyDescent="0.65"/>
    <row r="552" ht="15.75" customHeight="1" x14ac:dyDescent="0.65"/>
    <row r="553" ht="15.75" customHeight="1" x14ac:dyDescent="0.65"/>
    <row r="554" ht="15.75" customHeight="1" x14ac:dyDescent="0.65"/>
    <row r="555" ht="15.75" customHeight="1" x14ac:dyDescent="0.65"/>
    <row r="556" ht="15.75" customHeight="1" x14ac:dyDescent="0.65"/>
    <row r="557" ht="15.75" customHeight="1" x14ac:dyDescent="0.65"/>
    <row r="558" ht="15.75" customHeight="1" x14ac:dyDescent="0.65"/>
    <row r="559" ht="15.75" customHeight="1" x14ac:dyDescent="0.65"/>
    <row r="560" ht="15.75" customHeight="1" x14ac:dyDescent="0.65"/>
    <row r="561" ht="15.75" customHeight="1" x14ac:dyDescent="0.65"/>
    <row r="562" ht="15.75" customHeight="1" x14ac:dyDescent="0.65"/>
    <row r="563" ht="15.75" customHeight="1" x14ac:dyDescent="0.65"/>
    <row r="564" ht="15.75" customHeight="1" x14ac:dyDescent="0.65"/>
    <row r="565" ht="15.75" customHeight="1" x14ac:dyDescent="0.65"/>
    <row r="566" ht="15.75" customHeight="1" x14ac:dyDescent="0.65"/>
    <row r="567" ht="15.75" customHeight="1" x14ac:dyDescent="0.65"/>
    <row r="568" ht="15.75" customHeight="1" x14ac:dyDescent="0.65"/>
    <row r="569" ht="15.75" customHeight="1" x14ac:dyDescent="0.65"/>
    <row r="570" ht="15.75" customHeight="1" x14ac:dyDescent="0.65"/>
    <row r="571" ht="15.75" customHeight="1" x14ac:dyDescent="0.65"/>
    <row r="572" ht="15.75" customHeight="1" x14ac:dyDescent="0.65"/>
    <row r="573" ht="15.75" customHeight="1" x14ac:dyDescent="0.65"/>
    <row r="574" ht="15.75" customHeight="1" x14ac:dyDescent="0.65"/>
    <row r="575" ht="15.75" customHeight="1" x14ac:dyDescent="0.65"/>
    <row r="576" ht="15.75" customHeight="1" x14ac:dyDescent="0.65"/>
    <row r="577" ht="15.75" customHeight="1" x14ac:dyDescent="0.65"/>
    <row r="578" ht="15.75" customHeight="1" x14ac:dyDescent="0.65"/>
    <row r="579" ht="15.75" customHeight="1" x14ac:dyDescent="0.65"/>
    <row r="580" ht="15.75" customHeight="1" x14ac:dyDescent="0.65"/>
    <row r="581" ht="15.75" customHeight="1" x14ac:dyDescent="0.65"/>
    <row r="582" ht="15.75" customHeight="1" x14ac:dyDescent="0.65"/>
    <row r="583" ht="15.75" customHeight="1" x14ac:dyDescent="0.65"/>
    <row r="584" ht="15.75" customHeight="1" x14ac:dyDescent="0.65"/>
    <row r="585" ht="15.75" customHeight="1" x14ac:dyDescent="0.65"/>
    <row r="586" ht="15.75" customHeight="1" x14ac:dyDescent="0.65"/>
    <row r="587" ht="15.75" customHeight="1" x14ac:dyDescent="0.65"/>
    <row r="588" ht="15.75" customHeight="1" x14ac:dyDescent="0.65"/>
    <row r="589" ht="15.75" customHeight="1" x14ac:dyDescent="0.65"/>
    <row r="590" ht="15.75" customHeight="1" x14ac:dyDescent="0.65"/>
    <row r="591" ht="15.75" customHeight="1" x14ac:dyDescent="0.65"/>
    <row r="592" ht="15.75" customHeight="1" x14ac:dyDescent="0.65"/>
    <row r="593" ht="15.75" customHeight="1" x14ac:dyDescent="0.65"/>
    <row r="594" ht="15.75" customHeight="1" x14ac:dyDescent="0.65"/>
    <row r="595" ht="15.75" customHeight="1" x14ac:dyDescent="0.65"/>
    <row r="596" ht="15.75" customHeight="1" x14ac:dyDescent="0.65"/>
    <row r="597" ht="15.75" customHeight="1" x14ac:dyDescent="0.65"/>
    <row r="598" ht="15.75" customHeight="1" x14ac:dyDescent="0.65"/>
    <row r="599" ht="15.75" customHeight="1" x14ac:dyDescent="0.65"/>
    <row r="600" ht="15.75" customHeight="1" x14ac:dyDescent="0.65"/>
    <row r="601" ht="15.75" customHeight="1" x14ac:dyDescent="0.65"/>
    <row r="602" ht="15.75" customHeight="1" x14ac:dyDescent="0.65"/>
    <row r="603" ht="15.75" customHeight="1" x14ac:dyDescent="0.65"/>
    <row r="604" ht="15.75" customHeight="1" x14ac:dyDescent="0.65"/>
    <row r="605" ht="15.75" customHeight="1" x14ac:dyDescent="0.65"/>
    <row r="606" ht="15.75" customHeight="1" x14ac:dyDescent="0.65"/>
    <row r="607" ht="15.75" customHeight="1" x14ac:dyDescent="0.65"/>
    <row r="608" ht="15.75" customHeight="1" x14ac:dyDescent="0.65"/>
    <row r="609" ht="15.75" customHeight="1" x14ac:dyDescent="0.65"/>
    <row r="610" ht="15.75" customHeight="1" x14ac:dyDescent="0.65"/>
    <row r="611" ht="15.75" customHeight="1" x14ac:dyDescent="0.65"/>
    <row r="612" ht="15.75" customHeight="1" x14ac:dyDescent="0.65"/>
    <row r="613" ht="15.75" customHeight="1" x14ac:dyDescent="0.65"/>
    <row r="614" ht="15.75" customHeight="1" x14ac:dyDescent="0.65"/>
    <row r="615" ht="15.75" customHeight="1" x14ac:dyDescent="0.65"/>
    <row r="616" ht="15.75" customHeight="1" x14ac:dyDescent="0.65"/>
    <row r="617" ht="15.75" customHeight="1" x14ac:dyDescent="0.65"/>
    <row r="618" ht="15.75" customHeight="1" x14ac:dyDescent="0.65"/>
    <row r="619" ht="15.75" customHeight="1" x14ac:dyDescent="0.65"/>
    <row r="620" ht="15.75" customHeight="1" x14ac:dyDescent="0.65"/>
    <row r="621" ht="15.75" customHeight="1" x14ac:dyDescent="0.65"/>
    <row r="622" ht="15.75" customHeight="1" x14ac:dyDescent="0.65"/>
    <row r="623" ht="15.75" customHeight="1" x14ac:dyDescent="0.65"/>
    <row r="624" ht="15.75" customHeight="1" x14ac:dyDescent="0.65"/>
    <row r="625" ht="15.75" customHeight="1" x14ac:dyDescent="0.65"/>
    <row r="626" ht="15.75" customHeight="1" x14ac:dyDescent="0.65"/>
    <row r="627" ht="15.75" customHeight="1" x14ac:dyDescent="0.65"/>
    <row r="628" ht="15.75" customHeight="1" x14ac:dyDescent="0.65"/>
    <row r="629" ht="15.75" customHeight="1" x14ac:dyDescent="0.65"/>
    <row r="630" ht="15.75" customHeight="1" x14ac:dyDescent="0.65"/>
    <row r="631" ht="15.75" customHeight="1" x14ac:dyDescent="0.65"/>
    <row r="632" ht="15.75" customHeight="1" x14ac:dyDescent="0.65"/>
    <row r="633" ht="15.75" customHeight="1" x14ac:dyDescent="0.65"/>
    <row r="634" ht="15.75" customHeight="1" x14ac:dyDescent="0.65"/>
    <row r="635" ht="15.75" customHeight="1" x14ac:dyDescent="0.65"/>
    <row r="636" ht="15.75" customHeight="1" x14ac:dyDescent="0.65"/>
    <row r="637" ht="15.75" customHeight="1" x14ac:dyDescent="0.65"/>
    <row r="638" ht="15.75" customHeight="1" x14ac:dyDescent="0.65"/>
    <row r="639" ht="15.75" customHeight="1" x14ac:dyDescent="0.65"/>
    <row r="640" ht="15.75" customHeight="1" x14ac:dyDescent="0.65"/>
    <row r="641" ht="15.75" customHeight="1" x14ac:dyDescent="0.65"/>
    <row r="642" ht="15.75" customHeight="1" x14ac:dyDescent="0.65"/>
    <row r="643" ht="15.75" customHeight="1" x14ac:dyDescent="0.65"/>
    <row r="644" ht="15.75" customHeight="1" x14ac:dyDescent="0.65"/>
    <row r="645" ht="15.75" customHeight="1" x14ac:dyDescent="0.65"/>
    <row r="646" ht="15.75" customHeight="1" x14ac:dyDescent="0.65"/>
    <row r="647" ht="15.75" customHeight="1" x14ac:dyDescent="0.65"/>
    <row r="648" ht="15.75" customHeight="1" x14ac:dyDescent="0.65"/>
    <row r="649" ht="15.75" customHeight="1" x14ac:dyDescent="0.65"/>
    <row r="650" ht="15.75" customHeight="1" x14ac:dyDescent="0.65"/>
    <row r="651" ht="15.75" customHeight="1" x14ac:dyDescent="0.65"/>
    <row r="652" ht="15.75" customHeight="1" x14ac:dyDescent="0.65"/>
    <row r="653" ht="15.75" customHeight="1" x14ac:dyDescent="0.65"/>
    <row r="654" ht="15.75" customHeight="1" x14ac:dyDescent="0.65"/>
    <row r="655" ht="15.75" customHeight="1" x14ac:dyDescent="0.65"/>
    <row r="656" ht="15.75" customHeight="1" x14ac:dyDescent="0.65"/>
    <row r="657" ht="15.75" customHeight="1" x14ac:dyDescent="0.65"/>
    <row r="658" ht="15.75" customHeight="1" x14ac:dyDescent="0.65"/>
    <row r="659" ht="15.75" customHeight="1" x14ac:dyDescent="0.65"/>
    <row r="660" ht="15.75" customHeight="1" x14ac:dyDescent="0.65"/>
    <row r="661" ht="15.75" customHeight="1" x14ac:dyDescent="0.65"/>
    <row r="662" ht="15.75" customHeight="1" x14ac:dyDescent="0.65"/>
    <row r="663" ht="15.75" customHeight="1" x14ac:dyDescent="0.65"/>
    <row r="664" ht="15.75" customHeight="1" x14ac:dyDescent="0.65"/>
    <row r="665" ht="15.75" customHeight="1" x14ac:dyDescent="0.65"/>
    <row r="666" ht="15.75" customHeight="1" x14ac:dyDescent="0.65"/>
    <row r="667" ht="15.75" customHeight="1" x14ac:dyDescent="0.65"/>
    <row r="668" ht="15.75" customHeight="1" x14ac:dyDescent="0.65"/>
    <row r="669" ht="15.75" customHeight="1" x14ac:dyDescent="0.65"/>
    <row r="670" ht="15.75" customHeight="1" x14ac:dyDescent="0.65"/>
    <row r="671" ht="15.75" customHeight="1" x14ac:dyDescent="0.65"/>
    <row r="672" ht="15.75" customHeight="1" x14ac:dyDescent="0.65"/>
    <row r="673" ht="15.75" customHeight="1" x14ac:dyDescent="0.65"/>
    <row r="674" ht="15.75" customHeight="1" x14ac:dyDescent="0.65"/>
    <row r="675" ht="15.75" customHeight="1" x14ac:dyDescent="0.65"/>
    <row r="676" ht="15.75" customHeight="1" x14ac:dyDescent="0.65"/>
    <row r="677" ht="15.75" customHeight="1" x14ac:dyDescent="0.65"/>
    <row r="678" ht="15.75" customHeight="1" x14ac:dyDescent="0.65"/>
    <row r="679" ht="15.75" customHeight="1" x14ac:dyDescent="0.65"/>
    <row r="680" ht="15.75" customHeight="1" x14ac:dyDescent="0.65"/>
    <row r="681" ht="15.75" customHeight="1" x14ac:dyDescent="0.65"/>
    <row r="682" ht="15.75" customHeight="1" x14ac:dyDescent="0.65"/>
    <row r="683" ht="15.75" customHeight="1" x14ac:dyDescent="0.65"/>
    <row r="684" ht="15.75" customHeight="1" x14ac:dyDescent="0.65"/>
    <row r="685" ht="15.75" customHeight="1" x14ac:dyDescent="0.65"/>
    <row r="686" ht="15.75" customHeight="1" x14ac:dyDescent="0.65"/>
    <row r="687" ht="15.75" customHeight="1" x14ac:dyDescent="0.65"/>
    <row r="688" ht="15.75" customHeight="1" x14ac:dyDescent="0.65"/>
    <row r="689" ht="15.75" customHeight="1" x14ac:dyDescent="0.65"/>
    <row r="690" ht="15.75" customHeight="1" x14ac:dyDescent="0.65"/>
    <row r="691" ht="15.75" customHeight="1" x14ac:dyDescent="0.65"/>
    <row r="692" ht="15.75" customHeight="1" x14ac:dyDescent="0.65"/>
    <row r="693" ht="15.75" customHeight="1" x14ac:dyDescent="0.65"/>
    <row r="694" ht="15.75" customHeight="1" x14ac:dyDescent="0.65"/>
    <row r="695" ht="15.75" customHeight="1" x14ac:dyDescent="0.65"/>
    <row r="696" ht="15.75" customHeight="1" x14ac:dyDescent="0.65"/>
    <row r="697" ht="15.75" customHeight="1" x14ac:dyDescent="0.65"/>
    <row r="698" ht="15.75" customHeight="1" x14ac:dyDescent="0.65"/>
    <row r="699" ht="15.75" customHeight="1" x14ac:dyDescent="0.65"/>
    <row r="700" ht="15.75" customHeight="1" x14ac:dyDescent="0.65"/>
    <row r="701" ht="15.75" customHeight="1" x14ac:dyDescent="0.65"/>
    <row r="702" ht="15.75" customHeight="1" x14ac:dyDescent="0.65"/>
    <row r="703" ht="15.75" customHeight="1" x14ac:dyDescent="0.65"/>
    <row r="704" ht="15.75" customHeight="1" x14ac:dyDescent="0.65"/>
    <row r="705" ht="15.75" customHeight="1" x14ac:dyDescent="0.65"/>
    <row r="706" ht="15.75" customHeight="1" x14ac:dyDescent="0.65"/>
    <row r="707" ht="15.75" customHeight="1" x14ac:dyDescent="0.65"/>
    <row r="708" ht="15.75" customHeight="1" x14ac:dyDescent="0.65"/>
    <row r="709" ht="15.75" customHeight="1" x14ac:dyDescent="0.65"/>
    <row r="710" ht="15.75" customHeight="1" x14ac:dyDescent="0.65"/>
    <row r="711" ht="15.75" customHeight="1" x14ac:dyDescent="0.65"/>
    <row r="712" ht="15.75" customHeight="1" x14ac:dyDescent="0.65"/>
    <row r="713" ht="15.75" customHeight="1" x14ac:dyDescent="0.65"/>
    <row r="714" ht="15.75" customHeight="1" x14ac:dyDescent="0.65"/>
    <row r="715" ht="15.75" customHeight="1" x14ac:dyDescent="0.65"/>
    <row r="716" ht="15.75" customHeight="1" x14ac:dyDescent="0.65"/>
    <row r="717" ht="15.75" customHeight="1" x14ac:dyDescent="0.65"/>
    <row r="718" ht="15.75" customHeight="1" x14ac:dyDescent="0.65"/>
    <row r="719" ht="15.75" customHeight="1" x14ac:dyDescent="0.65"/>
    <row r="720" ht="15.75" customHeight="1" x14ac:dyDescent="0.65"/>
    <row r="721" ht="15.75" customHeight="1" x14ac:dyDescent="0.65"/>
    <row r="722" ht="15.75" customHeight="1" x14ac:dyDescent="0.65"/>
    <row r="723" ht="15.75" customHeight="1" x14ac:dyDescent="0.65"/>
    <row r="724" ht="15.75" customHeight="1" x14ac:dyDescent="0.65"/>
    <row r="725" ht="15.75" customHeight="1" x14ac:dyDescent="0.65"/>
    <row r="726" ht="15.75" customHeight="1" x14ac:dyDescent="0.65"/>
    <row r="727" ht="15.75" customHeight="1" x14ac:dyDescent="0.65"/>
    <row r="728" ht="15.75" customHeight="1" x14ac:dyDescent="0.65"/>
    <row r="729" ht="15.75" customHeight="1" x14ac:dyDescent="0.65"/>
    <row r="730" ht="15.75" customHeight="1" x14ac:dyDescent="0.65"/>
    <row r="731" ht="15.75" customHeight="1" x14ac:dyDescent="0.65"/>
    <row r="732" ht="15.75" customHeight="1" x14ac:dyDescent="0.65"/>
    <row r="733" ht="15.75" customHeight="1" x14ac:dyDescent="0.65"/>
    <row r="734" ht="15.75" customHeight="1" x14ac:dyDescent="0.65"/>
    <row r="735" ht="15.75" customHeight="1" x14ac:dyDescent="0.65"/>
    <row r="736" ht="15.75" customHeight="1" x14ac:dyDescent="0.65"/>
    <row r="737" ht="15.75" customHeight="1" x14ac:dyDescent="0.65"/>
    <row r="738" ht="15.75" customHeight="1" x14ac:dyDescent="0.65"/>
    <row r="739" ht="15.75" customHeight="1" x14ac:dyDescent="0.65"/>
    <row r="740" ht="15.75" customHeight="1" x14ac:dyDescent="0.65"/>
    <row r="741" ht="15.75" customHeight="1" x14ac:dyDescent="0.65"/>
    <row r="742" ht="15.75" customHeight="1" x14ac:dyDescent="0.65"/>
    <row r="743" ht="15.75" customHeight="1" x14ac:dyDescent="0.65"/>
    <row r="744" ht="15.75" customHeight="1" x14ac:dyDescent="0.65"/>
    <row r="745" ht="15.75" customHeight="1" x14ac:dyDescent="0.65"/>
    <row r="746" ht="15.75" customHeight="1" x14ac:dyDescent="0.65"/>
    <row r="747" ht="15.75" customHeight="1" x14ac:dyDescent="0.65"/>
    <row r="748" ht="15.75" customHeight="1" x14ac:dyDescent="0.65"/>
    <row r="749" ht="15.75" customHeight="1" x14ac:dyDescent="0.65"/>
    <row r="750" ht="15.75" customHeight="1" x14ac:dyDescent="0.65"/>
    <row r="751" ht="15.75" customHeight="1" x14ac:dyDescent="0.65"/>
    <row r="752" ht="15.75" customHeight="1" x14ac:dyDescent="0.65"/>
    <row r="753" ht="15.75" customHeight="1" x14ac:dyDescent="0.65"/>
    <row r="754" ht="15.75" customHeight="1" x14ac:dyDescent="0.65"/>
    <row r="755" ht="15.75" customHeight="1" x14ac:dyDescent="0.65"/>
    <row r="756" ht="15.75" customHeight="1" x14ac:dyDescent="0.65"/>
    <row r="757" ht="15.75" customHeight="1" x14ac:dyDescent="0.65"/>
    <row r="758" ht="15.75" customHeight="1" x14ac:dyDescent="0.65"/>
    <row r="759" ht="15.75" customHeight="1" x14ac:dyDescent="0.65"/>
    <row r="760" ht="15.75" customHeight="1" x14ac:dyDescent="0.65"/>
    <row r="761" ht="15.75" customHeight="1" x14ac:dyDescent="0.65"/>
    <row r="762" ht="15.75" customHeight="1" x14ac:dyDescent="0.65"/>
    <row r="763" ht="15.75" customHeight="1" x14ac:dyDescent="0.65"/>
    <row r="764" ht="15.75" customHeight="1" x14ac:dyDescent="0.65"/>
    <row r="765" ht="15.75" customHeight="1" x14ac:dyDescent="0.65"/>
    <row r="766" ht="15.75" customHeight="1" x14ac:dyDescent="0.65"/>
    <row r="767" ht="15.75" customHeight="1" x14ac:dyDescent="0.65"/>
    <row r="768" ht="15.75" customHeight="1" x14ac:dyDescent="0.65"/>
    <row r="769" ht="15.75" customHeight="1" x14ac:dyDescent="0.65"/>
    <row r="770" ht="15.75" customHeight="1" x14ac:dyDescent="0.65"/>
    <row r="771" ht="15.75" customHeight="1" x14ac:dyDescent="0.65"/>
    <row r="772" ht="15.75" customHeight="1" x14ac:dyDescent="0.65"/>
    <row r="773" ht="15.75" customHeight="1" x14ac:dyDescent="0.65"/>
    <row r="774" ht="15.75" customHeight="1" x14ac:dyDescent="0.65"/>
    <row r="775" ht="15.75" customHeight="1" x14ac:dyDescent="0.65"/>
    <row r="776" ht="15.75" customHeight="1" x14ac:dyDescent="0.65"/>
    <row r="777" ht="15.75" customHeight="1" x14ac:dyDescent="0.65"/>
    <row r="778" ht="15.75" customHeight="1" x14ac:dyDescent="0.65"/>
    <row r="779" ht="15.75" customHeight="1" x14ac:dyDescent="0.65"/>
    <row r="780" ht="15.75" customHeight="1" x14ac:dyDescent="0.65"/>
    <row r="781" ht="15.75" customHeight="1" x14ac:dyDescent="0.65"/>
    <row r="782" ht="15.75" customHeight="1" x14ac:dyDescent="0.65"/>
    <row r="783" ht="15.75" customHeight="1" x14ac:dyDescent="0.65"/>
    <row r="784" ht="15.75" customHeight="1" x14ac:dyDescent="0.65"/>
    <row r="785" ht="15.75" customHeight="1" x14ac:dyDescent="0.65"/>
    <row r="786" ht="15.75" customHeight="1" x14ac:dyDescent="0.65"/>
    <row r="787" ht="15.75" customHeight="1" x14ac:dyDescent="0.65"/>
    <row r="788" ht="15.75" customHeight="1" x14ac:dyDescent="0.65"/>
    <row r="789" ht="15.75" customHeight="1" x14ac:dyDescent="0.65"/>
    <row r="790" ht="15.75" customHeight="1" x14ac:dyDescent="0.65"/>
    <row r="791" ht="15.75" customHeight="1" x14ac:dyDescent="0.65"/>
    <row r="792" ht="15.75" customHeight="1" x14ac:dyDescent="0.65"/>
    <row r="793" ht="15.75" customHeight="1" x14ac:dyDescent="0.65"/>
    <row r="794" ht="15.75" customHeight="1" x14ac:dyDescent="0.65"/>
    <row r="795" ht="15.75" customHeight="1" x14ac:dyDescent="0.65"/>
    <row r="796" ht="15.75" customHeight="1" x14ac:dyDescent="0.65"/>
    <row r="797" ht="15.75" customHeight="1" x14ac:dyDescent="0.65"/>
    <row r="798" ht="15.75" customHeight="1" x14ac:dyDescent="0.65"/>
    <row r="799" ht="15.75" customHeight="1" x14ac:dyDescent="0.65"/>
    <row r="800" ht="15.75" customHeight="1" x14ac:dyDescent="0.65"/>
    <row r="801" ht="15.75" customHeight="1" x14ac:dyDescent="0.65"/>
    <row r="802" ht="15.75" customHeight="1" x14ac:dyDescent="0.65"/>
    <row r="803" ht="15.75" customHeight="1" x14ac:dyDescent="0.65"/>
    <row r="804" ht="15.75" customHeight="1" x14ac:dyDescent="0.65"/>
    <row r="805" ht="15.75" customHeight="1" x14ac:dyDescent="0.65"/>
    <row r="806" ht="15.75" customHeight="1" x14ac:dyDescent="0.65"/>
    <row r="807" ht="15.75" customHeight="1" x14ac:dyDescent="0.65"/>
    <row r="808" ht="15.75" customHeight="1" x14ac:dyDescent="0.65"/>
    <row r="809" ht="15.75" customHeight="1" x14ac:dyDescent="0.65"/>
    <row r="810" ht="15.75" customHeight="1" x14ac:dyDescent="0.65"/>
    <row r="811" ht="15.75" customHeight="1" x14ac:dyDescent="0.65"/>
    <row r="812" ht="15.75" customHeight="1" x14ac:dyDescent="0.65"/>
    <row r="813" ht="15.75" customHeight="1" x14ac:dyDescent="0.65"/>
    <row r="814" ht="15.75" customHeight="1" x14ac:dyDescent="0.65"/>
    <row r="815" ht="15.75" customHeight="1" x14ac:dyDescent="0.65"/>
    <row r="816" ht="15.75" customHeight="1" x14ac:dyDescent="0.65"/>
    <row r="817" ht="15.75" customHeight="1" x14ac:dyDescent="0.65"/>
    <row r="818" ht="15.75" customHeight="1" x14ac:dyDescent="0.65"/>
    <row r="819" ht="15.75" customHeight="1" x14ac:dyDescent="0.65"/>
    <row r="820" ht="15.75" customHeight="1" x14ac:dyDescent="0.65"/>
    <row r="821" ht="15.75" customHeight="1" x14ac:dyDescent="0.65"/>
    <row r="822" ht="15.75" customHeight="1" x14ac:dyDescent="0.65"/>
    <row r="823" ht="15.75" customHeight="1" x14ac:dyDescent="0.65"/>
    <row r="824" ht="15.75" customHeight="1" x14ac:dyDescent="0.65"/>
    <row r="825" ht="15.75" customHeight="1" x14ac:dyDescent="0.65"/>
    <row r="826" ht="15.75" customHeight="1" x14ac:dyDescent="0.65"/>
    <row r="827" ht="15.75" customHeight="1" x14ac:dyDescent="0.65"/>
    <row r="828" ht="15.75" customHeight="1" x14ac:dyDescent="0.65"/>
    <row r="829" ht="15.75" customHeight="1" x14ac:dyDescent="0.65"/>
    <row r="830" ht="15.75" customHeight="1" x14ac:dyDescent="0.65"/>
    <row r="831" ht="15.75" customHeight="1" x14ac:dyDescent="0.65"/>
    <row r="832" ht="15.75" customHeight="1" x14ac:dyDescent="0.65"/>
    <row r="833" ht="15.75" customHeight="1" x14ac:dyDescent="0.65"/>
    <row r="834" ht="15.75" customHeight="1" x14ac:dyDescent="0.65"/>
    <row r="835" ht="15.75" customHeight="1" x14ac:dyDescent="0.65"/>
    <row r="836" ht="15.75" customHeight="1" x14ac:dyDescent="0.65"/>
    <row r="837" ht="15.75" customHeight="1" x14ac:dyDescent="0.65"/>
    <row r="838" ht="15.75" customHeight="1" x14ac:dyDescent="0.65"/>
    <row r="839" ht="15.75" customHeight="1" x14ac:dyDescent="0.65"/>
    <row r="840" ht="15.75" customHeight="1" x14ac:dyDescent="0.65"/>
    <row r="841" ht="15.75" customHeight="1" x14ac:dyDescent="0.65"/>
    <row r="842" ht="15.75" customHeight="1" x14ac:dyDescent="0.65"/>
    <row r="843" ht="15.75" customHeight="1" x14ac:dyDescent="0.65"/>
    <row r="844" ht="15.75" customHeight="1" x14ac:dyDescent="0.65"/>
    <row r="845" ht="15.75" customHeight="1" x14ac:dyDescent="0.65"/>
    <row r="846" ht="15.75" customHeight="1" x14ac:dyDescent="0.65"/>
    <row r="847" ht="15.75" customHeight="1" x14ac:dyDescent="0.65"/>
    <row r="848" ht="15.75" customHeight="1" x14ac:dyDescent="0.65"/>
    <row r="849" ht="15.75" customHeight="1" x14ac:dyDescent="0.65"/>
    <row r="850" ht="15.75" customHeight="1" x14ac:dyDescent="0.65"/>
    <row r="851" ht="15.75" customHeight="1" x14ac:dyDescent="0.65"/>
    <row r="852" ht="15.75" customHeight="1" x14ac:dyDescent="0.65"/>
    <row r="853" ht="15.75" customHeight="1" x14ac:dyDescent="0.65"/>
    <row r="854" ht="15.75" customHeight="1" x14ac:dyDescent="0.65"/>
    <row r="855" ht="15.75" customHeight="1" x14ac:dyDescent="0.65"/>
    <row r="856" ht="15.75" customHeight="1" x14ac:dyDescent="0.65"/>
    <row r="857" ht="15.75" customHeight="1" x14ac:dyDescent="0.65"/>
    <row r="858" ht="15.75" customHeight="1" x14ac:dyDescent="0.65"/>
    <row r="859" ht="15.75" customHeight="1" x14ac:dyDescent="0.65"/>
    <row r="860" ht="15.75" customHeight="1" x14ac:dyDescent="0.65"/>
    <row r="861" ht="15.75" customHeight="1" x14ac:dyDescent="0.65"/>
    <row r="862" ht="15.75" customHeight="1" x14ac:dyDescent="0.65"/>
    <row r="863" ht="15.75" customHeight="1" x14ac:dyDescent="0.65"/>
    <row r="864" ht="15.75" customHeight="1" x14ac:dyDescent="0.65"/>
    <row r="865" ht="15.75" customHeight="1" x14ac:dyDescent="0.65"/>
    <row r="866" ht="15.75" customHeight="1" x14ac:dyDescent="0.65"/>
    <row r="867" ht="15.75" customHeight="1" x14ac:dyDescent="0.65"/>
    <row r="868" ht="15.75" customHeight="1" x14ac:dyDescent="0.65"/>
    <row r="869" ht="15.75" customHeight="1" x14ac:dyDescent="0.65"/>
    <row r="870" ht="15.75" customHeight="1" x14ac:dyDescent="0.65"/>
    <row r="871" ht="15.75" customHeight="1" x14ac:dyDescent="0.65"/>
    <row r="872" ht="15.75" customHeight="1" x14ac:dyDescent="0.65"/>
    <row r="873" ht="15.75" customHeight="1" x14ac:dyDescent="0.65"/>
    <row r="874" ht="15.75" customHeight="1" x14ac:dyDescent="0.65"/>
    <row r="875" ht="15.75" customHeight="1" x14ac:dyDescent="0.65"/>
    <row r="876" ht="15.75" customHeight="1" x14ac:dyDescent="0.65"/>
    <row r="877" ht="15.75" customHeight="1" x14ac:dyDescent="0.65"/>
    <row r="878" ht="15.75" customHeight="1" x14ac:dyDescent="0.65"/>
    <row r="879" ht="15.75" customHeight="1" x14ac:dyDescent="0.65"/>
    <row r="880" ht="15.75" customHeight="1" x14ac:dyDescent="0.65"/>
    <row r="881" ht="15.75" customHeight="1" x14ac:dyDescent="0.65"/>
    <row r="882" ht="15.75" customHeight="1" x14ac:dyDescent="0.65"/>
    <row r="883" ht="15.75" customHeight="1" x14ac:dyDescent="0.65"/>
    <row r="884" ht="15.75" customHeight="1" x14ac:dyDescent="0.65"/>
    <row r="885" ht="15.75" customHeight="1" x14ac:dyDescent="0.65"/>
    <row r="886" ht="15.75" customHeight="1" x14ac:dyDescent="0.65"/>
    <row r="887" ht="15.75" customHeight="1" x14ac:dyDescent="0.65"/>
    <row r="888" ht="15.75" customHeight="1" x14ac:dyDescent="0.65"/>
    <row r="889" ht="15.75" customHeight="1" x14ac:dyDescent="0.65"/>
    <row r="890" ht="15.75" customHeight="1" x14ac:dyDescent="0.65"/>
    <row r="891" ht="15.75" customHeight="1" x14ac:dyDescent="0.65"/>
    <row r="892" ht="15.75" customHeight="1" x14ac:dyDescent="0.65"/>
    <row r="893" ht="15.75" customHeight="1" x14ac:dyDescent="0.65"/>
    <row r="894" ht="15.75" customHeight="1" x14ac:dyDescent="0.65"/>
    <row r="895" ht="15.75" customHeight="1" x14ac:dyDescent="0.65"/>
    <row r="896" ht="15.75" customHeight="1" x14ac:dyDescent="0.65"/>
    <row r="897" ht="15.75" customHeight="1" x14ac:dyDescent="0.65"/>
    <row r="898" ht="15.75" customHeight="1" x14ac:dyDescent="0.65"/>
    <row r="899" ht="15.75" customHeight="1" x14ac:dyDescent="0.65"/>
    <row r="900" ht="15.75" customHeight="1" x14ac:dyDescent="0.65"/>
    <row r="901" ht="15.75" customHeight="1" x14ac:dyDescent="0.65"/>
    <row r="902" ht="15.75" customHeight="1" x14ac:dyDescent="0.65"/>
    <row r="903" ht="15.75" customHeight="1" x14ac:dyDescent="0.65"/>
    <row r="904" ht="15.75" customHeight="1" x14ac:dyDescent="0.65"/>
    <row r="905" ht="15.75" customHeight="1" x14ac:dyDescent="0.65"/>
    <row r="906" ht="15.75" customHeight="1" x14ac:dyDescent="0.65"/>
    <row r="907" ht="15.75" customHeight="1" x14ac:dyDescent="0.65"/>
    <row r="908" ht="15.75" customHeight="1" x14ac:dyDescent="0.65"/>
    <row r="909" ht="15.75" customHeight="1" x14ac:dyDescent="0.65"/>
    <row r="910" ht="15.75" customHeight="1" x14ac:dyDescent="0.65"/>
    <row r="911" ht="15.75" customHeight="1" x14ac:dyDescent="0.65"/>
    <row r="912" ht="15.75" customHeight="1" x14ac:dyDescent="0.65"/>
    <row r="913" ht="15.75" customHeight="1" x14ac:dyDescent="0.65"/>
    <row r="914" ht="15.75" customHeight="1" x14ac:dyDescent="0.65"/>
    <row r="915" ht="15.75" customHeight="1" x14ac:dyDescent="0.65"/>
    <row r="916" ht="15.75" customHeight="1" x14ac:dyDescent="0.65"/>
    <row r="917" ht="15.75" customHeight="1" x14ac:dyDescent="0.65"/>
    <row r="918" ht="15.75" customHeight="1" x14ac:dyDescent="0.65"/>
    <row r="919" ht="15.75" customHeight="1" x14ac:dyDescent="0.65"/>
    <row r="920" ht="15.75" customHeight="1" x14ac:dyDescent="0.65"/>
    <row r="921" ht="15.75" customHeight="1" x14ac:dyDescent="0.65"/>
    <row r="922" ht="15.75" customHeight="1" x14ac:dyDescent="0.65"/>
    <row r="923" ht="15.75" customHeight="1" x14ac:dyDescent="0.65"/>
    <row r="924" ht="15.75" customHeight="1" x14ac:dyDescent="0.65"/>
    <row r="925" ht="15.75" customHeight="1" x14ac:dyDescent="0.65"/>
    <row r="926" ht="15.75" customHeight="1" x14ac:dyDescent="0.65"/>
    <row r="927" ht="15.75" customHeight="1" x14ac:dyDescent="0.65"/>
    <row r="928" ht="15.75" customHeight="1" x14ac:dyDescent="0.65"/>
    <row r="929" ht="15.75" customHeight="1" x14ac:dyDescent="0.65"/>
    <row r="930" ht="15.75" customHeight="1" x14ac:dyDescent="0.65"/>
    <row r="931" ht="15.75" customHeight="1" x14ac:dyDescent="0.65"/>
    <row r="932" ht="15.75" customHeight="1" x14ac:dyDescent="0.65"/>
    <row r="933" ht="15.75" customHeight="1" x14ac:dyDescent="0.65"/>
    <row r="934" ht="15.75" customHeight="1" x14ac:dyDescent="0.65"/>
    <row r="935" ht="15.75" customHeight="1" x14ac:dyDescent="0.65"/>
    <row r="936" ht="15.75" customHeight="1" x14ac:dyDescent="0.65"/>
    <row r="937" ht="15.75" customHeight="1" x14ac:dyDescent="0.65"/>
    <row r="938" ht="15.75" customHeight="1" x14ac:dyDescent="0.65"/>
    <row r="939" ht="15.75" customHeight="1" x14ac:dyDescent="0.65"/>
    <row r="940" ht="15.75" customHeight="1" x14ac:dyDescent="0.65"/>
    <row r="941" ht="15.75" customHeight="1" x14ac:dyDescent="0.65"/>
    <row r="942" ht="15.75" customHeight="1" x14ac:dyDescent="0.65"/>
    <row r="943" ht="15.75" customHeight="1" x14ac:dyDescent="0.65"/>
    <row r="944" ht="15.75" customHeight="1" x14ac:dyDescent="0.65"/>
    <row r="945" ht="15.75" customHeight="1" x14ac:dyDescent="0.65"/>
    <row r="946" ht="15.75" customHeight="1" x14ac:dyDescent="0.65"/>
    <row r="947" ht="15.75" customHeight="1" x14ac:dyDescent="0.65"/>
    <row r="948" ht="15.75" customHeight="1" x14ac:dyDescent="0.65"/>
    <row r="949" ht="15.75" customHeight="1" x14ac:dyDescent="0.65"/>
    <row r="950" ht="15.75" customHeight="1" x14ac:dyDescent="0.65"/>
    <row r="951" ht="15.75" customHeight="1" x14ac:dyDescent="0.65"/>
    <row r="952" ht="15.75" customHeight="1" x14ac:dyDescent="0.65"/>
    <row r="953" ht="15.75" customHeight="1" x14ac:dyDescent="0.65"/>
    <row r="954" ht="15.75" customHeight="1" x14ac:dyDescent="0.65"/>
    <row r="955" ht="15.75" customHeight="1" x14ac:dyDescent="0.65"/>
    <row r="956" ht="15.75" customHeight="1" x14ac:dyDescent="0.65"/>
    <row r="957" ht="15.75" customHeight="1" x14ac:dyDescent="0.65"/>
    <row r="958" ht="15.75" customHeight="1" x14ac:dyDescent="0.65"/>
    <row r="959" ht="15.75" customHeight="1" x14ac:dyDescent="0.65"/>
    <row r="960" ht="15.75" customHeight="1" x14ac:dyDescent="0.65"/>
    <row r="961" ht="15.75" customHeight="1" x14ac:dyDescent="0.65"/>
    <row r="962" ht="15.75" customHeight="1" x14ac:dyDescent="0.65"/>
    <row r="963" ht="15.75" customHeight="1" x14ac:dyDescent="0.65"/>
    <row r="964" ht="15.75" customHeight="1" x14ac:dyDescent="0.65"/>
    <row r="965" ht="15.75" customHeight="1" x14ac:dyDescent="0.65"/>
    <row r="966" ht="15.75" customHeight="1" x14ac:dyDescent="0.65"/>
    <row r="967" ht="15.75" customHeight="1" x14ac:dyDescent="0.65"/>
    <row r="968" ht="15.75" customHeight="1" x14ac:dyDescent="0.65"/>
    <row r="969" ht="15.75" customHeight="1" x14ac:dyDescent="0.65"/>
    <row r="970" ht="15.75" customHeight="1" x14ac:dyDescent="0.65"/>
    <row r="971" ht="15.75" customHeight="1" x14ac:dyDescent="0.65"/>
    <row r="972" ht="15.75" customHeight="1" x14ac:dyDescent="0.65"/>
    <row r="973" ht="15.75" customHeight="1" x14ac:dyDescent="0.65"/>
    <row r="974" ht="15.75" customHeight="1" x14ac:dyDescent="0.65"/>
    <row r="975" ht="15.75" customHeight="1" x14ac:dyDescent="0.65"/>
    <row r="976" ht="15.75" customHeight="1" x14ac:dyDescent="0.65"/>
    <row r="977" ht="15.75" customHeight="1" x14ac:dyDescent="0.65"/>
    <row r="978" ht="15.75" customHeight="1" x14ac:dyDescent="0.65"/>
    <row r="979" ht="15.75" customHeight="1" x14ac:dyDescent="0.65"/>
    <row r="980" ht="15.75" customHeight="1" x14ac:dyDescent="0.65"/>
    <row r="981" ht="15.75" customHeight="1" x14ac:dyDescent="0.65"/>
    <row r="982" ht="15.75" customHeight="1" x14ac:dyDescent="0.65"/>
    <row r="983" ht="15.75" customHeight="1" x14ac:dyDescent="0.65"/>
    <row r="984" ht="15.75" customHeight="1" x14ac:dyDescent="0.65"/>
    <row r="985" ht="15.75" customHeight="1" x14ac:dyDescent="0.65"/>
    <row r="986" ht="15.75" customHeight="1" x14ac:dyDescent="0.65"/>
    <row r="987" ht="15.75" customHeight="1" x14ac:dyDescent="0.65"/>
    <row r="988" ht="15.75" customHeight="1" x14ac:dyDescent="0.65"/>
    <row r="989" ht="15.75" customHeight="1" x14ac:dyDescent="0.65"/>
    <row r="990" ht="15.75" customHeight="1" x14ac:dyDescent="0.65"/>
    <row r="991" ht="15.75" customHeight="1" x14ac:dyDescent="0.65"/>
    <row r="992" ht="15.75" customHeight="1" x14ac:dyDescent="0.65"/>
    <row r="993" ht="15.75" customHeight="1" x14ac:dyDescent="0.65"/>
    <row r="994" ht="15.75" customHeight="1" x14ac:dyDescent="0.65"/>
    <row r="995" ht="15.75" customHeight="1" x14ac:dyDescent="0.65"/>
    <row r="996" ht="15.75" customHeight="1" x14ac:dyDescent="0.65"/>
    <row r="997" ht="15.75" customHeight="1" x14ac:dyDescent="0.65"/>
    <row r="998" ht="15.75" customHeight="1" x14ac:dyDescent="0.65"/>
    <row r="999" ht="15.75" customHeight="1" x14ac:dyDescent="0.65"/>
    <row r="1000" ht="15.75" customHeight="1" x14ac:dyDescent="0.65"/>
  </sheetData>
  <hyperlinks>
    <hyperlink ref="D13" r:id="rId1" xr:uid="{E2A4822C-AB5D-4AFB-BF4A-0ECD10C030A1}"/>
  </hyperlinks>
  <pageMargins left="0.7" right="0.7" top="0.75" bottom="0.75" header="0" footer="0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993D7-C303-48FF-99F6-02F9737AB03C}">
  <dimension ref="A1:Z1000"/>
  <sheetViews>
    <sheetView workbookViewId="0">
      <selection activeCell="I14" sqref="I14"/>
    </sheetView>
  </sheetViews>
  <sheetFormatPr defaultColWidth="14.40625" defaultRowHeight="15" customHeight="1" x14ac:dyDescent="0.65"/>
  <cols>
    <col min="1" max="1" width="13.7265625" style="28" customWidth="1"/>
    <col min="2" max="2" width="18.1328125" style="28" customWidth="1"/>
    <col min="3" max="3" width="23.40625" style="28" customWidth="1"/>
    <col min="4" max="4" width="8.7265625" style="28" customWidth="1"/>
    <col min="5" max="5" width="22.40625" style="28" customWidth="1"/>
    <col min="6" max="6" width="15.26953125" style="28" customWidth="1"/>
    <col min="7" max="7" width="11.86328125" style="28" customWidth="1"/>
    <col min="8" max="8" width="23.54296875" style="28" customWidth="1"/>
    <col min="9" max="9" width="23.86328125" style="28" customWidth="1"/>
    <col min="10" max="10" width="22.26953125" style="28" customWidth="1"/>
    <col min="11" max="11" width="21.1328125" style="28" customWidth="1"/>
    <col min="12" max="26" width="8.7265625" style="28" customWidth="1"/>
    <col min="27" max="16384" width="14.40625" style="28"/>
  </cols>
  <sheetData>
    <row r="1" spans="1:26" ht="14.75" x14ac:dyDescent="0.75">
      <c r="A1" s="32" t="str">
        <f>About!B2</f>
        <v>NM</v>
      </c>
      <c r="B1" s="32">
        <f>SUMIFS(D5:D54,A5:A54,A1)</f>
        <v>311.18721461187215</v>
      </c>
    </row>
    <row r="2" spans="1:26" ht="14.75" x14ac:dyDescent="0.75">
      <c r="A2" s="60" t="s">
        <v>226</v>
      </c>
      <c r="B2" s="60"/>
      <c r="C2" s="60"/>
      <c r="D2" s="60"/>
      <c r="E2" s="60"/>
      <c r="F2" s="60"/>
      <c r="I2" s="51"/>
    </row>
    <row r="3" spans="1:26" ht="14.75" x14ac:dyDescent="0.75">
      <c r="A3" s="32" t="s">
        <v>227</v>
      </c>
      <c r="F3" s="32" t="s">
        <v>228</v>
      </c>
      <c r="G3" s="32" t="s">
        <v>229</v>
      </c>
      <c r="I3" s="32"/>
    </row>
    <row r="4" spans="1:26" ht="14.75" x14ac:dyDescent="0.75">
      <c r="A4" s="51" t="s">
        <v>100</v>
      </c>
      <c r="B4" s="61" t="s">
        <v>230</v>
      </c>
      <c r="C4" s="51" t="s">
        <v>218</v>
      </c>
      <c r="D4" s="51" t="s">
        <v>217</v>
      </c>
      <c r="E4" s="51"/>
      <c r="F4" s="32">
        <f>8760*0.5</f>
        <v>4380</v>
      </c>
      <c r="G4" s="62" t="s">
        <v>231</v>
      </c>
      <c r="I4" s="32"/>
    </row>
    <row r="5" spans="1:26" ht="16" x14ac:dyDescent="0.8">
      <c r="A5" s="45" t="s">
        <v>102</v>
      </c>
      <c r="B5" s="32">
        <v>4103</v>
      </c>
      <c r="C5" s="32">
        <f t="shared" ref="C5:C54" si="0">B5/$F$4</f>
        <v>0.93675799086757994</v>
      </c>
      <c r="D5" s="32">
        <f t="shared" ref="D5:D54" si="1">C5*1000</f>
        <v>936.75799086757991</v>
      </c>
      <c r="I5" s="32"/>
    </row>
    <row r="6" spans="1:26" ht="16" x14ac:dyDescent="0.8">
      <c r="A6" s="45" t="s">
        <v>104</v>
      </c>
      <c r="B6" s="32">
        <v>23676</v>
      </c>
      <c r="C6" s="32">
        <f t="shared" si="0"/>
        <v>5.4054794520547942</v>
      </c>
      <c r="D6" s="32">
        <f t="shared" si="1"/>
        <v>5405.4794520547939</v>
      </c>
      <c r="I6" s="32"/>
    </row>
    <row r="7" spans="1:26" ht="16" x14ac:dyDescent="0.8">
      <c r="A7" s="45" t="s">
        <v>106</v>
      </c>
      <c r="B7" s="32">
        <v>1303</v>
      </c>
      <c r="C7" s="32">
        <f t="shared" si="0"/>
        <v>0.29748858447488585</v>
      </c>
      <c r="D7" s="32">
        <f t="shared" si="1"/>
        <v>297.48858447488584</v>
      </c>
      <c r="I7" s="32"/>
    </row>
    <row r="8" spans="1:26" ht="16" x14ac:dyDescent="0.8">
      <c r="A8" s="45" t="s">
        <v>108</v>
      </c>
      <c r="B8" s="32">
        <v>6093</v>
      </c>
      <c r="C8" s="32">
        <f t="shared" si="0"/>
        <v>1.3910958904109589</v>
      </c>
      <c r="D8" s="32">
        <f t="shared" si="1"/>
        <v>1391.0958904109589</v>
      </c>
      <c r="I8" s="32"/>
    </row>
    <row r="9" spans="1:26" ht="16" x14ac:dyDescent="0.8">
      <c r="A9" s="45" t="s">
        <v>110</v>
      </c>
      <c r="B9" s="32">
        <v>30024</v>
      </c>
      <c r="C9" s="32">
        <f t="shared" si="0"/>
        <v>6.8547945205479452</v>
      </c>
      <c r="D9" s="32">
        <f t="shared" si="1"/>
        <v>6854.7945205479455</v>
      </c>
      <c r="I9" s="32"/>
    </row>
    <row r="10" spans="1:26" ht="16" x14ac:dyDescent="0.8">
      <c r="A10" s="45" t="s">
        <v>112</v>
      </c>
      <c r="B10" s="32">
        <v>7789</v>
      </c>
      <c r="C10" s="32">
        <f t="shared" si="0"/>
        <v>1.7783105022831049</v>
      </c>
      <c r="D10" s="32">
        <f t="shared" si="1"/>
        <v>1778.3105022831051</v>
      </c>
      <c r="I10" s="32"/>
    </row>
    <row r="11" spans="1:26" ht="16" x14ac:dyDescent="0.8">
      <c r="A11" s="45" t="s">
        <v>114</v>
      </c>
      <c r="B11" s="32">
        <v>922</v>
      </c>
      <c r="C11" s="32">
        <f t="shared" si="0"/>
        <v>0.21050228310502284</v>
      </c>
      <c r="D11" s="32">
        <f t="shared" si="1"/>
        <v>210.50228310502283</v>
      </c>
      <c r="I11" s="32"/>
    </row>
    <row r="12" spans="1:26" ht="16" x14ac:dyDescent="0.8">
      <c r="A12" s="45" t="s">
        <v>116</v>
      </c>
      <c r="B12" s="32">
        <v>31</v>
      </c>
      <c r="C12" s="32">
        <f t="shared" si="0"/>
        <v>7.0776255707762558E-3</v>
      </c>
      <c r="D12" s="32">
        <f t="shared" si="1"/>
        <v>7.0776255707762559</v>
      </c>
      <c r="I12" s="32"/>
    </row>
    <row r="13" spans="1:26" ht="16" x14ac:dyDescent="0.8">
      <c r="A13" s="45" t="s">
        <v>118</v>
      </c>
      <c r="B13" s="32">
        <v>682</v>
      </c>
      <c r="C13" s="32">
        <f t="shared" si="0"/>
        <v>0.15570776255707763</v>
      </c>
      <c r="D13" s="32">
        <f t="shared" si="1"/>
        <v>155.70776255707764</v>
      </c>
      <c r="I13" s="32"/>
    </row>
    <row r="14" spans="1:26" ht="16" x14ac:dyDescent="0.8">
      <c r="A14" s="45" t="s">
        <v>120</v>
      </c>
      <c r="B14" s="32">
        <v>1988</v>
      </c>
      <c r="C14" s="32">
        <f t="shared" si="0"/>
        <v>0.45388127853881277</v>
      </c>
      <c r="D14" s="32">
        <f t="shared" si="1"/>
        <v>453.88127853881275</v>
      </c>
      <c r="I14" s="32"/>
    </row>
    <row r="15" spans="1:26" ht="16" x14ac:dyDescent="0.8">
      <c r="A15" s="45" t="s">
        <v>122</v>
      </c>
      <c r="B15" s="32">
        <v>2602</v>
      </c>
      <c r="C15" s="32">
        <f t="shared" si="0"/>
        <v>0.59406392694063925</v>
      </c>
      <c r="D15" s="32">
        <f t="shared" si="1"/>
        <v>594.06392694063925</v>
      </c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</row>
    <row r="16" spans="1:26" ht="16" x14ac:dyDescent="0.8">
      <c r="A16" s="45" t="s">
        <v>124</v>
      </c>
      <c r="B16" s="32">
        <v>18758</v>
      </c>
      <c r="C16" s="32">
        <f t="shared" si="0"/>
        <v>4.2826484018264841</v>
      </c>
      <c r="D16" s="32">
        <f t="shared" si="1"/>
        <v>4282.6484018264837</v>
      </c>
      <c r="G16" s="32"/>
      <c r="H16" s="32"/>
      <c r="I16" s="32"/>
      <c r="J16" s="63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</row>
    <row r="17" spans="1:26" ht="16" x14ac:dyDescent="0.8">
      <c r="A17" s="45" t="s">
        <v>126</v>
      </c>
      <c r="B17" s="32">
        <v>4883</v>
      </c>
      <c r="C17" s="32">
        <f t="shared" si="0"/>
        <v>1.1148401826484018</v>
      </c>
      <c r="D17" s="32">
        <f t="shared" si="1"/>
        <v>1114.8401826484019</v>
      </c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</row>
    <row r="18" spans="1:26" ht="16" x14ac:dyDescent="0.8">
      <c r="A18" s="45" t="s">
        <v>128</v>
      </c>
      <c r="B18" s="63">
        <v>2394</v>
      </c>
      <c r="C18" s="32">
        <f t="shared" si="0"/>
        <v>0.54657534246575346</v>
      </c>
      <c r="D18" s="32">
        <f t="shared" si="1"/>
        <v>546.57534246575347</v>
      </c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</row>
    <row r="19" spans="1:26" ht="16" x14ac:dyDescent="0.8">
      <c r="A19" s="45" t="s">
        <v>130</v>
      </c>
      <c r="B19" s="32">
        <v>2818</v>
      </c>
      <c r="C19" s="32">
        <f t="shared" si="0"/>
        <v>0.64337899543378996</v>
      </c>
      <c r="D19" s="32">
        <f t="shared" si="1"/>
        <v>643.37899543379001</v>
      </c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</row>
    <row r="20" spans="1:26" ht="16" x14ac:dyDescent="0.8">
      <c r="A20" s="45" t="s">
        <v>132</v>
      </c>
      <c r="B20" s="32">
        <v>2508</v>
      </c>
      <c r="C20" s="32">
        <f t="shared" si="0"/>
        <v>0.57260273972602738</v>
      </c>
      <c r="D20" s="32">
        <f t="shared" si="1"/>
        <v>572.60273972602738</v>
      </c>
      <c r="I20" s="32"/>
    </row>
    <row r="21" spans="1:26" ht="15.75" customHeight="1" x14ac:dyDescent="0.8">
      <c r="A21" s="45" t="s">
        <v>134</v>
      </c>
      <c r="B21" s="32">
        <v>4255</v>
      </c>
      <c r="C21" s="32">
        <f t="shared" si="0"/>
        <v>0.97146118721461183</v>
      </c>
      <c r="D21" s="32">
        <f t="shared" si="1"/>
        <v>971.46118721461187</v>
      </c>
      <c r="I21" s="32"/>
    </row>
    <row r="22" spans="1:26" ht="15.75" customHeight="1" x14ac:dyDescent="0.8">
      <c r="A22" s="45" t="s">
        <v>136</v>
      </c>
      <c r="B22" s="32">
        <v>2423</v>
      </c>
      <c r="C22" s="32">
        <f t="shared" si="0"/>
        <v>0.55319634703196352</v>
      </c>
      <c r="D22" s="32">
        <f t="shared" si="1"/>
        <v>553.19634703196357</v>
      </c>
      <c r="I22" s="32"/>
    </row>
    <row r="23" spans="1:26" ht="15.75" customHeight="1" x14ac:dyDescent="0.8">
      <c r="A23" s="45" t="s">
        <v>138</v>
      </c>
      <c r="B23" s="32">
        <v>3916</v>
      </c>
      <c r="C23" s="32">
        <f t="shared" si="0"/>
        <v>0.8940639269406393</v>
      </c>
      <c r="D23" s="32">
        <f t="shared" si="1"/>
        <v>894.06392694063925</v>
      </c>
      <c r="I23" s="32"/>
    </row>
    <row r="24" spans="1:26" ht="15.75" customHeight="1" x14ac:dyDescent="0.8">
      <c r="A24" s="45" t="s">
        <v>140</v>
      </c>
      <c r="B24" s="32">
        <v>814</v>
      </c>
      <c r="C24" s="32">
        <f t="shared" si="0"/>
        <v>0.18584474885844748</v>
      </c>
      <c r="D24" s="32">
        <f t="shared" si="1"/>
        <v>185.84474885844747</v>
      </c>
      <c r="I24" s="32"/>
      <c r="J24" s="63"/>
    </row>
    <row r="25" spans="1:26" ht="15.75" customHeight="1" x14ac:dyDescent="0.8">
      <c r="A25" s="45" t="s">
        <v>142</v>
      </c>
      <c r="B25" s="32">
        <v>1197</v>
      </c>
      <c r="C25" s="32">
        <f t="shared" si="0"/>
        <v>0.27328767123287673</v>
      </c>
      <c r="D25" s="32">
        <f t="shared" si="1"/>
        <v>273.28767123287673</v>
      </c>
      <c r="I25" s="32"/>
      <c r="J25" s="45"/>
    </row>
    <row r="26" spans="1:26" ht="15.75" customHeight="1" x14ac:dyDescent="0.8">
      <c r="A26" s="45" t="s">
        <v>144</v>
      </c>
      <c r="B26" s="63">
        <v>1181</v>
      </c>
      <c r="C26" s="32">
        <f t="shared" si="0"/>
        <v>0.26963470319634703</v>
      </c>
      <c r="D26" s="32">
        <f t="shared" si="1"/>
        <v>269.634703196347</v>
      </c>
      <c r="I26" s="32"/>
    </row>
    <row r="27" spans="1:26" ht="15.75" customHeight="1" x14ac:dyDescent="0.8">
      <c r="A27" s="45" t="s">
        <v>145</v>
      </c>
      <c r="B27" s="45">
        <v>1255</v>
      </c>
      <c r="C27" s="32">
        <f t="shared" si="0"/>
        <v>0.2865296803652968</v>
      </c>
      <c r="D27" s="32">
        <f t="shared" si="1"/>
        <v>286.52968036529683</v>
      </c>
      <c r="I27" s="32"/>
    </row>
    <row r="28" spans="1:26" ht="15.75" customHeight="1" x14ac:dyDescent="0.8">
      <c r="A28" s="45" t="s">
        <v>147</v>
      </c>
      <c r="B28" s="32">
        <v>2211</v>
      </c>
      <c r="C28" s="32">
        <f t="shared" si="0"/>
        <v>0.50479452054794516</v>
      </c>
      <c r="D28" s="32">
        <f t="shared" si="1"/>
        <v>504.79452054794518</v>
      </c>
      <c r="I28" s="32"/>
    </row>
    <row r="29" spans="1:26" ht="15.75" customHeight="1" x14ac:dyDescent="0.8">
      <c r="A29" s="45" t="s">
        <v>149</v>
      </c>
      <c r="B29" s="32">
        <v>7198</v>
      </c>
      <c r="C29" s="32">
        <f t="shared" si="0"/>
        <v>1.6433789954337898</v>
      </c>
      <c r="D29" s="32">
        <f t="shared" si="1"/>
        <v>1643.3789954337899</v>
      </c>
      <c r="I29" s="32"/>
    </row>
    <row r="30" spans="1:26" ht="15.75" customHeight="1" x14ac:dyDescent="0.8">
      <c r="A30" s="45" t="s">
        <v>151</v>
      </c>
      <c r="B30" s="32">
        <v>14547</v>
      </c>
      <c r="C30" s="32">
        <f t="shared" si="0"/>
        <v>3.3212328767123287</v>
      </c>
      <c r="D30" s="32">
        <f t="shared" si="1"/>
        <v>3321.2328767123286</v>
      </c>
      <c r="I30" s="32"/>
    </row>
    <row r="31" spans="1:26" ht="15.75" customHeight="1" x14ac:dyDescent="0.8">
      <c r="A31" s="45" t="s">
        <v>153</v>
      </c>
      <c r="B31" s="32">
        <v>3142</v>
      </c>
      <c r="C31" s="32">
        <f t="shared" si="0"/>
        <v>0.71735159817351601</v>
      </c>
      <c r="D31" s="32">
        <f t="shared" si="1"/>
        <v>717.35159817351598</v>
      </c>
      <c r="I31" s="32"/>
    </row>
    <row r="32" spans="1:26" ht="15.75" customHeight="1" x14ac:dyDescent="0.8">
      <c r="A32" s="45" t="s">
        <v>155</v>
      </c>
      <c r="B32" s="32">
        <v>846</v>
      </c>
      <c r="C32" s="32">
        <f t="shared" si="0"/>
        <v>0.19315068493150686</v>
      </c>
      <c r="D32" s="32">
        <f t="shared" si="1"/>
        <v>193.15068493150687</v>
      </c>
      <c r="I32" s="32"/>
    </row>
    <row r="33" spans="1:10" ht="15.75" customHeight="1" x14ac:dyDescent="0.8">
      <c r="A33" s="45" t="s">
        <v>157</v>
      </c>
      <c r="B33" s="32">
        <v>1741</v>
      </c>
      <c r="C33" s="32">
        <f t="shared" si="0"/>
        <v>0.39748858447488583</v>
      </c>
      <c r="D33" s="32">
        <f t="shared" si="1"/>
        <v>397.48858447488584</v>
      </c>
      <c r="I33" s="32"/>
    </row>
    <row r="34" spans="1:10" ht="15.75" customHeight="1" x14ac:dyDescent="0.8">
      <c r="A34" s="45" t="s">
        <v>159</v>
      </c>
      <c r="B34" s="32">
        <v>549</v>
      </c>
      <c r="C34" s="32">
        <f t="shared" si="0"/>
        <v>0.12534246575342467</v>
      </c>
      <c r="D34" s="32">
        <f t="shared" si="1"/>
        <v>125.34246575342468</v>
      </c>
      <c r="I34" s="32"/>
    </row>
    <row r="35" spans="1:10" ht="15.75" customHeight="1" x14ac:dyDescent="0.8">
      <c r="A35" s="45" t="s">
        <v>161</v>
      </c>
      <c r="B35" s="32">
        <v>1363</v>
      </c>
      <c r="C35" s="32">
        <f t="shared" si="0"/>
        <v>0.31118721461187215</v>
      </c>
      <c r="D35" s="32">
        <f t="shared" si="1"/>
        <v>311.18721461187215</v>
      </c>
      <c r="I35" s="32"/>
    </row>
    <row r="36" spans="1:10" ht="15.75" customHeight="1" x14ac:dyDescent="0.8">
      <c r="A36" s="45" t="s">
        <v>163</v>
      </c>
      <c r="B36" s="32">
        <v>6711</v>
      </c>
      <c r="C36" s="32">
        <f t="shared" si="0"/>
        <v>1.5321917808219179</v>
      </c>
      <c r="D36" s="32">
        <f t="shared" si="1"/>
        <v>1532.191780821918</v>
      </c>
      <c r="I36" s="32"/>
    </row>
    <row r="37" spans="1:10" ht="15.75" customHeight="1" x14ac:dyDescent="0.8">
      <c r="A37" s="45" t="s">
        <v>165</v>
      </c>
      <c r="B37" s="32">
        <v>3037</v>
      </c>
      <c r="C37" s="32">
        <f t="shared" si="0"/>
        <v>0.69337899543379</v>
      </c>
      <c r="D37" s="32">
        <f t="shared" si="1"/>
        <v>693.37899543379001</v>
      </c>
      <c r="I37" s="32"/>
    </row>
    <row r="38" spans="1:10" ht="15.75" customHeight="1" x14ac:dyDescent="0.8">
      <c r="A38" s="45" t="s">
        <v>167</v>
      </c>
      <c r="B38" s="32">
        <v>347</v>
      </c>
      <c r="C38" s="32">
        <f t="shared" si="0"/>
        <v>7.9223744292237441E-2</v>
      </c>
      <c r="D38" s="32">
        <f t="shared" si="1"/>
        <v>79.223744292237441</v>
      </c>
      <c r="I38" s="32"/>
    </row>
    <row r="39" spans="1:10" ht="15.75" customHeight="1" x14ac:dyDescent="0.8">
      <c r="A39" s="45" t="s">
        <v>169</v>
      </c>
      <c r="B39" s="32">
        <v>3046</v>
      </c>
      <c r="C39" s="32">
        <f t="shared" si="0"/>
        <v>0.69543378995433791</v>
      </c>
      <c r="D39" s="32">
        <f t="shared" si="1"/>
        <v>695.43378995433795</v>
      </c>
      <c r="I39" s="32"/>
      <c r="J39" s="64"/>
    </row>
    <row r="40" spans="1:10" ht="15.75" customHeight="1" x14ac:dyDescent="0.8">
      <c r="A40" s="45" t="s">
        <v>171</v>
      </c>
      <c r="B40" s="32">
        <v>3016</v>
      </c>
      <c r="C40" s="32">
        <f t="shared" si="0"/>
        <v>0.68858447488584473</v>
      </c>
      <c r="D40" s="32">
        <f t="shared" si="1"/>
        <v>688.58447488584477</v>
      </c>
      <c r="I40" s="32"/>
    </row>
    <row r="41" spans="1:10" ht="15.75" customHeight="1" x14ac:dyDescent="0.8">
      <c r="A41" s="45" t="s">
        <v>173</v>
      </c>
      <c r="B41" s="64">
        <v>18184</v>
      </c>
      <c r="C41" s="32">
        <f t="shared" si="0"/>
        <v>4.1515981735159819</v>
      </c>
      <c r="D41" s="32">
        <f t="shared" si="1"/>
        <v>4151.5981735159821</v>
      </c>
      <c r="I41" s="32"/>
    </row>
    <row r="42" spans="1:10" ht="15.75" customHeight="1" x14ac:dyDescent="0.8">
      <c r="A42" s="45" t="s">
        <v>175</v>
      </c>
      <c r="B42" s="32">
        <v>8368</v>
      </c>
      <c r="C42" s="32">
        <f t="shared" si="0"/>
        <v>1.9105022831050229</v>
      </c>
      <c r="D42" s="32">
        <f t="shared" si="1"/>
        <v>1910.5022831050228</v>
      </c>
      <c r="I42" s="32"/>
    </row>
    <row r="43" spans="1:10" ht="15.75" customHeight="1" x14ac:dyDescent="0.8">
      <c r="A43" s="45" t="s">
        <v>177</v>
      </c>
      <c r="B43" s="32">
        <v>59</v>
      </c>
      <c r="C43" s="32">
        <f t="shared" si="0"/>
        <v>1.3470319634703196E-2</v>
      </c>
      <c r="D43" s="32">
        <f t="shared" si="1"/>
        <v>13.470319634703197</v>
      </c>
      <c r="I43" s="32"/>
    </row>
    <row r="44" spans="1:10" ht="15.75" customHeight="1" x14ac:dyDescent="0.8">
      <c r="A44" s="45" t="s">
        <v>179</v>
      </c>
      <c r="B44" s="32">
        <v>1889</v>
      </c>
      <c r="C44" s="32">
        <f t="shared" si="0"/>
        <v>0.43127853881278538</v>
      </c>
      <c r="D44" s="32">
        <f t="shared" si="1"/>
        <v>431.27853881278537</v>
      </c>
      <c r="I44" s="32"/>
    </row>
    <row r="45" spans="1:10" ht="15.75" customHeight="1" x14ac:dyDescent="0.8">
      <c r="A45" s="45" t="s">
        <v>181</v>
      </c>
      <c r="B45" s="32">
        <v>1047</v>
      </c>
      <c r="C45" s="32">
        <f t="shared" si="0"/>
        <v>0.23904109589041095</v>
      </c>
      <c r="D45" s="32">
        <f t="shared" si="1"/>
        <v>239.04109589041096</v>
      </c>
      <c r="I45" s="32"/>
    </row>
    <row r="46" spans="1:10" ht="15.75" customHeight="1" x14ac:dyDescent="0.8">
      <c r="A46" s="45" t="s">
        <v>183</v>
      </c>
      <c r="B46" s="32">
        <v>5745</v>
      </c>
      <c r="C46" s="32">
        <f t="shared" si="0"/>
        <v>1.3116438356164384</v>
      </c>
      <c r="D46" s="32">
        <f t="shared" si="1"/>
        <v>1311.6438356164383</v>
      </c>
      <c r="I46" s="32"/>
    </row>
    <row r="47" spans="1:10" ht="21" customHeight="1" x14ac:dyDescent="0.8">
      <c r="A47" s="45" t="s">
        <v>185</v>
      </c>
      <c r="B47" s="32">
        <v>3006</v>
      </c>
      <c r="C47" s="32">
        <f t="shared" si="0"/>
        <v>0.68630136986301371</v>
      </c>
      <c r="D47" s="32">
        <f t="shared" si="1"/>
        <v>686.30136986301375</v>
      </c>
      <c r="I47" s="32"/>
    </row>
    <row r="48" spans="1:10" ht="15.75" customHeight="1" x14ac:dyDescent="0.8">
      <c r="A48" s="45" t="s">
        <v>187</v>
      </c>
      <c r="B48" s="32">
        <v>3528</v>
      </c>
      <c r="C48" s="32">
        <f t="shared" si="0"/>
        <v>0.80547945205479454</v>
      </c>
      <c r="D48" s="32">
        <f t="shared" si="1"/>
        <v>805.47945205479459</v>
      </c>
      <c r="I48" s="32"/>
    </row>
    <row r="49" spans="1:13" ht="15.75" customHeight="1" x14ac:dyDescent="0.8">
      <c r="A49" s="45" t="s">
        <v>189</v>
      </c>
      <c r="B49" s="32">
        <v>1710</v>
      </c>
      <c r="C49" s="32">
        <f t="shared" si="0"/>
        <v>0.3904109589041096</v>
      </c>
      <c r="D49" s="32">
        <f t="shared" si="1"/>
        <v>390.41095890410958</v>
      </c>
      <c r="I49" s="32"/>
    </row>
    <row r="50" spans="1:13" ht="15.75" customHeight="1" x14ac:dyDescent="0.8">
      <c r="A50" s="45" t="s">
        <v>191</v>
      </c>
      <c r="B50" s="32">
        <v>3657</v>
      </c>
      <c r="C50" s="32">
        <f t="shared" si="0"/>
        <v>0.83493150684931505</v>
      </c>
      <c r="D50" s="32">
        <f t="shared" si="1"/>
        <v>834.93150684931504</v>
      </c>
      <c r="I50" s="32"/>
    </row>
    <row r="51" spans="1:13" ht="15.75" customHeight="1" x14ac:dyDescent="0.8">
      <c r="A51" s="45" t="s">
        <v>193</v>
      </c>
      <c r="B51" s="32">
        <v>27249</v>
      </c>
      <c r="C51" s="32">
        <f t="shared" si="0"/>
        <v>6.2212328767123291</v>
      </c>
      <c r="D51" s="32">
        <f t="shared" si="1"/>
        <v>6221.232876712329</v>
      </c>
      <c r="I51" s="32"/>
    </row>
    <row r="52" spans="1:13" ht="15.75" customHeight="1" x14ac:dyDescent="0.8">
      <c r="A52" s="45" t="s">
        <v>195</v>
      </c>
      <c r="B52" s="32">
        <v>4408</v>
      </c>
      <c r="C52" s="32">
        <f t="shared" si="0"/>
        <v>1.006392694063927</v>
      </c>
      <c r="D52" s="32">
        <f t="shared" si="1"/>
        <v>1006.3926940639269</v>
      </c>
      <c r="I52" s="60"/>
    </row>
    <row r="53" spans="1:13" ht="15.75" customHeight="1" x14ac:dyDescent="0.8">
      <c r="A53" s="45" t="s">
        <v>197</v>
      </c>
      <c r="B53" s="32">
        <v>2287</v>
      </c>
      <c r="C53" s="32">
        <f t="shared" si="0"/>
        <v>0.52214611872146122</v>
      </c>
      <c r="D53" s="32">
        <f t="shared" si="1"/>
        <v>522.14611872146122</v>
      </c>
    </row>
    <row r="54" spans="1:13" ht="15.75" customHeight="1" x14ac:dyDescent="0.8">
      <c r="A54" s="45" t="s">
        <v>199</v>
      </c>
      <c r="B54" s="32">
        <v>4445</v>
      </c>
      <c r="C54" s="32">
        <f t="shared" si="0"/>
        <v>1.0148401826484019</v>
      </c>
      <c r="D54" s="32">
        <f t="shared" si="1"/>
        <v>1014.8401826484019</v>
      </c>
    </row>
    <row r="55" spans="1:13" ht="15.75" customHeight="1" x14ac:dyDescent="0.8">
      <c r="A55" s="50"/>
    </row>
    <row r="56" spans="1:13" ht="15.75" customHeight="1" x14ac:dyDescent="0.65"/>
    <row r="57" spans="1:13" ht="15.75" customHeight="1" x14ac:dyDescent="0.65"/>
    <row r="58" spans="1:13" ht="15.75" customHeight="1" x14ac:dyDescent="0.9">
      <c r="I58" s="65"/>
      <c r="J58" s="65"/>
      <c r="K58" s="65"/>
      <c r="L58" s="65"/>
      <c r="M58" s="65"/>
    </row>
    <row r="59" spans="1:13" ht="15.75" customHeight="1" x14ac:dyDescent="0.85">
      <c r="I59" s="66"/>
      <c r="J59" s="67"/>
      <c r="K59" s="68"/>
      <c r="L59" s="68"/>
      <c r="M59" s="69"/>
    </row>
    <row r="60" spans="1:13" ht="15.75" customHeight="1" x14ac:dyDescent="0.85">
      <c r="I60" s="67"/>
      <c r="J60" s="68"/>
      <c r="K60" s="68"/>
      <c r="L60" s="69"/>
    </row>
    <row r="61" spans="1:13" ht="15.75" customHeight="1" x14ac:dyDescent="0.85">
      <c r="I61" s="66"/>
      <c r="J61" s="67"/>
      <c r="K61" s="68"/>
      <c r="L61" s="68"/>
      <c r="M61" s="69"/>
    </row>
    <row r="62" spans="1:13" ht="15.75" customHeight="1" x14ac:dyDescent="0.85">
      <c r="A62" s="32" t="s">
        <v>232</v>
      </c>
      <c r="B62" s="58" t="s">
        <v>233</v>
      </c>
      <c r="I62" s="67"/>
      <c r="J62" s="68"/>
      <c r="K62" s="68"/>
      <c r="L62" s="69"/>
    </row>
    <row r="63" spans="1:13" ht="15.75" customHeight="1" x14ac:dyDescent="0.85">
      <c r="A63" s="50" t="s">
        <v>234</v>
      </c>
      <c r="B63" s="45"/>
      <c r="C63" s="45"/>
      <c r="D63" s="45"/>
      <c r="E63" s="45"/>
      <c r="F63" s="45"/>
      <c r="G63" s="51" t="s">
        <v>100</v>
      </c>
      <c r="H63" s="61" t="s">
        <v>235</v>
      </c>
      <c r="I63" s="51" t="s">
        <v>236</v>
      </c>
      <c r="J63" s="67"/>
      <c r="K63" s="68"/>
      <c r="L63" s="68"/>
      <c r="M63" s="69"/>
    </row>
    <row r="64" spans="1:13" ht="15.75" customHeight="1" x14ac:dyDescent="0.85">
      <c r="A64" s="45" t="s">
        <v>237</v>
      </c>
      <c r="B64" s="45" t="s">
        <v>238</v>
      </c>
      <c r="C64" s="45" t="s">
        <v>239</v>
      </c>
      <c r="D64" s="45" t="s">
        <v>240</v>
      </c>
      <c r="E64" s="45" t="s">
        <v>241</v>
      </c>
      <c r="F64" s="45" t="s">
        <v>242</v>
      </c>
      <c r="G64" s="32" t="s">
        <v>101</v>
      </c>
      <c r="J64" s="68"/>
      <c r="K64" s="68"/>
      <c r="L64" s="69"/>
    </row>
    <row r="65" spans="1:13" ht="15.75" customHeight="1" x14ac:dyDescent="0.85">
      <c r="A65" s="45" t="s">
        <v>243</v>
      </c>
      <c r="B65" s="45">
        <f>1050+1093</f>
        <v>2143</v>
      </c>
      <c r="C65" s="45">
        <f>6161000 + 6272000</f>
        <v>12433000</v>
      </c>
      <c r="D65" s="70">
        <v>0.67</v>
      </c>
      <c r="E65" s="45" t="s">
        <v>244</v>
      </c>
      <c r="F65" s="32">
        <f>B65/5</f>
        <v>428.6</v>
      </c>
      <c r="G65" s="32" t="s">
        <v>103</v>
      </c>
      <c r="J65" s="67"/>
      <c r="K65" s="67"/>
      <c r="L65" s="68"/>
      <c r="M65" s="69"/>
    </row>
    <row r="66" spans="1:13" ht="15.75" customHeight="1" x14ac:dyDescent="0.85">
      <c r="A66" s="45" t="s">
        <v>245</v>
      </c>
      <c r="B66" s="45">
        <f>3043+1667</f>
        <v>4710</v>
      </c>
      <c r="C66" s="45">
        <f>16711000+9234000</f>
        <v>25945000</v>
      </c>
      <c r="D66" s="70">
        <v>0.63</v>
      </c>
      <c r="E66" s="45" t="s">
        <v>246</v>
      </c>
      <c r="F66" s="32">
        <f>B66/7</f>
        <v>672.85714285714289</v>
      </c>
      <c r="G66" s="71" t="s">
        <v>105</v>
      </c>
      <c r="H66" s="32">
        <f>F77+F78</f>
        <v>1477.6</v>
      </c>
      <c r="I66" s="32" t="s">
        <v>247</v>
      </c>
      <c r="J66" s="68"/>
      <c r="K66" s="68"/>
      <c r="L66" s="69"/>
    </row>
    <row r="67" spans="1:13" ht="15.75" customHeight="1" x14ac:dyDescent="0.85">
      <c r="A67" s="45" t="s">
        <v>248</v>
      </c>
      <c r="B67" s="45">
        <f>1389+1172</f>
        <v>2561</v>
      </c>
      <c r="C67" s="45">
        <f>7785000+6420000</f>
        <v>14205000</v>
      </c>
      <c r="D67" s="70">
        <v>0.64</v>
      </c>
      <c r="E67" s="45" t="s">
        <v>249</v>
      </c>
      <c r="F67" s="32">
        <f>B67/6</f>
        <v>426.83333333333331</v>
      </c>
      <c r="G67" s="32" t="s">
        <v>107</v>
      </c>
      <c r="J67" s="67"/>
      <c r="K67" s="68"/>
      <c r="L67" s="68"/>
      <c r="M67" s="69"/>
    </row>
    <row r="68" spans="1:13" ht="15.75" customHeight="1" x14ac:dyDescent="0.85">
      <c r="A68" s="45" t="s">
        <v>250</v>
      </c>
      <c r="B68" s="45">
        <f>1160+265</f>
        <v>1425</v>
      </c>
      <c r="C68" s="45">
        <f>1538000+6906000</f>
        <v>8444000</v>
      </c>
      <c r="D68" s="70">
        <v>0.68</v>
      </c>
      <c r="E68" s="45" t="s">
        <v>251</v>
      </c>
      <c r="F68" s="32">
        <f>B68/4</f>
        <v>356.25</v>
      </c>
      <c r="G68" s="32" t="s">
        <v>109</v>
      </c>
      <c r="J68" s="68"/>
      <c r="K68" s="68"/>
      <c r="L68" s="69"/>
    </row>
    <row r="69" spans="1:13" ht="15.75" customHeight="1" x14ac:dyDescent="0.85">
      <c r="A69" s="45" t="s">
        <v>168</v>
      </c>
      <c r="B69" s="45">
        <v>4757</v>
      </c>
      <c r="C69" s="45"/>
      <c r="D69" s="70">
        <v>0.61</v>
      </c>
      <c r="E69" s="45" t="s">
        <v>252</v>
      </c>
      <c r="F69" s="32">
        <f>B69/6</f>
        <v>792.83333333333337</v>
      </c>
      <c r="G69" s="71" t="s">
        <v>111</v>
      </c>
      <c r="H69" s="32">
        <f>F78</f>
        <v>871</v>
      </c>
      <c r="I69" s="32" t="s">
        <v>253</v>
      </c>
      <c r="J69" s="67"/>
      <c r="K69" s="67"/>
      <c r="L69" s="68"/>
      <c r="M69" s="69"/>
    </row>
    <row r="70" spans="1:13" ht="15.75" customHeight="1" x14ac:dyDescent="0.85">
      <c r="A70" s="45" t="s">
        <v>182</v>
      </c>
      <c r="B70" s="45">
        <v>1363</v>
      </c>
      <c r="C70" s="45"/>
      <c r="D70" s="70">
        <v>0.67</v>
      </c>
      <c r="E70" s="45" t="s">
        <v>254</v>
      </c>
      <c r="F70" s="32">
        <f>B70/2</f>
        <v>681.5</v>
      </c>
      <c r="G70" s="32" t="s">
        <v>113</v>
      </c>
      <c r="H70" s="32">
        <f>F66</f>
        <v>672.85714285714289</v>
      </c>
      <c r="I70" s="32" t="s">
        <v>243</v>
      </c>
      <c r="J70" s="67"/>
      <c r="K70" s="68"/>
      <c r="L70" s="69"/>
    </row>
    <row r="71" spans="1:13" ht="15.75" customHeight="1" x14ac:dyDescent="0.85">
      <c r="A71" s="45" t="s">
        <v>255</v>
      </c>
      <c r="B71" s="45">
        <v>2081</v>
      </c>
      <c r="C71" s="45"/>
      <c r="D71" s="70">
        <v>0.65</v>
      </c>
      <c r="E71" s="45" t="s">
        <v>256</v>
      </c>
      <c r="F71" s="32">
        <f>B71/5</f>
        <v>416.2</v>
      </c>
      <c r="G71" s="32" t="s">
        <v>115</v>
      </c>
      <c r="H71" s="32">
        <f>F66</f>
        <v>672.85714285714289</v>
      </c>
      <c r="I71" s="32" t="s">
        <v>245</v>
      </c>
      <c r="J71" s="67"/>
      <c r="K71" s="68"/>
      <c r="L71" s="68"/>
      <c r="M71" s="69"/>
    </row>
    <row r="72" spans="1:13" ht="15.75" customHeight="1" x14ac:dyDescent="0.85">
      <c r="A72" s="45" t="s">
        <v>257</v>
      </c>
      <c r="B72" s="45">
        <f>1741+331</f>
        <v>2072</v>
      </c>
      <c r="C72" s="45"/>
      <c r="D72" s="70">
        <v>0.68</v>
      </c>
      <c r="E72" s="45" t="s">
        <v>258</v>
      </c>
      <c r="F72" s="32">
        <f>B72/3</f>
        <v>690.66666666666663</v>
      </c>
      <c r="G72" s="71" t="s">
        <v>117</v>
      </c>
      <c r="H72" s="32">
        <f>M126</f>
        <v>0</v>
      </c>
      <c r="I72" s="45" t="s">
        <v>248</v>
      </c>
      <c r="J72" s="68"/>
      <c r="K72" s="68"/>
      <c r="L72" s="69"/>
    </row>
    <row r="73" spans="1:13" ht="15.75" customHeight="1" x14ac:dyDescent="0.85">
      <c r="A73" s="45" t="s">
        <v>259</v>
      </c>
      <c r="B73" s="45">
        <f>68+82</f>
        <v>150</v>
      </c>
      <c r="C73" s="45"/>
      <c r="D73" s="70">
        <v>0.63</v>
      </c>
      <c r="E73" s="45" t="s">
        <v>260</v>
      </c>
      <c r="F73" s="32">
        <f>B73/2</f>
        <v>75</v>
      </c>
      <c r="G73" s="32" t="s">
        <v>119</v>
      </c>
      <c r="J73" s="67"/>
      <c r="K73" s="68"/>
      <c r="L73" s="68"/>
      <c r="M73" s="69"/>
    </row>
    <row r="74" spans="1:13" ht="15.75" customHeight="1" x14ac:dyDescent="0.85">
      <c r="A74" s="45" t="s">
        <v>148</v>
      </c>
      <c r="B74" s="45">
        <f>3027+8659</f>
        <v>11686</v>
      </c>
      <c r="C74" s="45"/>
      <c r="D74" s="70">
        <v>0.68</v>
      </c>
      <c r="E74" s="45" t="s">
        <v>261</v>
      </c>
      <c r="F74" s="32">
        <f>B74/7</f>
        <v>1669.4285714285713</v>
      </c>
      <c r="G74" s="32" t="s">
        <v>121</v>
      </c>
      <c r="J74" s="67"/>
      <c r="K74" s="68"/>
      <c r="L74" s="69"/>
    </row>
    <row r="75" spans="1:13" ht="15.75" customHeight="1" x14ac:dyDescent="0.85">
      <c r="A75" s="45" t="s">
        <v>262</v>
      </c>
      <c r="B75" s="45">
        <f>395+388</f>
        <v>783</v>
      </c>
      <c r="C75" s="45"/>
      <c r="D75" s="70">
        <v>0.66</v>
      </c>
      <c r="E75" s="45" t="s">
        <v>185</v>
      </c>
      <c r="F75" s="32">
        <f>B75</f>
        <v>783</v>
      </c>
      <c r="G75" s="32" t="s">
        <v>123</v>
      </c>
      <c r="J75" s="67"/>
      <c r="K75" s="67"/>
      <c r="L75" s="68"/>
      <c r="M75" s="69"/>
    </row>
    <row r="76" spans="1:13" ht="15.75" customHeight="1" x14ac:dyDescent="0.85">
      <c r="A76" s="45" t="s">
        <v>263</v>
      </c>
      <c r="B76" s="45">
        <f>1336+301</f>
        <v>1637</v>
      </c>
      <c r="C76" s="45"/>
      <c r="D76" s="70">
        <v>0.55000000000000004</v>
      </c>
      <c r="E76" s="45" t="s">
        <v>264</v>
      </c>
      <c r="F76" s="32">
        <f>B76/2</f>
        <v>818.5</v>
      </c>
      <c r="G76" s="71" t="s">
        <v>125</v>
      </c>
      <c r="H76" s="32">
        <f>F71</f>
        <v>416.2</v>
      </c>
      <c r="I76" s="45" t="s">
        <v>255</v>
      </c>
      <c r="J76" s="67"/>
      <c r="K76" s="68"/>
      <c r="L76" s="69"/>
    </row>
    <row r="77" spans="1:13" ht="15.75" customHeight="1" x14ac:dyDescent="0.85">
      <c r="A77" s="45" t="s">
        <v>265</v>
      </c>
      <c r="B77" s="45">
        <f>1942+1091</f>
        <v>3033</v>
      </c>
      <c r="C77" s="45"/>
      <c r="D77" s="70">
        <v>0.66</v>
      </c>
      <c r="E77" s="45" t="s">
        <v>266</v>
      </c>
      <c r="F77" s="32">
        <f>B77/5</f>
        <v>606.6</v>
      </c>
      <c r="G77" s="71" t="s">
        <v>127</v>
      </c>
      <c r="H77" s="63">
        <v>792.83333330000005</v>
      </c>
      <c r="I77" s="32" t="s">
        <v>168</v>
      </c>
      <c r="J77" s="67"/>
      <c r="K77" s="68"/>
      <c r="L77" s="68"/>
      <c r="M77" s="69"/>
    </row>
    <row r="78" spans="1:13" ht="15.75" customHeight="1" x14ac:dyDescent="0.85">
      <c r="A78" s="45" t="s">
        <v>253</v>
      </c>
      <c r="B78" s="45">
        <f>2166+447</f>
        <v>2613</v>
      </c>
      <c r="C78" s="45"/>
      <c r="D78" s="70">
        <v>0.7</v>
      </c>
      <c r="E78" s="45" t="s">
        <v>267</v>
      </c>
      <c r="F78" s="32">
        <f t="shared" ref="F78:F79" si="2">B78/3</f>
        <v>871</v>
      </c>
      <c r="G78" s="32" t="s">
        <v>129</v>
      </c>
      <c r="J78" s="68"/>
      <c r="K78" s="68"/>
      <c r="L78" s="69"/>
    </row>
    <row r="79" spans="1:13" ht="15.75" customHeight="1" x14ac:dyDescent="0.85">
      <c r="A79" s="45" t="s">
        <v>268</v>
      </c>
      <c r="B79" s="45">
        <f>148+416</f>
        <v>564</v>
      </c>
      <c r="C79" s="45"/>
      <c r="D79" s="70">
        <v>0.65</v>
      </c>
      <c r="E79" s="45" t="s">
        <v>269</v>
      </c>
      <c r="F79" s="32">
        <f t="shared" si="2"/>
        <v>188</v>
      </c>
      <c r="G79" s="32" t="s">
        <v>131</v>
      </c>
      <c r="J79" s="67"/>
      <c r="K79" s="68"/>
      <c r="L79" s="68"/>
      <c r="M79" s="69"/>
    </row>
    <row r="80" spans="1:13" ht="15.75" customHeight="1" x14ac:dyDescent="0.85">
      <c r="A80" s="45" t="s">
        <v>270</v>
      </c>
      <c r="B80" s="45">
        <f>15997+9228</f>
        <v>25225</v>
      </c>
      <c r="C80" s="45"/>
      <c r="D80" s="70">
        <v>0.69</v>
      </c>
      <c r="E80" s="45" t="s">
        <v>271</v>
      </c>
      <c r="F80" s="32">
        <f>B80/4</f>
        <v>6306.25</v>
      </c>
      <c r="G80" s="32" t="s">
        <v>133</v>
      </c>
      <c r="J80" s="68"/>
      <c r="K80" s="68"/>
      <c r="L80" s="69"/>
    </row>
    <row r="81" spans="1:13" ht="15.75" customHeight="1" x14ac:dyDescent="0.85">
      <c r="A81" s="45" t="s">
        <v>109</v>
      </c>
      <c r="B81" s="45">
        <f>4029+3025</f>
        <v>7054</v>
      </c>
      <c r="C81" s="45"/>
      <c r="D81" s="70">
        <v>0.63</v>
      </c>
      <c r="E81" s="72" t="s">
        <v>110</v>
      </c>
      <c r="F81" s="32">
        <f t="shared" ref="F81:F83" si="3">B81</f>
        <v>7054</v>
      </c>
      <c r="G81" s="32" t="s">
        <v>135</v>
      </c>
      <c r="J81" s="67"/>
      <c r="K81" s="67"/>
      <c r="L81" s="68"/>
      <c r="M81" s="69"/>
    </row>
    <row r="82" spans="1:13" ht="15.75" customHeight="1" x14ac:dyDescent="0.85">
      <c r="A82" s="45" t="s">
        <v>103</v>
      </c>
      <c r="B82" s="45">
        <v>4723</v>
      </c>
      <c r="C82" s="45"/>
      <c r="D82" s="45" t="s">
        <v>224</v>
      </c>
      <c r="E82" s="45"/>
      <c r="F82" s="32">
        <f t="shared" si="3"/>
        <v>4723</v>
      </c>
      <c r="G82" s="71" t="s">
        <v>137</v>
      </c>
      <c r="H82" s="32">
        <f t="shared" ref="H82:H83" si="4">F65</f>
        <v>428.6</v>
      </c>
      <c r="I82" s="32" t="s">
        <v>243</v>
      </c>
      <c r="J82" s="67"/>
      <c r="K82" s="68"/>
      <c r="L82" s="69"/>
    </row>
    <row r="83" spans="1:13" ht="15.75" customHeight="1" x14ac:dyDescent="0.85">
      <c r="A83" s="45" t="s">
        <v>121</v>
      </c>
      <c r="B83" s="45">
        <v>145</v>
      </c>
      <c r="C83" s="45"/>
      <c r="D83" s="70">
        <v>0.53</v>
      </c>
      <c r="E83" s="45" t="s">
        <v>122</v>
      </c>
      <c r="F83" s="32">
        <f t="shared" si="3"/>
        <v>145</v>
      </c>
      <c r="G83" s="71" t="s">
        <v>139</v>
      </c>
      <c r="H83" s="32">
        <f t="shared" si="4"/>
        <v>672.85714285714289</v>
      </c>
      <c r="I83" s="32" t="s">
        <v>245</v>
      </c>
      <c r="J83" s="67"/>
      <c r="K83" s="68"/>
      <c r="L83" s="68"/>
      <c r="M83" s="69"/>
    </row>
    <row r="84" spans="1:13" ht="15.75" customHeight="1" x14ac:dyDescent="0.85">
      <c r="G84" s="32" t="s">
        <v>141</v>
      </c>
      <c r="I84" s="32" t="s">
        <v>243</v>
      </c>
      <c r="J84" s="67"/>
      <c r="K84" s="68"/>
      <c r="L84" s="69"/>
    </row>
    <row r="85" spans="1:13" ht="15.75" customHeight="1" x14ac:dyDescent="0.85">
      <c r="G85" s="71" t="s">
        <v>143</v>
      </c>
      <c r="H85" s="63">
        <f>F68</f>
        <v>356.25</v>
      </c>
      <c r="I85" s="45" t="s">
        <v>250</v>
      </c>
      <c r="J85" s="67"/>
      <c r="K85" s="68"/>
      <c r="L85" s="68"/>
      <c r="M85" s="69"/>
    </row>
    <row r="86" spans="1:13" ht="15.75" customHeight="1" x14ac:dyDescent="0.85">
      <c r="G86" s="71" t="s">
        <v>99</v>
      </c>
      <c r="H86" s="45">
        <f>F73+F71</f>
        <v>491.2</v>
      </c>
      <c r="I86" s="32" t="s">
        <v>272</v>
      </c>
      <c r="J86" s="68"/>
      <c r="K86" s="68"/>
      <c r="L86" s="69"/>
    </row>
    <row r="87" spans="1:13" ht="15.75" customHeight="1" x14ac:dyDescent="0.85">
      <c r="G87" s="32" t="s">
        <v>146</v>
      </c>
      <c r="J87" s="67"/>
      <c r="K87" s="68"/>
      <c r="L87" s="68"/>
      <c r="M87" s="69"/>
    </row>
    <row r="88" spans="1:13" ht="15.75" customHeight="1" x14ac:dyDescent="0.85">
      <c r="G88" s="32" t="s">
        <v>148</v>
      </c>
      <c r="J88" s="67"/>
      <c r="K88" s="68"/>
      <c r="L88" s="69"/>
    </row>
    <row r="89" spans="1:13" ht="15.75" customHeight="1" x14ac:dyDescent="0.85">
      <c r="G89" s="32" t="s">
        <v>150</v>
      </c>
      <c r="J89" s="67"/>
      <c r="K89" s="67"/>
      <c r="L89" s="68"/>
      <c r="M89" s="69"/>
    </row>
    <row r="90" spans="1:13" ht="15.75" customHeight="1" x14ac:dyDescent="0.85">
      <c r="G90" s="32" t="s">
        <v>152</v>
      </c>
      <c r="J90" s="67"/>
      <c r="K90" s="68"/>
      <c r="L90" s="69"/>
    </row>
    <row r="91" spans="1:13" ht="15.75" customHeight="1" x14ac:dyDescent="0.85">
      <c r="G91" s="71" t="s">
        <v>154</v>
      </c>
      <c r="H91" s="32">
        <f>F78+F79</f>
        <v>1059</v>
      </c>
      <c r="I91" s="32" t="s">
        <v>273</v>
      </c>
      <c r="J91" s="67"/>
      <c r="K91" s="68"/>
      <c r="L91" s="68"/>
      <c r="M91" s="69"/>
    </row>
    <row r="92" spans="1:13" ht="15.75" customHeight="1" x14ac:dyDescent="0.85">
      <c r="G92" s="32" t="s">
        <v>156</v>
      </c>
      <c r="I92" s="32" t="s">
        <v>243</v>
      </c>
      <c r="J92" s="68"/>
      <c r="K92" s="68"/>
      <c r="L92" s="69"/>
    </row>
    <row r="93" spans="1:13" ht="15.75" customHeight="1" x14ac:dyDescent="0.85">
      <c r="G93" s="71" t="s">
        <v>158</v>
      </c>
      <c r="H93" s="32">
        <f>F66</f>
        <v>672.85714285714289</v>
      </c>
      <c r="I93" s="32" t="s">
        <v>245</v>
      </c>
      <c r="J93" s="67"/>
      <c r="K93" s="68"/>
      <c r="L93" s="68"/>
      <c r="M93" s="69"/>
    </row>
    <row r="94" spans="1:13" ht="15.75" customHeight="1" x14ac:dyDescent="0.85">
      <c r="G94" s="71" t="s">
        <v>160</v>
      </c>
      <c r="H94" s="32">
        <f>F78+F79</f>
        <v>1059</v>
      </c>
      <c r="I94" s="32" t="s">
        <v>273</v>
      </c>
      <c r="J94" s="68"/>
      <c r="K94" s="68"/>
      <c r="L94" s="69"/>
    </row>
    <row r="95" spans="1:13" ht="15.75" customHeight="1" x14ac:dyDescent="0.75">
      <c r="G95" s="32" t="s">
        <v>162</v>
      </c>
    </row>
    <row r="96" spans="1:13" ht="15.75" customHeight="1" x14ac:dyDescent="0.8">
      <c r="G96" s="71" t="s">
        <v>164</v>
      </c>
      <c r="H96" s="32">
        <f>+F67+F70</f>
        <v>1108.3333333333333</v>
      </c>
      <c r="I96" s="45" t="s">
        <v>274</v>
      </c>
    </row>
    <row r="97" spans="7:9" ht="15.75" customHeight="1" x14ac:dyDescent="0.75">
      <c r="G97" s="32" t="s">
        <v>166</v>
      </c>
    </row>
    <row r="98" spans="7:9" ht="15.75" customHeight="1" x14ac:dyDescent="0.75">
      <c r="G98" s="71" t="s">
        <v>168</v>
      </c>
      <c r="H98" s="32">
        <f>F68+F69</f>
        <v>1149.0833333333335</v>
      </c>
      <c r="I98" s="32" t="s">
        <v>275</v>
      </c>
    </row>
    <row r="99" spans="7:9" ht="15.75" customHeight="1" x14ac:dyDescent="0.75">
      <c r="G99" s="32" t="s">
        <v>170</v>
      </c>
    </row>
    <row r="100" spans="7:9" ht="15.75" customHeight="1" x14ac:dyDescent="0.8">
      <c r="G100" s="71" t="s">
        <v>172</v>
      </c>
      <c r="H100" s="64">
        <f>F80</f>
        <v>6306.25</v>
      </c>
      <c r="I100" s="45" t="s">
        <v>270</v>
      </c>
    </row>
    <row r="101" spans="7:9" ht="15.75" customHeight="1" x14ac:dyDescent="0.75">
      <c r="G101" s="71" t="s">
        <v>174</v>
      </c>
      <c r="H101" s="32">
        <f>F66+F69</f>
        <v>1465.6904761904761</v>
      </c>
      <c r="I101" s="32" t="s">
        <v>276</v>
      </c>
    </row>
    <row r="102" spans="7:9" ht="15.75" customHeight="1" x14ac:dyDescent="0.75">
      <c r="G102" s="32" t="s">
        <v>176</v>
      </c>
    </row>
    <row r="103" spans="7:9" ht="15.75" customHeight="1" x14ac:dyDescent="0.75">
      <c r="G103" s="32" t="s">
        <v>178</v>
      </c>
    </row>
    <row r="104" spans="7:9" ht="15.75" customHeight="1" x14ac:dyDescent="0.75">
      <c r="G104" s="32" t="s">
        <v>180</v>
      </c>
    </row>
    <row r="105" spans="7:9" ht="15.75" customHeight="1" x14ac:dyDescent="0.75">
      <c r="G105" s="32" t="s">
        <v>182</v>
      </c>
    </row>
    <row r="106" spans="7:9" ht="15.75" customHeight="1" x14ac:dyDescent="0.75">
      <c r="G106" s="71" t="s">
        <v>184</v>
      </c>
      <c r="H106" s="32">
        <f>F75+F76</f>
        <v>1601.5</v>
      </c>
      <c r="I106" s="73" t="s">
        <v>277</v>
      </c>
    </row>
    <row r="107" spans="7:9" ht="15.75" customHeight="1" x14ac:dyDescent="0.75">
      <c r="G107" s="32" t="s">
        <v>186</v>
      </c>
    </row>
    <row r="108" spans="7:9" ht="15.75" customHeight="1" x14ac:dyDescent="0.75">
      <c r="G108" s="32" t="s">
        <v>188</v>
      </c>
    </row>
    <row r="109" spans="7:9" ht="15.75" customHeight="1" x14ac:dyDescent="0.75">
      <c r="G109" s="71" t="s">
        <v>190</v>
      </c>
      <c r="H109" s="32">
        <f>F66+F69</f>
        <v>1465.6904761904761</v>
      </c>
      <c r="I109" s="32" t="s">
        <v>276</v>
      </c>
    </row>
    <row r="110" spans="7:9" ht="15.75" customHeight="1" x14ac:dyDescent="0.75">
      <c r="G110" s="32" t="s">
        <v>192</v>
      </c>
    </row>
    <row r="111" spans="7:9" ht="15.75" customHeight="1" x14ac:dyDescent="0.75">
      <c r="G111" s="32" t="s">
        <v>194</v>
      </c>
    </row>
    <row r="112" spans="7:9" ht="15.75" customHeight="1" x14ac:dyDescent="0.75">
      <c r="G112" s="71" t="s">
        <v>196</v>
      </c>
      <c r="H112" s="32">
        <f>F68+F71</f>
        <v>772.45</v>
      </c>
      <c r="I112" s="32" t="s">
        <v>278</v>
      </c>
    </row>
    <row r="113" spans="7:7" ht="15.75" customHeight="1" x14ac:dyDescent="0.75">
      <c r="G113" s="60" t="s">
        <v>198</v>
      </c>
    </row>
    <row r="114" spans="7:7" ht="15.75" customHeight="1" x14ac:dyDescent="0.65"/>
    <row r="115" spans="7:7" ht="15.75" customHeight="1" x14ac:dyDescent="0.65"/>
    <row r="116" spans="7:7" ht="15.75" customHeight="1" x14ac:dyDescent="0.65"/>
    <row r="117" spans="7:7" ht="15.75" customHeight="1" x14ac:dyDescent="0.65"/>
    <row r="118" spans="7:7" ht="15.75" customHeight="1" x14ac:dyDescent="0.65"/>
    <row r="119" spans="7:7" ht="15.75" customHeight="1" x14ac:dyDescent="0.65"/>
    <row r="120" spans="7:7" ht="15.75" customHeight="1" x14ac:dyDescent="0.65"/>
    <row r="121" spans="7:7" ht="15.75" customHeight="1" x14ac:dyDescent="0.65"/>
    <row r="122" spans="7:7" ht="15.75" customHeight="1" x14ac:dyDescent="0.65"/>
    <row r="123" spans="7:7" ht="15.75" customHeight="1" x14ac:dyDescent="0.65"/>
    <row r="124" spans="7:7" ht="15.75" customHeight="1" x14ac:dyDescent="0.65"/>
    <row r="125" spans="7:7" ht="15.75" customHeight="1" x14ac:dyDescent="0.65"/>
    <row r="126" spans="7:7" ht="15.75" customHeight="1" x14ac:dyDescent="0.65"/>
    <row r="127" spans="7:7" ht="15.75" customHeight="1" x14ac:dyDescent="0.65"/>
    <row r="128" spans="7:7" ht="15.75" customHeight="1" x14ac:dyDescent="0.65"/>
    <row r="129" ht="15.75" customHeight="1" x14ac:dyDescent="0.65"/>
    <row r="130" ht="15.75" customHeight="1" x14ac:dyDescent="0.65"/>
    <row r="131" ht="15.75" customHeight="1" x14ac:dyDescent="0.65"/>
    <row r="132" ht="15.75" customHeight="1" x14ac:dyDescent="0.65"/>
    <row r="133" ht="15.75" customHeight="1" x14ac:dyDescent="0.65"/>
    <row r="134" ht="15.75" customHeight="1" x14ac:dyDescent="0.65"/>
    <row r="135" ht="15.75" customHeight="1" x14ac:dyDescent="0.65"/>
    <row r="136" ht="15.75" customHeight="1" x14ac:dyDescent="0.65"/>
    <row r="137" ht="15.75" customHeight="1" x14ac:dyDescent="0.65"/>
    <row r="138" ht="15.75" customHeight="1" x14ac:dyDescent="0.65"/>
    <row r="139" ht="15.75" customHeight="1" x14ac:dyDescent="0.65"/>
    <row r="140" ht="15.75" customHeight="1" x14ac:dyDescent="0.65"/>
    <row r="141" ht="15.75" customHeight="1" x14ac:dyDescent="0.65"/>
    <row r="142" ht="15.75" customHeight="1" x14ac:dyDescent="0.65"/>
    <row r="143" ht="15.75" customHeight="1" x14ac:dyDescent="0.65"/>
    <row r="144" ht="15.75" customHeight="1" x14ac:dyDescent="0.65"/>
    <row r="145" ht="15.75" customHeight="1" x14ac:dyDescent="0.65"/>
    <row r="146" ht="15.75" customHeight="1" x14ac:dyDescent="0.65"/>
    <row r="147" ht="15.75" customHeight="1" x14ac:dyDescent="0.65"/>
    <row r="148" ht="15.75" customHeight="1" x14ac:dyDescent="0.65"/>
    <row r="149" ht="15.75" customHeight="1" x14ac:dyDescent="0.65"/>
    <row r="150" ht="15.75" customHeight="1" x14ac:dyDescent="0.65"/>
    <row r="151" ht="15.75" customHeight="1" x14ac:dyDescent="0.65"/>
    <row r="152" ht="15.75" customHeight="1" x14ac:dyDescent="0.65"/>
    <row r="153" ht="15.75" customHeight="1" x14ac:dyDescent="0.65"/>
    <row r="154" ht="15.75" customHeight="1" x14ac:dyDescent="0.65"/>
    <row r="155" ht="15.75" customHeight="1" x14ac:dyDescent="0.65"/>
    <row r="156" ht="15.75" customHeight="1" x14ac:dyDescent="0.65"/>
    <row r="157" ht="15.75" customHeight="1" x14ac:dyDescent="0.65"/>
    <row r="158" ht="15.75" customHeight="1" x14ac:dyDescent="0.65"/>
    <row r="159" ht="15.75" customHeight="1" x14ac:dyDescent="0.65"/>
    <row r="160" ht="15.75" customHeight="1" x14ac:dyDescent="0.65"/>
    <row r="161" ht="15.75" customHeight="1" x14ac:dyDescent="0.65"/>
    <row r="162" ht="15.75" customHeight="1" x14ac:dyDescent="0.65"/>
    <row r="163" ht="15.75" customHeight="1" x14ac:dyDescent="0.65"/>
    <row r="164" ht="15.75" customHeight="1" x14ac:dyDescent="0.65"/>
    <row r="165" ht="15.75" customHeight="1" x14ac:dyDescent="0.65"/>
    <row r="166" ht="15.75" customHeight="1" x14ac:dyDescent="0.65"/>
    <row r="167" ht="15.75" customHeight="1" x14ac:dyDescent="0.65"/>
    <row r="168" ht="15.75" customHeight="1" x14ac:dyDescent="0.65"/>
    <row r="169" ht="15.75" customHeight="1" x14ac:dyDescent="0.65"/>
    <row r="170" ht="15.75" customHeight="1" x14ac:dyDescent="0.65"/>
    <row r="171" ht="15.75" customHeight="1" x14ac:dyDescent="0.65"/>
    <row r="172" ht="15.75" customHeight="1" x14ac:dyDescent="0.65"/>
    <row r="173" ht="15.75" customHeight="1" x14ac:dyDescent="0.65"/>
    <row r="174" ht="15.75" customHeight="1" x14ac:dyDescent="0.65"/>
    <row r="175" ht="15.75" customHeight="1" x14ac:dyDescent="0.65"/>
    <row r="176" ht="15.75" customHeight="1" x14ac:dyDescent="0.65"/>
    <row r="177" ht="15.75" customHeight="1" x14ac:dyDescent="0.65"/>
    <row r="178" ht="15.75" customHeight="1" x14ac:dyDescent="0.65"/>
    <row r="179" ht="15.75" customHeight="1" x14ac:dyDescent="0.65"/>
    <row r="180" ht="15.75" customHeight="1" x14ac:dyDescent="0.65"/>
    <row r="181" ht="15.75" customHeight="1" x14ac:dyDescent="0.65"/>
    <row r="182" ht="15.75" customHeight="1" x14ac:dyDescent="0.65"/>
    <row r="183" ht="15.75" customHeight="1" x14ac:dyDescent="0.65"/>
    <row r="184" ht="15.75" customHeight="1" x14ac:dyDescent="0.65"/>
    <row r="185" ht="15.75" customHeight="1" x14ac:dyDescent="0.65"/>
    <row r="186" ht="15.75" customHeight="1" x14ac:dyDescent="0.65"/>
    <row r="187" ht="15.75" customHeight="1" x14ac:dyDescent="0.65"/>
    <row r="188" ht="15.75" customHeight="1" x14ac:dyDescent="0.65"/>
    <row r="189" ht="15.75" customHeight="1" x14ac:dyDescent="0.65"/>
    <row r="190" ht="15.75" customHeight="1" x14ac:dyDescent="0.65"/>
    <row r="191" ht="15.75" customHeight="1" x14ac:dyDescent="0.65"/>
    <row r="192" ht="15.75" customHeight="1" x14ac:dyDescent="0.65"/>
    <row r="193" ht="15.75" customHeight="1" x14ac:dyDescent="0.65"/>
    <row r="194" ht="15.75" customHeight="1" x14ac:dyDescent="0.65"/>
    <row r="195" ht="15.75" customHeight="1" x14ac:dyDescent="0.65"/>
    <row r="196" ht="15.75" customHeight="1" x14ac:dyDescent="0.65"/>
    <row r="197" ht="15.75" customHeight="1" x14ac:dyDescent="0.65"/>
    <row r="198" ht="15.75" customHeight="1" x14ac:dyDescent="0.65"/>
    <row r="199" ht="15.75" customHeight="1" x14ac:dyDescent="0.65"/>
    <row r="200" ht="15.75" customHeight="1" x14ac:dyDescent="0.65"/>
    <row r="201" ht="15.75" customHeight="1" x14ac:dyDescent="0.65"/>
    <row r="202" ht="15.75" customHeight="1" x14ac:dyDescent="0.65"/>
    <row r="203" ht="15.75" customHeight="1" x14ac:dyDescent="0.65"/>
    <row r="204" ht="15.75" customHeight="1" x14ac:dyDescent="0.65"/>
    <row r="205" ht="15.75" customHeight="1" x14ac:dyDescent="0.65"/>
    <row r="206" ht="15.75" customHeight="1" x14ac:dyDescent="0.65"/>
    <row r="207" ht="15.75" customHeight="1" x14ac:dyDescent="0.65"/>
    <row r="208" ht="15.75" customHeight="1" x14ac:dyDescent="0.65"/>
    <row r="209" ht="15.75" customHeight="1" x14ac:dyDescent="0.65"/>
    <row r="210" ht="15.75" customHeight="1" x14ac:dyDescent="0.65"/>
    <row r="211" ht="15.75" customHeight="1" x14ac:dyDescent="0.65"/>
    <row r="212" ht="15.75" customHeight="1" x14ac:dyDescent="0.65"/>
    <row r="213" ht="15.75" customHeight="1" x14ac:dyDescent="0.65"/>
    <row r="214" ht="15.75" customHeight="1" x14ac:dyDescent="0.65"/>
    <row r="215" ht="15.75" customHeight="1" x14ac:dyDescent="0.65"/>
    <row r="216" ht="15.75" customHeight="1" x14ac:dyDescent="0.65"/>
    <row r="217" ht="15.75" customHeight="1" x14ac:dyDescent="0.65"/>
    <row r="218" ht="15.75" customHeight="1" x14ac:dyDescent="0.65"/>
    <row r="219" ht="15.75" customHeight="1" x14ac:dyDescent="0.65"/>
    <row r="220" ht="15.75" customHeight="1" x14ac:dyDescent="0.65"/>
    <row r="221" ht="15.75" customHeight="1" x14ac:dyDescent="0.65"/>
    <row r="222" ht="15.75" customHeight="1" x14ac:dyDescent="0.65"/>
    <row r="223" ht="15.75" customHeight="1" x14ac:dyDescent="0.65"/>
    <row r="224" ht="15.75" customHeight="1" x14ac:dyDescent="0.65"/>
    <row r="225" ht="15.75" customHeight="1" x14ac:dyDescent="0.65"/>
    <row r="226" ht="15.75" customHeight="1" x14ac:dyDescent="0.65"/>
    <row r="227" ht="15.75" customHeight="1" x14ac:dyDescent="0.65"/>
    <row r="228" ht="15.75" customHeight="1" x14ac:dyDescent="0.65"/>
    <row r="229" ht="15.75" customHeight="1" x14ac:dyDescent="0.65"/>
    <row r="230" ht="15.75" customHeight="1" x14ac:dyDescent="0.65"/>
    <row r="231" ht="15.75" customHeight="1" x14ac:dyDescent="0.65"/>
    <row r="232" ht="15.75" customHeight="1" x14ac:dyDescent="0.65"/>
    <row r="233" ht="15.75" customHeight="1" x14ac:dyDescent="0.65"/>
    <row r="234" ht="15.75" customHeight="1" x14ac:dyDescent="0.65"/>
    <row r="235" ht="15.75" customHeight="1" x14ac:dyDescent="0.65"/>
    <row r="236" ht="15.75" customHeight="1" x14ac:dyDescent="0.65"/>
    <row r="237" ht="15.75" customHeight="1" x14ac:dyDescent="0.65"/>
    <row r="238" ht="15.75" customHeight="1" x14ac:dyDescent="0.65"/>
    <row r="239" ht="15.75" customHeight="1" x14ac:dyDescent="0.65"/>
    <row r="240" ht="15.75" customHeight="1" x14ac:dyDescent="0.65"/>
    <row r="241" ht="15.75" customHeight="1" x14ac:dyDescent="0.65"/>
    <row r="242" ht="15.75" customHeight="1" x14ac:dyDescent="0.65"/>
    <row r="243" ht="15.75" customHeight="1" x14ac:dyDescent="0.65"/>
    <row r="244" ht="15.75" customHeight="1" x14ac:dyDescent="0.65"/>
    <row r="245" ht="15.75" customHeight="1" x14ac:dyDescent="0.65"/>
    <row r="246" ht="15.75" customHeight="1" x14ac:dyDescent="0.65"/>
    <row r="247" ht="15.75" customHeight="1" x14ac:dyDescent="0.65"/>
    <row r="248" ht="15.75" customHeight="1" x14ac:dyDescent="0.65"/>
    <row r="249" ht="15.75" customHeight="1" x14ac:dyDescent="0.65"/>
    <row r="250" ht="15.75" customHeight="1" x14ac:dyDescent="0.65"/>
    <row r="251" ht="15.75" customHeight="1" x14ac:dyDescent="0.65"/>
    <row r="252" ht="15.75" customHeight="1" x14ac:dyDescent="0.65"/>
    <row r="253" ht="15.75" customHeight="1" x14ac:dyDescent="0.65"/>
    <row r="254" ht="15.75" customHeight="1" x14ac:dyDescent="0.65"/>
    <row r="255" ht="15.75" customHeight="1" x14ac:dyDescent="0.65"/>
    <row r="256" ht="15.75" customHeight="1" x14ac:dyDescent="0.65"/>
    <row r="257" ht="15.75" customHeight="1" x14ac:dyDescent="0.65"/>
    <row r="258" ht="15.75" customHeight="1" x14ac:dyDescent="0.65"/>
    <row r="259" ht="15.75" customHeight="1" x14ac:dyDescent="0.65"/>
    <row r="260" ht="15.75" customHeight="1" x14ac:dyDescent="0.65"/>
    <row r="261" ht="15.75" customHeight="1" x14ac:dyDescent="0.65"/>
    <row r="262" ht="15.75" customHeight="1" x14ac:dyDescent="0.65"/>
    <row r="263" ht="15.75" customHeight="1" x14ac:dyDescent="0.65"/>
    <row r="264" ht="15.75" customHeight="1" x14ac:dyDescent="0.65"/>
    <row r="265" ht="15.75" customHeight="1" x14ac:dyDescent="0.65"/>
    <row r="266" ht="15.75" customHeight="1" x14ac:dyDescent="0.65"/>
    <row r="267" ht="15.75" customHeight="1" x14ac:dyDescent="0.65"/>
    <row r="268" ht="15.75" customHeight="1" x14ac:dyDescent="0.65"/>
    <row r="269" ht="15.75" customHeight="1" x14ac:dyDescent="0.65"/>
    <row r="270" ht="15.75" customHeight="1" x14ac:dyDescent="0.65"/>
    <row r="271" ht="15.75" customHeight="1" x14ac:dyDescent="0.65"/>
    <row r="272" ht="15.75" customHeight="1" x14ac:dyDescent="0.65"/>
    <row r="273" ht="15.75" customHeight="1" x14ac:dyDescent="0.65"/>
    <row r="274" ht="15.75" customHeight="1" x14ac:dyDescent="0.65"/>
    <row r="275" ht="15.75" customHeight="1" x14ac:dyDescent="0.65"/>
    <row r="276" ht="15.75" customHeight="1" x14ac:dyDescent="0.65"/>
    <row r="277" ht="15.75" customHeight="1" x14ac:dyDescent="0.65"/>
    <row r="278" ht="15.75" customHeight="1" x14ac:dyDescent="0.65"/>
    <row r="279" ht="15.75" customHeight="1" x14ac:dyDescent="0.65"/>
    <row r="280" ht="15.75" customHeight="1" x14ac:dyDescent="0.65"/>
    <row r="281" ht="15.75" customHeight="1" x14ac:dyDescent="0.65"/>
    <row r="282" ht="15.75" customHeight="1" x14ac:dyDescent="0.65"/>
    <row r="283" ht="15.75" customHeight="1" x14ac:dyDescent="0.65"/>
    <row r="284" ht="15.75" customHeight="1" x14ac:dyDescent="0.65"/>
    <row r="285" ht="15.75" customHeight="1" x14ac:dyDescent="0.65"/>
    <row r="286" ht="15.75" customHeight="1" x14ac:dyDescent="0.65"/>
    <row r="287" ht="15.75" customHeight="1" x14ac:dyDescent="0.65"/>
    <row r="288" ht="15.75" customHeight="1" x14ac:dyDescent="0.65"/>
    <row r="289" ht="15.75" customHeight="1" x14ac:dyDescent="0.65"/>
    <row r="290" ht="15.75" customHeight="1" x14ac:dyDescent="0.65"/>
    <row r="291" ht="15.75" customHeight="1" x14ac:dyDescent="0.65"/>
    <row r="292" ht="15.75" customHeight="1" x14ac:dyDescent="0.65"/>
    <row r="293" ht="15.75" customHeight="1" x14ac:dyDescent="0.65"/>
    <row r="294" ht="15.75" customHeight="1" x14ac:dyDescent="0.65"/>
    <row r="295" ht="15.75" customHeight="1" x14ac:dyDescent="0.65"/>
    <row r="296" ht="15.75" customHeight="1" x14ac:dyDescent="0.65"/>
    <row r="297" ht="15.75" customHeight="1" x14ac:dyDescent="0.65"/>
    <row r="298" ht="15.75" customHeight="1" x14ac:dyDescent="0.65"/>
    <row r="299" ht="15.75" customHeight="1" x14ac:dyDescent="0.65"/>
    <row r="300" ht="15.75" customHeight="1" x14ac:dyDescent="0.65"/>
    <row r="301" ht="15.75" customHeight="1" x14ac:dyDescent="0.65"/>
    <row r="302" ht="15.75" customHeight="1" x14ac:dyDescent="0.65"/>
    <row r="303" ht="15.75" customHeight="1" x14ac:dyDescent="0.65"/>
    <row r="304" ht="15.75" customHeight="1" x14ac:dyDescent="0.65"/>
    <row r="305" ht="15.75" customHeight="1" x14ac:dyDescent="0.65"/>
    <row r="306" ht="15.75" customHeight="1" x14ac:dyDescent="0.65"/>
    <row r="307" ht="15.75" customHeight="1" x14ac:dyDescent="0.65"/>
    <row r="308" ht="15.75" customHeight="1" x14ac:dyDescent="0.65"/>
    <row r="309" ht="15.75" customHeight="1" x14ac:dyDescent="0.65"/>
    <row r="310" ht="15.75" customHeight="1" x14ac:dyDescent="0.65"/>
    <row r="311" ht="15.75" customHeight="1" x14ac:dyDescent="0.65"/>
    <row r="312" ht="15.75" customHeight="1" x14ac:dyDescent="0.65"/>
    <row r="313" ht="15.75" customHeight="1" x14ac:dyDescent="0.65"/>
    <row r="314" ht="15.75" customHeight="1" x14ac:dyDescent="0.65"/>
    <row r="315" ht="15.75" customHeight="1" x14ac:dyDescent="0.65"/>
    <row r="316" ht="15.75" customHeight="1" x14ac:dyDescent="0.65"/>
    <row r="317" ht="15.75" customHeight="1" x14ac:dyDescent="0.65"/>
    <row r="318" ht="15.75" customHeight="1" x14ac:dyDescent="0.65"/>
    <row r="319" ht="15.75" customHeight="1" x14ac:dyDescent="0.65"/>
    <row r="320" ht="15.75" customHeight="1" x14ac:dyDescent="0.65"/>
    <row r="321" ht="15.75" customHeight="1" x14ac:dyDescent="0.65"/>
    <row r="322" ht="15.75" customHeight="1" x14ac:dyDescent="0.65"/>
    <row r="323" ht="15.75" customHeight="1" x14ac:dyDescent="0.65"/>
    <row r="324" ht="15.75" customHeight="1" x14ac:dyDescent="0.65"/>
    <row r="325" ht="15.75" customHeight="1" x14ac:dyDescent="0.65"/>
    <row r="326" ht="15.75" customHeight="1" x14ac:dyDescent="0.65"/>
    <row r="327" ht="15.75" customHeight="1" x14ac:dyDescent="0.65"/>
    <row r="328" ht="15.75" customHeight="1" x14ac:dyDescent="0.65"/>
    <row r="329" ht="15.75" customHeight="1" x14ac:dyDescent="0.65"/>
    <row r="330" ht="15.75" customHeight="1" x14ac:dyDescent="0.65"/>
    <row r="331" ht="15.75" customHeight="1" x14ac:dyDescent="0.65"/>
    <row r="332" ht="15.75" customHeight="1" x14ac:dyDescent="0.65"/>
    <row r="333" ht="15.75" customHeight="1" x14ac:dyDescent="0.65"/>
    <row r="334" ht="15.75" customHeight="1" x14ac:dyDescent="0.65"/>
    <row r="335" ht="15.75" customHeight="1" x14ac:dyDescent="0.65"/>
    <row r="336" ht="15.75" customHeight="1" x14ac:dyDescent="0.65"/>
    <row r="337" ht="15.75" customHeight="1" x14ac:dyDescent="0.65"/>
    <row r="338" ht="15.75" customHeight="1" x14ac:dyDescent="0.65"/>
    <row r="339" ht="15.75" customHeight="1" x14ac:dyDescent="0.65"/>
    <row r="340" ht="15.75" customHeight="1" x14ac:dyDescent="0.65"/>
    <row r="341" ht="15.75" customHeight="1" x14ac:dyDescent="0.65"/>
    <row r="342" ht="15.75" customHeight="1" x14ac:dyDescent="0.65"/>
    <row r="343" ht="15.75" customHeight="1" x14ac:dyDescent="0.65"/>
    <row r="344" ht="15.75" customHeight="1" x14ac:dyDescent="0.65"/>
    <row r="345" ht="15.75" customHeight="1" x14ac:dyDescent="0.65"/>
    <row r="346" ht="15.75" customHeight="1" x14ac:dyDescent="0.65"/>
    <row r="347" ht="15.75" customHeight="1" x14ac:dyDescent="0.65"/>
    <row r="348" ht="15.75" customHeight="1" x14ac:dyDescent="0.65"/>
    <row r="349" ht="15.75" customHeight="1" x14ac:dyDescent="0.65"/>
    <row r="350" ht="15.75" customHeight="1" x14ac:dyDescent="0.65"/>
    <row r="351" ht="15.75" customHeight="1" x14ac:dyDescent="0.65"/>
    <row r="352" ht="15.75" customHeight="1" x14ac:dyDescent="0.65"/>
    <row r="353" ht="15.75" customHeight="1" x14ac:dyDescent="0.65"/>
    <row r="354" ht="15.75" customHeight="1" x14ac:dyDescent="0.65"/>
    <row r="355" ht="15.75" customHeight="1" x14ac:dyDescent="0.65"/>
    <row r="356" ht="15.75" customHeight="1" x14ac:dyDescent="0.65"/>
    <row r="357" ht="15.75" customHeight="1" x14ac:dyDescent="0.65"/>
    <row r="358" ht="15.75" customHeight="1" x14ac:dyDescent="0.65"/>
    <row r="359" ht="15.75" customHeight="1" x14ac:dyDescent="0.65"/>
    <row r="360" ht="15.75" customHeight="1" x14ac:dyDescent="0.65"/>
    <row r="361" ht="15.75" customHeight="1" x14ac:dyDescent="0.65"/>
    <row r="362" ht="15.75" customHeight="1" x14ac:dyDescent="0.65"/>
    <row r="363" ht="15.75" customHeight="1" x14ac:dyDescent="0.65"/>
    <row r="364" ht="15.75" customHeight="1" x14ac:dyDescent="0.65"/>
    <row r="365" ht="15.75" customHeight="1" x14ac:dyDescent="0.65"/>
    <row r="366" ht="15.75" customHeight="1" x14ac:dyDescent="0.65"/>
    <row r="367" ht="15.75" customHeight="1" x14ac:dyDescent="0.65"/>
    <row r="368" ht="15.75" customHeight="1" x14ac:dyDescent="0.65"/>
    <row r="369" ht="15.75" customHeight="1" x14ac:dyDescent="0.65"/>
    <row r="370" ht="15.75" customHeight="1" x14ac:dyDescent="0.65"/>
    <row r="371" ht="15.75" customHeight="1" x14ac:dyDescent="0.65"/>
    <row r="372" ht="15.75" customHeight="1" x14ac:dyDescent="0.65"/>
    <row r="373" ht="15.75" customHeight="1" x14ac:dyDescent="0.65"/>
    <row r="374" ht="15.75" customHeight="1" x14ac:dyDescent="0.65"/>
    <row r="375" ht="15.75" customHeight="1" x14ac:dyDescent="0.65"/>
    <row r="376" ht="15.75" customHeight="1" x14ac:dyDescent="0.65"/>
    <row r="377" ht="15.75" customHeight="1" x14ac:dyDescent="0.65"/>
    <row r="378" ht="15.75" customHeight="1" x14ac:dyDescent="0.65"/>
    <row r="379" ht="15.75" customHeight="1" x14ac:dyDescent="0.65"/>
    <row r="380" ht="15.75" customHeight="1" x14ac:dyDescent="0.65"/>
    <row r="381" ht="15.75" customHeight="1" x14ac:dyDescent="0.65"/>
    <row r="382" ht="15.75" customHeight="1" x14ac:dyDescent="0.65"/>
    <row r="383" ht="15.75" customHeight="1" x14ac:dyDescent="0.65"/>
    <row r="384" ht="15.75" customHeight="1" x14ac:dyDescent="0.65"/>
    <row r="385" ht="15.75" customHeight="1" x14ac:dyDescent="0.65"/>
    <row r="386" ht="15.75" customHeight="1" x14ac:dyDescent="0.65"/>
    <row r="387" ht="15.75" customHeight="1" x14ac:dyDescent="0.65"/>
    <row r="388" ht="15.75" customHeight="1" x14ac:dyDescent="0.65"/>
    <row r="389" ht="15.75" customHeight="1" x14ac:dyDescent="0.65"/>
    <row r="390" ht="15.75" customHeight="1" x14ac:dyDescent="0.65"/>
    <row r="391" ht="15.75" customHeight="1" x14ac:dyDescent="0.65"/>
    <row r="392" ht="15.75" customHeight="1" x14ac:dyDescent="0.65"/>
    <row r="393" ht="15.75" customHeight="1" x14ac:dyDescent="0.65"/>
    <row r="394" ht="15.75" customHeight="1" x14ac:dyDescent="0.65"/>
    <row r="395" ht="15.75" customHeight="1" x14ac:dyDescent="0.65"/>
    <row r="396" ht="15.75" customHeight="1" x14ac:dyDescent="0.65"/>
    <row r="397" ht="15.75" customHeight="1" x14ac:dyDescent="0.65"/>
    <row r="398" ht="15.75" customHeight="1" x14ac:dyDescent="0.65"/>
    <row r="399" ht="15.75" customHeight="1" x14ac:dyDescent="0.65"/>
    <row r="400" ht="15.75" customHeight="1" x14ac:dyDescent="0.65"/>
    <row r="401" ht="15.75" customHeight="1" x14ac:dyDescent="0.65"/>
    <row r="402" ht="15.75" customHeight="1" x14ac:dyDescent="0.65"/>
    <row r="403" ht="15.75" customHeight="1" x14ac:dyDescent="0.65"/>
    <row r="404" ht="15.75" customHeight="1" x14ac:dyDescent="0.65"/>
    <row r="405" ht="15.75" customHeight="1" x14ac:dyDescent="0.65"/>
    <row r="406" ht="15.75" customHeight="1" x14ac:dyDescent="0.65"/>
    <row r="407" ht="15.75" customHeight="1" x14ac:dyDescent="0.65"/>
    <row r="408" ht="15.75" customHeight="1" x14ac:dyDescent="0.65"/>
    <row r="409" ht="15.75" customHeight="1" x14ac:dyDescent="0.65"/>
    <row r="410" ht="15.75" customHeight="1" x14ac:dyDescent="0.65"/>
    <row r="411" ht="15.75" customHeight="1" x14ac:dyDescent="0.65"/>
    <row r="412" ht="15.75" customHeight="1" x14ac:dyDescent="0.65"/>
    <row r="413" ht="15.75" customHeight="1" x14ac:dyDescent="0.65"/>
    <row r="414" ht="15.75" customHeight="1" x14ac:dyDescent="0.65"/>
    <row r="415" ht="15.75" customHeight="1" x14ac:dyDescent="0.65"/>
    <row r="416" ht="15.75" customHeight="1" x14ac:dyDescent="0.65"/>
    <row r="417" ht="15.75" customHeight="1" x14ac:dyDescent="0.65"/>
    <row r="418" ht="15.75" customHeight="1" x14ac:dyDescent="0.65"/>
    <row r="419" ht="15.75" customHeight="1" x14ac:dyDescent="0.65"/>
    <row r="420" ht="15.75" customHeight="1" x14ac:dyDescent="0.65"/>
    <row r="421" ht="15.75" customHeight="1" x14ac:dyDescent="0.65"/>
    <row r="422" ht="15.75" customHeight="1" x14ac:dyDescent="0.65"/>
    <row r="423" ht="15.75" customHeight="1" x14ac:dyDescent="0.65"/>
    <row r="424" ht="15.75" customHeight="1" x14ac:dyDescent="0.65"/>
    <row r="425" ht="15.75" customHeight="1" x14ac:dyDescent="0.65"/>
    <row r="426" ht="15.75" customHeight="1" x14ac:dyDescent="0.65"/>
    <row r="427" ht="15.75" customHeight="1" x14ac:dyDescent="0.65"/>
    <row r="428" ht="15.75" customHeight="1" x14ac:dyDescent="0.65"/>
    <row r="429" ht="15.75" customHeight="1" x14ac:dyDescent="0.65"/>
    <row r="430" ht="15.75" customHeight="1" x14ac:dyDescent="0.65"/>
    <row r="431" ht="15.75" customHeight="1" x14ac:dyDescent="0.65"/>
    <row r="432" ht="15.75" customHeight="1" x14ac:dyDescent="0.65"/>
    <row r="433" ht="15.75" customHeight="1" x14ac:dyDescent="0.65"/>
    <row r="434" ht="15.75" customHeight="1" x14ac:dyDescent="0.65"/>
    <row r="435" ht="15.75" customHeight="1" x14ac:dyDescent="0.65"/>
    <row r="436" ht="15.75" customHeight="1" x14ac:dyDescent="0.65"/>
    <row r="437" ht="15.75" customHeight="1" x14ac:dyDescent="0.65"/>
    <row r="438" ht="15.75" customHeight="1" x14ac:dyDescent="0.65"/>
    <row r="439" ht="15.75" customHeight="1" x14ac:dyDescent="0.65"/>
    <row r="440" ht="15.75" customHeight="1" x14ac:dyDescent="0.65"/>
    <row r="441" ht="15.75" customHeight="1" x14ac:dyDescent="0.65"/>
    <row r="442" ht="15.75" customHeight="1" x14ac:dyDescent="0.65"/>
    <row r="443" ht="15.75" customHeight="1" x14ac:dyDescent="0.65"/>
    <row r="444" ht="15.75" customHeight="1" x14ac:dyDescent="0.65"/>
    <row r="445" ht="15.75" customHeight="1" x14ac:dyDescent="0.65"/>
    <row r="446" ht="15.75" customHeight="1" x14ac:dyDescent="0.65"/>
    <row r="447" ht="15.75" customHeight="1" x14ac:dyDescent="0.65"/>
    <row r="448" ht="15.75" customHeight="1" x14ac:dyDescent="0.65"/>
    <row r="449" ht="15.75" customHeight="1" x14ac:dyDescent="0.65"/>
    <row r="450" ht="15.75" customHeight="1" x14ac:dyDescent="0.65"/>
    <row r="451" ht="15.75" customHeight="1" x14ac:dyDescent="0.65"/>
    <row r="452" ht="15.75" customHeight="1" x14ac:dyDescent="0.65"/>
    <row r="453" ht="15.75" customHeight="1" x14ac:dyDescent="0.65"/>
    <row r="454" ht="15.75" customHeight="1" x14ac:dyDescent="0.65"/>
    <row r="455" ht="15.75" customHeight="1" x14ac:dyDescent="0.65"/>
    <row r="456" ht="15.75" customHeight="1" x14ac:dyDescent="0.65"/>
    <row r="457" ht="15.75" customHeight="1" x14ac:dyDescent="0.65"/>
    <row r="458" ht="15.75" customHeight="1" x14ac:dyDescent="0.65"/>
    <row r="459" ht="15.75" customHeight="1" x14ac:dyDescent="0.65"/>
    <row r="460" ht="15.75" customHeight="1" x14ac:dyDescent="0.65"/>
    <row r="461" ht="15.75" customHeight="1" x14ac:dyDescent="0.65"/>
    <row r="462" ht="15.75" customHeight="1" x14ac:dyDescent="0.65"/>
    <row r="463" ht="15.75" customHeight="1" x14ac:dyDescent="0.65"/>
    <row r="464" ht="15.75" customHeight="1" x14ac:dyDescent="0.65"/>
    <row r="465" ht="15.75" customHeight="1" x14ac:dyDescent="0.65"/>
    <row r="466" ht="15.75" customHeight="1" x14ac:dyDescent="0.65"/>
    <row r="467" ht="15.75" customHeight="1" x14ac:dyDescent="0.65"/>
    <row r="468" ht="15.75" customHeight="1" x14ac:dyDescent="0.65"/>
    <row r="469" ht="15.75" customHeight="1" x14ac:dyDescent="0.65"/>
    <row r="470" ht="15.75" customHeight="1" x14ac:dyDescent="0.65"/>
    <row r="471" ht="15.75" customHeight="1" x14ac:dyDescent="0.65"/>
    <row r="472" ht="15.75" customHeight="1" x14ac:dyDescent="0.65"/>
    <row r="473" ht="15.75" customHeight="1" x14ac:dyDescent="0.65"/>
    <row r="474" ht="15.75" customHeight="1" x14ac:dyDescent="0.65"/>
    <row r="475" ht="15.75" customHeight="1" x14ac:dyDescent="0.65"/>
    <row r="476" ht="15.75" customHeight="1" x14ac:dyDescent="0.65"/>
    <row r="477" ht="15.75" customHeight="1" x14ac:dyDescent="0.65"/>
    <row r="478" ht="15.75" customHeight="1" x14ac:dyDescent="0.65"/>
    <row r="479" ht="15.75" customHeight="1" x14ac:dyDescent="0.65"/>
    <row r="480" ht="15.75" customHeight="1" x14ac:dyDescent="0.65"/>
    <row r="481" ht="15.75" customHeight="1" x14ac:dyDescent="0.65"/>
    <row r="482" ht="15.75" customHeight="1" x14ac:dyDescent="0.65"/>
    <row r="483" ht="15.75" customHeight="1" x14ac:dyDescent="0.65"/>
    <row r="484" ht="15.75" customHeight="1" x14ac:dyDescent="0.65"/>
    <row r="485" ht="15.75" customHeight="1" x14ac:dyDescent="0.65"/>
    <row r="486" ht="15.75" customHeight="1" x14ac:dyDescent="0.65"/>
    <row r="487" ht="15.75" customHeight="1" x14ac:dyDescent="0.65"/>
    <row r="488" ht="15.75" customHeight="1" x14ac:dyDescent="0.65"/>
    <row r="489" ht="15.75" customHeight="1" x14ac:dyDescent="0.65"/>
    <row r="490" ht="15.75" customHeight="1" x14ac:dyDescent="0.65"/>
    <row r="491" ht="15.75" customHeight="1" x14ac:dyDescent="0.65"/>
    <row r="492" ht="15.75" customHeight="1" x14ac:dyDescent="0.65"/>
    <row r="493" ht="15.75" customHeight="1" x14ac:dyDescent="0.65"/>
    <row r="494" ht="15.75" customHeight="1" x14ac:dyDescent="0.65"/>
    <row r="495" ht="15.75" customHeight="1" x14ac:dyDescent="0.65"/>
    <row r="496" ht="15.75" customHeight="1" x14ac:dyDescent="0.65"/>
    <row r="497" ht="15.75" customHeight="1" x14ac:dyDescent="0.65"/>
    <row r="498" ht="15.75" customHeight="1" x14ac:dyDescent="0.65"/>
    <row r="499" ht="15.75" customHeight="1" x14ac:dyDescent="0.65"/>
    <row r="500" ht="15.75" customHeight="1" x14ac:dyDescent="0.65"/>
    <row r="501" ht="15.75" customHeight="1" x14ac:dyDescent="0.65"/>
    <row r="502" ht="15.75" customHeight="1" x14ac:dyDescent="0.65"/>
    <row r="503" ht="15.75" customHeight="1" x14ac:dyDescent="0.65"/>
    <row r="504" ht="15.75" customHeight="1" x14ac:dyDescent="0.65"/>
    <row r="505" ht="15.75" customHeight="1" x14ac:dyDescent="0.65"/>
    <row r="506" ht="15.75" customHeight="1" x14ac:dyDescent="0.65"/>
    <row r="507" ht="15.75" customHeight="1" x14ac:dyDescent="0.65"/>
    <row r="508" ht="15.75" customHeight="1" x14ac:dyDescent="0.65"/>
    <row r="509" ht="15.75" customHeight="1" x14ac:dyDescent="0.65"/>
    <row r="510" ht="15.75" customHeight="1" x14ac:dyDescent="0.65"/>
    <row r="511" ht="15.75" customHeight="1" x14ac:dyDescent="0.65"/>
    <row r="512" ht="15.75" customHeight="1" x14ac:dyDescent="0.65"/>
    <row r="513" ht="15.75" customHeight="1" x14ac:dyDescent="0.65"/>
    <row r="514" ht="15.75" customHeight="1" x14ac:dyDescent="0.65"/>
    <row r="515" ht="15.75" customHeight="1" x14ac:dyDescent="0.65"/>
    <row r="516" ht="15.75" customHeight="1" x14ac:dyDescent="0.65"/>
    <row r="517" ht="15.75" customHeight="1" x14ac:dyDescent="0.65"/>
    <row r="518" ht="15.75" customHeight="1" x14ac:dyDescent="0.65"/>
    <row r="519" ht="15.75" customHeight="1" x14ac:dyDescent="0.65"/>
    <row r="520" ht="15.75" customHeight="1" x14ac:dyDescent="0.65"/>
    <row r="521" ht="15.75" customHeight="1" x14ac:dyDescent="0.65"/>
    <row r="522" ht="15.75" customHeight="1" x14ac:dyDescent="0.65"/>
    <row r="523" ht="15.75" customHeight="1" x14ac:dyDescent="0.65"/>
    <row r="524" ht="15.75" customHeight="1" x14ac:dyDescent="0.65"/>
    <row r="525" ht="15.75" customHeight="1" x14ac:dyDescent="0.65"/>
    <row r="526" ht="15.75" customHeight="1" x14ac:dyDescent="0.65"/>
    <row r="527" ht="15.75" customHeight="1" x14ac:dyDescent="0.65"/>
    <row r="528" ht="15.75" customHeight="1" x14ac:dyDescent="0.65"/>
    <row r="529" ht="15.75" customHeight="1" x14ac:dyDescent="0.65"/>
    <row r="530" ht="15.75" customHeight="1" x14ac:dyDescent="0.65"/>
    <row r="531" ht="15.75" customHeight="1" x14ac:dyDescent="0.65"/>
    <row r="532" ht="15.75" customHeight="1" x14ac:dyDescent="0.65"/>
    <row r="533" ht="15.75" customHeight="1" x14ac:dyDescent="0.65"/>
    <row r="534" ht="15.75" customHeight="1" x14ac:dyDescent="0.65"/>
    <row r="535" ht="15.75" customHeight="1" x14ac:dyDescent="0.65"/>
    <row r="536" ht="15.75" customHeight="1" x14ac:dyDescent="0.65"/>
    <row r="537" ht="15.75" customHeight="1" x14ac:dyDescent="0.65"/>
    <row r="538" ht="15.75" customHeight="1" x14ac:dyDescent="0.65"/>
    <row r="539" ht="15.75" customHeight="1" x14ac:dyDescent="0.65"/>
    <row r="540" ht="15.75" customHeight="1" x14ac:dyDescent="0.65"/>
    <row r="541" ht="15.75" customHeight="1" x14ac:dyDescent="0.65"/>
    <row r="542" ht="15.75" customHeight="1" x14ac:dyDescent="0.65"/>
    <row r="543" ht="15.75" customHeight="1" x14ac:dyDescent="0.65"/>
    <row r="544" ht="15.75" customHeight="1" x14ac:dyDescent="0.65"/>
    <row r="545" ht="15.75" customHeight="1" x14ac:dyDescent="0.65"/>
    <row r="546" ht="15.75" customHeight="1" x14ac:dyDescent="0.65"/>
    <row r="547" ht="15.75" customHeight="1" x14ac:dyDescent="0.65"/>
    <row r="548" ht="15.75" customHeight="1" x14ac:dyDescent="0.65"/>
    <row r="549" ht="15.75" customHeight="1" x14ac:dyDescent="0.65"/>
    <row r="550" ht="15.75" customHeight="1" x14ac:dyDescent="0.65"/>
    <row r="551" ht="15.75" customHeight="1" x14ac:dyDescent="0.65"/>
    <row r="552" ht="15.75" customHeight="1" x14ac:dyDescent="0.65"/>
    <row r="553" ht="15.75" customHeight="1" x14ac:dyDescent="0.65"/>
    <row r="554" ht="15.75" customHeight="1" x14ac:dyDescent="0.65"/>
    <row r="555" ht="15.75" customHeight="1" x14ac:dyDescent="0.65"/>
    <row r="556" ht="15.75" customHeight="1" x14ac:dyDescent="0.65"/>
    <row r="557" ht="15.75" customHeight="1" x14ac:dyDescent="0.65"/>
    <row r="558" ht="15.75" customHeight="1" x14ac:dyDescent="0.65"/>
    <row r="559" ht="15.75" customHeight="1" x14ac:dyDescent="0.65"/>
    <row r="560" ht="15.75" customHeight="1" x14ac:dyDescent="0.65"/>
    <row r="561" ht="15.75" customHeight="1" x14ac:dyDescent="0.65"/>
    <row r="562" ht="15.75" customHeight="1" x14ac:dyDescent="0.65"/>
    <row r="563" ht="15.75" customHeight="1" x14ac:dyDescent="0.65"/>
    <row r="564" ht="15.75" customHeight="1" x14ac:dyDescent="0.65"/>
    <row r="565" ht="15.75" customHeight="1" x14ac:dyDescent="0.65"/>
    <row r="566" ht="15.75" customHeight="1" x14ac:dyDescent="0.65"/>
    <row r="567" ht="15.75" customHeight="1" x14ac:dyDescent="0.65"/>
    <row r="568" ht="15.75" customHeight="1" x14ac:dyDescent="0.65"/>
    <row r="569" ht="15.75" customHeight="1" x14ac:dyDescent="0.65"/>
    <row r="570" ht="15.75" customHeight="1" x14ac:dyDescent="0.65"/>
    <row r="571" ht="15.75" customHeight="1" x14ac:dyDescent="0.65"/>
    <row r="572" ht="15.75" customHeight="1" x14ac:dyDescent="0.65"/>
    <row r="573" ht="15.75" customHeight="1" x14ac:dyDescent="0.65"/>
    <row r="574" ht="15.75" customHeight="1" x14ac:dyDescent="0.65"/>
    <row r="575" ht="15.75" customHeight="1" x14ac:dyDescent="0.65"/>
    <row r="576" ht="15.75" customHeight="1" x14ac:dyDescent="0.65"/>
    <row r="577" ht="15.75" customHeight="1" x14ac:dyDescent="0.65"/>
    <row r="578" ht="15.75" customHeight="1" x14ac:dyDescent="0.65"/>
    <row r="579" ht="15.75" customHeight="1" x14ac:dyDescent="0.65"/>
    <row r="580" ht="15.75" customHeight="1" x14ac:dyDescent="0.65"/>
    <row r="581" ht="15.75" customHeight="1" x14ac:dyDescent="0.65"/>
    <row r="582" ht="15.75" customHeight="1" x14ac:dyDescent="0.65"/>
    <row r="583" ht="15.75" customHeight="1" x14ac:dyDescent="0.65"/>
    <row r="584" ht="15.75" customHeight="1" x14ac:dyDescent="0.65"/>
    <row r="585" ht="15.75" customHeight="1" x14ac:dyDescent="0.65"/>
    <row r="586" ht="15.75" customHeight="1" x14ac:dyDescent="0.65"/>
    <row r="587" ht="15.75" customHeight="1" x14ac:dyDescent="0.65"/>
    <row r="588" ht="15.75" customHeight="1" x14ac:dyDescent="0.65"/>
    <row r="589" ht="15.75" customHeight="1" x14ac:dyDescent="0.65"/>
    <row r="590" ht="15.75" customHeight="1" x14ac:dyDescent="0.65"/>
    <row r="591" ht="15.75" customHeight="1" x14ac:dyDescent="0.65"/>
    <row r="592" ht="15.75" customHeight="1" x14ac:dyDescent="0.65"/>
    <row r="593" ht="15.75" customHeight="1" x14ac:dyDescent="0.65"/>
    <row r="594" ht="15.75" customHeight="1" x14ac:dyDescent="0.65"/>
    <row r="595" ht="15.75" customHeight="1" x14ac:dyDescent="0.65"/>
    <row r="596" ht="15.75" customHeight="1" x14ac:dyDescent="0.65"/>
    <row r="597" ht="15.75" customHeight="1" x14ac:dyDescent="0.65"/>
    <row r="598" ht="15.75" customHeight="1" x14ac:dyDescent="0.65"/>
    <row r="599" ht="15.75" customHeight="1" x14ac:dyDescent="0.65"/>
    <row r="600" ht="15.75" customHeight="1" x14ac:dyDescent="0.65"/>
    <row r="601" ht="15.75" customHeight="1" x14ac:dyDescent="0.65"/>
    <row r="602" ht="15.75" customHeight="1" x14ac:dyDescent="0.65"/>
    <row r="603" ht="15.75" customHeight="1" x14ac:dyDescent="0.65"/>
    <row r="604" ht="15.75" customHeight="1" x14ac:dyDescent="0.65"/>
    <row r="605" ht="15.75" customHeight="1" x14ac:dyDescent="0.65"/>
    <row r="606" ht="15.75" customHeight="1" x14ac:dyDescent="0.65"/>
    <row r="607" ht="15.75" customHeight="1" x14ac:dyDescent="0.65"/>
    <row r="608" ht="15.75" customHeight="1" x14ac:dyDescent="0.65"/>
    <row r="609" ht="15.75" customHeight="1" x14ac:dyDescent="0.65"/>
    <row r="610" ht="15.75" customHeight="1" x14ac:dyDescent="0.65"/>
    <row r="611" ht="15.75" customHeight="1" x14ac:dyDescent="0.65"/>
    <row r="612" ht="15.75" customHeight="1" x14ac:dyDescent="0.65"/>
    <row r="613" ht="15.75" customHeight="1" x14ac:dyDescent="0.65"/>
    <row r="614" ht="15.75" customHeight="1" x14ac:dyDescent="0.65"/>
    <row r="615" ht="15.75" customHeight="1" x14ac:dyDescent="0.65"/>
    <row r="616" ht="15.75" customHeight="1" x14ac:dyDescent="0.65"/>
    <row r="617" ht="15.75" customHeight="1" x14ac:dyDescent="0.65"/>
    <row r="618" ht="15.75" customHeight="1" x14ac:dyDescent="0.65"/>
    <row r="619" ht="15.75" customHeight="1" x14ac:dyDescent="0.65"/>
    <row r="620" ht="15.75" customHeight="1" x14ac:dyDescent="0.65"/>
    <row r="621" ht="15.75" customHeight="1" x14ac:dyDescent="0.65"/>
    <row r="622" ht="15.75" customHeight="1" x14ac:dyDescent="0.65"/>
    <row r="623" ht="15.75" customHeight="1" x14ac:dyDescent="0.65"/>
    <row r="624" ht="15.75" customHeight="1" x14ac:dyDescent="0.65"/>
    <row r="625" ht="15.75" customHeight="1" x14ac:dyDescent="0.65"/>
    <row r="626" ht="15.75" customHeight="1" x14ac:dyDescent="0.65"/>
    <row r="627" ht="15.75" customHeight="1" x14ac:dyDescent="0.65"/>
    <row r="628" ht="15.75" customHeight="1" x14ac:dyDescent="0.65"/>
    <row r="629" ht="15.75" customHeight="1" x14ac:dyDescent="0.65"/>
    <row r="630" ht="15.75" customHeight="1" x14ac:dyDescent="0.65"/>
    <row r="631" ht="15.75" customHeight="1" x14ac:dyDescent="0.65"/>
    <row r="632" ht="15.75" customHeight="1" x14ac:dyDescent="0.65"/>
    <row r="633" ht="15.75" customHeight="1" x14ac:dyDescent="0.65"/>
    <row r="634" ht="15.75" customHeight="1" x14ac:dyDescent="0.65"/>
    <row r="635" ht="15.75" customHeight="1" x14ac:dyDescent="0.65"/>
    <row r="636" ht="15.75" customHeight="1" x14ac:dyDescent="0.65"/>
    <row r="637" ht="15.75" customHeight="1" x14ac:dyDescent="0.65"/>
    <row r="638" ht="15.75" customHeight="1" x14ac:dyDescent="0.65"/>
    <row r="639" ht="15.75" customHeight="1" x14ac:dyDescent="0.65"/>
    <row r="640" ht="15.75" customHeight="1" x14ac:dyDescent="0.65"/>
    <row r="641" ht="15.75" customHeight="1" x14ac:dyDescent="0.65"/>
    <row r="642" ht="15.75" customHeight="1" x14ac:dyDescent="0.65"/>
    <row r="643" ht="15.75" customHeight="1" x14ac:dyDescent="0.65"/>
    <row r="644" ht="15.75" customHeight="1" x14ac:dyDescent="0.65"/>
    <row r="645" ht="15.75" customHeight="1" x14ac:dyDescent="0.65"/>
    <row r="646" ht="15.75" customHeight="1" x14ac:dyDescent="0.65"/>
    <row r="647" ht="15.75" customHeight="1" x14ac:dyDescent="0.65"/>
    <row r="648" ht="15.75" customHeight="1" x14ac:dyDescent="0.65"/>
    <row r="649" ht="15.75" customHeight="1" x14ac:dyDescent="0.65"/>
    <row r="650" ht="15.75" customHeight="1" x14ac:dyDescent="0.65"/>
    <row r="651" ht="15.75" customHeight="1" x14ac:dyDescent="0.65"/>
    <row r="652" ht="15.75" customHeight="1" x14ac:dyDescent="0.65"/>
    <row r="653" ht="15.75" customHeight="1" x14ac:dyDescent="0.65"/>
    <row r="654" ht="15.75" customHeight="1" x14ac:dyDescent="0.65"/>
    <row r="655" ht="15.75" customHeight="1" x14ac:dyDescent="0.65"/>
    <row r="656" ht="15.75" customHeight="1" x14ac:dyDescent="0.65"/>
    <row r="657" ht="15.75" customHeight="1" x14ac:dyDescent="0.65"/>
    <row r="658" ht="15.75" customHeight="1" x14ac:dyDescent="0.65"/>
    <row r="659" ht="15.75" customHeight="1" x14ac:dyDescent="0.65"/>
    <row r="660" ht="15.75" customHeight="1" x14ac:dyDescent="0.65"/>
    <row r="661" ht="15.75" customHeight="1" x14ac:dyDescent="0.65"/>
    <row r="662" ht="15.75" customHeight="1" x14ac:dyDescent="0.65"/>
    <row r="663" ht="15.75" customHeight="1" x14ac:dyDescent="0.65"/>
    <row r="664" ht="15.75" customHeight="1" x14ac:dyDescent="0.65"/>
    <row r="665" ht="15.75" customHeight="1" x14ac:dyDescent="0.65"/>
    <row r="666" ht="15.75" customHeight="1" x14ac:dyDescent="0.65"/>
    <row r="667" ht="15.75" customHeight="1" x14ac:dyDescent="0.65"/>
    <row r="668" ht="15.75" customHeight="1" x14ac:dyDescent="0.65"/>
    <row r="669" ht="15.75" customHeight="1" x14ac:dyDescent="0.65"/>
    <row r="670" ht="15.75" customHeight="1" x14ac:dyDescent="0.65"/>
    <row r="671" ht="15.75" customHeight="1" x14ac:dyDescent="0.65"/>
    <row r="672" ht="15.75" customHeight="1" x14ac:dyDescent="0.65"/>
    <row r="673" ht="15.75" customHeight="1" x14ac:dyDescent="0.65"/>
    <row r="674" ht="15.75" customHeight="1" x14ac:dyDescent="0.65"/>
    <row r="675" ht="15.75" customHeight="1" x14ac:dyDescent="0.65"/>
    <row r="676" ht="15.75" customHeight="1" x14ac:dyDescent="0.65"/>
    <row r="677" ht="15.75" customHeight="1" x14ac:dyDescent="0.65"/>
    <row r="678" ht="15.75" customHeight="1" x14ac:dyDescent="0.65"/>
    <row r="679" ht="15.75" customHeight="1" x14ac:dyDescent="0.65"/>
    <row r="680" ht="15.75" customHeight="1" x14ac:dyDescent="0.65"/>
    <row r="681" ht="15.75" customHeight="1" x14ac:dyDescent="0.65"/>
    <row r="682" ht="15.75" customHeight="1" x14ac:dyDescent="0.65"/>
    <row r="683" ht="15.75" customHeight="1" x14ac:dyDescent="0.65"/>
    <row r="684" ht="15.75" customHeight="1" x14ac:dyDescent="0.65"/>
    <row r="685" ht="15.75" customHeight="1" x14ac:dyDescent="0.65"/>
    <row r="686" ht="15.75" customHeight="1" x14ac:dyDescent="0.65"/>
    <row r="687" ht="15.75" customHeight="1" x14ac:dyDescent="0.65"/>
    <row r="688" ht="15.75" customHeight="1" x14ac:dyDescent="0.65"/>
    <row r="689" ht="15.75" customHeight="1" x14ac:dyDescent="0.65"/>
    <row r="690" ht="15.75" customHeight="1" x14ac:dyDescent="0.65"/>
    <row r="691" ht="15.75" customHeight="1" x14ac:dyDescent="0.65"/>
    <row r="692" ht="15.75" customHeight="1" x14ac:dyDescent="0.65"/>
    <row r="693" ht="15.75" customHeight="1" x14ac:dyDescent="0.65"/>
    <row r="694" ht="15.75" customHeight="1" x14ac:dyDescent="0.65"/>
    <row r="695" ht="15.75" customHeight="1" x14ac:dyDescent="0.65"/>
    <row r="696" ht="15.75" customHeight="1" x14ac:dyDescent="0.65"/>
    <row r="697" ht="15.75" customHeight="1" x14ac:dyDescent="0.65"/>
    <row r="698" ht="15.75" customHeight="1" x14ac:dyDescent="0.65"/>
    <row r="699" ht="15.75" customHeight="1" x14ac:dyDescent="0.65"/>
    <row r="700" ht="15.75" customHeight="1" x14ac:dyDescent="0.65"/>
    <row r="701" ht="15.75" customHeight="1" x14ac:dyDescent="0.65"/>
    <row r="702" ht="15.75" customHeight="1" x14ac:dyDescent="0.65"/>
    <row r="703" ht="15.75" customHeight="1" x14ac:dyDescent="0.65"/>
    <row r="704" ht="15.75" customHeight="1" x14ac:dyDescent="0.65"/>
    <row r="705" ht="15.75" customHeight="1" x14ac:dyDescent="0.65"/>
    <row r="706" ht="15.75" customHeight="1" x14ac:dyDescent="0.65"/>
    <row r="707" ht="15.75" customHeight="1" x14ac:dyDescent="0.65"/>
    <row r="708" ht="15.75" customHeight="1" x14ac:dyDescent="0.65"/>
    <row r="709" ht="15.75" customHeight="1" x14ac:dyDescent="0.65"/>
    <row r="710" ht="15.75" customHeight="1" x14ac:dyDescent="0.65"/>
    <row r="711" ht="15.75" customHeight="1" x14ac:dyDescent="0.65"/>
    <row r="712" ht="15.75" customHeight="1" x14ac:dyDescent="0.65"/>
    <row r="713" ht="15.75" customHeight="1" x14ac:dyDescent="0.65"/>
    <row r="714" ht="15.75" customHeight="1" x14ac:dyDescent="0.65"/>
    <row r="715" ht="15.75" customHeight="1" x14ac:dyDescent="0.65"/>
    <row r="716" ht="15.75" customHeight="1" x14ac:dyDescent="0.65"/>
    <row r="717" ht="15.75" customHeight="1" x14ac:dyDescent="0.65"/>
    <row r="718" ht="15.75" customHeight="1" x14ac:dyDescent="0.65"/>
    <row r="719" ht="15.75" customHeight="1" x14ac:dyDescent="0.65"/>
    <row r="720" ht="15.75" customHeight="1" x14ac:dyDescent="0.65"/>
    <row r="721" ht="15.75" customHeight="1" x14ac:dyDescent="0.65"/>
    <row r="722" ht="15.75" customHeight="1" x14ac:dyDescent="0.65"/>
    <row r="723" ht="15.75" customHeight="1" x14ac:dyDescent="0.65"/>
    <row r="724" ht="15.75" customHeight="1" x14ac:dyDescent="0.65"/>
    <row r="725" ht="15.75" customHeight="1" x14ac:dyDescent="0.65"/>
    <row r="726" ht="15.75" customHeight="1" x14ac:dyDescent="0.65"/>
    <row r="727" ht="15.75" customHeight="1" x14ac:dyDescent="0.65"/>
    <row r="728" ht="15.75" customHeight="1" x14ac:dyDescent="0.65"/>
    <row r="729" ht="15.75" customHeight="1" x14ac:dyDescent="0.65"/>
    <row r="730" ht="15.75" customHeight="1" x14ac:dyDescent="0.65"/>
    <row r="731" ht="15.75" customHeight="1" x14ac:dyDescent="0.65"/>
    <row r="732" ht="15.75" customHeight="1" x14ac:dyDescent="0.65"/>
    <row r="733" ht="15.75" customHeight="1" x14ac:dyDescent="0.65"/>
    <row r="734" ht="15.75" customHeight="1" x14ac:dyDescent="0.65"/>
    <row r="735" ht="15.75" customHeight="1" x14ac:dyDescent="0.65"/>
    <row r="736" ht="15.75" customHeight="1" x14ac:dyDescent="0.65"/>
    <row r="737" ht="15.75" customHeight="1" x14ac:dyDescent="0.65"/>
    <row r="738" ht="15.75" customHeight="1" x14ac:dyDescent="0.65"/>
    <row r="739" ht="15.75" customHeight="1" x14ac:dyDescent="0.65"/>
    <row r="740" ht="15.75" customHeight="1" x14ac:dyDescent="0.65"/>
    <row r="741" ht="15.75" customHeight="1" x14ac:dyDescent="0.65"/>
    <row r="742" ht="15.75" customHeight="1" x14ac:dyDescent="0.65"/>
    <row r="743" ht="15.75" customHeight="1" x14ac:dyDescent="0.65"/>
    <row r="744" ht="15.75" customHeight="1" x14ac:dyDescent="0.65"/>
    <row r="745" ht="15.75" customHeight="1" x14ac:dyDescent="0.65"/>
    <row r="746" ht="15.75" customHeight="1" x14ac:dyDescent="0.65"/>
    <row r="747" ht="15.75" customHeight="1" x14ac:dyDescent="0.65"/>
    <row r="748" ht="15.75" customHeight="1" x14ac:dyDescent="0.65"/>
    <row r="749" ht="15.75" customHeight="1" x14ac:dyDescent="0.65"/>
    <row r="750" ht="15.75" customHeight="1" x14ac:dyDescent="0.65"/>
    <row r="751" ht="15.75" customHeight="1" x14ac:dyDescent="0.65"/>
    <row r="752" ht="15.75" customHeight="1" x14ac:dyDescent="0.65"/>
    <row r="753" ht="15.75" customHeight="1" x14ac:dyDescent="0.65"/>
    <row r="754" ht="15.75" customHeight="1" x14ac:dyDescent="0.65"/>
    <row r="755" ht="15.75" customHeight="1" x14ac:dyDescent="0.65"/>
    <row r="756" ht="15.75" customHeight="1" x14ac:dyDescent="0.65"/>
    <row r="757" ht="15.75" customHeight="1" x14ac:dyDescent="0.65"/>
    <row r="758" ht="15.75" customHeight="1" x14ac:dyDescent="0.65"/>
    <row r="759" ht="15.75" customHeight="1" x14ac:dyDescent="0.65"/>
    <row r="760" ht="15.75" customHeight="1" x14ac:dyDescent="0.65"/>
    <row r="761" ht="15.75" customHeight="1" x14ac:dyDescent="0.65"/>
    <row r="762" ht="15.75" customHeight="1" x14ac:dyDescent="0.65"/>
    <row r="763" ht="15.75" customHeight="1" x14ac:dyDescent="0.65"/>
    <row r="764" ht="15.75" customHeight="1" x14ac:dyDescent="0.65"/>
    <row r="765" ht="15.75" customHeight="1" x14ac:dyDescent="0.65"/>
    <row r="766" ht="15.75" customHeight="1" x14ac:dyDescent="0.65"/>
    <row r="767" ht="15.75" customHeight="1" x14ac:dyDescent="0.65"/>
    <row r="768" ht="15.75" customHeight="1" x14ac:dyDescent="0.65"/>
    <row r="769" ht="15.75" customHeight="1" x14ac:dyDescent="0.65"/>
    <row r="770" ht="15.75" customHeight="1" x14ac:dyDescent="0.65"/>
    <row r="771" ht="15.75" customHeight="1" x14ac:dyDescent="0.65"/>
    <row r="772" ht="15.75" customHeight="1" x14ac:dyDescent="0.65"/>
    <row r="773" ht="15.75" customHeight="1" x14ac:dyDescent="0.65"/>
    <row r="774" ht="15.75" customHeight="1" x14ac:dyDescent="0.65"/>
    <row r="775" ht="15.75" customHeight="1" x14ac:dyDescent="0.65"/>
    <row r="776" ht="15.75" customHeight="1" x14ac:dyDescent="0.65"/>
    <row r="777" ht="15.75" customHeight="1" x14ac:dyDescent="0.65"/>
    <row r="778" ht="15.75" customHeight="1" x14ac:dyDescent="0.65"/>
    <row r="779" ht="15.75" customHeight="1" x14ac:dyDescent="0.65"/>
    <row r="780" ht="15.75" customHeight="1" x14ac:dyDescent="0.65"/>
    <row r="781" ht="15.75" customHeight="1" x14ac:dyDescent="0.65"/>
    <row r="782" ht="15.75" customHeight="1" x14ac:dyDescent="0.65"/>
    <row r="783" ht="15.75" customHeight="1" x14ac:dyDescent="0.65"/>
    <row r="784" ht="15.75" customHeight="1" x14ac:dyDescent="0.65"/>
    <row r="785" ht="15.75" customHeight="1" x14ac:dyDescent="0.65"/>
    <row r="786" ht="15.75" customHeight="1" x14ac:dyDescent="0.65"/>
    <row r="787" ht="15.75" customHeight="1" x14ac:dyDescent="0.65"/>
    <row r="788" ht="15.75" customHeight="1" x14ac:dyDescent="0.65"/>
    <row r="789" ht="15.75" customHeight="1" x14ac:dyDescent="0.65"/>
    <row r="790" ht="15.75" customHeight="1" x14ac:dyDescent="0.65"/>
    <row r="791" ht="15.75" customHeight="1" x14ac:dyDescent="0.65"/>
    <row r="792" ht="15.75" customHeight="1" x14ac:dyDescent="0.65"/>
    <row r="793" ht="15.75" customHeight="1" x14ac:dyDescent="0.65"/>
    <row r="794" ht="15.75" customHeight="1" x14ac:dyDescent="0.65"/>
    <row r="795" ht="15.75" customHeight="1" x14ac:dyDescent="0.65"/>
    <row r="796" ht="15.75" customHeight="1" x14ac:dyDescent="0.65"/>
    <row r="797" ht="15.75" customHeight="1" x14ac:dyDescent="0.65"/>
    <row r="798" ht="15.75" customHeight="1" x14ac:dyDescent="0.65"/>
    <row r="799" ht="15.75" customHeight="1" x14ac:dyDescent="0.65"/>
    <row r="800" ht="15.75" customHeight="1" x14ac:dyDescent="0.65"/>
    <row r="801" ht="15.75" customHeight="1" x14ac:dyDescent="0.65"/>
    <row r="802" ht="15.75" customHeight="1" x14ac:dyDescent="0.65"/>
    <row r="803" ht="15.75" customHeight="1" x14ac:dyDescent="0.65"/>
    <row r="804" ht="15.75" customHeight="1" x14ac:dyDescent="0.65"/>
    <row r="805" ht="15.75" customHeight="1" x14ac:dyDescent="0.65"/>
    <row r="806" ht="15.75" customHeight="1" x14ac:dyDescent="0.65"/>
    <row r="807" ht="15.75" customHeight="1" x14ac:dyDescent="0.65"/>
    <row r="808" ht="15.75" customHeight="1" x14ac:dyDescent="0.65"/>
    <row r="809" ht="15.75" customHeight="1" x14ac:dyDescent="0.65"/>
    <row r="810" ht="15.75" customHeight="1" x14ac:dyDescent="0.65"/>
    <row r="811" ht="15.75" customHeight="1" x14ac:dyDescent="0.65"/>
    <row r="812" ht="15.75" customHeight="1" x14ac:dyDescent="0.65"/>
    <row r="813" ht="15.75" customHeight="1" x14ac:dyDescent="0.65"/>
    <row r="814" ht="15.75" customHeight="1" x14ac:dyDescent="0.65"/>
    <row r="815" ht="15.75" customHeight="1" x14ac:dyDescent="0.65"/>
    <row r="816" ht="15.75" customHeight="1" x14ac:dyDescent="0.65"/>
    <row r="817" ht="15.75" customHeight="1" x14ac:dyDescent="0.65"/>
    <row r="818" ht="15.75" customHeight="1" x14ac:dyDescent="0.65"/>
    <row r="819" ht="15.75" customHeight="1" x14ac:dyDescent="0.65"/>
    <row r="820" ht="15.75" customHeight="1" x14ac:dyDescent="0.65"/>
    <row r="821" ht="15.75" customHeight="1" x14ac:dyDescent="0.65"/>
    <row r="822" ht="15.75" customHeight="1" x14ac:dyDescent="0.65"/>
    <row r="823" ht="15.75" customHeight="1" x14ac:dyDescent="0.65"/>
    <row r="824" ht="15.75" customHeight="1" x14ac:dyDescent="0.65"/>
    <row r="825" ht="15.75" customHeight="1" x14ac:dyDescent="0.65"/>
    <row r="826" ht="15.75" customHeight="1" x14ac:dyDescent="0.65"/>
    <row r="827" ht="15.75" customHeight="1" x14ac:dyDescent="0.65"/>
    <row r="828" ht="15.75" customHeight="1" x14ac:dyDescent="0.65"/>
    <row r="829" ht="15.75" customHeight="1" x14ac:dyDescent="0.65"/>
    <row r="830" ht="15.75" customHeight="1" x14ac:dyDescent="0.65"/>
    <row r="831" ht="15.75" customHeight="1" x14ac:dyDescent="0.65"/>
    <row r="832" ht="15.75" customHeight="1" x14ac:dyDescent="0.65"/>
    <row r="833" ht="15.75" customHeight="1" x14ac:dyDescent="0.65"/>
    <row r="834" ht="15.75" customHeight="1" x14ac:dyDescent="0.65"/>
    <row r="835" ht="15.75" customHeight="1" x14ac:dyDescent="0.65"/>
    <row r="836" ht="15.75" customHeight="1" x14ac:dyDescent="0.65"/>
    <row r="837" ht="15.75" customHeight="1" x14ac:dyDescent="0.65"/>
    <row r="838" ht="15.75" customHeight="1" x14ac:dyDescent="0.65"/>
    <row r="839" ht="15.75" customHeight="1" x14ac:dyDescent="0.65"/>
    <row r="840" ht="15.75" customHeight="1" x14ac:dyDescent="0.65"/>
    <row r="841" ht="15.75" customHeight="1" x14ac:dyDescent="0.65"/>
    <row r="842" ht="15.75" customHeight="1" x14ac:dyDescent="0.65"/>
    <row r="843" ht="15.75" customHeight="1" x14ac:dyDescent="0.65"/>
    <row r="844" ht="15.75" customHeight="1" x14ac:dyDescent="0.65"/>
    <row r="845" ht="15.75" customHeight="1" x14ac:dyDescent="0.65"/>
    <row r="846" ht="15.75" customHeight="1" x14ac:dyDescent="0.65"/>
    <row r="847" ht="15.75" customHeight="1" x14ac:dyDescent="0.65"/>
    <row r="848" ht="15.75" customHeight="1" x14ac:dyDescent="0.65"/>
    <row r="849" ht="15.75" customHeight="1" x14ac:dyDescent="0.65"/>
    <row r="850" ht="15.75" customHeight="1" x14ac:dyDescent="0.65"/>
    <row r="851" ht="15.75" customHeight="1" x14ac:dyDescent="0.65"/>
    <row r="852" ht="15.75" customHeight="1" x14ac:dyDescent="0.65"/>
    <row r="853" ht="15.75" customHeight="1" x14ac:dyDescent="0.65"/>
    <row r="854" ht="15.75" customHeight="1" x14ac:dyDescent="0.65"/>
    <row r="855" ht="15.75" customHeight="1" x14ac:dyDescent="0.65"/>
    <row r="856" ht="15.75" customHeight="1" x14ac:dyDescent="0.65"/>
    <row r="857" ht="15.75" customHeight="1" x14ac:dyDescent="0.65"/>
    <row r="858" ht="15.75" customHeight="1" x14ac:dyDescent="0.65"/>
    <row r="859" ht="15.75" customHeight="1" x14ac:dyDescent="0.65"/>
    <row r="860" ht="15.75" customHeight="1" x14ac:dyDescent="0.65"/>
    <row r="861" ht="15.75" customHeight="1" x14ac:dyDescent="0.65"/>
    <row r="862" ht="15.75" customHeight="1" x14ac:dyDescent="0.65"/>
    <row r="863" ht="15.75" customHeight="1" x14ac:dyDescent="0.65"/>
    <row r="864" ht="15.75" customHeight="1" x14ac:dyDescent="0.65"/>
    <row r="865" ht="15.75" customHeight="1" x14ac:dyDescent="0.65"/>
    <row r="866" ht="15.75" customHeight="1" x14ac:dyDescent="0.65"/>
    <row r="867" ht="15.75" customHeight="1" x14ac:dyDescent="0.65"/>
    <row r="868" ht="15.75" customHeight="1" x14ac:dyDescent="0.65"/>
    <row r="869" ht="15.75" customHeight="1" x14ac:dyDescent="0.65"/>
    <row r="870" ht="15.75" customHeight="1" x14ac:dyDescent="0.65"/>
    <row r="871" ht="15.75" customHeight="1" x14ac:dyDescent="0.65"/>
    <row r="872" ht="15.75" customHeight="1" x14ac:dyDescent="0.65"/>
    <row r="873" ht="15.75" customHeight="1" x14ac:dyDescent="0.65"/>
    <row r="874" ht="15.75" customHeight="1" x14ac:dyDescent="0.65"/>
    <row r="875" ht="15.75" customHeight="1" x14ac:dyDescent="0.65"/>
    <row r="876" ht="15.75" customHeight="1" x14ac:dyDescent="0.65"/>
    <row r="877" ht="15.75" customHeight="1" x14ac:dyDescent="0.65"/>
    <row r="878" ht="15.75" customHeight="1" x14ac:dyDescent="0.65"/>
    <row r="879" ht="15.75" customHeight="1" x14ac:dyDescent="0.65"/>
    <row r="880" ht="15.75" customHeight="1" x14ac:dyDescent="0.65"/>
    <row r="881" ht="15.75" customHeight="1" x14ac:dyDescent="0.65"/>
    <row r="882" ht="15.75" customHeight="1" x14ac:dyDescent="0.65"/>
    <row r="883" ht="15.75" customHeight="1" x14ac:dyDescent="0.65"/>
    <row r="884" ht="15.75" customHeight="1" x14ac:dyDescent="0.65"/>
    <row r="885" ht="15.75" customHeight="1" x14ac:dyDescent="0.65"/>
    <row r="886" ht="15.75" customHeight="1" x14ac:dyDescent="0.65"/>
    <row r="887" ht="15.75" customHeight="1" x14ac:dyDescent="0.65"/>
    <row r="888" ht="15.75" customHeight="1" x14ac:dyDescent="0.65"/>
    <row r="889" ht="15.75" customHeight="1" x14ac:dyDescent="0.65"/>
    <row r="890" ht="15.75" customHeight="1" x14ac:dyDescent="0.65"/>
    <row r="891" ht="15.75" customHeight="1" x14ac:dyDescent="0.65"/>
    <row r="892" ht="15.75" customHeight="1" x14ac:dyDescent="0.65"/>
    <row r="893" ht="15.75" customHeight="1" x14ac:dyDescent="0.65"/>
    <row r="894" ht="15.75" customHeight="1" x14ac:dyDescent="0.65"/>
    <row r="895" ht="15.75" customHeight="1" x14ac:dyDescent="0.65"/>
    <row r="896" ht="15.75" customHeight="1" x14ac:dyDescent="0.65"/>
    <row r="897" ht="15.75" customHeight="1" x14ac:dyDescent="0.65"/>
    <row r="898" ht="15.75" customHeight="1" x14ac:dyDescent="0.65"/>
    <row r="899" ht="15.75" customHeight="1" x14ac:dyDescent="0.65"/>
    <row r="900" ht="15.75" customHeight="1" x14ac:dyDescent="0.65"/>
    <row r="901" ht="15.75" customHeight="1" x14ac:dyDescent="0.65"/>
    <row r="902" ht="15.75" customHeight="1" x14ac:dyDescent="0.65"/>
    <row r="903" ht="15.75" customHeight="1" x14ac:dyDescent="0.65"/>
    <row r="904" ht="15.75" customHeight="1" x14ac:dyDescent="0.65"/>
    <row r="905" ht="15.75" customHeight="1" x14ac:dyDescent="0.65"/>
    <row r="906" ht="15.75" customHeight="1" x14ac:dyDescent="0.65"/>
    <row r="907" ht="15.75" customHeight="1" x14ac:dyDescent="0.65"/>
    <row r="908" ht="15.75" customHeight="1" x14ac:dyDescent="0.65"/>
    <row r="909" ht="15.75" customHeight="1" x14ac:dyDescent="0.65"/>
    <row r="910" ht="15.75" customHeight="1" x14ac:dyDescent="0.65"/>
    <row r="911" ht="15.75" customHeight="1" x14ac:dyDescent="0.65"/>
    <row r="912" ht="15.75" customHeight="1" x14ac:dyDescent="0.65"/>
    <row r="913" ht="15.75" customHeight="1" x14ac:dyDescent="0.65"/>
    <row r="914" ht="15.75" customHeight="1" x14ac:dyDescent="0.65"/>
    <row r="915" ht="15.75" customHeight="1" x14ac:dyDescent="0.65"/>
    <row r="916" ht="15.75" customHeight="1" x14ac:dyDescent="0.65"/>
    <row r="917" ht="15.75" customHeight="1" x14ac:dyDescent="0.65"/>
    <row r="918" ht="15.75" customHeight="1" x14ac:dyDescent="0.65"/>
    <row r="919" ht="15.75" customHeight="1" x14ac:dyDescent="0.65"/>
    <row r="920" ht="15.75" customHeight="1" x14ac:dyDescent="0.65"/>
    <row r="921" ht="15.75" customHeight="1" x14ac:dyDescent="0.65"/>
    <row r="922" ht="15.75" customHeight="1" x14ac:dyDescent="0.65"/>
    <row r="923" ht="15.75" customHeight="1" x14ac:dyDescent="0.65"/>
    <row r="924" ht="15.75" customHeight="1" x14ac:dyDescent="0.65"/>
    <row r="925" ht="15.75" customHeight="1" x14ac:dyDescent="0.65"/>
    <row r="926" ht="15.75" customHeight="1" x14ac:dyDescent="0.65"/>
    <row r="927" ht="15.75" customHeight="1" x14ac:dyDescent="0.65"/>
    <row r="928" ht="15.75" customHeight="1" x14ac:dyDescent="0.65"/>
    <row r="929" ht="15.75" customHeight="1" x14ac:dyDescent="0.65"/>
    <row r="930" ht="15.75" customHeight="1" x14ac:dyDescent="0.65"/>
    <row r="931" ht="15.75" customHeight="1" x14ac:dyDescent="0.65"/>
    <row r="932" ht="15.75" customHeight="1" x14ac:dyDescent="0.65"/>
    <row r="933" ht="15.75" customHeight="1" x14ac:dyDescent="0.65"/>
    <row r="934" ht="15.75" customHeight="1" x14ac:dyDescent="0.65"/>
    <row r="935" ht="15.75" customHeight="1" x14ac:dyDescent="0.65"/>
    <row r="936" ht="15.75" customHeight="1" x14ac:dyDescent="0.65"/>
    <row r="937" ht="15.75" customHeight="1" x14ac:dyDescent="0.65"/>
    <row r="938" ht="15.75" customHeight="1" x14ac:dyDescent="0.65"/>
    <row r="939" ht="15.75" customHeight="1" x14ac:dyDescent="0.65"/>
    <row r="940" ht="15.75" customHeight="1" x14ac:dyDescent="0.65"/>
    <row r="941" ht="15.75" customHeight="1" x14ac:dyDescent="0.65"/>
    <row r="942" ht="15.75" customHeight="1" x14ac:dyDescent="0.65"/>
    <row r="943" ht="15.75" customHeight="1" x14ac:dyDescent="0.65"/>
    <row r="944" ht="15.75" customHeight="1" x14ac:dyDescent="0.65"/>
    <row r="945" ht="15.75" customHeight="1" x14ac:dyDescent="0.65"/>
    <row r="946" ht="15.75" customHeight="1" x14ac:dyDescent="0.65"/>
    <row r="947" ht="15.75" customHeight="1" x14ac:dyDescent="0.65"/>
    <row r="948" ht="15.75" customHeight="1" x14ac:dyDescent="0.65"/>
    <row r="949" ht="15.75" customHeight="1" x14ac:dyDescent="0.65"/>
    <row r="950" ht="15.75" customHeight="1" x14ac:dyDescent="0.65"/>
    <row r="951" ht="15.75" customHeight="1" x14ac:dyDescent="0.65"/>
    <row r="952" ht="15.75" customHeight="1" x14ac:dyDescent="0.65"/>
    <row r="953" ht="15.75" customHeight="1" x14ac:dyDescent="0.65"/>
    <row r="954" ht="15.75" customHeight="1" x14ac:dyDescent="0.65"/>
    <row r="955" ht="15.75" customHeight="1" x14ac:dyDescent="0.65"/>
    <row r="956" ht="15.75" customHeight="1" x14ac:dyDescent="0.65"/>
    <row r="957" ht="15.75" customHeight="1" x14ac:dyDescent="0.65"/>
    <row r="958" ht="15.75" customHeight="1" x14ac:dyDescent="0.65"/>
    <row r="959" ht="15.75" customHeight="1" x14ac:dyDescent="0.65"/>
    <row r="960" ht="15.75" customHeight="1" x14ac:dyDescent="0.65"/>
    <row r="961" ht="15.75" customHeight="1" x14ac:dyDescent="0.65"/>
    <row r="962" ht="15.75" customHeight="1" x14ac:dyDescent="0.65"/>
    <row r="963" ht="15.75" customHeight="1" x14ac:dyDescent="0.65"/>
    <row r="964" ht="15.75" customHeight="1" x14ac:dyDescent="0.65"/>
    <row r="965" ht="15.75" customHeight="1" x14ac:dyDescent="0.65"/>
    <row r="966" ht="15.75" customHeight="1" x14ac:dyDescent="0.65"/>
    <row r="967" ht="15.75" customHeight="1" x14ac:dyDescent="0.65"/>
    <row r="968" ht="15.75" customHeight="1" x14ac:dyDescent="0.65"/>
    <row r="969" ht="15.75" customHeight="1" x14ac:dyDescent="0.65"/>
    <row r="970" ht="15.75" customHeight="1" x14ac:dyDescent="0.65"/>
    <row r="971" ht="15.75" customHeight="1" x14ac:dyDescent="0.65"/>
    <row r="972" ht="15.75" customHeight="1" x14ac:dyDescent="0.65"/>
    <row r="973" ht="15.75" customHeight="1" x14ac:dyDescent="0.65"/>
    <row r="974" ht="15.75" customHeight="1" x14ac:dyDescent="0.65"/>
    <row r="975" ht="15.75" customHeight="1" x14ac:dyDescent="0.65"/>
    <row r="976" ht="15.75" customHeight="1" x14ac:dyDescent="0.65"/>
    <row r="977" ht="15.75" customHeight="1" x14ac:dyDescent="0.65"/>
    <row r="978" ht="15.75" customHeight="1" x14ac:dyDescent="0.65"/>
    <row r="979" ht="15.75" customHeight="1" x14ac:dyDescent="0.65"/>
    <row r="980" ht="15.75" customHeight="1" x14ac:dyDescent="0.65"/>
    <row r="981" ht="15.75" customHeight="1" x14ac:dyDescent="0.65"/>
    <row r="982" ht="15.75" customHeight="1" x14ac:dyDescent="0.65"/>
    <row r="983" ht="15.75" customHeight="1" x14ac:dyDescent="0.65"/>
    <row r="984" ht="15.75" customHeight="1" x14ac:dyDescent="0.65"/>
    <row r="985" ht="15.75" customHeight="1" x14ac:dyDescent="0.65"/>
    <row r="986" ht="15.75" customHeight="1" x14ac:dyDescent="0.65"/>
    <row r="987" ht="15.75" customHeight="1" x14ac:dyDescent="0.65"/>
    <row r="988" ht="15.75" customHeight="1" x14ac:dyDescent="0.65"/>
    <row r="989" ht="15.75" customHeight="1" x14ac:dyDescent="0.65"/>
    <row r="990" ht="15.75" customHeight="1" x14ac:dyDescent="0.65"/>
    <row r="991" ht="15.75" customHeight="1" x14ac:dyDescent="0.65"/>
    <row r="992" ht="15.75" customHeight="1" x14ac:dyDescent="0.65"/>
    <row r="993" ht="15.75" customHeight="1" x14ac:dyDescent="0.65"/>
    <row r="994" ht="15.75" customHeight="1" x14ac:dyDescent="0.65"/>
    <row r="995" ht="15.75" customHeight="1" x14ac:dyDescent="0.65"/>
    <row r="996" ht="15.75" customHeight="1" x14ac:dyDescent="0.65"/>
    <row r="997" ht="15.75" customHeight="1" x14ac:dyDescent="0.65"/>
    <row r="998" ht="15.75" customHeight="1" x14ac:dyDescent="0.65"/>
    <row r="999" ht="15.75" customHeight="1" x14ac:dyDescent="0.65"/>
    <row r="1000" ht="15.75" customHeight="1" x14ac:dyDescent="0.65"/>
  </sheetData>
  <hyperlinks>
    <hyperlink ref="B62" r:id="rId1" xr:uid="{31584BB2-B7E7-4133-B487-37CDDD4F8072}"/>
  </hyperlinks>
  <pageMargins left="0.7" right="0.7" top="0.75" bottom="0.75" header="0" footer="0"/>
  <pageSetup orientation="landscape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7"/>
  <sheetViews>
    <sheetView workbookViewId="0">
      <selection activeCell="B9" sqref="B9"/>
    </sheetView>
  </sheetViews>
  <sheetFormatPr defaultRowHeight="14.75" x14ac:dyDescent="0.75"/>
  <cols>
    <col min="1" max="1" width="35.7265625" customWidth="1"/>
    <col min="2" max="2" width="24.7265625" customWidth="1"/>
    <col min="4" max="4" width="71" customWidth="1"/>
    <col min="5" max="5" width="16.26953125" customWidth="1"/>
    <col min="6" max="6" width="17" customWidth="1"/>
  </cols>
  <sheetData>
    <row r="1" spans="1:9" x14ac:dyDescent="0.75">
      <c r="A1" s="1" t="s">
        <v>31</v>
      </c>
    </row>
    <row r="2" spans="1:9" x14ac:dyDescent="0.75">
      <c r="A2" s="2" t="s">
        <v>7</v>
      </c>
      <c r="B2" s="7" t="s">
        <v>8</v>
      </c>
      <c r="D2" s="2" t="s">
        <v>22</v>
      </c>
      <c r="E2" s="2" t="s">
        <v>24</v>
      </c>
      <c r="F2" s="2" t="s">
        <v>25</v>
      </c>
    </row>
    <row r="3" spans="1:9" x14ac:dyDescent="0.75">
      <c r="A3" t="s">
        <v>9</v>
      </c>
      <c r="B3">
        <v>1200</v>
      </c>
      <c r="D3" t="s">
        <v>42</v>
      </c>
      <c r="E3" s="8">
        <v>101.2</v>
      </c>
      <c r="F3" t="s">
        <v>48</v>
      </c>
    </row>
    <row r="4" spans="1:9" x14ac:dyDescent="0.75">
      <c r="A4" t="s">
        <v>10</v>
      </c>
      <c r="B4">
        <v>153000</v>
      </c>
      <c r="D4" t="s">
        <v>43</v>
      </c>
      <c r="E4" s="8">
        <v>6.9</v>
      </c>
      <c r="F4" t="s">
        <v>47</v>
      </c>
    </row>
    <row r="5" spans="1:9" x14ac:dyDescent="0.75">
      <c r="A5" t="s">
        <v>17</v>
      </c>
      <c r="B5">
        <v>664</v>
      </c>
      <c r="D5" t="s">
        <v>44</v>
      </c>
      <c r="E5">
        <v>12</v>
      </c>
      <c r="F5" t="s">
        <v>47</v>
      </c>
    </row>
    <row r="6" spans="1:9" x14ac:dyDescent="0.75">
      <c r="A6" t="s">
        <v>11</v>
      </c>
      <c r="B6">
        <v>38000</v>
      </c>
      <c r="D6" s="6" t="s">
        <v>45</v>
      </c>
      <c r="E6" s="6">
        <v>2</v>
      </c>
      <c r="F6" t="s">
        <v>47</v>
      </c>
    </row>
    <row r="7" spans="1:9" x14ac:dyDescent="0.75">
      <c r="A7" t="s">
        <v>12</v>
      </c>
      <c r="B7">
        <v>11000</v>
      </c>
      <c r="D7" s="6" t="s">
        <v>46</v>
      </c>
      <c r="E7" s="6">
        <v>65.5</v>
      </c>
      <c r="F7" t="s">
        <v>47</v>
      </c>
    </row>
    <row r="8" spans="1:9" x14ac:dyDescent="0.75">
      <c r="A8" t="s">
        <v>13</v>
      </c>
      <c r="B8">
        <v>4200</v>
      </c>
      <c r="I8" s="8"/>
    </row>
    <row r="9" spans="1:9" x14ac:dyDescent="0.75">
      <c r="A9" t="s">
        <v>14</v>
      </c>
      <c r="B9">
        <v>62</v>
      </c>
      <c r="D9" s="1" t="s">
        <v>23</v>
      </c>
      <c r="E9" s="9">
        <f>SUM(E3:E7)</f>
        <v>187.60000000000002</v>
      </c>
    </row>
    <row r="10" spans="1:9" x14ac:dyDescent="0.75">
      <c r="A10" t="s">
        <v>15</v>
      </c>
      <c r="B10" s="10">
        <v>38</v>
      </c>
      <c r="E10" s="6"/>
    </row>
    <row r="11" spans="1:9" x14ac:dyDescent="0.75">
      <c r="A11" t="s">
        <v>16</v>
      </c>
      <c r="B11">
        <v>4000</v>
      </c>
      <c r="E11" s="6"/>
    </row>
    <row r="12" spans="1:9" x14ac:dyDescent="0.75">
      <c r="A12" t="s">
        <v>2</v>
      </c>
      <c r="B12" s="10">
        <v>60</v>
      </c>
      <c r="D12" t="s">
        <v>18</v>
      </c>
    </row>
    <row r="13" spans="1:9" x14ac:dyDescent="0.75">
      <c r="D13" t="s">
        <v>19</v>
      </c>
    </row>
    <row r="14" spans="1:9" x14ac:dyDescent="0.75">
      <c r="A14" s="10" t="s">
        <v>32</v>
      </c>
      <c r="D14" t="s">
        <v>20</v>
      </c>
    </row>
    <row r="15" spans="1:9" x14ac:dyDescent="0.75">
      <c r="D15" t="s">
        <v>21</v>
      </c>
    </row>
    <row r="16" spans="1:9" x14ac:dyDescent="0.75">
      <c r="A16" s="2" t="s">
        <v>26</v>
      </c>
      <c r="B16" s="2" t="s">
        <v>27</v>
      </c>
      <c r="D16" s="6" t="s">
        <v>30</v>
      </c>
    </row>
    <row r="17" spans="1:6" x14ac:dyDescent="0.75">
      <c r="A17" s="11" t="s">
        <v>28</v>
      </c>
      <c r="B17" s="11">
        <f>E9*1000</f>
        <v>187600.00000000003</v>
      </c>
      <c r="D17" s="1"/>
      <c r="E17" s="12"/>
      <c r="F17" s="13"/>
    </row>
    <row r="18" spans="1:6" x14ac:dyDescent="0.75">
      <c r="A18" s="11" t="s">
        <v>55</v>
      </c>
      <c r="B18" s="11">
        <f>B7*1000</f>
        <v>11000000</v>
      </c>
      <c r="D18" s="1"/>
      <c r="E18" s="12"/>
      <c r="F18" s="13"/>
    </row>
    <row r="19" spans="1:6" x14ac:dyDescent="0.75">
      <c r="A19" s="11" t="s">
        <v>33</v>
      </c>
      <c r="B19" s="11">
        <f>SUM(B3:B5)*1000</f>
        <v>154864000</v>
      </c>
      <c r="D19" s="2" t="s">
        <v>60</v>
      </c>
      <c r="E19" s="15"/>
      <c r="F19" s="2" t="s">
        <v>25</v>
      </c>
    </row>
    <row r="20" spans="1:6" x14ac:dyDescent="0.75">
      <c r="A20" s="11" t="s">
        <v>34</v>
      </c>
      <c r="B20" s="11">
        <f>B6*1000</f>
        <v>38000000</v>
      </c>
      <c r="D20" t="s">
        <v>78</v>
      </c>
      <c r="E20" s="14">
        <v>1820</v>
      </c>
      <c r="F20" s="17" t="s">
        <v>65</v>
      </c>
    </row>
    <row r="21" spans="1:6" x14ac:dyDescent="0.75">
      <c r="A21" s="11" t="s">
        <v>29</v>
      </c>
      <c r="B21" s="11">
        <f>B9*1000</f>
        <v>62000</v>
      </c>
    </row>
    <row r="22" spans="1:6" x14ac:dyDescent="0.75">
      <c r="A22" s="11" t="s">
        <v>39</v>
      </c>
      <c r="B22" s="11">
        <f>B11*1000</f>
        <v>4000000</v>
      </c>
      <c r="D22" s="1" t="s">
        <v>66</v>
      </c>
    </row>
    <row r="23" spans="1:6" x14ac:dyDescent="0.75">
      <c r="A23" s="11" t="s">
        <v>56</v>
      </c>
      <c r="B23" s="11">
        <f>B8*1000</f>
        <v>4200000</v>
      </c>
      <c r="D23" t="s">
        <v>67</v>
      </c>
      <c r="E23" s="8">
        <v>262.39999999999998</v>
      </c>
      <c r="F23" s="13" t="s">
        <v>83</v>
      </c>
    </row>
    <row r="24" spans="1:6" x14ac:dyDescent="0.75">
      <c r="D24" t="s">
        <v>68</v>
      </c>
      <c r="E24" s="16">
        <v>33.57</v>
      </c>
      <c r="F24" s="13" t="s">
        <v>83</v>
      </c>
    </row>
    <row r="25" spans="1:6" x14ac:dyDescent="0.75">
      <c r="A25" t="s">
        <v>61</v>
      </c>
      <c r="D25" t="s">
        <v>69</v>
      </c>
      <c r="E25">
        <v>67.8</v>
      </c>
      <c r="F25" s="13" t="s">
        <v>83</v>
      </c>
    </row>
    <row r="26" spans="1:6" x14ac:dyDescent="0.75">
      <c r="A26" t="s">
        <v>62</v>
      </c>
      <c r="D26" t="s">
        <v>70</v>
      </c>
      <c r="E26">
        <v>23.4</v>
      </c>
      <c r="F26" s="13" t="s">
        <v>83</v>
      </c>
    </row>
    <row r="27" spans="1:6" x14ac:dyDescent="0.75">
      <c r="A27" t="s">
        <v>63</v>
      </c>
      <c r="D27" t="s">
        <v>71</v>
      </c>
      <c r="E27">
        <v>137.69999999999999</v>
      </c>
      <c r="F27" s="13" t="s">
        <v>83</v>
      </c>
    </row>
    <row r="28" spans="1:6" x14ac:dyDescent="0.75">
      <c r="A28" t="s">
        <v>64</v>
      </c>
    </row>
    <row r="29" spans="1:6" x14ac:dyDescent="0.75">
      <c r="D29" t="s">
        <v>72</v>
      </c>
      <c r="E29" s="18">
        <v>0.83199999999999996</v>
      </c>
      <c r="F29" s="13" t="s">
        <v>83</v>
      </c>
    </row>
    <row r="30" spans="1:6" x14ac:dyDescent="0.75">
      <c r="D30" s="19" t="s">
        <v>73</v>
      </c>
    </row>
    <row r="32" spans="1:6" x14ac:dyDescent="0.75">
      <c r="D32" t="s">
        <v>74</v>
      </c>
    </row>
    <row r="33" spans="4:5" x14ac:dyDescent="0.75">
      <c r="D33" t="s">
        <v>75</v>
      </c>
    </row>
    <row r="34" spans="4:5" x14ac:dyDescent="0.75">
      <c r="D34" t="s">
        <v>76</v>
      </c>
    </row>
    <row r="36" spans="4:5" x14ac:dyDescent="0.75">
      <c r="D36" t="s">
        <v>77</v>
      </c>
      <c r="E36" s="20">
        <f>E27*E29/E24</f>
        <v>3.4127613941018762</v>
      </c>
    </row>
    <row r="37" spans="4:5" x14ac:dyDescent="0.75">
      <c r="D37" t="s">
        <v>79</v>
      </c>
      <c r="E37" s="21">
        <f>E20*(1+E36)</f>
        <v>8031.2257372654149</v>
      </c>
    </row>
  </sheetData>
  <pageMargins left="0.7" right="0.7" top="0.75" bottom="0.75" header="0.3" footer="0.3"/>
  <ignoredErrors>
    <ignoredError sqref="B19" formulaRange="1"/>
  </ignoredError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5"/>
  <sheetViews>
    <sheetView tabSelected="1" topLeftCell="A10" workbookViewId="0">
      <selection activeCell="B19" sqref="B19"/>
    </sheetView>
  </sheetViews>
  <sheetFormatPr defaultRowHeight="14.75" x14ac:dyDescent="0.75"/>
  <cols>
    <col min="1" max="1" width="26.40625" customWidth="1"/>
    <col min="2" max="2" width="27.26953125" customWidth="1"/>
  </cols>
  <sheetData>
    <row r="1" spans="1:2" x14ac:dyDescent="0.75">
      <c r="A1" s="1" t="s">
        <v>37</v>
      </c>
      <c r="B1" s="1" t="s">
        <v>38</v>
      </c>
    </row>
    <row r="2" spans="1:2" x14ac:dyDescent="0.75">
      <c r="A2" t="s">
        <v>54</v>
      </c>
      <c r="B2" s="14">
        <f>IF(INDEX('coal ban'!D:D,MATCH(About!$B$2,'coal ban'!C:C,0))="yes",0,9*10^12)</f>
        <v>9000000000000</v>
      </c>
    </row>
    <row r="3" spans="1:2" x14ac:dyDescent="0.75">
      <c r="A3" t="s">
        <v>88</v>
      </c>
      <c r="B3" s="14">
        <f>9*10^12</f>
        <v>9000000000000</v>
      </c>
    </row>
    <row r="4" spans="1:2" x14ac:dyDescent="0.75">
      <c r="A4" t="s">
        <v>89</v>
      </c>
      <c r="B4" s="14">
        <f>9*10^12</f>
        <v>9000000000000</v>
      </c>
    </row>
    <row r="5" spans="1:2" x14ac:dyDescent="0.75">
      <c r="A5" t="s">
        <v>36</v>
      </c>
      <c r="B5" s="14">
        <v>0</v>
      </c>
    </row>
    <row r="6" spans="1:2" x14ac:dyDescent="0.75">
      <c r="A6" t="s">
        <v>28</v>
      </c>
      <c r="B6">
        <f>hydro!B1</f>
        <v>311.18721461187215</v>
      </c>
    </row>
    <row r="7" spans="1:2" x14ac:dyDescent="0.75">
      <c r="A7" t="s">
        <v>55</v>
      </c>
      <c r="B7">
        <f>'onshore wind'!C1</f>
        <v>652575</v>
      </c>
    </row>
    <row r="8" spans="1:2" x14ac:dyDescent="0.75">
      <c r="A8" t="s">
        <v>33</v>
      </c>
      <c r="B8">
        <f>'solar PV'!B1</f>
        <v>7113000</v>
      </c>
    </row>
    <row r="9" spans="1:2" x14ac:dyDescent="0.75">
      <c r="A9" t="s">
        <v>34</v>
      </c>
      <c r="B9">
        <f>'solar thermal'!B1</f>
        <v>4860000</v>
      </c>
    </row>
    <row r="10" spans="1:2" x14ac:dyDescent="0.75">
      <c r="A10" t="s">
        <v>29</v>
      </c>
      <c r="B10">
        <f>bio!B1</f>
        <v>154.76190476190476</v>
      </c>
    </row>
    <row r="11" spans="1:2" x14ac:dyDescent="0.75">
      <c r="A11" t="s">
        <v>39</v>
      </c>
      <c r="B11">
        <f>geothermal!B1</f>
        <v>180000</v>
      </c>
    </row>
    <row r="12" spans="1:2" x14ac:dyDescent="0.75">
      <c r="A12" t="s">
        <v>40</v>
      </c>
      <c r="B12" s="14">
        <f>9*10^12</f>
        <v>9000000000000</v>
      </c>
    </row>
    <row r="13" spans="1:2" x14ac:dyDescent="0.75">
      <c r="A13" t="s">
        <v>41</v>
      </c>
      <c r="B13" s="14">
        <f>9*10^12</f>
        <v>9000000000000</v>
      </c>
    </row>
    <row r="14" spans="1:2" x14ac:dyDescent="0.75">
      <c r="A14" t="s">
        <v>53</v>
      </c>
      <c r="B14" s="14">
        <f>B2</f>
        <v>9000000000000</v>
      </c>
    </row>
    <row r="15" spans="1:2" x14ac:dyDescent="0.75">
      <c r="A15" t="s">
        <v>56</v>
      </c>
      <c r="B15">
        <f>'offshore wind'!B1</f>
        <v>0</v>
      </c>
    </row>
    <row r="16" spans="1:2" x14ac:dyDescent="0.75">
      <c r="A16" t="s">
        <v>57</v>
      </c>
      <c r="B16" s="14">
        <v>0</v>
      </c>
    </row>
    <row r="17" spans="1:2" x14ac:dyDescent="0.75">
      <c r="A17" t="s">
        <v>58</v>
      </c>
      <c r="B17" s="14">
        <f>B12</f>
        <v>9000000000000</v>
      </c>
    </row>
    <row r="18" spans="1:2" x14ac:dyDescent="0.75">
      <c r="A18" t="s">
        <v>59</v>
      </c>
      <c r="B18" s="14">
        <f>SUMIFS('Population by state'!E6:E56,'Population by state'!B6:B56,About!B1)</f>
        <v>50.696988130439046</v>
      </c>
    </row>
    <row r="19" spans="1:2" x14ac:dyDescent="0.75">
      <c r="A19" t="s">
        <v>92</v>
      </c>
      <c r="B19" s="14">
        <f>'CCS Assumptions'!$B$18</f>
        <v>1084771.8805498455</v>
      </c>
    </row>
    <row r="20" spans="1:2" x14ac:dyDescent="0.75">
      <c r="A20" t="s">
        <v>93</v>
      </c>
      <c r="B20" s="14">
        <f>'CCS Assumptions'!$B$19</f>
        <v>3081295.020034058</v>
      </c>
    </row>
    <row r="21" spans="1:2" x14ac:dyDescent="0.75">
      <c r="A21" t="s">
        <v>94</v>
      </c>
      <c r="B21" s="14">
        <f>B10</f>
        <v>154.76190476190476</v>
      </c>
    </row>
    <row r="22" spans="1:2" x14ac:dyDescent="0.75">
      <c r="A22" t="s">
        <v>95</v>
      </c>
      <c r="B22" s="14">
        <v>0</v>
      </c>
    </row>
    <row r="23" spans="1:2" x14ac:dyDescent="0.75">
      <c r="A23" t="s">
        <v>96</v>
      </c>
      <c r="B23" s="14">
        <f>9*10^12</f>
        <v>9000000000000</v>
      </c>
    </row>
    <row r="24" spans="1:2" x14ac:dyDescent="0.75">
      <c r="A24" s="22" t="s">
        <v>97</v>
      </c>
      <c r="B24" s="14">
        <f>B13</f>
        <v>9000000000000</v>
      </c>
    </row>
    <row r="25" spans="1:2" x14ac:dyDescent="0.75">
      <c r="A25" s="22" t="s">
        <v>98</v>
      </c>
      <c r="B25" s="14">
        <f>B4</f>
        <v>9000000000000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551BE-0601-4CBC-8135-F405E36BA3D5}">
  <dimension ref="B1:H6161"/>
  <sheetViews>
    <sheetView zoomScale="80" zoomScaleNormal="80" workbookViewId="0">
      <selection activeCell="H4" sqref="H4"/>
    </sheetView>
  </sheetViews>
  <sheetFormatPr defaultColWidth="9.1328125" defaultRowHeight="13" x14ac:dyDescent="0.6"/>
  <cols>
    <col min="1" max="1" width="9.1328125" style="74"/>
    <col min="2" max="2" width="9.54296875" style="74" customWidth="1"/>
    <col min="3" max="4" width="24.08984375" style="74" customWidth="1"/>
    <col min="5" max="5" width="13" style="74" customWidth="1"/>
    <col min="6" max="6" width="23.54296875" style="74" customWidth="1"/>
    <col min="7" max="7" width="21.26953125" style="74" customWidth="1"/>
    <col min="8" max="8" width="23.7265625" style="74" customWidth="1"/>
    <col min="9" max="16384" width="9.1328125" style="74"/>
  </cols>
  <sheetData>
    <row r="1" spans="2:8" x14ac:dyDescent="0.6">
      <c r="B1" s="75"/>
      <c r="C1" s="75"/>
      <c r="D1" s="75"/>
      <c r="E1" s="75"/>
      <c r="F1" s="75"/>
      <c r="G1" s="75"/>
      <c r="H1" s="75"/>
    </row>
    <row r="2" spans="2:8" ht="16" x14ac:dyDescent="0.9">
      <c r="B2" s="75"/>
      <c r="C2" s="75"/>
      <c r="D2" s="91" t="s">
        <v>489</v>
      </c>
      <c r="E2" s="91"/>
      <c r="F2" s="91"/>
      <c r="G2" s="91"/>
      <c r="H2" s="91"/>
    </row>
    <row r="3" spans="2:8" ht="13.75" thickBot="1" x14ac:dyDescent="0.75">
      <c r="B3" s="75"/>
      <c r="C3" s="75"/>
      <c r="D3" s="75"/>
      <c r="E3" s="75"/>
      <c r="F3" s="75"/>
      <c r="G3" s="75"/>
      <c r="H3" s="75"/>
    </row>
    <row r="4" spans="2:8" ht="29.75" thickBot="1" x14ac:dyDescent="0.75">
      <c r="B4" s="75" t="s">
        <v>488</v>
      </c>
      <c r="C4" s="75" t="s">
        <v>487</v>
      </c>
      <c r="D4" s="90" t="s">
        <v>486</v>
      </c>
      <c r="E4" s="89" t="s">
        <v>485</v>
      </c>
      <c r="F4" s="89" t="s">
        <v>484</v>
      </c>
      <c r="G4" s="89" t="s">
        <v>483</v>
      </c>
      <c r="H4" s="88" t="s">
        <v>482</v>
      </c>
    </row>
    <row r="5" spans="2:8" x14ac:dyDescent="0.6">
      <c r="B5" s="75" t="s">
        <v>101</v>
      </c>
      <c r="C5" s="75" t="str">
        <f t="shared" ref="C5:C68" si="0">IF(D5="",C4,D5)</f>
        <v>Alabama Black Warrior Basin</v>
      </c>
      <c r="D5" s="96" t="s">
        <v>481</v>
      </c>
      <c r="E5" s="87" t="s">
        <v>320</v>
      </c>
      <c r="F5" s="86">
        <v>-29.107896097099989</v>
      </c>
      <c r="G5" s="85">
        <v>0</v>
      </c>
      <c r="H5" s="84">
        <v>0</v>
      </c>
    </row>
    <row r="6" spans="2:8" x14ac:dyDescent="0.6">
      <c r="B6" s="75" t="s">
        <v>101</v>
      </c>
      <c r="C6" s="75" t="str">
        <f t="shared" si="0"/>
        <v>Alabama Black Warrior Basin</v>
      </c>
      <c r="D6" s="97"/>
      <c r="E6" s="83" t="s">
        <v>319</v>
      </c>
      <c r="F6" s="82">
        <v>-29.097896097099987</v>
      </c>
      <c r="G6" s="81">
        <v>0</v>
      </c>
      <c r="H6" s="80">
        <v>0</v>
      </c>
    </row>
    <row r="7" spans="2:8" x14ac:dyDescent="0.6">
      <c r="B7" s="75" t="s">
        <v>101</v>
      </c>
      <c r="C7" s="75" t="str">
        <f t="shared" si="0"/>
        <v>Alabama Black Warrior Basin</v>
      </c>
      <c r="D7" s="97"/>
      <c r="E7" s="83" t="s">
        <v>318</v>
      </c>
      <c r="F7" s="82">
        <v>-24.256580080916656</v>
      </c>
      <c r="G7" s="81">
        <v>0</v>
      </c>
      <c r="H7" s="80">
        <v>0</v>
      </c>
    </row>
    <row r="8" spans="2:8" x14ac:dyDescent="0.6">
      <c r="B8" s="75" t="s">
        <v>101</v>
      </c>
      <c r="C8" s="75" t="str">
        <f t="shared" si="0"/>
        <v>Alabama Black Warrior Basin</v>
      </c>
      <c r="D8" s="97"/>
      <c r="E8" s="83" t="s">
        <v>317</v>
      </c>
      <c r="F8" s="82">
        <v>-24.246580080916655</v>
      </c>
      <c r="G8" s="81">
        <v>0</v>
      </c>
      <c r="H8" s="80">
        <v>0</v>
      </c>
    </row>
    <row r="9" spans="2:8" x14ac:dyDescent="0.6">
      <c r="B9" s="75" t="s">
        <v>101</v>
      </c>
      <c r="C9" s="75" t="str">
        <f t="shared" si="0"/>
        <v>Alabama Black Warrior Basin</v>
      </c>
      <c r="D9" s="97"/>
      <c r="E9" s="83" t="s">
        <v>316</v>
      </c>
      <c r="F9" s="82">
        <v>-19.405264064733323</v>
      </c>
      <c r="G9" s="81">
        <v>0</v>
      </c>
      <c r="H9" s="80">
        <v>0</v>
      </c>
    </row>
    <row r="10" spans="2:8" x14ac:dyDescent="0.6">
      <c r="B10" s="75" t="s">
        <v>101</v>
      </c>
      <c r="C10" s="75" t="str">
        <f t="shared" si="0"/>
        <v>Alabama Black Warrior Basin</v>
      </c>
      <c r="D10" s="97"/>
      <c r="E10" s="83" t="s">
        <v>315</v>
      </c>
      <c r="F10" s="82">
        <v>-19.395264064733322</v>
      </c>
      <c r="G10" s="81">
        <v>0</v>
      </c>
      <c r="H10" s="80">
        <v>0</v>
      </c>
    </row>
    <row r="11" spans="2:8" x14ac:dyDescent="0.6">
      <c r="B11" s="75" t="s">
        <v>101</v>
      </c>
      <c r="C11" s="75" t="str">
        <f t="shared" si="0"/>
        <v>Alabama Black Warrior Basin</v>
      </c>
      <c r="D11" s="97"/>
      <c r="E11" s="83" t="s">
        <v>314</v>
      </c>
      <c r="F11" s="82">
        <v>-14.553948048549994</v>
      </c>
      <c r="G11" s="81">
        <v>0</v>
      </c>
      <c r="H11" s="80">
        <v>0</v>
      </c>
    </row>
    <row r="12" spans="2:8" x14ac:dyDescent="0.6">
      <c r="B12" s="75" t="s">
        <v>101</v>
      </c>
      <c r="C12" s="75" t="str">
        <f t="shared" si="0"/>
        <v>Alabama Black Warrior Basin</v>
      </c>
      <c r="D12" s="97"/>
      <c r="E12" s="83" t="s">
        <v>313</v>
      </c>
      <c r="F12" s="82">
        <v>-14.543948048549995</v>
      </c>
      <c r="G12" s="81">
        <v>0</v>
      </c>
      <c r="H12" s="80">
        <v>0</v>
      </c>
    </row>
    <row r="13" spans="2:8" x14ac:dyDescent="0.6">
      <c r="B13" s="75" t="s">
        <v>101</v>
      </c>
      <c r="C13" s="75" t="str">
        <f t="shared" si="0"/>
        <v>Alabama Black Warrior Basin</v>
      </c>
      <c r="D13" s="97"/>
      <c r="E13" s="83" t="s">
        <v>312</v>
      </c>
      <c r="F13" s="82">
        <v>-9.7026320323666617</v>
      </c>
      <c r="G13" s="81">
        <v>0</v>
      </c>
      <c r="H13" s="80">
        <v>0</v>
      </c>
    </row>
    <row r="14" spans="2:8" x14ac:dyDescent="0.6">
      <c r="B14" s="75" t="s">
        <v>101</v>
      </c>
      <c r="C14" s="75" t="str">
        <f t="shared" si="0"/>
        <v>Alabama Black Warrior Basin</v>
      </c>
      <c r="D14" s="97"/>
      <c r="E14" s="83" t="s">
        <v>311</v>
      </c>
      <c r="F14" s="82">
        <v>-9.6926320323666619</v>
      </c>
      <c r="G14" s="81">
        <v>0</v>
      </c>
      <c r="H14" s="80">
        <v>0</v>
      </c>
    </row>
    <row r="15" spans="2:8" x14ac:dyDescent="0.6">
      <c r="B15" s="75" t="s">
        <v>101</v>
      </c>
      <c r="C15" s="75" t="str">
        <f t="shared" si="0"/>
        <v>Alabama Black Warrior Basin</v>
      </c>
      <c r="D15" s="97"/>
      <c r="E15" s="83" t="s">
        <v>310</v>
      </c>
      <c r="F15" s="82">
        <v>-4.8513160161833309</v>
      </c>
      <c r="G15" s="81">
        <v>0</v>
      </c>
      <c r="H15" s="80">
        <v>0</v>
      </c>
    </row>
    <row r="16" spans="2:8" x14ac:dyDescent="0.6">
      <c r="B16" s="75" t="s">
        <v>101</v>
      </c>
      <c r="C16" s="75" t="str">
        <f t="shared" si="0"/>
        <v>Alabama Black Warrior Basin</v>
      </c>
      <c r="D16" s="97"/>
      <c r="E16" s="83" t="s">
        <v>309</v>
      </c>
      <c r="F16" s="82">
        <v>-4.8413160161833311</v>
      </c>
      <c r="G16" s="81">
        <v>0</v>
      </c>
      <c r="H16" s="80">
        <v>0</v>
      </c>
    </row>
    <row r="17" spans="2:8" x14ac:dyDescent="0.6">
      <c r="B17" s="75" t="s">
        <v>101</v>
      </c>
      <c r="C17" s="75" t="str">
        <f t="shared" si="0"/>
        <v>Alabama Black Warrior Basin</v>
      </c>
      <c r="D17" s="97"/>
      <c r="E17" s="83" t="s">
        <v>308</v>
      </c>
      <c r="F17" s="82">
        <v>0</v>
      </c>
      <c r="G17" s="81">
        <v>0</v>
      </c>
      <c r="H17" s="80">
        <v>0</v>
      </c>
    </row>
    <row r="18" spans="2:8" x14ac:dyDescent="0.6">
      <c r="B18" s="75" t="s">
        <v>101</v>
      </c>
      <c r="C18" s="75" t="str">
        <f t="shared" si="0"/>
        <v>Alabama Black Warrior Basin</v>
      </c>
      <c r="D18" s="97"/>
      <c r="E18" s="83" t="s">
        <v>307</v>
      </c>
      <c r="F18" s="82">
        <v>0.01</v>
      </c>
      <c r="G18" s="81">
        <v>0</v>
      </c>
      <c r="H18" s="80">
        <v>0</v>
      </c>
    </row>
    <row r="19" spans="2:8" x14ac:dyDescent="0.6">
      <c r="B19" s="75" t="s">
        <v>101</v>
      </c>
      <c r="C19" s="75" t="str">
        <f t="shared" si="0"/>
        <v>Alabama Black Warrior Basin</v>
      </c>
      <c r="D19" s="97"/>
      <c r="E19" s="83" t="s">
        <v>306</v>
      </c>
      <c r="F19" s="82">
        <v>4.8513160161833309</v>
      </c>
      <c r="G19" s="81">
        <v>0</v>
      </c>
      <c r="H19" s="80">
        <v>0</v>
      </c>
    </row>
    <row r="20" spans="2:8" x14ac:dyDescent="0.6">
      <c r="B20" s="75" t="s">
        <v>101</v>
      </c>
      <c r="C20" s="75" t="str">
        <f t="shared" si="0"/>
        <v>Alabama Black Warrior Basin</v>
      </c>
      <c r="D20" s="97"/>
      <c r="E20" s="83" t="s">
        <v>305</v>
      </c>
      <c r="F20" s="82">
        <v>4.8613160161833306</v>
      </c>
      <c r="G20" s="81">
        <v>0.74609850189468852</v>
      </c>
      <c r="H20" s="80">
        <v>37.304925094734429</v>
      </c>
    </row>
    <row r="21" spans="2:8" x14ac:dyDescent="0.6">
      <c r="B21" s="75" t="s">
        <v>101</v>
      </c>
      <c r="C21" s="75" t="str">
        <f t="shared" si="0"/>
        <v>Alabama Black Warrior Basin</v>
      </c>
      <c r="D21" s="97"/>
      <c r="E21" s="83" t="s">
        <v>304</v>
      </c>
      <c r="F21" s="82">
        <v>9.7026320323666617</v>
      </c>
      <c r="G21" s="81">
        <v>0</v>
      </c>
      <c r="H21" s="80">
        <v>0</v>
      </c>
    </row>
    <row r="22" spans="2:8" x14ac:dyDescent="0.6">
      <c r="B22" s="75" t="s">
        <v>101</v>
      </c>
      <c r="C22" s="75" t="str">
        <f t="shared" si="0"/>
        <v>Alabama Black Warrior Basin</v>
      </c>
      <c r="D22" s="97"/>
      <c r="E22" s="83" t="s">
        <v>303</v>
      </c>
      <c r="F22" s="82">
        <v>9.7126320323666615</v>
      </c>
      <c r="G22" s="81">
        <v>13.122062765824746</v>
      </c>
      <c r="H22" s="80">
        <v>656.10313829123731</v>
      </c>
    </row>
    <row r="23" spans="2:8" x14ac:dyDescent="0.6">
      <c r="B23" s="75" t="s">
        <v>101</v>
      </c>
      <c r="C23" s="75" t="str">
        <f t="shared" si="0"/>
        <v>Alabama Black Warrior Basin</v>
      </c>
      <c r="D23" s="97"/>
      <c r="E23" s="83" t="s">
        <v>302</v>
      </c>
      <c r="F23" s="82">
        <v>14.553948048549994</v>
      </c>
      <c r="G23" s="81">
        <v>0</v>
      </c>
      <c r="H23" s="80">
        <v>0</v>
      </c>
    </row>
    <row r="24" spans="2:8" x14ac:dyDescent="0.6">
      <c r="B24" s="75" t="s">
        <v>101</v>
      </c>
      <c r="C24" s="75" t="str">
        <f t="shared" si="0"/>
        <v>Alabama Black Warrior Basin</v>
      </c>
      <c r="D24" s="97"/>
      <c r="E24" s="83" t="s">
        <v>301</v>
      </c>
      <c r="F24" s="82">
        <v>14.563948048549994</v>
      </c>
      <c r="G24" s="81">
        <v>3.8452261100866094</v>
      </c>
      <c r="H24" s="80">
        <v>192.26130550433047</v>
      </c>
    </row>
    <row r="25" spans="2:8" x14ac:dyDescent="0.6">
      <c r="B25" s="75" t="s">
        <v>101</v>
      </c>
      <c r="C25" s="75" t="str">
        <f t="shared" si="0"/>
        <v>Alabama Black Warrior Basin</v>
      </c>
      <c r="D25" s="97"/>
      <c r="E25" s="83" t="s">
        <v>300</v>
      </c>
      <c r="F25" s="82">
        <v>19.405264064733323</v>
      </c>
      <c r="G25" s="81">
        <v>0</v>
      </c>
      <c r="H25" s="80">
        <v>0</v>
      </c>
    </row>
    <row r="26" spans="2:8" x14ac:dyDescent="0.6">
      <c r="B26" s="75" t="s">
        <v>101</v>
      </c>
      <c r="C26" s="75" t="str">
        <f t="shared" si="0"/>
        <v>Alabama Black Warrior Basin</v>
      </c>
      <c r="D26" s="97"/>
      <c r="E26" s="83" t="s">
        <v>299</v>
      </c>
      <c r="F26" s="82">
        <v>19.415264064733325</v>
      </c>
      <c r="G26" s="81">
        <v>0.99278818255224477</v>
      </c>
      <c r="H26" s="80">
        <v>49.63940912761224</v>
      </c>
    </row>
    <row r="27" spans="2:8" x14ac:dyDescent="0.6">
      <c r="B27" s="75" t="s">
        <v>101</v>
      </c>
      <c r="C27" s="75" t="str">
        <f t="shared" si="0"/>
        <v>Alabama Black Warrior Basin</v>
      </c>
      <c r="D27" s="97"/>
      <c r="E27" s="83" t="s">
        <v>298</v>
      </c>
      <c r="F27" s="82">
        <v>24.256580080916656</v>
      </c>
      <c r="G27" s="81">
        <v>0</v>
      </c>
      <c r="H27" s="80">
        <v>0</v>
      </c>
    </row>
    <row r="28" spans="2:8" x14ac:dyDescent="0.6">
      <c r="B28" s="75" t="s">
        <v>101</v>
      </c>
      <c r="C28" s="75" t="str">
        <f t="shared" si="0"/>
        <v>Alabama Black Warrior Basin</v>
      </c>
      <c r="D28" s="97"/>
      <c r="E28" s="83" t="s">
        <v>297</v>
      </c>
      <c r="F28" s="82">
        <v>24.266580080916658</v>
      </c>
      <c r="G28" s="81">
        <v>0.54188334845614927</v>
      </c>
      <c r="H28" s="80">
        <v>27.094167422807466</v>
      </c>
    </row>
    <row r="29" spans="2:8" x14ac:dyDescent="0.6">
      <c r="B29" s="75" t="s">
        <v>101</v>
      </c>
      <c r="C29" s="75" t="str">
        <f t="shared" si="0"/>
        <v>Alabama Black Warrior Basin</v>
      </c>
      <c r="D29" s="97"/>
      <c r="E29" s="83" t="s">
        <v>296</v>
      </c>
      <c r="F29" s="82">
        <v>29.107896097099989</v>
      </c>
      <c r="G29" s="81">
        <v>0</v>
      </c>
      <c r="H29" s="80">
        <v>0</v>
      </c>
    </row>
    <row r="30" spans="2:8" x14ac:dyDescent="0.6">
      <c r="B30" s="75" t="s">
        <v>101</v>
      </c>
      <c r="C30" s="75" t="str">
        <f t="shared" si="0"/>
        <v>Alabama Black Warrior Basin</v>
      </c>
      <c r="D30" s="97"/>
      <c r="E30" s="83" t="s">
        <v>295</v>
      </c>
      <c r="F30" s="82">
        <v>29.11789609709999</v>
      </c>
      <c r="G30" s="81">
        <v>0.68441086726917566</v>
      </c>
      <c r="H30" s="80">
        <v>34.220543363458781</v>
      </c>
    </row>
    <row r="31" spans="2:8" x14ac:dyDescent="0.6">
      <c r="B31" s="75" t="s">
        <v>101</v>
      </c>
      <c r="C31" s="75" t="str">
        <f t="shared" si="0"/>
        <v>Alabama Black Warrior Basin</v>
      </c>
      <c r="D31" s="97"/>
      <c r="E31" s="83" t="s">
        <v>294</v>
      </c>
      <c r="F31" s="82">
        <v>33.959212113283321</v>
      </c>
      <c r="G31" s="81">
        <v>0</v>
      </c>
      <c r="H31" s="80">
        <v>0</v>
      </c>
    </row>
    <row r="32" spans="2:8" x14ac:dyDescent="0.6">
      <c r="B32" s="75" t="s">
        <v>101</v>
      </c>
      <c r="C32" s="75" t="str">
        <f t="shared" si="0"/>
        <v>Alabama Black Warrior Basin</v>
      </c>
      <c r="D32" s="97"/>
      <c r="E32" s="83" t="s">
        <v>293</v>
      </c>
      <c r="F32" s="82">
        <v>33.969212113283319</v>
      </c>
      <c r="G32" s="81">
        <v>0.53955883335276755</v>
      </c>
      <c r="H32" s="80">
        <v>26.977941667638376</v>
      </c>
    </row>
    <row r="33" spans="2:8" x14ac:dyDescent="0.6">
      <c r="B33" s="75" t="s">
        <v>101</v>
      </c>
      <c r="C33" s="75" t="str">
        <f t="shared" si="0"/>
        <v>Alabama Black Warrior Basin</v>
      </c>
      <c r="D33" s="97"/>
      <c r="E33" s="83" t="s">
        <v>292</v>
      </c>
      <c r="F33" s="82">
        <v>38.810528129466647</v>
      </c>
      <c r="G33" s="81">
        <v>0</v>
      </c>
      <c r="H33" s="80">
        <v>0</v>
      </c>
    </row>
    <row r="34" spans="2:8" x14ac:dyDescent="0.6">
      <c r="B34" s="75" t="s">
        <v>101</v>
      </c>
      <c r="C34" s="75" t="str">
        <f t="shared" si="0"/>
        <v>Alabama Black Warrior Basin</v>
      </c>
      <c r="D34" s="97"/>
      <c r="E34" s="83" t="s">
        <v>291</v>
      </c>
      <c r="F34" s="82">
        <v>38.820528129466645</v>
      </c>
      <c r="G34" s="81">
        <v>0.30845101538193487</v>
      </c>
      <c r="H34" s="80">
        <v>15.422550769096745</v>
      </c>
    </row>
    <row r="35" spans="2:8" x14ac:dyDescent="0.6">
      <c r="B35" s="75" t="s">
        <v>101</v>
      </c>
      <c r="C35" s="75" t="str">
        <f t="shared" si="0"/>
        <v>Alabama Black Warrior Basin</v>
      </c>
      <c r="D35" s="97"/>
      <c r="E35" s="83" t="s">
        <v>290</v>
      </c>
      <c r="F35" s="82">
        <v>43.66184414564998</v>
      </c>
      <c r="G35" s="81">
        <v>0</v>
      </c>
      <c r="H35" s="80">
        <v>0</v>
      </c>
    </row>
    <row r="36" spans="2:8" x14ac:dyDescent="0.6">
      <c r="B36" s="75" t="s">
        <v>101</v>
      </c>
      <c r="C36" s="75" t="str">
        <f t="shared" si="0"/>
        <v>Alabama Black Warrior Basin</v>
      </c>
      <c r="D36" s="97"/>
      <c r="E36" s="83" t="s">
        <v>289</v>
      </c>
      <c r="F36" s="82">
        <v>43.671844145649978</v>
      </c>
      <c r="G36" s="81">
        <v>0.28456018306340408</v>
      </c>
      <c r="H36" s="80">
        <v>14.228009153170206</v>
      </c>
    </row>
    <row r="37" spans="2:8" x14ac:dyDescent="0.6">
      <c r="B37" s="75" t="s">
        <v>101</v>
      </c>
      <c r="C37" s="75" t="str">
        <f t="shared" si="0"/>
        <v>Alabama Black Warrior Basin</v>
      </c>
      <c r="D37" s="97"/>
      <c r="E37" s="83" t="s">
        <v>288</v>
      </c>
      <c r="F37" s="82">
        <v>48.513160161833312</v>
      </c>
      <c r="G37" s="81">
        <v>0</v>
      </c>
      <c r="H37" s="80">
        <v>0</v>
      </c>
    </row>
    <row r="38" spans="2:8" x14ac:dyDescent="0.6">
      <c r="B38" s="75" t="s">
        <v>101</v>
      </c>
      <c r="C38" s="75" t="str">
        <f t="shared" si="0"/>
        <v>Alabama Black Warrior Basin</v>
      </c>
      <c r="D38" s="97"/>
      <c r="E38" s="83" t="s">
        <v>287</v>
      </c>
      <c r="F38" s="82">
        <v>48.52316016183331</v>
      </c>
      <c r="G38" s="81">
        <v>3.6301561803546475E-2</v>
      </c>
      <c r="H38" s="80">
        <v>1.815078090177324</v>
      </c>
    </row>
    <row r="39" spans="2:8" x14ac:dyDescent="0.6">
      <c r="B39" s="75" t="s">
        <v>101</v>
      </c>
      <c r="C39" s="75" t="str">
        <f t="shared" si="0"/>
        <v>Alabama Black Warrior Basin</v>
      </c>
      <c r="D39" s="97"/>
      <c r="E39" s="83" t="s">
        <v>286</v>
      </c>
      <c r="F39" s="82">
        <v>53.364476178016645</v>
      </c>
      <c r="G39" s="81">
        <v>0</v>
      </c>
      <c r="H39" s="80">
        <v>0</v>
      </c>
    </row>
    <row r="40" spans="2:8" x14ac:dyDescent="0.6">
      <c r="B40" s="75" t="s">
        <v>101</v>
      </c>
      <c r="C40" s="75" t="str">
        <f t="shared" si="0"/>
        <v>Alabama Black Warrior Basin</v>
      </c>
      <c r="D40" s="97"/>
      <c r="E40" s="83" t="s">
        <v>285</v>
      </c>
      <c r="F40" s="82">
        <v>53.374476178016643</v>
      </c>
      <c r="G40" s="81">
        <v>7.7480102988803576E-2</v>
      </c>
      <c r="H40" s="80">
        <v>3.8740051494401788</v>
      </c>
    </row>
    <row r="41" spans="2:8" x14ac:dyDescent="0.6">
      <c r="B41" s="75" t="s">
        <v>101</v>
      </c>
      <c r="C41" s="75" t="str">
        <f t="shared" si="0"/>
        <v>Alabama Black Warrior Basin</v>
      </c>
      <c r="D41" s="97"/>
      <c r="E41" s="83" t="s">
        <v>284</v>
      </c>
      <c r="F41" s="82">
        <v>58.215792194199977</v>
      </c>
      <c r="G41" s="81">
        <v>0</v>
      </c>
      <c r="H41" s="80">
        <v>0</v>
      </c>
    </row>
    <row r="42" spans="2:8" ht="13.75" thickBot="1" x14ac:dyDescent="0.75">
      <c r="B42" s="75" t="s">
        <v>101</v>
      </c>
      <c r="C42" s="75" t="str">
        <f t="shared" si="0"/>
        <v>Alabama Black Warrior Basin</v>
      </c>
      <c r="D42" s="98"/>
      <c r="E42" s="79" t="s">
        <v>282</v>
      </c>
      <c r="F42" s="78">
        <v>58.225792194199975</v>
      </c>
      <c r="G42" s="77">
        <v>3.2486426821819653E-2</v>
      </c>
      <c r="H42" s="76">
        <v>1.6243213410909827</v>
      </c>
    </row>
    <row r="43" spans="2:8" x14ac:dyDescent="0.6">
      <c r="B43" s="75" t="s">
        <v>101</v>
      </c>
      <c r="C43" s="75" t="str">
        <f t="shared" si="0"/>
        <v>Alabama Mid-Gulf Coast Basin</v>
      </c>
      <c r="D43" s="96" t="s">
        <v>480</v>
      </c>
      <c r="E43" s="87" t="s">
        <v>320</v>
      </c>
      <c r="F43" s="86">
        <v>-29.107896097099989</v>
      </c>
      <c r="G43" s="85">
        <v>0</v>
      </c>
      <c r="H43" s="84">
        <v>0</v>
      </c>
    </row>
    <row r="44" spans="2:8" x14ac:dyDescent="0.6">
      <c r="B44" s="75" t="s">
        <v>101</v>
      </c>
      <c r="C44" s="75" t="str">
        <f t="shared" si="0"/>
        <v>Alabama Mid-Gulf Coast Basin</v>
      </c>
      <c r="D44" s="97" t="s">
        <v>480</v>
      </c>
      <c r="E44" s="83" t="s">
        <v>319</v>
      </c>
      <c r="F44" s="82">
        <v>-29.097896097099987</v>
      </c>
      <c r="G44" s="81">
        <v>0</v>
      </c>
      <c r="H44" s="80">
        <v>0</v>
      </c>
    </row>
    <row r="45" spans="2:8" x14ac:dyDescent="0.6">
      <c r="B45" s="75" t="s">
        <v>101</v>
      </c>
      <c r="C45" s="75" t="str">
        <f t="shared" si="0"/>
        <v>Alabama Mid-Gulf Coast Basin</v>
      </c>
      <c r="D45" s="97" t="s">
        <v>480</v>
      </c>
      <c r="E45" s="83" t="s">
        <v>318</v>
      </c>
      <c r="F45" s="82">
        <v>-24.256580080916656</v>
      </c>
      <c r="G45" s="81">
        <v>0</v>
      </c>
      <c r="H45" s="80">
        <v>0</v>
      </c>
    </row>
    <row r="46" spans="2:8" x14ac:dyDescent="0.6">
      <c r="B46" s="75" t="s">
        <v>101</v>
      </c>
      <c r="C46" s="75" t="str">
        <f t="shared" si="0"/>
        <v>Alabama Mid-Gulf Coast Basin</v>
      </c>
      <c r="D46" s="97" t="s">
        <v>480</v>
      </c>
      <c r="E46" s="83" t="s">
        <v>317</v>
      </c>
      <c r="F46" s="82">
        <v>-24.246580080916655</v>
      </c>
      <c r="G46" s="81">
        <v>0</v>
      </c>
      <c r="H46" s="80">
        <v>0</v>
      </c>
    </row>
    <row r="47" spans="2:8" x14ac:dyDescent="0.6">
      <c r="B47" s="75" t="s">
        <v>101</v>
      </c>
      <c r="C47" s="75" t="str">
        <f t="shared" si="0"/>
        <v>Alabama Mid-Gulf Coast Basin</v>
      </c>
      <c r="D47" s="97" t="s">
        <v>480</v>
      </c>
      <c r="E47" s="83" t="s">
        <v>316</v>
      </c>
      <c r="F47" s="82">
        <v>-19.405264064733323</v>
      </c>
      <c r="G47" s="81">
        <v>0</v>
      </c>
      <c r="H47" s="80">
        <v>0</v>
      </c>
    </row>
    <row r="48" spans="2:8" x14ac:dyDescent="0.6">
      <c r="B48" s="75" t="s">
        <v>101</v>
      </c>
      <c r="C48" s="75" t="str">
        <f t="shared" si="0"/>
        <v>Alabama Mid-Gulf Coast Basin</v>
      </c>
      <c r="D48" s="97" t="s">
        <v>480</v>
      </c>
      <c r="E48" s="83" t="s">
        <v>315</v>
      </c>
      <c r="F48" s="82">
        <v>-19.395264064733322</v>
      </c>
      <c r="G48" s="81">
        <v>0</v>
      </c>
      <c r="H48" s="80">
        <v>0</v>
      </c>
    </row>
    <row r="49" spans="2:8" x14ac:dyDescent="0.6">
      <c r="B49" s="75" t="s">
        <v>101</v>
      </c>
      <c r="C49" s="75" t="str">
        <f t="shared" si="0"/>
        <v>Alabama Mid-Gulf Coast Basin</v>
      </c>
      <c r="D49" s="97" t="s">
        <v>480</v>
      </c>
      <c r="E49" s="83" t="s">
        <v>314</v>
      </c>
      <c r="F49" s="82">
        <v>-14.553948048549994</v>
      </c>
      <c r="G49" s="81">
        <v>0</v>
      </c>
      <c r="H49" s="80">
        <v>0</v>
      </c>
    </row>
    <row r="50" spans="2:8" x14ac:dyDescent="0.6">
      <c r="B50" s="75" t="s">
        <v>101</v>
      </c>
      <c r="C50" s="75" t="str">
        <f t="shared" si="0"/>
        <v>Alabama Mid-Gulf Coast Basin</v>
      </c>
      <c r="D50" s="97" t="s">
        <v>480</v>
      </c>
      <c r="E50" s="83" t="s">
        <v>313</v>
      </c>
      <c r="F50" s="82">
        <v>-14.543948048549995</v>
      </c>
      <c r="G50" s="81">
        <v>0</v>
      </c>
      <c r="H50" s="80">
        <v>0</v>
      </c>
    </row>
    <row r="51" spans="2:8" x14ac:dyDescent="0.6">
      <c r="B51" s="75" t="s">
        <v>101</v>
      </c>
      <c r="C51" s="75" t="str">
        <f t="shared" si="0"/>
        <v>Alabama Mid-Gulf Coast Basin</v>
      </c>
      <c r="D51" s="97" t="s">
        <v>480</v>
      </c>
      <c r="E51" s="83" t="s">
        <v>312</v>
      </c>
      <c r="F51" s="82">
        <v>-9.7026320323666617</v>
      </c>
      <c r="G51" s="81">
        <v>0</v>
      </c>
      <c r="H51" s="80">
        <v>0</v>
      </c>
    </row>
    <row r="52" spans="2:8" x14ac:dyDescent="0.6">
      <c r="B52" s="75" t="s">
        <v>101</v>
      </c>
      <c r="C52" s="75" t="str">
        <f t="shared" si="0"/>
        <v>Alabama Mid-Gulf Coast Basin</v>
      </c>
      <c r="D52" s="97" t="s">
        <v>480</v>
      </c>
      <c r="E52" s="83" t="s">
        <v>311</v>
      </c>
      <c r="F52" s="82">
        <v>-9.6926320323666619</v>
      </c>
      <c r="G52" s="81">
        <v>0</v>
      </c>
      <c r="H52" s="80">
        <v>0</v>
      </c>
    </row>
    <row r="53" spans="2:8" x14ac:dyDescent="0.6">
      <c r="B53" s="75" t="s">
        <v>101</v>
      </c>
      <c r="C53" s="75" t="str">
        <f t="shared" si="0"/>
        <v>Alabama Mid-Gulf Coast Basin</v>
      </c>
      <c r="D53" s="97" t="s">
        <v>480</v>
      </c>
      <c r="E53" s="83" t="s">
        <v>310</v>
      </c>
      <c r="F53" s="82">
        <v>-4.8513160161833309</v>
      </c>
      <c r="G53" s="81">
        <v>0</v>
      </c>
      <c r="H53" s="80">
        <v>0</v>
      </c>
    </row>
    <row r="54" spans="2:8" x14ac:dyDescent="0.6">
      <c r="B54" s="75" t="s">
        <v>101</v>
      </c>
      <c r="C54" s="75" t="str">
        <f t="shared" si="0"/>
        <v>Alabama Mid-Gulf Coast Basin</v>
      </c>
      <c r="D54" s="97" t="s">
        <v>480</v>
      </c>
      <c r="E54" s="83" t="s">
        <v>309</v>
      </c>
      <c r="F54" s="82">
        <v>-4.8413160161833311</v>
      </c>
      <c r="G54" s="81">
        <v>0</v>
      </c>
      <c r="H54" s="80">
        <v>0</v>
      </c>
    </row>
    <row r="55" spans="2:8" x14ac:dyDescent="0.6">
      <c r="B55" s="75" t="s">
        <v>101</v>
      </c>
      <c r="C55" s="75" t="str">
        <f t="shared" si="0"/>
        <v>Alabama Mid-Gulf Coast Basin</v>
      </c>
      <c r="D55" s="97" t="s">
        <v>480</v>
      </c>
      <c r="E55" s="83" t="s">
        <v>308</v>
      </c>
      <c r="F55" s="82">
        <v>0</v>
      </c>
      <c r="G55" s="81">
        <v>0</v>
      </c>
      <c r="H55" s="80">
        <v>0</v>
      </c>
    </row>
    <row r="56" spans="2:8" x14ac:dyDescent="0.6">
      <c r="B56" s="75" t="s">
        <v>101</v>
      </c>
      <c r="C56" s="75" t="str">
        <f t="shared" si="0"/>
        <v>Alabama Mid-Gulf Coast Basin</v>
      </c>
      <c r="D56" s="97" t="s">
        <v>480</v>
      </c>
      <c r="E56" s="83" t="s">
        <v>307</v>
      </c>
      <c r="F56" s="82">
        <v>0.01</v>
      </c>
      <c r="G56" s="81">
        <v>0</v>
      </c>
      <c r="H56" s="80">
        <v>0</v>
      </c>
    </row>
    <row r="57" spans="2:8" x14ac:dyDescent="0.6">
      <c r="B57" s="75" t="s">
        <v>101</v>
      </c>
      <c r="C57" s="75" t="str">
        <f t="shared" si="0"/>
        <v>Alabama Mid-Gulf Coast Basin</v>
      </c>
      <c r="D57" s="97" t="s">
        <v>480</v>
      </c>
      <c r="E57" s="83" t="s">
        <v>306</v>
      </c>
      <c r="F57" s="82">
        <v>4.8513160161833309</v>
      </c>
      <c r="G57" s="81">
        <v>0</v>
      </c>
      <c r="H57" s="80">
        <v>0</v>
      </c>
    </row>
    <row r="58" spans="2:8" x14ac:dyDescent="0.6">
      <c r="B58" s="75" t="s">
        <v>101</v>
      </c>
      <c r="C58" s="75" t="str">
        <f t="shared" si="0"/>
        <v>Alabama Mid-Gulf Coast Basin</v>
      </c>
      <c r="D58" s="97" t="s">
        <v>480</v>
      </c>
      <c r="E58" s="83" t="s">
        <v>305</v>
      </c>
      <c r="F58" s="82">
        <v>4.8613160161833306</v>
      </c>
      <c r="G58" s="81">
        <v>5.4313887605404272</v>
      </c>
      <c r="H58" s="80">
        <v>271.56943802702136</v>
      </c>
    </row>
    <row r="59" spans="2:8" x14ac:dyDescent="0.6">
      <c r="B59" s="75" t="s">
        <v>101</v>
      </c>
      <c r="C59" s="75" t="str">
        <f t="shared" si="0"/>
        <v>Alabama Mid-Gulf Coast Basin</v>
      </c>
      <c r="D59" s="97" t="s">
        <v>480</v>
      </c>
      <c r="E59" s="83" t="s">
        <v>304</v>
      </c>
      <c r="F59" s="82">
        <v>9.7026320323666617</v>
      </c>
      <c r="G59" s="81">
        <v>0</v>
      </c>
      <c r="H59" s="80">
        <v>0</v>
      </c>
    </row>
    <row r="60" spans="2:8" x14ac:dyDescent="0.6">
      <c r="B60" s="75" t="s">
        <v>101</v>
      </c>
      <c r="C60" s="75" t="str">
        <f t="shared" si="0"/>
        <v>Alabama Mid-Gulf Coast Basin</v>
      </c>
      <c r="D60" s="97" t="s">
        <v>480</v>
      </c>
      <c r="E60" s="83" t="s">
        <v>303</v>
      </c>
      <c r="F60" s="82">
        <v>9.7126320323666615</v>
      </c>
      <c r="G60" s="81">
        <v>209.00651639293329</v>
      </c>
      <c r="H60" s="80">
        <v>10450.325819646663</v>
      </c>
    </row>
    <row r="61" spans="2:8" x14ac:dyDescent="0.6">
      <c r="B61" s="75" t="s">
        <v>101</v>
      </c>
      <c r="C61" s="75" t="str">
        <f t="shared" si="0"/>
        <v>Alabama Mid-Gulf Coast Basin</v>
      </c>
      <c r="D61" s="97" t="s">
        <v>480</v>
      </c>
      <c r="E61" s="83" t="s">
        <v>302</v>
      </c>
      <c r="F61" s="82">
        <v>14.553948048549994</v>
      </c>
      <c r="G61" s="81">
        <v>0</v>
      </c>
      <c r="H61" s="80">
        <v>0</v>
      </c>
    </row>
    <row r="62" spans="2:8" x14ac:dyDescent="0.6">
      <c r="B62" s="75" t="s">
        <v>101</v>
      </c>
      <c r="C62" s="75" t="str">
        <f t="shared" si="0"/>
        <v>Alabama Mid-Gulf Coast Basin</v>
      </c>
      <c r="D62" s="97" t="s">
        <v>480</v>
      </c>
      <c r="E62" s="83" t="s">
        <v>301</v>
      </c>
      <c r="F62" s="82">
        <v>14.563948048549994</v>
      </c>
      <c r="G62" s="81">
        <v>148.789426353973</v>
      </c>
      <c r="H62" s="80">
        <v>7439.4713176986506</v>
      </c>
    </row>
    <row r="63" spans="2:8" x14ac:dyDescent="0.6">
      <c r="B63" s="75" t="s">
        <v>101</v>
      </c>
      <c r="C63" s="75" t="str">
        <f t="shared" si="0"/>
        <v>Alabama Mid-Gulf Coast Basin</v>
      </c>
      <c r="D63" s="97" t="s">
        <v>480</v>
      </c>
      <c r="E63" s="83" t="s">
        <v>300</v>
      </c>
      <c r="F63" s="82">
        <v>19.405264064733323</v>
      </c>
      <c r="G63" s="81">
        <v>0</v>
      </c>
      <c r="H63" s="80">
        <v>0</v>
      </c>
    </row>
    <row r="64" spans="2:8" x14ac:dyDescent="0.6">
      <c r="B64" s="75" t="s">
        <v>101</v>
      </c>
      <c r="C64" s="75" t="str">
        <f t="shared" si="0"/>
        <v>Alabama Mid-Gulf Coast Basin</v>
      </c>
      <c r="D64" s="97" t="s">
        <v>480</v>
      </c>
      <c r="E64" s="83" t="s">
        <v>299</v>
      </c>
      <c r="F64" s="82">
        <v>19.415264064733325</v>
      </c>
      <c r="G64" s="81">
        <v>19.119698539197827</v>
      </c>
      <c r="H64" s="80">
        <v>955.98492695989137</v>
      </c>
    </row>
    <row r="65" spans="2:8" x14ac:dyDescent="0.6">
      <c r="B65" s="75" t="s">
        <v>101</v>
      </c>
      <c r="C65" s="75" t="str">
        <f t="shared" si="0"/>
        <v>Alabama Mid-Gulf Coast Basin</v>
      </c>
      <c r="D65" s="97" t="s">
        <v>480</v>
      </c>
      <c r="E65" s="83" t="s">
        <v>298</v>
      </c>
      <c r="F65" s="82">
        <v>24.256580080916656</v>
      </c>
      <c r="G65" s="81">
        <v>0</v>
      </c>
      <c r="H65" s="80">
        <v>0</v>
      </c>
    </row>
    <row r="66" spans="2:8" x14ac:dyDescent="0.6">
      <c r="B66" s="75" t="s">
        <v>101</v>
      </c>
      <c r="C66" s="75" t="str">
        <f t="shared" si="0"/>
        <v>Alabama Mid-Gulf Coast Basin</v>
      </c>
      <c r="D66" s="97" t="s">
        <v>480</v>
      </c>
      <c r="E66" s="83" t="s">
        <v>297</v>
      </c>
      <c r="F66" s="82">
        <v>24.266580080916658</v>
      </c>
      <c r="G66" s="81">
        <v>0.48361645574371481</v>
      </c>
      <c r="H66" s="80">
        <v>24.18082278718574</v>
      </c>
    </row>
    <row r="67" spans="2:8" x14ac:dyDescent="0.6">
      <c r="B67" s="75" t="s">
        <v>101</v>
      </c>
      <c r="C67" s="75" t="str">
        <f t="shared" si="0"/>
        <v>Alabama Mid-Gulf Coast Basin</v>
      </c>
      <c r="D67" s="97" t="s">
        <v>480</v>
      </c>
      <c r="E67" s="83" t="s">
        <v>296</v>
      </c>
      <c r="F67" s="82">
        <v>29.107896097099989</v>
      </c>
      <c r="G67" s="81">
        <v>0</v>
      </c>
      <c r="H67" s="80">
        <v>0</v>
      </c>
    </row>
    <row r="68" spans="2:8" x14ac:dyDescent="0.6">
      <c r="B68" s="75" t="s">
        <v>101</v>
      </c>
      <c r="C68" s="75" t="str">
        <f t="shared" si="0"/>
        <v>Alabama Mid-Gulf Coast Basin</v>
      </c>
      <c r="D68" s="97" t="s">
        <v>480</v>
      </c>
      <c r="E68" s="83" t="s">
        <v>295</v>
      </c>
      <c r="F68" s="82">
        <v>29.11789609709999</v>
      </c>
      <c r="G68" s="81">
        <v>0.47798233987253996</v>
      </c>
      <c r="H68" s="80">
        <v>23.899116993626997</v>
      </c>
    </row>
    <row r="69" spans="2:8" x14ac:dyDescent="0.6">
      <c r="B69" s="75" t="s">
        <v>101</v>
      </c>
      <c r="C69" s="75" t="str">
        <f t="shared" ref="C69:C132" si="1">IF(D69="",C68,D69)</f>
        <v>Alabama Mid-Gulf Coast Basin</v>
      </c>
      <c r="D69" s="97" t="s">
        <v>480</v>
      </c>
      <c r="E69" s="83" t="s">
        <v>294</v>
      </c>
      <c r="F69" s="82">
        <v>33.959212113283321</v>
      </c>
      <c r="G69" s="81">
        <v>0</v>
      </c>
      <c r="H69" s="80">
        <v>0</v>
      </c>
    </row>
    <row r="70" spans="2:8" x14ac:dyDescent="0.6">
      <c r="B70" s="75" t="s">
        <v>101</v>
      </c>
      <c r="C70" s="75" t="str">
        <f t="shared" si="1"/>
        <v>Alabama Mid-Gulf Coast Basin</v>
      </c>
      <c r="D70" s="97" t="s">
        <v>480</v>
      </c>
      <c r="E70" s="83" t="s">
        <v>293</v>
      </c>
      <c r="F70" s="82">
        <v>33.969212113283319</v>
      </c>
      <c r="G70" s="81">
        <v>0.75159364589727917</v>
      </c>
      <c r="H70" s="80">
        <v>37.579682294863957</v>
      </c>
    </row>
    <row r="71" spans="2:8" x14ac:dyDescent="0.6">
      <c r="B71" s="75" t="s">
        <v>101</v>
      </c>
      <c r="C71" s="75" t="str">
        <f t="shared" si="1"/>
        <v>Alabama Mid-Gulf Coast Basin</v>
      </c>
      <c r="D71" s="97" t="s">
        <v>480</v>
      </c>
      <c r="E71" s="83" t="s">
        <v>292</v>
      </c>
      <c r="F71" s="82">
        <v>38.810528129466647</v>
      </c>
      <c r="G71" s="81">
        <v>0</v>
      </c>
      <c r="H71" s="80">
        <v>0</v>
      </c>
    </row>
    <row r="72" spans="2:8" x14ac:dyDescent="0.6">
      <c r="B72" s="75" t="s">
        <v>101</v>
      </c>
      <c r="C72" s="75" t="str">
        <f t="shared" si="1"/>
        <v>Alabama Mid-Gulf Coast Basin</v>
      </c>
      <c r="D72" s="97" t="s">
        <v>480</v>
      </c>
      <c r="E72" s="83" t="s">
        <v>291</v>
      </c>
      <c r="F72" s="82">
        <v>38.820528129466645</v>
      </c>
      <c r="G72" s="81">
        <v>2.0478753234149631</v>
      </c>
      <c r="H72" s="80">
        <v>102.39376617074817</v>
      </c>
    </row>
    <row r="73" spans="2:8" x14ac:dyDescent="0.6">
      <c r="B73" s="75" t="s">
        <v>101</v>
      </c>
      <c r="C73" s="75" t="str">
        <f t="shared" si="1"/>
        <v>Alabama Mid-Gulf Coast Basin</v>
      </c>
      <c r="D73" s="97" t="s">
        <v>480</v>
      </c>
      <c r="E73" s="83" t="s">
        <v>290</v>
      </c>
      <c r="F73" s="82">
        <v>43.66184414564998</v>
      </c>
      <c r="G73" s="81">
        <v>0</v>
      </c>
      <c r="H73" s="80">
        <v>0</v>
      </c>
    </row>
    <row r="74" spans="2:8" x14ac:dyDescent="0.6">
      <c r="B74" s="75" t="s">
        <v>101</v>
      </c>
      <c r="C74" s="75" t="str">
        <f t="shared" si="1"/>
        <v>Alabama Mid-Gulf Coast Basin</v>
      </c>
      <c r="D74" s="97" t="s">
        <v>480</v>
      </c>
      <c r="E74" s="83" t="s">
        <v>289</v>
      </c>
      <c r="F74" s="82">
        <v>43.671844145649978</v>
      </c>
      <c r="G74" s="81">
        <v>0.40948642753539061</v>
      </c>
      <c r="H74" s="80">
        <v>20.474321376769531</v>
      </c>
    </row>
    <row r="75" spans="2:8" x14ac:dyDescent="0.6">
      <c r="B75" s="75" t="s">
        <v>101</v>
      </c>
      <c r="C75" s="75" t="str">
        <f t="shared" si="1"/>
        <v>Alabama Mid-Gulf Coast Basin</v>
      </c>
      <c r="D75" s="97" t="s">
        <v>480</v>
      </c>
      <c r="E75" s="83" t="s">
        <v>288</v>
      </c>
      <c r="F75" s="82">
        <v>48.513160161833312</v>
      </c>
      <c r="G75" s="81">
        <v>0</v>
      </c>
      <c r="H75" s="80">
        <v>0</v>
      </c>
    </row>
    <row r="76" spans="2:8" x14ac:dyDescent="0.6">
      <c r="B76" s="75" t="s">
        <v>101</v>
      </c>
      <c r="C76" s="75" t="str">
        <f t="shared" si="1"/>
        <v>Alabama Mid-Gulf Coast Basin</v>
      </c>
      <c r="D76" s="97" t="s">
        <v>480</v>
      </c>
      <c r="E76" s="83" t="s">
        <v>287</v>
      </c>
      <c r="F76" s="82">
        <v>48.52316016183331</v>
      </c>
      <c r="G76" s="81">
        <v>0.17556894097108777</v>
      </c>
      <c r="H76" s="80">
        <v>8.7784470485543888</v>
      </c>
    </row>
    <row r="77" spans="2:8" x14ac:dyDescent="0.6">
      <c r="B77" s="75" t="s">
        <v>101</v>
      </c>
      <c r="C77" s="75" t="str">
        <f t="shared" si="1"/>
        <v>Alabama Mid-Gulf Coast Basin</v>
      </c>
      <c r="D77" s="97" t="s">
        <v>480</v>
      </c>
      <c r="E77" s="83" t="s">
        <v>286</v>
      </c>
      <c r="F77" s="82">
        <v>53.364476178016645</v>
      </c>
      <c r="G77" s="81">
        <v>0</v>
      </c>
      <c r="H77" s="80">
        <v>0</v>
      </c>
    </row>
    <row r="78" spans="2:8" x14ac:dyDescent="0.6">
      <c r="B78" s="75" t="s">
        <v>101</v>
      </c>
      <c r="C78" s="75" t="str">
        <f t="shared" si="1"/>
        <v>Alabama Mid-Gulf Coast Basin</v>
      </c>
      <c r="D78" s="97" t="s">
        <v>480</v>
      </c>
      <c r="E78" s="83" t="s">
        <v>285</v>
      </c>
      <c r="F78" s="82">
        <v>53.374476178016643</v>
      </c>
      <c r="G78" s="81">
        <v>0.11528249763508205</v>
      </c>
      <c r="H78" s="80">
        <v>5.7641248817541024</v>
      </c>
    </row>
    <row r="79" spans="2:8" x14ac:dyDescent="0.6">
      <c r="B79" s="75" t="s">
        <v>101</v>
      </c>
      <c r="C79" s="75" t="str">
        <f t="shared" si="1"/>
        <v>Alabama Mid-Gulf Coast Basin</v>
      </c>
      <c r="D79" s="97" t="s">
        <v>480</v>
      </c>
      <c r="E79" s="83" t="s">
        <v>284</v>
      </c>
      <c r="F79" s="82">
        <v>58.215792194199977</v>
      </c>
      <c r="G79" s="81">
        <v>0</v>
      </c>
      <c r="H79" s="80">
        <v>0</v>
      </c>
    </row>
    <row r="80" spans="2:8" ht="13.75" thickBot="1" x14ac:dyDescent="0.75">
      <c r="B80" s="75" t="s">
        <v>101</v>
      </c>
      <c r="C80" s="75" t="str">
        <f t="shared" si="1"/>
        <v>Alabama Mid-Gulf Coast Basin</v>
      </c>
      <c r="D80" s="98" t="s">
        <v>480</v>
      </c>
      <c r="E80" s="79" t="s">
        <v>282</v>
      </c>
      <c r="F80" s="78">
        <v>58.225792194199975</v>
      </c>
      <c r="G80" s="77">
        <v>0.29014778311884754</v>
      </c>
      <c r="H80" s="76">
        <v>14.507389155942377</v>
      </c>
    </row>
    <row r="81" spans="2:8" x14ac:dyDescent="0.6">
      <c r="B81" s="75" t="s">
        <v>101</v>
      </c>
      <c r="C81" s="75" t="str">
        <f t="shared" si="1"/>
        <v>Alabama S.GA Sedimentary Prov</v>
      </c>
      <c r="D81" s="96" t="s">
        <v>479</v>
      </c>
      <c r="E81" s="87" t="s">
        <v>320</v>
      </c>
      <c r="F81" s="86">
        <v>-29.107896097099989</v>
      </c>
      <c r="G81" s="85">
        <v>0</v>
      </c>
      <c r="H81" s="84">
        <v>0</v>
      </c>
    </row>
    <row r="82" spans="2:8" x14ac:dyDescent="0.6">
      <c r="B82" s="75" t="s">
        <v>101</v>
      </c>
      <c r="C82" s="75" t="str">
        <f t="shared" si="1"/>
        <v>Alabama S.GA Sedimentary Prov</v>
      </c>
      <c r="D82" s="97" t="s">
        <v>479</v>
      </c>
      <c r="E82" s="83" t="s">
        <v>319</v>
      </c>
      <c r="F82" s="82">
        <v>-29.097896097099987</v>
      </c>
      <c r="G82" s="81">
        <v>0</v>
      </c>
      <c r="H82" s="80">
        <v>0</v>
      </c>
    </row>
    <row r="83" spans="2:8" x14ac:dyDescent="0.6">
      <c r="B83" s="75" t="s">
        <v>101</v>
      </c>
      <c r="C83" s="75" t="str">
        <f t="shared" si="1"/>
        <v>Alabama S.GA Sedimentary Prov</v>
      </c>
      <c r="D83" s="97" t="s">
        <v>479</v>
      </c>
      <c r="E83" s="83" t="s">
        <v>318</v>
      </c>
      <c r="F83" s="82">
        <v>-24.256580080916656</v>
      </c>
      <c r="G83" s="81">
        <v>0</v>
      </c>
      <c r="H83" s="80">
        <v>0</v>
      </c>
    </row>
    <row r="84" spans="2:8" x14ac:dyDescent="0.6">
      <c r="B84" s="75" t="s">
        <v>101</v>
      </c>
      <c r="C84" s="75" t="str">
        <f t="shared" si="1"/>
        <v>Alabama S.GA Sedimentary Prov</v>
      </c>
      <c r="D84" s="97" t="s">
        <v>479</v>
      </c>
      <c r="E84" s="83" t="s">
        <v>317</v>
      </c>
      <c r="F84" s="82">
        <v>-24.246580080916655</v>
      </c>
      <c r="G84" s="81">
        <v>0</v>
      </c>
      <c r="H84" s="80">
        <v>0</v>
      </c>
    </row>
    <row r="85" spans="2:8" x14ac:dyDescent="0.6">
      <c r="B85" s="75" t="s">
        <v>101</v>
      </c>
      <c r="C85" s="75" t="str">
        <f t="shared" si="1"/>
        <v>Alabama S.GA Sedimentary Prov</v>
      </c>
      <c r="D85" s="97" t="s">
        <v>479</v>
      </c>
      <c r="E85" s="83" t="s">
        <v>316</v>
      </c>
      <c r="F85" s="82">
        <v>-19.405264064733323</v>
      </c>
      <c r="G85" s="81">
        <v>0</v>
      </c>
      <c r="H85" s="80">
        <v>0</v>
      </c>
    </row>
    <row r="86" spans="2:8" x14ac:dyDescent="0.6">
      <c r="B86" s="75" t="s">
        <v>101</v>
      </c>
      <c r="C86" s="75" t="str">
        <f t="shared" si="1"/>
        <v>Alabama S.GA Sedimentary Prov</v>
      </c>
      <c r="D86" s="97" t="s">
        <v>479</v>
      </c>
      <c r="E86" s="83" t="s">
        <v>315</v>
      </c>
      <c r="F86" s="82">
        <v>-19.395264064733322</v>
      </c>
      <c r="G86" s="81">
        <v>0</v>
      </c>
      <c r="H86" s="80">
        <v>0</v>
      </c>
    </row>
    <row r="87" spans="2:8" x14ac:dyDescent="0.6">
      <c r="B87" s="75" t="s">
        <v>101</v>
      </c>
      <c r="C87" s="75" t="str">
        <f t="shared" si="1"/>
        <v>Alabama S.GA Sedimentary Prov</v>
      </c>
      <c r="D87" s="97" t="s">
        <v>479</v>
      </c>
      <c r="E87" s="83" t="s">
        <v>314</v>
      </c>
      <c r="F87" s="82">
        <v>-14.553948048549994</v>
      </c>
      <c r="G87" s="81">
        <v>0</v>
      </c>
      <c r="H87" s="80">
        <v>0</v>
      </c>
    </row>
    <row r="88" spans="2:8" x14ac:dyDescent="0.6">
      <c r="B88" s="75" t="s">
        <v>101</v>
      </c>
      <c r="C88" s="75" t="str">
        <f t="shared" si="1"/>
        <v>Alabama S.GA Sedimentary Prov</v>
      </c>
      <c r="D88" s="97" t="s">
        <v>479</v>
      </c>
      <c r="E88" s="83" t="s">
        <v>313</v>
      </c>
      <c r="F88" s="82">
        <v>-14.543948048549995</v>
      </c>
      <c r="G88" s="81">
        <v>0</v>
      </c>
      <c r="H88" s="80">
        <v>0</v>
      </c>
    </row>
    <row r="89" spans="2:8" x14ac:dyDescent="0.6">
      <c r="B89" s="75" t="s">
        <v>101</v>
      </c>
      <c r="C89" s="75" t="str">
        <f t="shared" si="1"/>
        <v>Alabama S.GA Sedimentary Prov</v>
      </c>
      <c r="D89" s="97" t="s">
        <v>479</v>
      </c>
      <c r="E89" s="83" t="s">
        <v>312</v>
      </c>
      <c r="F89" s="82">
        <v>-9.7026320323666617</v>
      </c>
      <c r="G89" s="81">
        <v>0</v>
      </c>
      <c r="H89" s="80">
        <v>0</v>
      </c>
    </row>
    <row r="90" spans="2:8" x14ac:dyDescent="0.6">
      <c r="B90" s="75" t="s">
        <v>101</v>
      </c>
      <c r="C90" s="75" t="str">
        <f t="shared" si="1"/>
        <v>Alabama S.GA Sedimentary Prov</v>
      </c>
      <c r="D90" s="97" t="s">
        <v>479</v>
      </c>
      <c r="E90" s="83" t="s">
        <v>311</v>
      </c>
      <c r="F90" s="82">
        <v>-9.6926320323666619</v>
      </c>
      <c r="G90" s="81">
        <v>0</v>
      </c>
      <c r="H90" s="80">
        <v>0</v>
      </c>
    </row>
    <row r="91" spans="2:8" x14ac:dyDescent="0.6">
      <c r="B91" s="75" t="s">
        <v>101</v>
      </c>
      <c r="C91" s="75" t="str">
        <f t="shared" si="1"/>
        <v>Alabama S.GA Sedimentary Prov</v>
      </c>
      <c r="D91" s="97" t="s">
        <v>479</v>
      </c>
      <c r="E91" s="83" t="s">
        <v>310</v>
      </c>
      <c r="F91" s="82">
        <v>-4.8513160161833309</v>
      </c>
      <c r="G91" s="81">
        <v>0</v>
      </c>
      <c r="H91" s="80">
        <v>0</v>
      </c>
    </row>
    <row r="92" spans="2:8" x14ac:dyDescent="0.6">
      <c r="B92" s="75" t="s">
        <v>101</v>
      </c>
      <c r="C92" s="75" t="str">
        <f t="shared" si="1"/>
        <v>Alabama S.GA Sedimentary Prov</v>
      </c>
      <c r="D92" s="97" t="s">
        <v>479</v>
      </c>
      <c r="E92" s="83" t="s">
        <v>309</v>
      </c>
      <c r="F92" s="82">
        <v>-4.8413160161833311</v>
      </c>
      <c r="G92" s="81">
        <v>0</v>
      </c>
      <c r="H92" s="80">
        <v>0</v>
      </c>
    </row>
    <row r="93" spans="2:8" x14ac:dyDescent="0.6">
      <c r="B93" s="75" t="s">
        <v>101</v>
      </c>
      <c r="C93" s="75" t="str">
        <f t="shared" si="1"/>
        <v>Alabama S.GA Sedimentary Prov</v>
      </c>
      <c r="D93" s="97" t="s">
        <v>479</v>
      </c>
      <c r="E93" s="83" t="s">
        <v>308</v>
      </c>
      <c r="F93" s="82">
        <v>0</v>
      </c>
      <c r="G93" s="81">
        <v>0</v>
      </c>
      <c r="H93" s="80">
        <v>0</v>
      </c>
    </row>
    <row r="94" spans="2:8" x14ac:dyDescent="0.6">
      <c r="B94" s="75" t="s">
        <v>101</v>
      </c>
      <c r="C94" s="75" t="str">
        <f t="shared" si="1"/>
        <v>Alabama S.GA Sedimentary Prov</v>
      </c>
      <c r="D94" s="97" t="s">
        <v>479</v>
      </c>
      <c r="E94" s="83" t="s">
        <v>307</v>
      </c>
      <c r="F94" s="82">
        <v>0.01</v>
      </c>
      <c r="G94" s="81">
        <v>0</v>
      </c>
      <c r="H94" s="80">
        <v>0</v>
      </c>
    </row>
    <row r="95" spans="2:8" x14ac:dyDescent="0.6">
      <c r="B95" s="75" t="s">
        <v>101</v>
      </c>
      <c r="C95" s="75" t="str">
        <f t="shared" si="1"/>
        <v>Alabama S.GA Sedimentary Prov</v>
      </c>
      <c r="D95" s="97" t="s">
        <v>479</v>
      </c>
      <c r="E95" s="83" t="s">
        <v>306</v>
      </c>
      <c r="F95" s="82">
        <v>4.8513160161833309</v>
      </c>
      <c r="G95" s="81">
        <v>0</v>
      </c>
      <c r="H95" s="80">
        <v>0</v>
      </c>
    </row>
    <row r="96" spans="2:8" x14ac:dyDescent="0.6">
      <c r="B96" s="75" t="s">
        <v>101</v>
      </c>
      <c r="C96" s="75" t="str">
        <f t="shared" si="1"/>
        <v>Alabama S.GA Sedimentary Prov</v>
      </c>
      <c r="D96" s="97" t="s">
        <v>479</v>
      </c>
      <c r="E96" s="83" t="s">
        <v>305</v>
      </c>
      <c r="F96" s="82">
        <v>4.8613160161833306</v>
      </c>
      <c r="G96" s="81">
        <v>2.0165447094487745</v>
      </c>
      <c r="H96" s="80">
        <v>100.82723547243873</v>
      </c>
    </row>
    <row r="97" spans="2:8" x14ac:dyDescent="0.6">
      <c r="B97" s="75" t="s">
        <v>101</v>
      </c>
      <c r="C97" s="75" t="str">
        <f t="shared" si="1"/>
        <v>Alabama S.GA Sedimentary Prov</v>
      </c>
      <c r="D97" s="97" t="s">
        <v>479</v>
      </c>
      <c r="E97" s="83" t="s">
        <v>304</v>
      </c>
      <c r="F97" s="82">
        <v>9.7026320323666617</v>
      </c>
      <c r="G97" s="81">
        <v>0</v>
      </c>
      <c r="H97" s="80">
        <v>0</v>
      </c>
    </row>
    <row r="98" spans="2:8" x14ac:dyDescent="0.6">
      <c r="B98" s="75" t="s">
        <v>101</v>
      </c>
      <c r="C98" s="75" t="str">
        <f t="shared" si="1"/>
        <v>Alabama S.GA Sedimentary Prov</v>
      </c>
      <c r="D98" s="97" t="s">
        <v>479</v>
      </c>
      <c r="E98" s="83" t="s">
        <v>303</v>
      </c>
      <c r="F98" s="82">
        <v>9.7126320323666615</v>
      </c>
      <c r="G98" s="81">
        <v>1.8300850868275771</v>
      </c>
      <c r="H98" s="80">
        <v>91.504254341378854</v>
      </c>
    </row>
    <row r="99" spans="2:8" x14ac:dyDescent="0.6">
      <c r="B99" s="75" t="s">
        <v>101</v>
      </c>
      <c r="C99" s="75" t="str">
        <f t="shared" si="1"/>
        <v>Alabama S.GA Sedimentary Prov</v>
      </c>
      <c r="D99" s="97" t="s">
        <v>479</v>
      </c>
      <c r="E99" s="83" t="s">
        <v>302</v>
      </c>
      <c r="F99" s="82">
        <v>14.553948048549994</v>
      </c>
      <c r="G99" s="81">
        <v>0</v>
      </c>
      <c r="H99" s="80">
        <v>0</v>
      </c>
    </row>
    <row r="100" spans="2:8" x14ac:dyDescent="0.6">
      <c r="B100" s="75" t="s">
        <v>101</v>
      </c>
      <c r="C100" s="75" t="str">
        <f t="shared" si="1"/>
        <v>Alabama S.GA Sedimentary Prov</v>
      </c>
      <c r="D100" s="97" t="s">
        <v>479</v>
      </c>
      <c r="E100" s="83" t="s">
        <v>301</v>
      </c>
      <c r="F100" s="82">
        <v>14.563948048549994</v>
      </c>
      <c r="G100" s="81">
        <v>2.3105969093286052</v>
      </c>
      <c r="H100" s="80">
        <v>115.52984546643025</v>
      </c>
    </row>
    <row r="101" spans="2:8" x14ac:dyDescent="0.6">
      <c r="B101" s="75" t="s">
        <v>101</v>
      </c>
      <c r="C101" s="75" t="str">
        <f t="shared" si="1"/>
        <v>Alabama S.GA Sedimentary Prov</v>
      </c>
      <c r="D101" s="97" t="s">
        <v>479</v>
      </c>
      <c r="E101" s="83" t="s">
        <v>300</v>
      </c>
      <c r="F101" s="82">
        <v>19.405264064733323</v>
      </c>
      <c r="G101" s="81">
        <v>0</v>
      </c>
      <c r="H101" s="80">
        <v>0</v>
      </c>
    </row>
    <row r="102" spans="2:8" x14ac:dyDescent="0.6">
      <c r="B102" s="75" t="s">
        <v>101</v>
      </c>
      <c r="C102" s="75" t="str">
        <f t="shared" si="1"/>
        <v>Alabama S.GA Sedimentary Prov</v>
      </c>
      <c r="D102" s="97" t="s">
        <v>479</v>
      </c>
      <c r="E102" s="83" t="s">
        <v>299</v>
      </c>
      <c r="F102" s="82">
        <v>19.415264064733325</v>
      </c>
      <c r="G102" s="81">
        <v>0.80959981209974585</v>
      </c>
      <c r="H102" s="80">
        <v>40.479990604987293</v>
      </c>
    </row>
    <row r="103" spans="2:8" x14ac:dyDescent="0.6">
      <c r="B103" s="75" t="s">
        <v>101</v>
      </c>
      <c r="C103" s="75" t="str">
        <f t="shared" si="1"/>
        <v>Alabama S.GA Sedimentary Prov</v>
      </c>
      <c r="D103" s="97" t="s">
        <v>479</v>
      </c>
      <c r="E103" s="83" t="s">
        <v>298</v>
      </c>
      <c r="F103" s="82">
        <v>24.256580080916656</v>
      </c>
      <c r="G103" s="81">
        <v>0</v>
      </c>
      <c r="H103" s="80">
        <v>0</v>
      </c>
    </row>
    <row r="104" spans="2:8" x14ac:dyDescent="0.6">
      <c r="B104" s="75" t="s">
        <v>101</v>
      </c>
      <c r="C104" s="75" t="str">
        <f t="shared" si="1"/>
        <v>Alabama S.GA Sedimentary Prov</v>
      </c>
      <c r="D104" s="97" t="s">
        <v>479</v>
      </c>
      <c r="E104" s="83" t="s">
        <v>297</v>
      </c>
      <c r="F104" s="82">
        <v>24.266580080916658</v>
      </c>
      <c r="G104" s="81">
        <v>0.1147724887083099</v>
      </c>
      <c r="H104" s="80">
        <v>5.7386244354154954</v>
      </c>
    </row>
    <row r="105" spans="2:8" x14ac:dyDescent="0.6">
      <c r="B105" s="75" t="s">
        <v>101</v>
      </c>
      <c r="C105" s="75" t="str">
        <f t="shared" si="1"/>
        <v>Alabama S.GA Sedimentary Prov</v>
      </c>
      <c r="D105" s="97" t="s">
        <v>479</v>
      </c>
      <c r="E105" s="83" t="s">
        <v>296</v>
      </c>
      <c r="F105" s="82">
        <v>29.107896097099989</v>
      </c>
      <c r="G105" s="81">
        <v>0</v>
      </c>
      <c r="H105" s="80">
        <v>0</v>
      </c>
    </row>
    <row r="106" spans="2:8" x14ac:dyDescent="0.6">
      <c r="B106" s="75" t="s">
        <v>101</v>
      </c>
      <c r="C106" s="75" t="str">
        <f t="shared" si="1"/>
        <v>Alabama S.GA Sedimentary Prov</v>
      </c>
      <c r="D106" s="97" t="s">
        <v>479</v>
      </c>
      <c r="E106" s="83" t="s">
        <v>295</v>
      </c>
      <c r="F106" s="82">
        <v>29.11789609709999</v>
      </c>
      <c r="G106" s="81">
        <v>2.0652786219063461E-2</v>
      </c>
      <c r="H106" s="80">
        <v>1.0326393109531731</v>
      </c>
    </row>
    <row r="107" spans="2:8" x14ac:dyDescent="0.6">
      <c r="B107" s="75" t="s">
        <v>101</v>
      </c>
      <c r="C107" s="75" t="str">
        <f t="shared" si="1"/>
        <v>Alabama S.GA Sedimentary Prov</v>
      </c>
      <c r="D107" s="97" t="s">
        <v>479</v>
      </c>
      <c r="E107" s="83" t="s">
        <v>294</v>
      </c>
      <c r="F107" s="82">
        <v>33.959212113283321</v>
      </c>
      <c r="G107" s="81">
        <v>0</v>
      </c>
      <c r="H107" s="80">
        <v>0</v>
      </c>
    </row>
    <row r="108" spans="2:8" x14ac:dyDescent="0.6">
      <c r="B108" s="75" t="s">
        <v>101</v>
      </c>
      <c r="C108" s="75" t="str">
        <f t="shared" si="1"/>
        <v>Alabama S.GA Sedimentary Prov</v>
      </c>
      <c r="D108" s="97" t="s">
        <v>479</v>
      </c>
      <c r="E108" s="83" t="s">
        <v>293</v>
      </c>
      <c r="F108" s="82">
        <v>33.969212113283319</v>
      </c>
      <c r="G108" s="81">
        <v>0</v>
      </c>
      <c r="H108" s="80">
        <v>0</v>
      </c>
    </row>
    <row r="109" spans="2:8" x14ac:dyDescent="0.6">
      <c r="B109" s="75" t="s">
        <v>101</v>
      </c>
      <c r="C109" s="75" t="str">
        <f t="shared" si="1"/>
        <v>Alabama S.GA Sedimentary Prov</v>
      </c>
      <c r="D109" s="97" t="s">
        <v>479</v>
      </c>
      <c r="E109" s="83" t="s">
        <v>292</v>
      </c>
      <c r="F109" s="82">
        <v>38.810528129466647</v>
      </c>
      <c r="G109" s="81">
        <v>0</v>
      </c>
      <c r="H109" s="80">
        <v>0</v>
      </c>
    </row>
    <row r="110" spans="2:8" x14ac:dyDescent="0.6">
      <c r="B110" s="75" t="s">
        <v>101</v>
      </c>
      <c r="C110" s="75" t="str">
        <f t="shared" si="1"/>
        <v>Alabama S.GA Sedimentary Prov</v>
      </c>
      <c r="D110" s="97" t="s">
        <v>479</v>
      </c>
      <c r="E110" s="83" t="s">
        <v>291</v>
      </c>
      <c r="F110" s="82">
        <v>38.820528129466645</v>
      </c>
      <c r="G110" s="81">
        <v>0</v>
      </c>
      <c r="H110" s="80">
        <v>0</v>
      </c>
    </row>
    <row r="111" spans="2:8" x14ac:dyDescent="0.6">
      <c r="B111" s="75" t="s">
        <v>101</v>
      </c>
      <c r="C111" s="75" t="str">
        <f t="shared" si="1"/>
        <v>Alabama S.GA Sedimentary Prov</v>
      </c>
      <c r="D111" s="97" t="s">
        <v>479</v>
      </c>
      <c r="E111" s="83" t="s">
        <v>290</v>
      </c>
      <c r="F111" s="82">
        <v>43.66184414564998</v>
      </c>
      <c r="G111" s="81">
        <v>0</v>
      </c>
      <c r="H111" s="80">
        <v>0</v>
      </c>
    </row>
    <row r="112" spans="2:8" x14ac:dyDescent="0.6">
      <c r="B112" s="75" t="s">
        <v>101</v>
      </c>
      <c r="C112" s="75" t="str">
        <f t="shared" si="1"/>
        <v>Alabama S.GA Sedimentary Prov</v>
      </c>
      <c r="D112" s="97" t="s">
        <v>479</v>
      </c>
      <c r="E112" s="83" t="s">
        <v>289</v>
      </c>
      <c r="F112" s="82">
        <v>43.671844145649978</v>
      </c>
      <c r="G112" s="81">
        <v>0</v>
      </c>
      <c r="H112" s="80">
        <v>0</v>
      </c>
    </row>
    <row r="113" spans="2:8" x14ac:dyDescent="0.6">
      <c r="B113" s="75" t="s">
        <v>101</v>
      </c>
      <c r="C113" s="75" t="str">
        <f t="shared" si="1"/>
        <v>Alabama S.GA Sedimentary Prov</v>
      </c>
      <c r="D113" s="97" t="s">
        <v>479</v>
      </c>
      <c r="E113" s="83" t="s">
        <v>288</v>
      </c>
      <c r="F113" s="82">
        <v>48.513160161833312</v>
      </c>
      <c r="G113" s="81">
        <v>0</v>
      </c>
      <c r="H113" s="80">
        <v>0</v>
      </c>
    </row>
    <row r="114" spans="2:8" x14ac:dyDescent="0.6">
      <c r="B114" s="75" t="s">
        <v>101</v>
      </c>
      <c r="C114" s="75" t="str">
        <f t="shared" si="1"/>
        <v>Alabama S.GA Sedimentary Prov</v>
      </c>
      <c r="D114" s="97" t="s">
        <v>479</v>
      </c>
      <c r="E114" s="83" t="s">
        <v>287</v>
      </c>
      <c r="F114" s="82">
        <v>48.52316016183331</v>
      </c>
      <c r="G114" s="81">
        <v>0</v>
      </c>
      <c r="H114" s="80">
        <v>0</v>
      </c>
    </row>
    <row r="115" spans="2:8" x14ac:dyDescent="0.6">
      <c r="B115" s="75" t="s">
        <v>101</v>
      </c>
      <c r="C115" s="75" t="str">
        <f t="shared" si="1"/>
        <v>Alabama S.GA Sedimentary Prov</v>
      </c>
      <c r="D115" s="97" t="s">
        <v>479</v>
      </c>
      <c r="E115" s="83" t="s">
        <v>286</v>
      </c>
      <c r="F115" s="82">
        <v>53.364476178016645</v>
      </c>
      <c r="G115" s="81">
        <v>0</v>
      </c>
      <c r="H115" s="80">
        <v>0</v>
      </c>
    </row>
    <row r="116" spans="2:8" x14ac:dyDescent="0.6">
      <c r="B116" s="75" t="s">
        <v>101</v>
      </c>
      <c r="C116" s="75" t="str">
        <f t="shared" si="1"/>
        <v>Alabama S.GA Sedimentary Prov</v>
      </c>
      <c r="D116" s="97" t="s">
        <v>479</v>
      </c>
      <c r="E116" s="83" t="s">
        <v>285</v>
      </c>
      <c r="F116" s="82">
        <v>53.374476178016643</v>
      </c>
      <c r="G116" s="81">
        <v>8.1843317869831674E-3</v>
      </c>
      <c r="H116" s="80">
        <v>0.40921658934915833</v>
      </c>
    </row>
    <row r="117" spans="2:8" x14ac:dyDescent="0.6">
      <c r="B117" s="75" t="s">
        <v>101</v>
      </c>
      <c r="C117" s="75" t="str">
        <f t="shared" si="1"/>
        <v>Alabama S.GA Sedimentary Prov</v>
      </c>
      <c r="D117" s="97" t="s">
        <v>479</v>
      </c>
      <c r="E117" s="83" t="s">
        <v>284</v>
      </c>
      <c r="F117" s="82">
        <v>58.215792194199977</v>
      </c>
      <c r="G117" s="81">
        <v>0</v>
      </c>
      <c r="H117" s="80">
        <v>0</v>
      </c>
    </row>
    <row r="118" spans="2:8" ht="13.75" thickBot="1" x14ac:dyDescent="0.75">
      <c r="B118" s="75" t="s">
        <v>101</v>
      </c>
      <c r="C118" s="75" t="str">
        <f t="shared" si="1"/>
        <v>Alabama S.GA Sedimentary Prov</v>
      </c>
      <c r="D118" s="98" t="s">
        <v>479</v>
      </c>
      <c r="E118" s="79" t="s">
        <v>282</v>
      </c>
      <c r="F118" s="78">
        <v>58.225792194199975</v>
      </c>
      <c r="G118" s="77">
        <v>1.0820698638967655E-2</v>
      </c>
      <c r="H118" s="76">
        <v>0.54103493194838281</v>
      </c>
    </row>
    <row r="119" spans="2:8" x14ac:dyDescent="0.6">
      <c r="B119" s="75" t="s">
        <v>105</v>
      </c>
      <c r="C119" s="75" t="str">
        <f t="shared" si="1"/>
        <v>Arizona Black Mesa Basin</v>
      </c>
      <c r="D119" s="96" t="s">
        <v>478</v>
      </c>
      <c r="E119" s="87" t="s">
        <v>320</v>
      </c>
      <c r="F119" s="86">
        <v>-29.107896097099989</v>
      </c>
      <c r="G119" s="85">
        <v>0</v>
      </c>
      <c r="H119" s="84">
        <v>0</v>
      </c>
    </row>
    <row r="120" spans="2:8" x14ac:dyDescent="0.6">
      <c r="B120" s="75" t="s">
        <v>105</v>
      </c>
      <c r="C120" s="75" t="str">
        <f t="shared" si="1"/>
        <v>Arizona Black Mesa Basin</v>
      </c>
      <c r="D120" s="97" t="s">
        <v>478</v>
      </c>
      <c r="E120" s="83" t="s">
        <v>319</v>
      </c>
      <c r="F120" s="82">
        <v>-29.097896097099987</v>
      </c>
      <c r="G120" s="81">
        <v>0</v>
      </c>
      <c r="H120" s="80">
        <v>0</v>
      </c>
    </row>
    <row r="121" spans="2:8" x14ac:dyDescent="0.6">
      <c r="B121" s="75" t="s">
        <v>105</v>
      </c>
      <c r="C121" s="75" t="str">
        <f t="shared" si="1"/>
        <v>Arizona Black Mesa Basin</v>
      </c>
      <c r="D121" s="97" t="s">
        <v>478</v>
      </c>
      <c r="E121" s="83" t="s">
        <v>318</v>
      </c>
      <c r="F121" s="82">
        <v>-24.256580080916656</v>
      </c>
      <c r="G121" s="81">
        <v>0</v>
      </c>
      <c r="H121" s="80">
        <v>0</v>
      </c>
    </row>
    <row r="122" spans="2:8" x14ac:dyDescent="0.6">
      <c r="B122" s="75" t="s">
        <v>105</v>
      </c>
      <c r="C122" s="75" t="str">
        <f t="shared" si="1"/>
        <v>Arizona Black Mesa Basin</v>
      </c>
      <c r="D122" s="97" t="s">
        <v>478</v>
      </c>
      <c r="E122" s="83" t="s">
        <v>317</v>
      </c>
      <c r="F122" s="82">
        <v>-24.246580080916655</v>
      </c>
      <c r="G122" s="81">
        <v>0</v>
      </c>
      <c r="H122" s="80">
        <v>0</v>
      </c>
    </row>
    <row r="123" spans="2:8" x14ac:dyDescent="0.6">
      <c r="B123" s="75" t="s">
        <v>105</v>
      </c>
      <c r="C123" s="75" t="str">
        <f t="shared" si="1"/>
        <v>Arizona Black Mesa Basin</v>
      </c>
      <c r="D123" s="97" t="s">
        <v>478</v>
      </c>
      <c r="E123" s="83" t="s">
        <v>316</v>
      </c>
      <c r="F123" s="82">
        <v>-19.405264064733323</v>
      </c>
      <c r="G123" s="81">
        <v>0</v>
      </c>
      <c r="H123" s="80">
        <v>0</v>
      </c>
    </row>
    <row r="124" spans="2:8" x14ac:dyDescent="0.6">
      <c r="B124" s="75" t="s">
        <v>105</v>
      </c>
      <c r="C124" s="75" t="str">
        <f t="shared" si="1"/>
        <v>Arizona Black Mesa Basin</v>
      </c>
      <c r="D124" s="97" t="s">
        <v>478</v>
      </c>
      <c r="E124" s="83" t="s">
        <v>315</v>
      </c>
      <c r="F124" s="82">
        <v>-19.395264064733322</v>
      </c>
      <c r="G124" s="81">
        <v>0</v>
      </c>
      <c r="H124" s="80">
        <v>0</v>
      </c>
    </row>
    <row r="125" spans="2:8" x14ac:dyDescent="0.6">
      <c r="B125" s="75" t="s">
        <v>105</v>
      </c>
      <c r="C125" s="75" t="str">
        <f t="shared" si="1"/>
        <v>Arizona Black Mesa Basin</v>
      </c>
      <c r="D125" s="97" t="s">
        <v>478</v>
      </c>
      <c r="E125" s="83" t="s">
        <v>314</v>
      </c>
      <c r="F125" s="82">
        <v>-14.553948048549994</v>
      </c>
      <c r="G125" s="81">
        <v>0</v>
      </c>
      <c r="H125" s="80">
        <v>0</v>
      </c>
    </row>
    <row r="126" spans="2:8" x14ac:dyDescent="0.6">
      <c r="B126" s="75" t="s">
        <v>105</v>
      </c>
      <c r="C126" s="75" t="str">
        <f t="shared" si="1"/>
        <v>Arizona Black Mesa Basin</v>
      </c>
      <c r="D126" s="97" t="s">
        <v>478</v>
      </c>
      <c r="E126" s="83" t="s">
        <v>313</v>
      </c>
      <c r="F126" s="82">
        <v>-14.543948048549995</v>
      </c>
      <c r="G126" s="81">
        <v>0</v>
      </c>
      <c r="H126" s="80">
        <v>0</v>
      </c>
    </row>
    <row r="127" spans="2:8" x14ac:dyDescent="0.6">
      <c r="B127" s="75" t="s">
        <v>105</v>
      </c>
      <c r="C127" s="75" t="str">
        <f t="shared" si="1"/>
        <v>Arizona Black Mesa Basin</v>
      </c>
      <c r="D127" s="97" t="s">
        <v>478</v>
      </c>
      <c r="E127" s="83" t="s">
        <v>312</v>
      </c>
      <c r="F127" s="82">
        <v>-9.7026320323666617</v>
      </c>
      <c r="G127" s="81">
        <v>0</v>
      </c>
      <c r="H127" s="80">
        <v>0</v>
      </c>
    </row>
    <row r="128" spans="2:8" x14ac:dyDescent="0.6">
      <c r="B128" s="75" t="s">
        <v>105</v>
      </c>
      <c r="C128" s="75" t="str">
        <f t="shared" si="1"/>
        <v>Arizona Black Mesa Basin</v>
      </c>
      <c r="D128" s="97" t="s">
        <v>478</v>
      </c>
      <c r="E128" s="83" t="s">
        <v>311</v>
      </c>
      <c r="F128" s="82">
        <v>-9.6926320323666619</v>
      </c>
      <c r="G128" s="81">
        <v>0</v>
      </c>
      <c r="H128" s="80">
        <v>0</v>
      </c>
    </row>
    <row r="129" spans="2:8" x14ac:dyDescent="0.6">
      <c r="B129" s="75" t="s">
        <v>105</v>
      </c>
      <c r="C129" s="75" t="str">
        <f t="shared" si="1"/>
        <v>Arizona Black Mesa Basin</v>
      </c>
      <c r="D129" s="97" t="s">
        <v>478</v>
      </c>
      <c r="E129" s="83" t="s">
        <v>310</v>
      </c>
      <c r="F129" s="82">
        <v>-4.8513160161833309</v>
      </c>
      <c r="G129" s="81">
        <v>0</v>
      </c>
      <c r="H129" s="80">
        <v>0</v>
      </c>
    </row>
    <row r="130" spans="2:8" x14ac:dyDescent="0.6">
      <c r="B130" s="75" t="s">
        <v>105</v>
      </c>
      <c r="C130" s="75" t="str">
        <f t="shared" si="1"/>
        <v>Arizona Black Mesa Basin</v>
      </c>
      <c r="D130" s="97" t="s">
        <v>478</v>
      </c>
      <c r="E130" s="83" t="s">
        <v>309</v>
      </c>
      <c r="F130" s="82">
        <v>-4.8413160161833311</v>
      </c>
      <c r="G130" s="81">
        <v>0</v>
      </c>
      <c r="H130" s="80">
        <v>0</v>
      </c>
    </row>
    <row r="131" spans="2:8" x14ac:dyDescent="0.6">
      <c r="B131" s="75" t="s">
        <v>105</v>
      </c>
      <c r="C131" s="75" t="str">
        <f t="shared" si="1"/>
        <v>Arizona Black Mesa Basin</v>
      </c>
      <c r="D131" s="97" t="s">
        <v>478</v>
      </c>
      <c r="E131" s="83" t="s">
        <v>308</v>
      </c>
      <c r="F131" s="82">
        <v>0</v>
      </c>
      <c r="G131" s="81">
        <v>0</v>
      </c>
      <c r="H131" s="80">
        <v>0</v>
      </c>
    </row>
    <row r="132" spans="2:8" x14ac:dyDescent="0.6">
      <c r="B132" s="75" t="s">
        <v>105</v>
      </c>
      <c r="C132" s="75" t="str">
        <f t="shared" si="1"/>
        <v>Arizona Black Mesa Basin</v>
      </c>
      <c r="D132" s="97" t="s">
        <v>478</v>
      </c>
      <c r="E132" s="83" t="s">
        <v>307</v>
      </c>
      <c r="F132" s="82">
        <v>0.01</v>
      </c>
      <c r="G132" s="81">
        <v>0</v>
      </c>
      <c r="H132" s="80">
        <v>0</v>
      </c>
    </row>
    <row r="133" spans="2:8" x14ac:dyDescent="0.6">
      <c r="B133" s="75" t="s">
        <v>105</v>
      </c>
      <c r="C133" s="75" t="str">
        <f t="shared" ref="C133:C196" si="2">IF(D133="",C132,D133)</f>
        <v>Arizona Black Mesa Basin</v>
      </c>
      <c r="D133" s="97" t="s">
        <v>478</v>
      </c>
      <c r="E133" s="83" t="s">
        <v>306</v>
      </c>
      <c r="F133" s="82">
        <v>4.8513160161833309</v>
      </c>
      <c r="G133" s="81">
        <v>0</v>
      </c>
      <c r="H133" s="80">
        <v>0</v>
      </c>
    </row>
    <row r="134" spans="2:8" x14ac:dyDescent="0.6">
      <c r="B134" s="75" t="s">
        <v>105</v>
      </c>
      <c r="C134" s="75" t="str">
        <f t="shared" si="2"/>
        <v>Arizona Black Mesa Basin</v>
      </c>
      <c r="D134" s="97" t="s">
        <v>478</v>
      </c>
      <c r="E134" s="83" t="s">
        <v>305</v>
      </c>
      <c r="F134" s="82">
        <v>4.8613160161833306</v>
      </c>
      <c r="G134" s="81">
        <v>0.37383345802039891</v>
      </c>
      <c r="H134" s="80">
        <v>18.691672901019945</v>
      </c>
    </row>
    <row r="135" spans="2:8" x14ac:dyDescent="0.6">
      <c r="B135" s="75" t="s">
        <v>105</v>
      </c>
      <c r="C135" s="75" t="str">
        <f t="shared" si="2"/>
        <v>Arizona Black Mesa Basin</v>
      </c>
      <c r="D135" s="97" t="s">
        <v>478</v>
      </c>
      <c r="E135" s="83" t="s">
        <v>304</v>
      </c>
      <c r="F135" s="82">
        <v>9.7026320323666617</v>
      </c>
      <c r="G135" s="81">
        <v>0</v>
      </c>
      <c r="H135" s="80">
        <v>0</v>
      </c>
    </row>
    <row r="136" spans="2:8" x14ac:dyDescent="0.6">
      <c r="B136" s="75" t="s">
        <v>105</v>
      </c>
      <c r="C136" s="75" t="str">
        <f t="shared" si="2"/>
        <v>Arizona Black Mesa Basin</v>
      </c>
      <c r="D136" s="97" t="s">
        <v>478</v>
      </c>
      <c r="E136" s="83" t="s">
        <v>303</v>
      </c>
      <c r="F136" s="82">
        <v>9.7126320323666615</v>
      </c>
      <c r="G136" s="81">
        <v>1.3010982246446015</v>
      </c>
      <c r="H136" s="80">
        <v>65.054911232230083</v>
      </c>
    </row>
    <row r="137" spans="2:8" x14ac:dyDescent="0.6">
      <c r="B137" s="75" t="s">
        <v>105</v>
      </c>
      <c r="C137" s="75" t="str">
        <f t="shared" si="2"/>
        <v>Arizona Black Mesa Basin</v>
      </c>
      <c r="D137" s="97" t="s">
        <v>478</v>
      </c>
      <c r="E137" s="83" t="s">
        <v>302</v>
      </c>
      <c r="F137" s="82">
        <v>14.553948048549994</v>
      </c>
      <c r="G137" s="81">
        <v>0</v>
      </c>
      <c r="H137" s="80">
        <v>0</v>
      </c>
    </row>
    <row r="138" spans="2:8" x14ac:dyDescent="0.6">
      <c r="B138" s="75" t="s">
        <v>105</v>
      </c>
      <c r="C138" s="75" t="str">
        <f t="shared" si="2"/>
        <v>Arizona Black Mesa Basin</v>
      </c>
      <c r="D138" s="97" t="s">
        <v>478</v>
      </c>
      <c r="E138" s="83" t="s">
        <v>301</v>
      </c>
      <c r="F138" s="82">
        <v>14.563948048549994</v>
      </c>
      <c r="G138" s="81">
        <v>1.1839231583527889</v>
      </c>
      <c r="H138" s="80">
        <v>59.196157917639447</v>
      </c>
    </row>
    <row r="139" spans="2:8" x14ac:dyDescent="0.6">
      <c r="B139" s="75" t="s">
        <v>105</v>
      </c>
      <c r="C139" s="75" t="str">
        <f t="shared" si="2"/>
        <v>Arizona Black Mesa Basin</v>
      </c>
      <c r="D139" s="97" t="s">
        <v>478</v>
      </c>
      <c r="E139" s="83" t="s">
        <v>300</v>
      </c>
      <c r="F139" s="82">
        <v>19.405264064733323</v>
      </c>
      <c r="G139" s="81">
        <v>0</v>
      </c>
      <c r="H139" s="80">
        <v>0</v>
      </c>
    </row>
    <row r="140" spans="2:8" x14ac:dyDescent="0.6">
      <c r="B140" s="75" t="s">
        <v>105</v>
      </c>
      <c r="C140" s="75" t="str">
        <f t="shared" si="2"/>
        <v>Arizona Black Mesa Basin</v>
      </c>
      <c r="D140" s="97" t="s">
        <v>478</v>
      </c>
      <c r="E140" s="83" t="s">
        <v>299</v>
      </c>
      <c r="F140" s="82">
        <v>19.415264064733325</v>
      </c>
      <c r="G140" s="81">
        <v>0.30793820245200659</v>
      </c>
      <c r="H140" s="80">
        <v>15.39691012260033</v>
      </c>
    </row>
    <row r="141" spans="2:8" x14ac:dyDescent="0.6">
      <c r="B141" s="75" t="s">
        <v>105</v>
      </c>
      <c r="C141" s="75" t="str">
        <f t="shared" si="2"/>
        <v>Arizona Black Mesa Basin</v>
      </c>
      <c r="D141" s="97" t="s">
        <v>478</v>
      </c>
      <c r="E141" s="83" t="s">
        <v>298</v>
      </c>
      <c r="F141" s="82">
        <v>24.256580080916656</v>
      </c>
      <c r="G141" s="81">
        <v>0</v>
      </c>
      <c r="H141" s="80">
        <v>0</v>
      </c>
    </row>
    <row r="142" spans="2:8" x14ac:dyDescent="0.6">
      <c r="B142" s="75" t="s">
        <v>105</v>
      </c>
      <c r="C142" s="75" t="str">
        <f t="shared" si="2"/>
        <v>Arizona Black Mesa Basin</v>
      </c>
      <c r="D142" s="97" t="s">
        <v>478</v>
      </c>
      <c r="E142" s="83" t="s">
        <v>297</v>
      </c>
      <c r="F142" s="82">
        <v>24.266580080916658</v>
      </c>
      <c r="G142" s="81">
        <v>1.8301612551963397E-2</v>
      </c>
      <c r="H142" s="80">
        <v>0.91508062759816977</v>
      </c>
    </row>
    <row r="143" spans="2:8" x14ac:dyDescent="0.6">
      <c r="B143" s="75" t="s">
        <v>105</v>
      </c>
      <c r="C143" s="75" t="str">
        <f t="shared" si="2"/>
        <v>Arizona Black Mesa Basin</v>
      </c>
      <c r="D143" s="97" t="s">
        <v>478</v>
      </c>
      <c r="E143" s="83" t="s">
        <v>296</v>
      </c>
      <c r="F143" s="82">
        <v>29.107896097099989</v>
      </c>
      <c r="G143" s="81">
        <v>0</v>
      </c>
      <c r="H143" s="80">
        <v>0</v>
      </c>
    </row>
    <row r="144" spans="2:8" x14ac:dyDescent="0.6">
      <c r="B144" s="75" t="s">
        <v>105</v>
      </c>
      <c r="C144" s="75" t="str">
        <f t="shared" si="2"/>
        <v>Arizona Black Mesa Basin</v>
      </c>
      <c r="D144" s="97" t="s">
        <v>478</v>
      </c>
      <c r="E144" s="83" t="s">
        <v>295</v>
      </c>
      <c r="F144" s="82">
        <v>29.11789609709999</v>
      </c>
      <c r="G144" s="81">
        <v>0</v>
      </c>
      <c r="H144" s="80">
        <v>0</v>
      </c>
    </row>
    <row r="145" spans="2:8" x14ac:dyDescent="0.6">
      <c r="B145" s="75" t="s">
        <v>105</v>
      </c>
      <c r="C145" s="75" t="str">
        <f t="shared" si="2"/>
        <v>Arizona Black Mesa Basin</v>
      </c>
      <c r="D145" s="97" t="s">
        <v>478</v>
      </c>
      <c r="E145" s="83" t="s">
        <v>294</v>
      </c>
      <c r="F145" s="82">
        <v>33.959212113283321</v>
      </c>
      <c r="G145" s="81">
        <v>0</v>
      </c>
      <c r="H145" s="80">
        <v>0</v>
      </c>
    </row>
    <row r="146" spans="2:8" x14ac:dyDescent="0.6">
      <c r="B146" s="75" t="s">
        <v>105</v>
      </c>
      <c r="C146" s="75" t="str">
        <f t="shared" si="2"/>
        <v>Arizona Black Mesa Basin</v>
      </c>
      <c r="D146" s="97" t="s">
        <v>478</v>
      </c>
      <c r="E146" s="83" t="s">
        <v>293</v>
      </c>
      <c r="F146" s="82">
        <v>33.969212113283319</v>
      </c>
      <c r="G146" s="81">
        <v>8.7015003490873016E-3</v>
      </c>
      <c r="H146" s="80">
        <v>0.43507501745436511</v>
      </c>
    </row>
    <row r="147" spans="2:8" x14ac:dyDescent="0.6">
      <c r="B147" s="75" t="s">
        <v>105</v>
      </c>
      <c r="C147" s="75" t="str">
        <f t="shared" si="2"/>
        <v>Arizona Black Mesa Basin</v>
      </c>
      <c r="D147" s="97" t="s">
        <v>478</v>
      </c>
      <c r="E147" s="83" t="s">
        <v>292</v>
      </c>
      <c r="F147" s="82">
        <v>38.810528129466647</v>
      </c>
      <c r="G147" s="81">
        <v>0</v>
      </c>
      <c r="H147" s="80">
        <v>0</v>
      </c>
    </row>
    <row r="148" spans="2:8" x14ac:dyDescent="0.6">
      <c r="B148" s="75" t="s">
        <v>105</v>
      </c>
      <c r="C148" s="75" t="str">
        <f t="shared" si="2"/>
        <v>Arizona Black Mesa Basin</v>
      </c>
      <c r="D148" s="97" t="s">
        <v>478</v>
      </c>
      <c r="E148" s="83" t="s">
        <v>291</v>
      </c>
      <c r="F148" s="82">
        <v>38.820528129466645</v>
      </c>
      <c r="G148" s="81">
        <v>0</v>
      </c>
      <c r="H148" s="80">
        <v>0</v>
      </c>
    </row>
    <row r="149" spans="2:8" x14ac:dyDescent="0.6">
      <c r="B149" s="75" t="s">
        <v>105</v>
      </c>
      <c r="C149" s="75" t="str">
        <f t="shared" si="2"/>
        <v>Arizona Black Mesa Basin</v>
      </c>
      <c r="D149" s="97" t="s">
        <v>478</v>
      </c>
      <c r="E149" s="83" t="s">
        <v>290</v>
      </c>
      <c r="F149" s="82">
        <v>43.66184414564998</v>
      </c>
      <c r="G149" s="81">
        <v>0</v>
      </c>
      <c r="H149" s="80">
        <v>0</v>
      </c>
    </row>
    <row r="150" spans="2:8" x14ac:dyDescent="0.6">
      <c r="B150" s="75" t="s">
        <v>105</v>
      </c>
      <c r="C150" s="75" t="str">
        <f t="shared" si="2"/>
        <v>Arizona Black Mesa Basin</v>
      </c>
      <c r="D150" s="97" t="s">
        <v>478</v>
      </c>
      <c r="E150" s="83" t="s">
        <v>289</v>
      </c>
      <c r="F150" s="82">
        <v>43.671844145649978</v>
      </c>
      <c r="G150" s="81">
        <v>0</v>
      </c>
      <c r="H150" s="80">
        <v>0</v>
      </c>
    </row>
    <row r="151" spans="2:8" x14ac:dyDescent="0.6">
      <c r="B151" s="75" t="s">
        <v>105</v>
      </c>
      <c r="C151" s="75" t="str">
        <f t="shared" si="2"/>
        <v>Arizona Black Mesa Basin</v>
      </c>
      <c r="D151" s="97" t="s">
        <v>478</v>
      </c>
      <c r="E151" s="83" t="s">
        <v>288</v>
      </c>
      <c r="F151" s="82">
        <v>48.513160161833312</v>
      </c>
      <c r="G151" s="81">
        <v>0</v>
      </c>
      <c r="H151" s="80">
        <v>0</v>
      </c>
    </row>
    <row r="152" spans="2:8" x14ac:dyDescent="0.6">
      <c r="B152" s="75" t="s">
        <v>105</v>
      </c>
      <c r="C152" s="75" t="str">
        <f t="shared" si="2"/>
        <v>Arizona Black Mesa Basin</v>
      </c>
      <c r="D152" s="97" t="s">
        <v>478</v>
      </c>
      <c r="E152" s="83" t="s">
        <v>287</v>
      </c>
      <c r="F152" s="82">
        <v>48.52316016183331</v>
      </c>
      <c r="G152" s="81">
        <v>0</v>
      </c>
      <c r="H152" s="80">
        <v>0</v>
      </c>
    </row>
    <row r="153" spans="2:8" x14ac:dyDescent="0.6">
      <c r="B153" s="75" t="s">
        <v>105</v>
      </c>
      <c r="C153" s="75" t="str">
        <f t="shared" si="2"/>
        <v>Arizona Black Mesa Basin</v>
      </c>
      <c r="D153" s="97" t="s">
        <v>478</v>
      </c>
      <c r="E153" s="83" t="s">
        <v>286</v>
      </c>
      <c r="F153" s="82">
        <v>53.364476178016645</v>
      </c>
      <c r="G153" s="81">
        <v>0</v>
      </c>
      <c r="H153" s="80">
        <v>0</v>
      </c>
    </row>
    <row r="154" spans="2:8" x14ac:dyDescent="0.6">
      <c r="B154" s="75" t="s">
        <v>105</v>
      </c>
      <c r="C154" s="75" t="str">
        <f t="shared" si="2"/>
        <v>Arizona Black Mesa Basin</v>
      </c>
      <c r="D154" s="97" t="s">
        <v>478</v>
      </c>
      <c r="E154" s="83" t="s">
        <v>285</v>
      </c>
      <c r="F154" s="82">
        <v>53.374476178016643</v>
      </c>
      <c r="G154" s="81">
        <v>0</v>
      </c>
      <c r="H154" s="80">
        <v>0</v>
      </c>
    </row>
    <row r="155" spans="2:8" x14ac:dyDescent="0.6">
      <c r="B155" s="75" t="s">
        <v>105</v>
      </c>
      <c r="C155" s="75" t="str">
        <f t="shared" si="2"/>
        <v>Arizona Black Mesa Basin</v>
      </c>
      <c r="D155" s="97" t="s">
        <v>478</v>
      </c>
      <c r="E155" s="83" t="s">
        <v>284</v>
      </c>
      <c r="F155" s="82">
        <v>58.215792194199977</v>
      </c>
      <c r="G155" s="81">
        <v>0</v>
      </c>
      <c r="H155" s="80">
        <v>0</v>
      </c>
    </row>
    <row r="156" spans="2:8" ht="13.75" thickBot="1" x14ac:dyDescent="0.75">
      <c r="B156" s="75" t="s">
        <v>105</v>
      </c>
      <c r="C156" s="75" t="str">
        <f t="shared" si="2"/>
        <v>Arizona Black Mesa Basin</v>
      </c>
      <c r="D156" s="98" t="s">
        <v>478</v>
      </c>
      <c r="E156" s="79" t="s">
        <v>282</v>
      </c>
      <c r="F156" s="78">
        <v>58.225792194199975</v>
      </c>
      <c r="G156" s="77">
        <v>0</v>
      </c>
      <c r="H156" s="76">
        <v>0</v>
      </c>
    </row>
    <row r="157" spans="2:8" x14ac:dyDescent="0.6">
      <c r="B157" s="75" t="s">
        <v>107</v>
      </c>
      <c r="C157" s="75" t="str">
        <f t="shared" si="2"/>
        <v>Arkansas Arkla Basin</v>
      </c>
      <c r="D157" s="96" t="s">
        <v>477</v>
      </c>
      <c r="E157" s="87" t="s">
        <v>320</v>
      </c>
      <c r="F157" s="86">
        <v>-29.107896097099989</v>
      </c>
      <c r="G157" s="85">
        <v>0.52545298182800881</v>
      </c>
      <c r="H157" s="84">
        <v>26.272649091400439</v>
      </c>
    </row>
    <row r="158" spans="2:8" x14ac:dyDescent="0.6">
      <c r="B158" s="75" t="s">
        <v>107</v>
      </c>
      <c r="C158" s="75" t="str">
        <f t="shared" si="2"/>
        <v>Arkansas Arkla Basin</v>
      </c>
      <c r="D158" s="97" t="s">
        <v>477</v>
      </c>
      <c r="E158" s="83" t="s">
        <v>319</v>
      </c>
      <c r="F158" s="82">
        <v>-29.097896097099987</v>
      </c>
      <c r="G158" s="81">
        <v>0</v>
      </c>
      <c r="H158" s="80">
        <v>0</v>
      </c>
    </row>
    <row r="159" spans="2:8" x14ac:dyDescent="0.6">
      <c r="B159" s="75" t="s">
        <v>107</v>
      </c>
      <c r="C159" s="75" t="str">
        <f t="shared" si="2"/>
        <v>Arkansas Arkla Basin</v>
      </c>
      <c r="D159" s="97" t="s">
        <v>477</v>
      </c>
      <c r="E159" s="83" t="s">
        <v>318</v>
      </c>
      <c r="F159" s="82">
        <v>-24.256580080916656</v>
      </c>
      <c r="G159" s="81">
        <v>0.12493014969035977</v>
      </c>
      <c r="H159" s="80">
        <v>6.2465074845179887</v>
      </c>
    </row>
    <row r="160" spans="2:8" x14ac:dyDescent="0.6">
      <c r="B160" s="75" t="s">
        <v>107</v>
      </c>
      <c r="C160" s="75" t="str">
        <f t="shared" si="2"/>
        <v>Arkansas Arkla Basin</v>
      </c>
      <c r="D160" s="97" t="s">
        <v>477</v>
      </c>
      <c r="E160" s="83" t="s">
        <v>317</v>
      </c>
      <c r="F160" s="82">
        <v>-24.246580080916655</v>
      </c>
      <c r="G160" s="81">
        <v>0</v>
      </c>
      <c r="H160" s="80">
        <v>0</v>
      </c>
    </row>
    <row r="161" spans="2:8" x14ac:dyDescent="0.6">
      <c r="B161" s="75" t="s">
        <v>107</v>
      </c>
      <c r="C161" s="75" t="str">
        <f t="shared" si="2"/>
        <v>Arkansas Arkla Basin</v>
      </c>
      <c r="D161" s="97" t="s">
        <v>477</v>
      </c>
      <c r="E161" s="83" t="s">
        <v>316</v>
      </c>
      <c r="F161" s="82">
        <v>-19.405264064733323</v>
      </c>
      <c r="G161" s="81">
        <v>6.2201789539705187E-3</v>
      </c>
      <c r="H161" s="80">
        <v>0.31100894769852594</v>
      </c>
    </row>
    <row r="162" spans="2:8" x14ac:dyDescent="0.6">
      <c r="B162" s="75" t="s">
        <v>107</v>
      </c>
      <c r="C162" s="75" t="str">
        <f t="shared" si="2"/>
        <v>Arkansas Arkla Basin</v>
      </c>
      <c r="D162" s="97" t="s">
        <v>477</v>
      </c>
      <c r="E162" s="83" t="s">
        <v>315</v>
      </c>
      <c r="F162" s="82">
        <v>-19.395264064733322</v>
      </c>
      <c r="G162" s="81">
        <v>0</v>
      </c>
      <c r="H162" s="80">
        <v>0</v>
      </c>
    </row>
    <row r="163" spans="2:8" x14ac:dyDescent="0.6">
      <c r="B163" s="75" t="s">
        <v>107</v>
      </c>
      <c r="C163" s="75" t="str">
        <f t="shared" si="2"/>
        <v>Arkansas Arkla Basin</v>
      </c>
      <c r="D163" s="97" t="s">
        <v>477</v>
      </c>
      <c r="E163" s="83" t="s">
        <v>314</v>
      </c>
      <c r="F163" s="82">
        <v>-14.553948048549994</v>
      </c>
      <c r="G163" s="81">
        <v>7.564819757857015E-2</v>
      </c>
      <c r="H163" s="80">
        <v>3.7824098789285081</v>
      </c>
    </row>
    <row r="164" spans="2:8" x14ac:dyDescent="0.6">
      <c r="B164" s="75" t="s">
        <v>107</v>
      </c>
      <c r="C164" s="75" t="str">
        <f t="shared" si="2"/>
        <v>Arkansas Arkla Basin</v>
      </c>
      <c r="D164" s="97" t="s">
        <v>477</v>
      </c>
      <c r="E164" s="83" t="s">
        <v>313</v>
      </c>
      <c r="F164" s="82">
        <v>-14.543948048549995</v>
      </c>
      <c r="G164" s="81">
        <v>0</v>
      </c>
      <c r="H164" s="80">
        <v>0</v>
      </c>
    </row>
    <row r="165" spans="2:8" x14ac:dyDescent="0.6">
      <c r="B165" s="75" t="s">
        <v>107</v>
      </c>
      <c r="C165" s="75" t="str">
        <f t="shared" si="2"/>
        <v>Arkansas Arkla Basin</v>
      </c>
      <c r="D165" s="97" t="s">
        <v>477</v>
      </c>
      <c r="E165" s="83" t="s">
        <v>312</v>
      </c>
      <c r="F165" s="82">
        <v>-9.7026320323666617</v>
      </c>
      <c r="G165" s="81">
        <v>0</v>
      </c>
      <c r="H165" s="80">
        <v>0</v>
      </c>
    </row>
    <row r="166" spans="2:8" x14ac:dyDescent="0.6">
      <c r="B166" s="75" t="s">
        <v>107</v>
      </c>
      <c r="C166" s="75" t="str">
        <f t="shared" si="2"/>
        <v>Arkansas Arkla Basin</v>
      </c>
      <c r="D166" s="97" t="s">
        <v>477</v>
      </c>
      <c r="E166" s="83" t="s">
        <v>311</v>
      </c>
      <c r="F166" s="82">
        <v>-9.6926320323666619</v>
      </c>
      <c r="G166" s="81">
        <v>0</v>
      </c>
      <c r="H166" s="80">
        <v>0</v>
      </c>
    </row>
    <row r="167" spans="2:8" x14ac:dyDescent="0.6">
      <c r="B167" s="75" t="s">
        <v>107</v>
      </c>
      <c r="C167" s="75" t="str">
        <f t="shared" si="2"/>
        <v>Arkansas Arkla Basin</v>
      </c>
      <c r="D167" s="97" t="s">
        <v>477</v>
      </c>
      <c r="E167" s="83" t="s">
        <v>310</v>
      </c>
      <c r="F167" s="82">
        <v>-4.8513160161833309</v>
      </c>
      <c r="G167" s="81">
        <v>4.163037217732939E-3</v>
      </c>
      <c r="H167" s="80">
        <v>0.20815186088664694</v>
      </c>
    </row>
    <row r="168" spans="2:8" x14ac:dyDescent="0.6">
      <c r="B168" s="75" t="s">
        <v>107</v>
      </c>
      <c r="C168" s="75" t="str">
        <f t="shared" si="2"/>
        <v>Arkansas Arkla Basin</v>
      </c>
      <c r="D168" s="97" t="s">
        <v>477</v>
      </c>
      <c r="E168" s="83" t="s">
        <v>309</v>
      </c>
      <c r="F168" s="82">
        <v>-4.8413160161833311</v>
      </c>
      <c r="G168" s="81">
        <v>0</v>
      </c>
      <c r="H168" s="80">
        <v>0</v>
      </c>
    </row>
    <row r="169" spans="2:8" x14ac:dyDescent="0.6">
      <c r="B169" s="75" t="s">
        <v>107</v>
      </c>
      <c r="C169" s="75" t="str">
        <f t="shared" si="2"/>
        <v>Arkansas Arkla Basin</v>
      </c>
      <c r="D169" s="97" t="s">
        <v>477</v>
      </c>
      <c r="E169" s="83" t="s">
        <v>308</v>
      </c>
      <c r="F169" s="82">
        <v>0</v>
      </c>
      <c r="G169" s="81">
        <v>0.17306864615237419</v>
      </c>
      <c r="H169" s="80">
        <v>8.6534323076187079</v>
      </c>
    </row>
    <row r="170" spans="2:8" x14ac:dyDescent="0.6">
      <c r="B170" s="75" t="s">
        <v>107</v>
      </c>
      <c r="C170" s="75" t="str">
        <f t="shared" si="2"/>
        <v>Arkansas Arkla Basin</v>
      </c>
      <c r="D170" s="97" t="s">
        <v>477</v>
      </c>
      <c r="E170" s="83" t="s">
        <v>307</v>
      </c>
      <c r="F170" s="82">
        <v>0.01</v>
      </c>
      <c r="G170" s="81">
        <v>0</v>
      </c>
      <c r="H170" s="80">
        <v>0</v>
      </c>
    </row>
    <row r="171" spans="2:8" x14ac:dyDescent="0.6">
      <c r="B171" s="75" t="s">
        <v>107</v>
      </c>
      <c r="C171" s="75" t="str">
        <f t="shared" si="2"/>
        <v>Arkansas Arkla Basin</v>
      </c>
      <c r="D171" s="97" t="s">
        <v>477</v>
      </c>
      <c r="E171" s="83" t="s">
        <v>306</v>
      </c>
      <c r="F171" s="82">
        <v>4.8513160161833309</v>
      </c>
      <c r="G171" s="81">
        <v>0.35059431615134318</v>
      </c>
      <c r="H171" s="80">
        <v>17.529715807567158</v>
      </c>
    </row>
    <row r="172" spans="2:8" x14ac:dyDescent="0.6">
      <c r="B172" s="75" t="s">
        <v>107</v>
      </c>
      <c r="C172" s="75" t="str">
        <f t="shared" si="2"/>
        <v>Arkansas Arkla Basin</v>
      </c>
      <c r="D172" s="97" t="s">
        <v>477</v>
      </c>
      <c r="E172" s="83" t="s">
        <v>305</v>
      </c>
      <c r="F172" s="82">
        <v>4.8613160161833306</v>
      </c>
      <c r="G172" s="81">
        <v>3.040263796738617E-10</v>
      </c>
      <c r="H172" s="80">
        <v>1.5201318983693085E-8</v>
      </c>
    </row>
    <row r="173" spans="2:8" x14ac:dyDescent="0.6">
      <c r="B173" s="75" t="s">
        <v>107</v>
      </c>
      <c r="C173" s="75" t="str">
        <f t="shared" si="2"/>
        <v>Arkansas Arkla Basin</v>
      </c>
      <c r="D173" s="97" t="s">
        <v>477</v>
      </c>
      <c r="E173" s="83" t="s">
        <v>304</v>
      </c>
      <c r="F173" s="82">
        <v>9.7026320323666617</v>
      </c>
      <c r="G173" s="81">
        <v>0.17046417094849459</v>
      </c>
      <c r="H173" s="80">
        <v>8.5232085474247281</v>
      </c>
    </row>
    <row r="174" spans="2:8" x14ac:dyDescent="0.6">
      <c r="B174" s="75" t="s">
        <v>107</v>
      </c>
      <c r="C174" s="75" t="str">
        <f t="shared" si="2"/>
        <v>Arkansas Arkla Basin</v>
      </c>
      <c r="D174" s="97" t="s">
        <v>477</v>
      </c>
      <c r="E174" s="83" t="s">
        <v>303</v>
      </c>
      <c r="F174" s="82">
        <v>9.7126320323666615</v>
      </c>
      <c r="G174" s="81">
        <v>8.3736120735056776</v>
      </c>
      <c r="H174" s="80">
        <v>418.68060367528386</v>
      </c>
    </row>
    <row r="175" spans="2:8" x14ac:dyDescent="0.6">
      <c r="B175" s="75" t="s">
        <v>107</v>
      </c>
      <c r="C175" s="75" t="str">
        <f t="shared" si="2"/>
        <v>Arkansas Arkla Basin</v>
      </c>
      <c r="D175" s="97" t="s">
        <v>477</v>
      </c>
      <c r="E175" s="83" t="s">
        <v>302</v>
      </c>
      <c r="F175" s="82">
        <v>14.553948048549994</v>
      </c>
      <c r="G175" s="81">
        <v>2.5109119181829165E-2</v>
      </c>
      <c r="H175" s="80">
        <v>1.2554559590914582</v>
      </c>
    </row>
    <row r="176" spans="2:8" x14ac:dyDescent="0.6">
      <c r="B176" s="75" t="s">
        <v>107</v>
      </c>
      <c r="C176" s="75" t="str">
        <f t="shared" si="2"/>
        <v>Arkansas Arkla Basin</v>
      </c>
      <c r="D176" s="97" t="s">
        <v>477</v>
      </c>
      <c r="E176" s="83" t="s">
        <v>301</v>
      </c>
      <c r="F176" s="82">
        <v>14.563948048549994</v>
      </c>
      <c r="G176" s="81">
        <v>4.0312993095499952</v>
      </c>
      <c r="H176" s="80">
        <v>201.56496547749975</v>
      </c>
    </row>
    <row r="177" spans="2:8" x14ac:dyDescent="0.6">
      <c r="B177" s="75" t="s">
        <v>107</v>
      </c>
      <c r="C177" s="75" t="str">
        <f t="shared" si="2"/>
        <v>Arkansas Arkla Basin</v>
      </c>
      <c r="D177" s="97" t="s">
        <v>477</v>
      </c>
      <c r="E177" s="83" t="s">
        <v>300</v>
      </c>
      <c r="F177" s="82">
        <v>19.405264064733323</v>
      </c>
      <c r="G177" s="81">
        <v>0</v>
      </c>
      <c r="H177" s="80">
        <v>0</v>
      </c>
    </row>
    <row r="178" spans="2:8" x14ac:dyDescent="0.6">
      <c r="B178" s="75" t="s">
        <v>107</v>
      </c>
      <c r="C178" s="75" t="str">
        <f t="shared" si="2"/>
        <v>Arkansas Arkla Basin</v>
      </c>
      <c r="D178" s="97" t="s">
        <v>477</v>
      </c>
      <c r="E178" s="83" t="s">
        <v>299</v>
      </c>
      <c r="F178" s="82">
        <v>19.415264064733325</v>
      </c>
      <c r="G178" s="81">
        <v>0.12019888807582853</v>
      </c>
      <c r="H178" s="80">
        <v>6.009944403791426</v>
      </c>
    </row>
    <row r="179" spans="2:8" x14ac:dyDescent="0.6">
      <c r="B179" s="75" t="s">
        <v>107</v>
      </c>
      <c r="C179" s="75" t="str">
        <f t="shared" si="2"/>
        <v>Arkansas Arkla Basin</v>
      </c>
      <c r="D179" s="97" t="s">
        <v>477</v>
      </c>
      <c r="E179" s="83" t="s">
        <v>298</v>
      </c>
      <c r="F179" s="82">
        <v>24.256580080916656</v>
      </c>
      <c r="G179" s="81">
        <v>0</v>
      </c>
      <c r="H179" s="80">
        <v>0</v>
      </c>
    </row>
    <row r="180" spans="2:8" x14ac:dyDescent="0.6">
      <c r="B180" s="75" t="s">
        <v>107</v>
      </c>
      <c r="C180" s="75" t="str">
        <f t="shared" si="2"/>
        <v>Arkansas Arkla Basin</v>
      </c>
      <c r="D180" s="97" t="s">
        <v>477</v>
      </c>
      <c r="E180" s="83" t="s">
        <v>297</v>
      </c>
      <c r="F180" s="82">
        <v>24.266580080916658</v>
      </c>
      <c r="G180" s="81">
        <v>3.2044083554683002E-2</v>
      </c>
      <c r="H180" s="80">
        <v>1.6022041777341498</v>
      </c>
    </row>
    <row r="181" spans="2:8" x14ac:dyDescent="0.6">
      <c r="B181" s="75" t="s">
        <v>107</v>
      </c>
      <c r="C181" s="75" t="str">
        <f t="shared" si="2"/>
        <v>Arkansas Arkla Basin</v>
      </c>
      <c r="D181" s="97" t="s">
        <v>477</v>
      </c>
      <c r="E181" s="83" t="s">
        <v>296</v>
      </c>
      <c r="F181" s="82">
        <v>29.107896097099989</v>
      </c>
      <c r="G181" s="81">
        <v>0</v>
      </c>
      <c r="H181" s="80">
        <v>0</v>
      </c>
    </row>
    <row r="182" spans="2:8" x14ac:dyDescent="0.6">
      <c r="B182" s="75" t="s">
        <v>107</v>
      </c>
      <c r="C182" s="75" t="str">
        <f t="shared" si="2"/>
        <v>Arkansas Arkla Basin</v>
      </c>
      <c r="D182" s="97" t="s">
        <v>477</v>
      </c>
      <c r="E182" s="83" t="s">
        <v>295</v>
      </c>
      <c r="F182" s="82">
        <v>29.11789609709999</v>
      </c>
      <c r="G182" s="81">
        <v>4.0409092605350201E-2</v>
      </c>
      <c r="H182" s="80">
        <v>2.0204546302675106</v>
      </c>
    </row>
    <row r="183" spans="2:8" x14ac:dyDescent="0.6">
      <c r="B183" s="75" t="s">
        <v>107</v>
      </c>
      <c r="C183" s="75" t="str">
        <f t="shared" si="2"/>
        <v>Arkansas Arkla Basin</v>
      </c>
      <c r="D183" s="97" t="s">
        <v>477</v>
      </c>
      <c r="E183" s="83" t="s">
        <v>294</v>
      </c>
      <c r="F183" s="82">
        <v>33.959212113283321</v>
      </c>
      <c r="G183" s="81">
        <v>0</v>
      </c>
      <c r="H183" s="80">
        <v>0</v>
      </c>
    </row>
    <row r="184" spans="2:8" x14ac:dyDescent="0.6">
      <c r="B184" s="75" t="s">
        <v>107</v>
      </c>
      <c r="C184" s="75" t="str">
        <f t="shared" si="2"/>
        <v>Arkansas Arkla Basin</v>
      </c>
      <c r="D184" s="97" t="s">
        <v>477</v>
      </c>
      <c r="E184" s="83" t="s">
        <v>293</v>
      </c>
      <c r="F184" s="82">
        <v>33.969212113283319</v>
      </c>
      <c r="G184" s="81">
        <v>1.1599383285350861E-2</v>
      </c>
      <c r="H184" s="80">
        <v>0.57996916426754308</v>
      </c>
    </row>
    <row r="185" spans="2:8" x14ac:dyDescent="0.6">
      <c r="B185" s="75" t="s">
        <v>107</v>
      </c>
      <c r="C185" s="75" t="str">
        <f t="shared" si="2"/>
        <v>Arkansas Arkla Basin</v>
      </c>
      <c r="D185" s="97" t="s">
        <v>477</v>
      </c>
      <c r="E185" s="83" t="s">
        <v>292</v>
      </c>
      <c r="F185" s="82">
        <v>38.810528129466647</v>
      </c>
      <c r="G185" s="81">
        <v>0</v>
      </c>
      <c r="H185" s="80">
        <v>0</v>
      </c>
    </row>
    <row r="186" spans="2:8" x14ac:dyDescent="0.6">
      <c r="B186" s="75" t="s">
        <v>107</v>
      </c>
      <c r="C186" s="75" t="str">
        <f t="shared" si="2"/>
        <v>Arkansas Arkla Basin</v>
      </c>
      <c r="D186" s="97" t="s">
        <v>477</v>
      </c>
      <c r="E186" s="83" t="s">
        <v>291</v>
      </c>
      <c r="F186" s="82">
        <v>38.820528129466645</v>
      </c>
      <c r="G186" s="81">
        <v>2.1540998613691006E-2</v>
      </c>
      <c r="H186" s="80">
        <v>1.0770499306845502</v>
      </c>
    </row>
    <row r="187" spans="2:8" x14ac:dyDescent="0.6">
      <c r="B187" s="75" t="s">
        <v>107</v>
      </c>
      <c r="C187" s="75" t="str">
        <f t="shared" si="2"/>
        <v>Arkansas Arkla Basin</v>
      </c>
      <c r="D187" s="97" t="s">
        <v>477</v>
      </c>
      <c r="E187" s="83" t="s">
        <v>290</v>
      </c>
      <c r="F187" s="82">
        <v>43.66184414564998</v>
      </c>
      <c r="G187" s="81">
        <v>0</v>
      </c>
      <c r="H187" s="80">
        <v>0</v>
      </c>
    </row>
    <row r="188" spans="2:8" x14ac:dyDescent="0.6">
      <c r="B188" s="75" t="s">
        <v>107</v>
      </c>
      <c r="C188" s="75" t="str">
        <f t="shared" si="2"/>
        <v>Arkansas Arkla Basin</v>
      </c>
      <c r="D188" s="97" t="s">
        <v>477</v>
      </c>
      <c r="E188" s="83" t="s">
        <v>289</v>
      </c>
      <c r="F188" s="82">
        <v>43.671844145649978</v>
      </c>
      <c r="G188" s="81">
        <v>8.0583030018013483E-3</v>
      </c>
      <c r="H188" s="80">
        <v>0.4029151500900674</v>
      </c>
    </row>
    <row r="189" spans="2:8" x14ac:dyDescent="0.6">
      <c r="B189" s="75" t="s">
        <v>107</v>
      </c>
      <c r="C189" s="75" t="str">
        <f t="shared" si="2"/>
        <v>Arkansas Arkla Basin</v>
      </c>
      <c r="D189" s="97" t="s">
        <v>477</v>
      </c>
      <c r="E189" s="83" t="s">
        <v>288</v>
      </c>
      <c r="F189" s="82">
        <v>48.513160161833312</v>
      </c>
      <c r="G189" s="81">
        <v>0</v>
      </c>
      <c r="H189" s="80">
        <v>0</v>
      </c>
    </row>
    <row r="190" spans="2:8" x14ac:dyDescent="0.6">
      <c r="B190" s="75" t="s">
        <v>107</v>
      </c>
      <c r="C190" s="75" t="str">
        <f t="shared" si="2"/>
        <v>Arkansas Arkla Basin</v>
      </c>
      <c r="D190" s="97" t="s">
        <v>477</v>
      </c>
      <c r="E190" s="83" t="s">
        <v>287</v>
      </c>
      <c r="F190" s="82">
        <v>48.52316016183331</v>
      </c>
      <c r="G190" s="81">
        <v>0</v>
      </c>
      <c r="H190" s="80">
        <v>0</v>
      </c>
    </row>
    <row r="191" spans="2:8" x14ac:dyDescent="0.6">
      <c r="B191" s="75" t="s">
        <v>107</v>
      </c>
      <c r="C191" s="75" t="str">
        <f t="shared" si="2"/>
        <v>Arkansas Arkla Basin</v>
      </c>
      <c r="D191" s="97" t="s">
        <v>477</v>
      </c>
      <c r="E191" s="83" t="s">
        <v>286</v>
      </c>
      <c r="F191" s="82">
        <v>53.364476178016645</v>
      </c>
      <c r="G191" s="81">
        <v>0</v>
      </c>
      <c r="H191" s="80">
        <v>0</v>
      </c>
    </row>
    <row r="192" spans="2:8" x14ac:dyDescent="0.6">
      <c r="B192" s="75" t="s">
        <v>107</v>
      </c>
      <c r="C192" s="75" t="str">
        <f t="shared" si="2"/>
        <v>Arkansas Arkla Basin</v>
      </c>
      <c r="D192" s="97" t="s">
        <v>477</v>
      </c>
      <c r="E192" s="83" t="s">
        <v>285</v>
      </c>
      <c r="F192" s="82">
        <v>53.374476178016643</v>
      </c>
      <c r="G192" s="81">
        <v>0</v>
      </c>
      <c r="H192" s="80">
        <v>0</v>
      </c>
    </row>
    <row r="193" spans="2:8" x14ac:dyDescent="0.6">
      <c r="B193" s="75" t="s">
        <v>107</v>
      </c>
      <c r="C193" s="75" t="str">
        <f t="shared" si="2"/>
        <v>Arkansas Arkla Basin</v>
      </c>
      <c r="D193" s="97" t="s">
        <v>477</v>
      </c>
      <c r="E193" s="83" t="s">
        <v>284</v>
      </c>
      <c r="F193" s="82">
        <v>58.215792194199977</v>
      </c>
      <c r="G193" s="81">
        <v>0</v>
      </c>
      <c r="H193" s="80">
        <v>0</v>
      </c>
    </row>
    <row r="194" spans="2:8" ht="13.75" thickBot="1" x14ac:dyDescent="0.75">
      <c r="B194" s="75" t="s">
        <v>107</v>
      </c>
      <c r="C194" s="75" t="str">
        <f t="shared" si="2"/>
        <v>Arkansas Arkla Basin</v>
      </c>
      <c r="D194" s="98" t="s">
        <v>477</v>
      </c>
      <c r="E194" s="79" t="s">
        <v>282</v>
      </c>
      <c r="F194" s="78">
        <v>58.225792194199975</v>
      </c>
      <c r="G194" s="77">
        <v>8.0156140088863004E-3</v>
      </c>
      <c r="H194" s="76">
        <v>0.40078070044431496</v>
      </c>
    </row>
    <row r="195" spans="2:8" x14ac:dyDescent="0.6">
      <c r="B195" s="75" t="s">
        <v>107</v>
      </c>
      <c r="C195" s="75" t="str">
        <f t="shared" si="2"/>
        <v>Arkansas Desha Basin</v>
      </c>
      <c r="D195" s="96" t="s">
        <v>476</v>
      </c>
      <c r="E195" s="87" t="s">
        <v>320</v>
      </c>
      <c r="F195" s="86">
        <v>-29.107896097099989</v>
      </c>
      <c r="G195" s="85">
        <v>0</v>
      </c>
      <c r="H195" s="84">
        <v>0</v>
      </c>
    </row>
    <row r="196" spans="2:8" x14ac:dyDescent="0.6">
      <c r="B196" s="75" t="s">
        <v>107</v>
      </c>
      <c r="C196" s="75" t="str">
        <f t="shared" si="2"/>
        <v>Arkansas Desha Basin</v>
      </c>
      <c r="D196" s="97" t="s">
        <v>476</v>
      </c>
      <c r="E196" s="83" t="s">
        <v>319</v>
      </c>
      <c r="F196" s="82">
        <v>-29.097896097099987</v>
      </c>
      <c r="G196" s="81">
        <v>0</v>
      </c>
      <c r="H196" s="80">
        <v>0</v>
      </c>
    </row>
    <row r="197" spans="2:8" x14ac:dyDescent="0.6">
      <c r="B197" s="75" t="s">
        <v>107</v>
      </c>
      <c r="C197" s="75" t="str">
        <f t="shared" ref="C197:C260" si="3">IF(D197="",C196,D197)</f>
        <v>Arkansas Desha Basin</v>
      </c>
      <c r="D197" s="97" t="s">
        <v>476</v>
      </c>
      <c r="E197" s="83" t="s">
        <v>318</v>
      </c>
      <c r="F197" s="82">
        <v>-24.256580080916656</v>
      </c>
      <c r="G197" s="81">
        <v>0</v>
      </c>
      <c r="H197" s="80">
        <v>0</v>
      </c>
    </row>
    <row r="198" spans="2:8" x14ac:dyDescent="0.6">
      <c r="B198" s="75" t="s">
        <v>107</v>
      </c>
      <c r="C198" s="75" t="str">
        <f t="shared" si="3"/>
        <v>Arkansas Desha Basin</v>
      </c>
      <c r="D198" s="97" t="s">
        <v>476</v>
      </c>
      <c r="E198" s="83" t="s">
        <v>317</v>
      </c>
      <c r="F198" s="82">
        <v>-24.246580080916655</v>
      </c>
      <c r="G198" s="81">
        <v>0</v>
      </c>
      <c r="H198" s="80">
        <v>0</v>
      </c>
    </row>
    <row r="199" spans="2:8" x14ac:dyDescent="0.6">
      <c r="B199" s="75" t="s">
        <v>107</v>
      </c>
      <c r="C199" s="75" t="str">
        <f t="shared" si="3"/>
        <v>Arkansas Desha Basin</v>
      </c>
      <c r="D199" s="97" t="s">
        <v>476</v>
      </c>
      <c r="E199" s="83" t="s">
        <v>316</v>
      </c>
      <c r="F199" s="82">
        <v>-19.405264064733323</v>
      </c>
      <c r="G199" s="81">
        <v>0</v>
      </c>
      <c r="H199" s="80">
        <v>0</v>
      </c>
    </row>
    <row r="200" spans="2:8" x14ac:dyDescent="0.6">
      <c r="B200" s="75" t="s">
        <v>107</v>
      </c>
      <c r="C200" s="75" t="str">
        <f t="shared" si="3"/>
        <v>Arkansas Desha Basin</v>
      </c>
      <c r="D200" s="97" t="s">
        <v>476</v>
      </c>
      <c r="E200" s="83" t="s">
        <v>315</v>
      </c>
      <c r="F200" s="82">
        <v>-19.395264064733322</v>
      </c>
      <c r="G200" s="81">
        <v>0</v>
      </c>
      <c r="H200" s="80">
        <v>0</v>
      </c>
    </row>
    <row r="201" spans="2:8" x14ac:dyDescent="0.6">
      <c r="B201" s="75" t="s">
        <v>107</v>
      </c>
      <c r="C201" s="75" t="str">
        <f t="shared" si="3"/>
        <v>Arkansas Desha Basin</v>
      </c>
      <c r="D201" s="97" t="s">
        <v>476</v>
      </c>
      <c r="E201" s="83" t="s">
        <v>314</v>
      </c>
      <c r="F201" s="82">
        <v>-14.553948048549994</v>
      </c>
      <c r="G201" s="81">
        <v>0</v>
      </c>
      <c r="H201" s="80">
        <v>0</v>
      </c>
    </row>
    <row r="202" spans="2:8" x14ac:dyDescent="0.6">
      <c r="B202" s="75" t="s">
        <v>107</v>
      </c>
      <c r="C202" s="75" t="str">
        <f t="shared" si="3"/>
        <v>Arkansas Desha Basin</v>
      </c>
      <c r="D202" s="97" t="s">
        <v>476</v>
      </c>
      <c r="E202" s="83" t="s">
        <v>313</v>
      </c>
      <c r="F202" s="82">
        <v>-14.543948048549995</v>
      </c>
      <c r="G202" s="81">
        <v>0</v>
      </c>
      <c r="H202" s="80">
        <v>0</v>
      </c>
    </row>
    <row r="203" spans="2:8" x14ac:dyDescent="0.6">
      <c r="B203" s="75" t="s">
        <v>107</v>
      </c>
      <c r="C203" s="75" t="str">
        <f t="shared" si="3"/>
        <v>Arkansas Desha Basin</v>
      </c>
      <c r="D203" s="97" t="s">
        <v>476</v>
      </c>
      <c r="E203" s="83" t="s">
        <v>312</v>
      </c>
      <c r="F203" s="82">
        <v>-9.7026320323666617</v>
      </c>
      <c r="G203" s="81">
        <v>0</v>
      </c>
      <c r="H203" s="80">
        <v>0</v>
      </c>
    </row>
    <row r="204" spans="2:8" x14ac:dyDescent="0.6">
      <c r="B204" s="75" t="s">
        <v>107</v>
      </c>
      <c r="C204" s="75" t="str">
        <f t="shared" si="3"/>
        <v>Arkansas Desha Basin</v>
      </c>
      <c r="D204" s="97" t="s">
        <v>476</v>
      </c>
      <c r="E204" s="83" t="s">
        <v>311</v>
      </c>
      <c r="F204" s="82">
        <v>-9.6926320323666619</v>
      </c>
      <c r="G204" s="81">
        <v>0</v>
      </c>
      <c r="H204" s="80">
        <v>0</v>
      </c>
    </row>
    <row r="205" spans="2:8" x14ac:dyDescent="0.6">
      <c r="B205" s="75" t="s">
        <v>107</v>
      </c>
      <c r="C205" s="75" t="str">
        <f t="shared" si="3"/>
        <v>Arkansas Desha Basin</v>
      </c>
      <c r="D205" s="97" t="s">
        <v>476</v>
      </c>
      <c r="E205" s="83" t="s">
        <v>310</v>
      </c>
      <c r="F205" s="82">
        <v>-4.8513160161833309</v>
      </c>
      <c r="G205" s="81">
        <v>0</v>
      </c>
      <c r="H205" s="80">
        <v>0</v>
      </c>
    </row>
    <row r="206" spans="2:8" x14ac:dyDescent="0.6">
      <c r="B206" s="75" t="s">
        <v>107</v>
      </c>
      <c r="C206" s="75" t="str">
        <f t="shared" si="3"/>
        <v>Arkansas Desha Basin</v>
      </c>
      <c r="D206" s="97" t="s">
        <v>476</v>
      </c>
      <c r="E206" s="83" t="s">
        <v>309</v>
      </c>
      <c r="F206" s="82">
        <v>-4.8413160161833311</v>
      </c>
      <c r="G206" s="81">
        <v>0</v>
      </c>
      <c r="H206" s="80">
        <v>0</v>
      </c>
    </row>
    <row r="207" spans="2:8" x14ac:dyDescent="0.6">
      <c r="B207" s="75" t="s">
        <v>107</v>
      </c>
      <c r="C207" s="75" t="str">
        <f t="shared" si="3"/>
        <v>Arkansas Desha Basin</v>
      </c>
      <c r="D207" s="97" t="s">
        <v>476</v>
      </c>
      <c r="E207" s="83" t="s">
        <v>308</v>
      </c>
      <c r="F207" s="82">
        <v>0</v>
      </c>
      <c r="G207" s="81">
        <v>0</v>
      </c>
      <c r="H207" s="80">
        <v>0</v>
      </c>
    </row>
    <row r="208" spans="2:8" x14ac:dyDescent="0.6">
      <c r="B208" s="75" t="s">
        <v>107</v>
      </c>
      <c r="C208" s="75" t="str">
        <f t="shared" si="3"/>
        <v>Arkansas Desha Basin</v>
      </c>
      <c r="D208" s="97" t="s">
        <v>476</v>
      </c>
      <c r="E208" s="83" t="s">
        <v>307</v>
      </c>
      <c r="F208" s="82">
        <v>0.01</v>
      </c>
      <c r="G208" s="81">
        <v>0</v>
      </c>
      <c r="H208" s="80">
        <v>0</v>
      </c>
    </row>
    <row r="209" spans="2:8" x14ac:dyDescent="0.6">
      <c r="B209" s="75" t="s">
        <v>107</v>
      </c>
      <c r="C209" s="75" t="str">
        <f t="shared" si="3"/>
        <v>Arkansas Desha Basin</v>
      </c>
      <c r="D209" s="97" t="s">
        <v>476</v>
      </c>
      <c r="E209" s="83" t="s">
        <v>306</v>
      </c>
      <c r="F209" s="82">
        <v>4.8513160161833309</v>
      </c>
      <c r="G209" s="81">
        <v>0</v>
      </c>
      <c r="H209" s="80">
        <v>0</v>
      </c>
    </row>
    <row r="210" spans="2:8" x14ac:dyDescent="0.6">
      <c r="B210" s="75" t="s">
        <v>107</v>
      </c>
      <c r="C210" s="75" t="str">
        <f t="shared" si="3"/>
        <v>Arkansas Desha Basin</v>
      </c>
      <c r="D210" s="97" t="s">
        <v>476</v>
      </c>
      <c r="E210" s="83" t="s">
        <v>305</v>
      </c>
      <c r="F210" s="82">
        <v>4.8613160161833306</v>
      </c>
      <c r="G210" s="81">
        <v>1.436498081755562E-3</v>
      </c>
      <c r="H210" s="80">
        <v>7.1824904087778099E-2</v>
      </c>
    </row>
    <row r="211" spans="2:8" x14ac:dyDescent="0.6">
      <c r="B211" s="75" t="s">
        <v>107</v>
      </c>
      <c r="C211" s="75" t="str">
        <f t="shared" si="3"/>
        <v>Arkansas Desha Basin</v>
      </c>
      <c r="D211" s="97" t="s">
        <v>476</v>
      </c>
      <c r="E211" s="83" t="s">
        <v>304</v>
      </c>
      <c r="F211" s="82">
        <v>9.7026320323666617</v>
      </c>
      <c r="G211" s="81">
        <v>0</v>
      </c>
      <c r="H211" s="80">
        <v>0</v>
      </c>
    </row>
    <row r="212" spans="2:8" x14ac:dyDescent="0.6">
      <c r="B212" s="75" t="s">
        <v>107</v>
      </c>
      <c r="C212" s="75" t="str">
        <f t="shared" si="3"/>
        <v>Arkansas Desha Basin</v>
      </c>
      <c r="D212" s="97" t="s">
        <v>476</v>
      </c>
      <c r="E212" s="83" t="s">
        <v>303</v>
      </c>
      <c r="F212" s="82">
        <v>9.7126320323666615</v>
      </c>
      <c r="G212" s="81">
        <v>0.28687703319840197</v>
      </c>
      <c r="H212" s="80">
        <v>14.343851659920098</v>
      </c>
    </row>
    <row r="213" spans="2:8" x14ac:dyDescent="0.6">
      <c r="B213" s="75" t="s">
        <v>107</v>
      </c>
      <c r="C213" s="75" t="str">
        <f t="shared" si="3"/>
        <v>Arkansas Desha Basin</v>
      </c>
      <c r="D213" s="97" t="s">
        <v>476</v>
      </c>
      <c r="E213" s="83" t="s">
        <v>302</v>
      </c>
      <c r="F213" s="82">
        <v>14.553948048549994</v>
      </c>
      <c r="G213" s="81">
        <v>0</v>
      </c>
      <c r="H213" s="80">
        <v>0</v>
      </c>
    </row>
    <row r="214" spans="2:8" x14ac:dyDescent="0.6">
      <c r="B214" s="75" t="s">
        <v>107</v>
      </c>
      <c r="C214" s="75" t="str">
        <f t="shared" si="3"/>
        <v>Arkansas Desha Basin</v>
      </c>
      <c r="D214" s="97" t="s">
        <v>476</v>
      </c>
      <c r="E214" s="83" t="s">
        <v>301</v>
      </c>
      <c r="F214" s="82">
        <v>14.563948048549994</v>
      </c>
      <c r="G214" s="81">
        <v>22.994533604521031</v>
      </c>
      <c r="H214" s="80">
        <v>1149.7266802260515</v>
      </c>
    </row>
    <row r="215" spans="2:8" x14ac:dyDescent="0.6">
      <c r="B215" s="75" t="s">
        <v>107</v>
      </c>
      <c r="C215" s="75" t="str">
        <f t="shared" si="3"/>
        <v>Arkansas Desha Basin</v>
      </c>
      <c r="D215" s="97" t="s">
        <v>476</v>
      </c>
      <c r="E215" s="83" t="s">
        <v>300</v>
      </c>
      <c r="F215" s="82">
        <v>19.405264064733323</v>
      </c>
      <c r="G215" s="81">
        <v>0</v>
      </c>
      <c r="H215" s="80">
        <v>0</v>
      </c>
    </row>
    <row r="216" spans="2:8" x14ac:dyDescent="0.6">
      <c r="B216" s="75" t="s">
        <v>107</v>
      </c>
      <c r="C216" s="75" t="str">
        <f t="shared" si="3"/>
        <v>Arkansas Desha Basin</v>
      </c>
      <c r="D216" s="97" t="s">
        <v>476</v>
      </c>
      <c r="E216" s="83" t="s">
        <v>299</v>
      </c>
      <c r="F216" s="82">
        <v>19.415264064733325</v>
      </c>
      <c r="G216" s="81">
        <v>0.72706657594118751</v>
      </c>
      <c r="H216" s="80">
        <v>36.353328797059376</v>
      </c>
    </row>
    <row r="217" spans="2:8" x14ac:dyDescent="0.6">
      <c r="B217" s="75" t="s">
        <v>107</v>
      </c>
      <c r="C217" s="75" t="str">
        <f t="shared" si="3"/>
        <v>Arkansas Desha Basin</v>
      </c>
      <c r="D217" s="97" t="s">
        <v>476</v>
      </c>
      <c r="E217" s="83" t="s">
        <v>298</v>
      </c>
      <c r="F217" s="82">
        <v>24.256580080916656</v>
      </c>
      <c r="G217" s="81">
        <v>0</v>
      </c>
      <c r="H217" s="80">
        <v>0</v>
      </c>
    </row>
    <row r="218" spans="2:8" x14ac:dyDescent="0.6">
      <c r="B218" s="75" t="s">
        <v>107</v>
      </c>
      <c r="C218" s="75" t="str">
        <f t="shared" si="3"/>
        <v>Arkansas Desha Basin</v>
      </c>
      <c r="D218" s="97" t="s">
        <v>476</v>
      </c>
      <c r="E218" s="83" t="s">
        <v>297</v>
      </c>
      <c r="F218" s="82">
        <v>24.266580080916658</v>
      </c>
      <c r="G218" s="81">
        <v>2.1171871675454913E-2</v>
      </c>
      <c r="H218" s="80">
        <v>1.0585935837727456</v>
      </c>
    </row>
    <row r="219" spans="2:8" x14ac:dyDescent="0.6">
      <c r="B219" s="75" t="s">
        <v>107</v>
      </c>
      <c r="C219" s="75" t="str">
        <f t="shared" si="3"/>
        <v>Arkansas Desha Basin</v>
      </c>
      <c r="D219" s="97" t="s">
        <v>476</v>
      </c>
      <c r="E219" s="83" t="s">
        <v>296</v>
      </c>
      <c r="F219" s="82">
        <v>29.107896097099989</v>
      </c>
      <c r="G219" s="81">
        <v>0</v>
      </c>
      <c r="H219" s="80">
        <v>0</v>
      </c>
    </row>
    <row r="220" spans="2:8" x14ac:dyDescent="0.6">
      <c r="B220" s="75" t="s">
        <v>107</v>
      </c>
      <c r="C220" s="75" t="str">
        <f t="shared" si="3"/>
        <v>Arkansas Desha Basin</v>
      </c>
      <c r="D220" s="97" t="s">
        <v>476</v>
      </c>
      <c r="E220" s="83" t="s">
        <v>295</v>
      </c>
      <c r="F220" s="82">
        <v>29.11789609709999</v>
      </c>
      <c r="G220" s="81">
        <v>1.6100855824504767E-2</v>
      </c>
      <c r="H220" s="80">
        <v>0.80504279122523836</v>
      </c>
    </row>
    <row r="221" spans="2:8" x14ac:dyDescent="0.6">
      <c r="B221" s="75" t="s">
        <v>107</v>
      </c>
      <c r="C221" s="75" t="str">
        <f t="shared" si="3"/>
        <v>Arkansas Desha Basin</v>
      </c>
      <c r="D221" s="97" t="s">
        <v>476</v>
      </c>
      <c r="E221" s="83" t="s">
        <v>294</v>
      </c>
      <c r="F221" s="82">
        <v>33.959212113283321</v>
      </c>
      <c r="G221" s="81">
        <v>0</v>
      </c>
      <c r="H221" s="80">
        <v>0</v>
      </c>
    </row>
    <row r="222" spans="2:8" x14ac:dyDescent="0.6">
      <c r="B222" s="75" t="s">
        <v>107</v>
      </c>
      <c r="C222" s="75" t="str">
        <f t="shared" si="3"/>
        <v>Arkansas Desha Basin</v>
      </c>
      <c r="D222" s="97" t="s">
        <v>476</v>
      </c>
      <c r="E222" s="83" t="s">
        <v>293</v>
      </c>
      <c r="F222" s="82">
        <v>33.969212113283319</v>
      </c>
      <c r="G222" s="81">
        <v>0</v>
      </c>
      <c r="H222" s="80">
        <v>0</v>
      </c>
    </row>
    <row r="223" spans="2:8" x14ac:dyDescent="0.6">
      <c r="B223" s="75" t="s">
        <v>107</v>
      </c>
      <c r="C223" s="75" t="str">
        <f t="shared" si="3"/>
        <v>Arkansas Desha Basin</v>
      </c>
      <c r="D223" s="97" t="s">
        <v>476</v>
      </c>
      <c r="E223" s="83" t="s">
        <v>292</v>
      </c>
      <c r="F223" s="82">
        <v>38.810528129466647</v>
      </c>
      <c r="G223" s="81">
        <v>0</v>
      </c>
      <c r="H223" s="80">
        <v>0</v>
      </c>
    </row>
    <row r="224" spans="2:8" x14ac:dyDescent="0.6">
      <c r="B224" s="75" t="s">
        <v>107</v>
      </c>
      <c r="C224" s="75" t="str">
        <f t="shared" si="3"/>
        <v>Arkansas Desha Basin</v>
      </c>
      <c r="D224" s="97" t="s">
        <v>476</v>
      </c>
      <c r="E224" s="83" t="s">
        <v>291</v>
      </c>
      <c r="F224" s="82">
        <v>38.820528129466645</v>
      </c>
      <c r="G224" s="81">
        <v>0</v>
      </c>
      <c r="H224" s="80">
        <v>0</v>
      </c>
    </row>
    <row r="225" spans="2:8" x14ac:dyDescent="0.6">
      <c r="B225" s="75" t="s">
        <v>107</v>
      </c>
      <c r="C225" s="75" t="str">
        <f t="shared" si="3"/>
        <v>Arkansas Desha Basin</v>
      </c>
      <c r="D225" s="97" t="s">
        <v>476</v>
      </c>
      <c r="E225" s="83" t="s">
        <v>290</v>
      </c>
      <c r="F225" s="82">
        <v>43.66184414564998</v>
      </c>
      <c r="G225" s="81">
        <v>0</v>
      </c>
      <c r="H225" s="80">
        <v>0</v>
      </c>
    </row>
    <row r="226" spans="2:8" x14ac:dyDescent="0.6">
      <c r="B226" s="75" t="s">
        <v>107</v>
      </c>
      <c r="C226" s="75" t="str">
        <f t="shared" si="3"/>
        <v>Arkansas Desha Basin</v>
      </c>
      <c r="D226" s="97" t="s">
        <v>476</v>
      </c>
      <c r="E226" s="83" t="s">
        <v>289</v>
      </c>
      <c r="F226" s="82">
        <v>43.671844145649978</v>
      </c>
      <c r="G226" s="81">
        <v>8.1111111894961365E-3</v>
      </c>
      <c r="H226" s="80">
        <v>0.40555555947480681</v>
      </c>
    </row>
    <row r="227" spans="2:8" x14ac:dyDescent="0.6">
      <c r="B227" s="75" t="s">
        <v>107</v>
      </c>
      <c r="C227" s="75" t="str">
        <f t="shared" si="3"/>
        <v>Arkansas Desha Basin</v>
      </c>
      <c r="D227" s="97" t="s">
        <v>476</v>
      </c>
      <c r="E227" s="83" t="s">
        <v>288</v>
      </c>
      <c r="F227" s="82">
        <v>48.513160161833312</v>
      </c>
      <c r="G227" s="81">
        <v>0</v>
      </c>
      <c r="H227" s="80">
        <v>0</v>
      </c>
    </row>
    <row r="228" spans="2:8" x14ac:dyDescent="0.6">
      <c r="B228" s="75" t="s">
        <v>107</v>
      </c>
      <c r="C228" s="75" t="str">
        <f t="shared" si="3"/>
        <v>Arkansas Desha Basin</v>
      </c>
      <c r="D228" s="97" t="s">
        <v>476</v>
      </c>
      <c r="E228" s="83" t="s">
        <v>287</v>
      </c>
      <c r="F228" s="82">
        <v>48.52316016183331</v>
      </c>
      <c r="G228" s="81">
        <v>0</v>
      </c>
      <c r="H228" s="80">
        <v>0</v>
      </c>
    </row>
    <row r="229" spans="2:8" x14ac:dyDescent="0.6">
      <c r="B229" s="75" t="s">
        <v>107</v>
      </c>
      <c r="C229" s="75" t="str">
        <f t="shared" si="3"/>
        <v>Arkansas Desha Basin</v>
      </c>
      <c r="D229" s="97" t="s">
        <v>476</v>
      </c>
      <c r="E229" s="83" t="s">
        <v>286</v>
      </c>
      <c r="F229" s="82">
        <v>53.364476178016645</v>
      </c>
      <c r="G229" s="81">
        <v>0</v>
      </c>
      <c r="H229" s="80">
        <v>0</v>
      </c>
    </row>
    <row r="230" spans="2:8" x14ac:dyDescent="0.6">
      <c r="B230" s="75" t="s">
        <v>107</v>
      </c>
      <c r="C230" s="75" t="str">
        <f t="shared" si="3"/>
        <v>Arkansas Desha Basin</v>
      </c>
      <c r="D230" s="97" t="s">
        <v>476</v>
      </c>
      <c r="E230" s="83" t="s">
        <v>285</v>
      </c>
      <c r="F230" s="82">
        <v>53.374476178016643</v>
      </c>
      <c r="G230" s="81">
        <v>0</v>
      </c>
      <c r="H230" s="80">
        <v>0</v>
      </c>
    </row>
    <row r="231" spans="2:8" x14ac:dyDescent="0.6">
      <c r="B231" s="75" t="s">
        <v>107</v>
      </c>
      <c r="C231" s="75" t="str">
        <f t="shared" si="3"/>
        <v>Arkansas Desha Basin</v>
      </c>
      <c r="D231" s="97" t="s">
        <v>476</v>
      </c>
      <c r="E231" s="83" t="s">
        <v>284</v>
      </c>
      <c r="F231" s="82">
        <v>58.215792194199977</v>
      </c>
      <c r="G231" s="81">
        <v>0</v>
      </c>
      <c r="H231" s="80">
        <v>0</v>
      </c>
    </row>
    <row r="232" spans="2:8" ht="13.75" thickBot="1" x14ac:dyDescent="0.75">
      <c r="B232" s="75" t="s">
        <v>107</v>
      </c>
      <c r="C232" s="75" t="str">
        <f t="shared" si="3"/>
        <v>Arkansas Desha Basin</v>
      </c>
      <c r="D232" s="98" t="s">
        <v>476</v>
      </c>
      <c r="E232" s="79" t="s">
        <v>282</v>
      </c>
      <c r="F232" s="78">
        <v>58.225792194199975</v>
      </c>
      <c r="G232" s="77">
        <v>2.5279528280669839E-3</v>
      </c>
      <c r="H232" s="76">
        <v>0.12639764140334919</v>
      </c>
    </row>
    <row r="233" spans="2:8" x14ac:dyDescent="0.6">
      <c r="B233" s="75" t="s">
        <v>107</v>
      </c>
      <c r="C233" s="75" t="str">
        <f t="shared" si="3"/>
        <v>Arkansas Ouachita Folded Belt</v>
      </c>
      <c r="D233" s="96" t="s">
        <v>475</v>
      </c>
      <c r="E233" s="87" t="s">
        <v>320</v>
      </c>
      <c r="F233" s="86">
        <v>-29.107896097099989</v>
      </c>
      <c r="G233" s="85">
        <v>0</v>
      </c>
      <c r="H233" s="84">
        <v>0</v>
      </c>
    </row>
    <row r="234" spans="2:8" x14ac:dyDescent="0.6">
      <c r="B234" s="75" t="s">
        <v>107</v>
      </c>
      <c r="C234" s="75" t="str">
        <f t="shared" si="3"/>
        <v>Arkansas Ouachita Folded Belt</v>
      </c>
      <c r="D234" s="97" t="s">
        <v>475</v>
      </c>
      <c r="E234" s="83" t="s">
        <v>319</v>
      </c>
      <c r="F234" s="82">
        <v>-29.097896097099987</v>
      </c>
      <c r="G234" s="81">
        <v>0</v>
      </c>
      <c r="H234" s="80">
        <v>0</v>
      </c>
    </row>
    <row r="235" spans="2:8" x14ac:dyDescent="0.6">
      <c r="B235" s="75" t="s">
        <v>107</v>
      </c>
      <c r="C235" s="75" t="str">
        <f t="shared" si="3"/>
        <v>Arkansas Ouachita Folded Belt</v>
      </c>
      <c r="D235" s="97" t="s">
        <v>475</v>
      </c>
      <c r="E235" s="83" t="s">
        <v>318</v>
      </c>
      <c r="F235" s="82">
        <v>-24.256580080916656</v>
      </c>
      <c r="G235" s="81">
        <v>0</v>
      </c>
      <c r="H235" s="80">
        <v>0</v>
      </c>
    </row>
    <row r="236" spans="2:8" x14ac:dyDescent="0.6">
      <c r="B236" s="75" t="s">
        <v>107</v>
      </c>
      <c r="C236" s="75" t="str">
        <f t="shared" si="3"/>
        <v>Arkansas Ouachita Folded Belt</v>
      </c>
      <c r="D236" s="97" t="s">
        <v>475</v>
      </c>
      <c r="E236" s="83" t="s">
        <v>317</v>
      </c>
      <c r="F236" s="82">
        <v>-24.246580080916655</v>
      </c>
      <c r="G236" s="81">
        <v>0</v>
      </c>
      <c r="H236" s="80">
        <v>0</v>
      </c>
    </row>
    <row r="237" spans="2:8" x14ac:dyDescent="0.6">
      <c r="B237" s="75" t="s">
        <v>107</v>
      </c>
      <c r="C237" s="75" t="str">
        <f t="shared" si="3"/>
        <v>Arkansas Ouachita Folded Belt</v>
      </c>
      <c r="D237" s="97" t="s">
        <v>475</v>
      </c>
      <c r="E237" s="83" t="s">
        <v>316</v>
      </c>
      <c r="F237" s="82">
        <v>-19.405264064733323</v>
      </c>
      <c r="G237" s="81">
        <v>0</v>
      </c>
      <c r="H237" s="80">
        <v>0</v>
      </c>
    </row>
    <row r="238" spans="2:8" x14ac:dyDescent="0.6">
      <c r="B238" s="75" t="s">
        <v>107</v>
      </c>
      <c r="C238" s="75" t="str">
        <f t="shared" si="3"/>
        <v>Arkansas Ouachita Folded Belt</v>
      </c>
      <c r="D238" s="97" t="s">
        <v>475</v>
      </c>
      <c r="E238" s="83" t="s">
        <v>315</v>
      </c>
      <c r="F238" s="82">
        <v>-19.395264064733322</v>
      </c>
      <c r="G238" s="81">
        <v>0</v>
      </c>
      <c r="H238" s="80">
        <v>0</v>
      </c>
    </row>
    <row r="239" spans="2:8" x14ac:dyDescent="0.6">
      <c r="B239" s="75" t="s">
        <v>107</v>
      </c>
      <c r="C239" s="75" t="str">
        <f t="shared" si="3"/>
        <v>Arkansas Ouachita Folded Belt</v>
      </c>
      <c r="D239" s="97" t="s">
        <v>475</v>
      </c>
      <c r="E239" s="83" t="s">
        <v>314</v>
      </c>
      <c r="F239" s="82">
        <v>-14.553948048549994</v>
      </c>
      <c r="G239" s="81">
        <v>0</v>
      </c>
      <c r="H239" s="80">
        <v>0</v>
      </c>
    </row>
    <row r="240" spans="2:8" x14ac:dyDescent="0.6">
      <c r="B240" s="75" t="s">
        <v>107</v>
      </c>
      <c r="C240" s="75" t="str">
        <f t="shared" si="3"/>
        <v>Arkansas Ouachita Folded Belt</v>
      </c>
      <c r="D240" s="97" t="s">
        <v>475</v>
      </c>
      <c r="E240" s="83" t="s">
        <v>313</v>
      </c>
      <c r="F240" s="82">
        <v>-14.543948048549995</v>
      </c>
      <c r="G240" s="81">
        <v>0</v>
      </c>
      <c r="H240" s="80">
        <v>0</v>
      </c>
    </row>
    <row r="241" spans="2:8" x14ac:dyDescent="0.6">
      <c r="B241" s="75" t="s">
        <v>107</v>
      </c>
      <c r="C241" s="75" t="str">
        <f t="shared" si="3"/>
        <v>Arkansas Ouachita Folded Belt</v>
      </c>
      <c r="D241" s="97" t="s">
        <v>475</v>
      </c>
      <c r="E241" s="83" t="s">
        <v>312</v>
      </c>
      <c r="F241" s="82">
        <v>-9.7026320323666617</v>
      </c>
      <c r="G241" s="81">
        <v>0</v>
      </c>
      <c r="H241" s="80">
        <v>0</v>
      </c>
    </row>
    <row r="242" spans="2:8" x14ac:dyDescent="0.6">
      <c r="B242" s="75" t="s">
        <v>107</v>
      </c>
      <c r="C242" s="75" t="str">
        <f t="shared" si="3"/>
        <v>Arkansas Ouachita Folded Belt</v>
      </c>
      <c r="D242" s="97" t="s">
        <v>475</v>
      </c>
      <c r="E242" s="83" t="s">
        <v>311</v>
      </c>
      <c r="F242" s="82">
        <v>-9.6926320323666619</v>
      </c>
      <c r="G242" s="81">
        <v>0</v>
      </c>
      <c r="H242" s="80">
        <v>0</v>
      </c>
    </row>
    <row r="243" spans="2:8" x14ac:dyDescent="0.6">
      <c r="B243" s="75" t="s">
        <v>107</v>
      </c>
      <c r="C243" s="75" t="str">
        <f t="shared" si="3"/>
        <v>Arkansas Ouachita Folded Belt</v>
      </c>
      <c r="D243" s="97" t="s">
        <v>475</v>
      </c>
      <c r="E243" s="83" t="s">
        <v>310</v>
      </c>
      <c r="F243" s="82">
        <v>-4.8513160161833309</v>
      </c>
      <c r="G243" s="81">
        <v>0</v>
      </c>
      <c r="H243" s="80">
        <v>0</v>
      </c>
    </row>
    <row r="244" spans="2:8" x14ac:dyDescent="0.6">
      <c r="B244" s="75" t="s">
        <v>107</v>
      </c>
      <c r="C244" s="75" t="str">
        <f t="shared" si="3"/>
        <v>Arkansas Ouachita Folded Belt</v>
      </c>
      <c r="D244" s="97" t="s">
        <v>475</v>
      </c>
      <c r="E244" s="83" t="s">
        <v>309</v>
      </c>
      <c r="F244" s="82">
        <v>-4.8413160161833311</v>
      </c>
      <c r="G244" s="81">
        <v>0</v>
      </c>
      <c r="H244" s="80">
        <v>0</v>
      </c>
    </row>
    <row r="245" spans="2:8" x14ac:dyDescent="0.6">
      <c r="B245" s="75" t="s">
        <v>107</v>
      </c>
      <c r="C245" s="75" t="str">
        <f t="shared" si="3"/>
        <v>Arkansas Ouachita Folded Belt</v>
      </c>
      <c r="D245" s="97" t="s">
        <v>475</v>
      </c>
      <c r="E245" s="83" t="s">
        <v>308</v>
      </c>
      <c r="F245" s="82">
        <v>0</v>
      </c>
      <c r="G245" s="81">
        <v>0</v>
      </c>
      <c r="H245" s="80">
        <v>0</v>
      </c>
    </row>
    <row r="246" spans="2:8" x14ac:dyDescent="0.6">
      <c r="B246" s="75" t="s">
        <v>107</v>
      </c>
      <c r="C246" s="75" t="str">
        <f t="shared" si="3"/>
        <v>Arkansas Ouachita Folded Belt</v>
      </c>
      <c r="D246" s="97" t="s">
        <v>475</v>
      </c>
      <c r="E246" s="83" t="s">
        <v>307</v>
      </c>
      <c r="F246" s="82">
        <v>0.01</v>
      </c>
      <c r="G246" s="81">
        <v>0</v>
      </c>
      <c r="H246" s="80">
        <v>0</v>
      </c>
    </row>
    <row r="247" spans="2:8" x14ac:dyDescent="0.6">
      <c r="B247" s="75" t="s">
        <v>107</v>
      </c>
      <c r="C247" s="75" t="str">
        <f t="shared" si="3"/>
        <v>Arkansas Ouachita Folded Belt</v>
      </c>
      <c r="D247" s="97" t="s">
        <v>475</v>
      </c>
      <c r="E247" s="83" t="s">
        <v>306</v>
      </c>
      <c r="F247" s="82">
        <v>4.8513160161833309</v>
      </c>
      <c r="G247" s="81">
        <v>0</v>
      </c>
      <c r="H247" s="80">
        <v>0</v>
      </c>
    </row>
    <row r="248" spans="2:8" x14ac:dyDescent="0.6">
      <c r="B248" s="75" t="s">
        <v>107</v>
      </c>
      <c r="C248" s="75" t="str">
        <f t="shared" si="3"/>
        <v>Arkansas Ouachita Folded Belt</v>
      </c>
      <c r="D248" s="97" t="s">
        <v>475</v>
      </c>
      <c r="E248" s="83" t="s">
        <v>305</v>
      </c>
      <c r="F248" s="82">
        <v>4.8613160161833306</v>
      </c>
      <c r="G248" s="81">
        <v>8.5411813397313934E-10</v>
      </c>
      <c r="H248" s="80">
        <v>4.270590669865697E-8</v>
      </c>
    </row>
    <row r="249" spans="2:8" x14ac:dyDescent="0.6">
      <c r="B249" s="75" t="s">
        <v>107</v>
      </c>
      <c r="C249" s="75" t="str">
        <f t="shared" si="3"/>
        <v>Arkansas Ouachita Folded Belt</v>
      </c>
      <c r="D249" s="97" t="s">
        <v>475</v>
      </c>
      <c r="E249" s="83" t="s">
        <v>304</v>
      </c>
      <c r="F249" s="82">
        <v>9.7026320323666617</v>
      </c>
      <c r="G249" s="81">
        <v>0</v>
      </c>
      <c r="H249" s="80">
        <v>0</v>
      </c>
    </row>
    <row r="250" spans="2:8" x14ac:dyDescent="0.6">
      <c r="B250" s="75" t="s">
        <v>107</v>
      </c>
      <c r="C250" s="75" t="str">
        <f t="shared" si="3"/>
        <v>Arkansas Ouachita Folded Belt</v>
      </c>
      <c r="D250" s="97" t="s">
        <v>475</v>
      </c>
      <c r="E250" s="83" t="s">
        <v>303</v>
      </c>
      <c r="F250" s="82">
        <v>9.7126320323666615</v>
      </c>
      <c r="G250" s="81">
        <v>0</v>
      </c>
      <c r="H250" s="80">
        <v>0</v>
      </c>
    </row>
    <row r="251" spans="2:8" x14ac:dyDescent="0.6">
      <c r="B251" s="75" t="s">
        <v>107</v>
      </c>
      <c r="C251" s="75" t="str">
        <f t="shared" si="3"/>
        <v>Arkansas Ouachita Folded Belt</v>
      </c>
      <c r="D251" s="97" t="s">
        <v>475</v>
      </c>
      <c r="E251" s="83" t="s">
        <v>302</v>
      </c>
      <c r="F251" s="82">
        <v>14.553948048549994</v>
      </c>
      <c r="G251" s="81">
        <v>0</v>
      </c>
      <c r="H251" s="80">
        <v>0</v>
      </c>
    </row>
    <row r="252" spans="2:8" x14ac:dyDescent="0.6">
      <c r="B252" s="75" t="s">
        <v>107</v>
      </c>
      <c r="C252" s="75" t="str">
        <f t="shared" si="3"/>
        <v>Arkansas Ouachita Folded Belt</v>
      </c>
      <c r="D252" s="97" t="s">
        <v>475</v>
      </c>
      <c r="E252" s="83" t="s">
        <v>301</v>
      </c>
      <c r="F252" s="82">
        <v>14.563948048549994</v>
      </c>
      <c r="G252" s="81">
        <v>0.65381907266554851</v>
      </c>
      <c r="H252" s="80">
        <v>32.690953633277424</v>
      </c>
    </row>
    <row r="253" spans="2:8" x14ac:dyDescent="0.6">
      <c r="B253" s="75" t="s">
        <v>107</v>
      </c>
      <c r="C253" s="75" t="str">
        <f t="shared" si="3"/>
        <v>Arkansas Ouachita Folded Belt</v>
      </c>
      <c r="D253" s="97" t="s">
        <v>475</v>
      </c>
      <c r="E253" s="83" t="s">
        <v>300</v>
      </c>
      <c r="F253" s="82">
        <v>19.405264064733323</v>
      </c>
      <c r="G253" s="81">
        <v>0</v>
      </c>
      <c r="H253" s="80">
        <v>0</v>
      </c>
    </row>
    <row r="254" spans="2:8" x14ac:dyDescent="0.6">
      <c r="B254" s="75" t="s">
        <v>107</v>
      </c>
      <c r="C254" s="75" t="str">
        <f t="shared" si="3"/>
        <v>Arkansas Ouachita Folded Belt</v>
      </c>
      <c r="D254" s="97" t="s">
        <v>475</v>
      </c>
      <c r="E254" s="83" t="s">
        <v>299</v>
      </c>
      <c r="F254" s="82">
        <v>19.415264064733325</v>
      </c>
      <c r="G254" s="81">
        <v>8.236543431330387E-2</v>
      </c>
      <c r="H254" s="80">
        <v>4.1182717156651938</v>
      </c>
    </row>
    <row r="255" spans="2:8" x14ac:dyDescent="0.6">
      <c r="B255" s="75" t="s">
        <v>107</v>
      </c>
      <c r="C255" s="75" t="str">
        <f t="shared" si="3"/>
        <v>Arkansas Ouachita Folded Belt</v>
      </c>
      <c r="D255" s="97" t="s">
        <v>475</v>
      </c>
      <c r="E255" s="83" t="s">
        <v>298</v>
      </c>
      <c r="F255" s="82">
        <v>24.256580080916656</v>
      </c>
      <c r="G255" s="81">
        <v>0</v>
      </c>
      <c r="H255" s="80">
        <v>0</v>
      </c>
    </row>
    <row r="256" spans="2:8" x14ac:dyDescent="0.6">
      <c r="B256" s="75" t="s">
        <v>107</v>
      </c>
      <c r="C256" s="75" t="str">
        <f t="shared" si="3"/>
        <v>Arkansas Ouachita Folded Belt</v>
      </c>
      <c r="D256" s="97" t="s">
        <v>475</v>
      </c>
      <c r="E256" s="83" t="s">
        <v>297</v>
      </c>
      <c r="F256" s="82">
        <v>24.266580080916658</v>
      </c>
      <c r="G256" s="81">
        <v>7.390790957898942E-2</v>
      </c>
      <c r="H256" s="80">
        <v>3.6953954789494716</v>
      </c>
    </row>
    <row r="257" spans="2:8" x14ac:dyDescent="0.6">
      <c r="B257" s="75" t="s">
        <v>107</v>
      </c>
      <c r="C257" s="75" t="str">
        <f t="shared" si="3"/>
        <v>Arkansas Ouachita Folded Belt</v>
      </c>
      <c r="D257" s="97" t="s">
        <v>475</v>
      </c>
      <c r="E257" s="83" t="s">
        <v>296</v>
      </c>
      <c r="F257" s="82">
        <v>29.107896097099989</v>
      </c>
      <c r="G257" s="81">
        <v>0</v>
      </c>
      <c r="H257" s="80">
        <v>0</v>
      </c>
    </row>
    <row r="258" spans="2:8" x14ac:dyDescent="0.6">
      <c r="B258" s="75" t="s">
        <v>107</v>
      </c>
      <c r="C258" s="75" t="str">
        <f t="shared" si="3"/>
        <v>Arkansas Ouachita Folded Belt</v>
      </c>
      <c r="D258" s="97" t="s">
        <v>475</v>
      </c>
      <c r="E258" s="83" t="s">
        <v>295</v>
      </c>
      <c r="F258" s="82">
        <v>29.11789609709999</v>
      </c>
      <c r="G258" s="81">
        <v>0</v>
      </c>
      <c r="H258" s="80">
        <v>0</v>
      </c>
    </row>
    <row r="259" spans="2:8" x14ac:dyDescent="0.6">
      <c r="B259" s="75" t="s">
        <v>107</v>
      </c>
      <c r="C259" s="75" t="str">
        <f t="shared" si="3"/>
        <v>Arkansas Ouachita Folded Belt</v>
      </c>
      <c r="D259" s="97" t="s">
        <v>475</v>
      </c>
      <c r="E259" s="83" t="s">
        <v>294</v>
      </c>
      <c r="F259" s="82">
        <v>33.959212113283321</v>
      </c>
      <c r="G259" s="81">
        <v>0</v>
      </c>
      <c r="H259" s="80">
        <v>0</v>
      </c>
    </row>
    <row r="260" spans="2:8" x14ac:dyDescent="0.6">
      <c r="B260" s="75" t="s">
        <v>107</v>
      </c>
      <c r="C260" s="75" t="str">
        <f t="shared" si="3"/>
        <v>Arkansas Ouachita Folded Belt</v>
      </c>
      <c r="D260" s="97" t="s">
        <v>475</v>
      </c>
      <c r="E260" s="83" t="s">
        <v>293</v>
      </c>
      <c r="F260" s="82">
        <v>33.969212113283319</v>
      </c>
      <c r="G260" s="81">
        <v>0</v>
      </c>
      <c r="H260" s="80">
        <v>0</v>
      </c>
    </row>
    <row r="261" spans="2:8" x14ac:dyDescent="0.6">
      <c r="B261" s="75" t="s">
        <v>107</v>
      </c>
      <c r="C261" s="75" t="str">
        <f t="shared" ref="C261:C324" si="4">IF(D261="",C260,D261)</f>
        <v>Arkansas Ouachita Folded Belt</v>
      </c>
      <c r="D261" s="97" t="s">
        <v>475</v>
      </c>
      <c r="E261" s="83" t="s">
        <v>292</v>
      </c>
      <c r="F261" s="82">
        <v>38.810528129466647</v>
      </c>
      <c r="G261" s="81">
        <v>0</v>
      </c>
      <c r="H261" s="80">
        <v>0</v>
      </c>
    </row>
    <row r="262" spans="2:8" x14ac:dyDescent="0.6">
      <c r="B262" s="75" t="s">
        <v>107</v>
      </c>
      <c r="C262" s="75" t="str">
        <f t="shared" si="4"/>
        <v>Arkansas Ouachita Folded Belt</v>
      </c>
      <c r="D262" s="97" t="s">
        <v>475</v>
      </c>
      <c r="E262" s="83" t="s">
        <v>291</v>
      </c>
      <c r="F262" s="82">
        <v>38.820528129466645</v>
      </c>
      <c r="G262" s="81">
        <v>0</v>
      </c>
      <c r="H262" s="80">
        <v>0</v>
      </c>
    </row>
    <row r="263" spans="2:8" x14ac:dyDescent="0.6">
      <c r="B263" s="75" t="s">
        <v>107</v>
      </c>
      <c r="C263" s="75" t="str">
        <f t="shared" si="4"/>
        <v>Arkansas Ouachita Folded Belt</v>
      </c>
      <c r="D263" s="97" t="s">
        <v>475</v>
      </c>
      <c r="E263" s="83" t="s">
        <v>290</v>
      </c>
      <c r="F263" s="82">
        <v>43.66184414564998</v>
      </c>
      <c r="G263" s="81">
        <v>0</v>
      </c>
      <c r="H263" s="80">
        <v>0</v>
      </c>
    </row>
    <row r="264" spans="2:8" x14ac:dyDescent="0.6">
      <c r="B264" s="75" t="s">
        <v>107</v>
      </c>
      <c r="C264" s="75" t="str">
        <f t="shared" si="4"/>
        <v>Arkansas Ouachita Folded Belt</v>
      </c>
      <c r="D264" s="97" t="s">
        <v>475</v>
      </c>
      <c r="E264" s="83" t="s">
        <v>289</v>
      </c>
      <c r="F264" s="82">
        <v>43.671844145649978</v>
      </c>
      <c r="G264" s="81">
        <v>0</v>
      </c>
      <c r="H264" s="80">
        <v>0</v>
      </c>
    </row>
    <row r="265" spans="2:8" x14ac:dyDescent="0.6">
      <c r="B265" s="75" t="s">
        <v>107</v>
      </c>
      <c r="C265" s="75" t="str">
        <f t="shared" si="4"/>
        <v>Arkansas Ouachita Folded Belt</v>
      </c>
      <c r="D265" s="97" t="s">
        <v>475</v>
      </c>
      <c r="E265" s="83" t="s">
        <v>288</v>
      </c>
      <c r="F265" s="82">
        <v>48.513160161833312</v>
      </c>
      <c r="G265" s="81">
        <v>0</v>
      </c>
      <c r="H265" s="80">
        <v>0</v>
      </c>
    </row>
    <row r="266" spans="2:8" x14ac:dyDescent="0.6">
      <c r="B266" s="75" t="s">
        <v>107</v>
      </c>
      <c r="C266" s="75" t="str">
        <f t="shared" si="4"/>
        <v>Arkansas Ouachita Folded Belt</v>
      </c>
      <c r="D266" s="97" t="s">
        <v>475</v>
      </c>
      <c r="E266" s="83" t="s">
        <v>287</v>
      </c>
      <c r="F266" s="82">
        <v>48.52316016183331</v>
      </c>
      <c r="G266" s="81">
        <v>0</v>
      </c>
      <c r="H266" s="80">
        <v>0</v>
      </c>
    </row>
    <row r="267" spans="2:8" x14ac:dyDescent="0.6">
      <c r="B267" s="75" t="s">
        <v>107</v>
      </c>
      <c r="C267" s="75" t="str">
        <f t="shared" si="4"/>
        <v>Arkansas Ouachita Folded Belt</v>
      </c>
      <c r="D267" s="97" t="s">
        <v>475</v>
      </c>
      <c r="E267" s="83" t="s">
        <v>286</v>
      </c>
      <c r="F267" s="82">
        <v>53.364476178016645</v>
      </c>
      <c r="G267" s="81">
        <v>0</v>
      </c>
      <c r="H267" s="80">
        <v>0</v>
      </c>
    </row>
    <row r="268" spans="2:8" x14ac:dyDescent="0.6">
      <c r="B268" s="75" t="s">
        <v>107</v>
      </c>
      <c r="C268" s="75" t="str">
        <f t="shared" si="4"/>
        <v>Arkansas Ouachita Folded Belt</v>
      </c>
      <c r="D268" s="97" t="s">
        <v>475</v>
      </c>
      <c r="E268" s="83" t="s">
        <v>285</v>
      </c>
      <c r="F268" s="82">
        <v>53.374476178016643</v>
      </c>
      <c r="G268" s="81">
        <v>0</v>
      </c>
      <c r="H268" s="80">
        <v>0</v>
      </c>
    </row>
    <row r="269" spans="2:8" x14ac:dyDescent="0.6">
      <c r="B269" s="75" t="s">
        <v>107</v>
      </c>
      <c r="C269" s="75" t="str">
        <f t="shared" si="4"/>
        <v>Arkansas Ouachita Folded Belt</v>
      </c>
      <c r="D269" s="97" t="s">
        <v>475</v>
      </c>
      <c r="E269" s="83" t="s">
        <v>284</v>
      </c>
      <c r="F269" s="82">
        <v>58.215792194199977</v>
      </c>
      <c r="G269" s="81">
        <v>0</v>
      </c>
      <c r="H269" s="80">
        <v>0</v>
      </c>
    </row>
    <row r="270" spans="2:8" ht="13.75" thickBot="1" x14ac:dyDescent="0.75">
      <c r="B270" s="75" t="s">
        <v>107</v>
      </c>
      <c r="C270" s="75" t="str">
        <f t="shared" si="4"/>
        <v>Arkansas Ouachita Folded Belt</v>
      </c>
      <c r="D270" s="98" t="s">
        <v>475</v>
      </c>
      <c r="E270" s="79" t="s">
        <v>282</v>
      </c>
      <c r="F270" s="78">
        <v>58.225792194199975</v>
      </c>
      <c r="G270" s="77">
        <v>0</v>
      </c>
      <c r="H270" s="76">
        <v>0</v>
      </c>
    </row>
    <row r="271" spans="2:8" x14ac:dyDescent="0.6">
      <c r="B271" s="75" t="s">
        <v>107</v>
      </c>
      <c r="C271" s="75" t="str">
        <f t="shared" si="4"/>
        <v>Arkansas Upper Mississippi Embaymnt</v>
      </c>
      <c r="D271" s="96" t="s">
        <v>474</v>
      </c>
      <c r="E271" s="87" t="s">
        <v>320</v>
      </c>
      <c r="F271" s="86">
        <v>-29.107896097099989</v>
      </c>
      <c r="G271" s="85">
        <v>0</v>
      </c>
      <c r="H271" s="84">
        <v>0</v>
      </c>
    </row>
    <row r="272" spans="2:8" x14ac:dyDescent="0.6">
      <c r="B272" s="75" t="s">
        <v>107</v>
      </c>
      <c r="C272" s="75" t="str">
        <f t="shared" si="4"/>
        <v>Arkansas Upper Mississippi Embaymnt</v>
      </c>
      <c r="D272" s="97" t="s">
        <v>474</v>
      </c>
      <c r="E272" s="83" t="s">
        <v>319</v>
      </c>
      <c r="F272" s="82">
        <v>-29.097896097099987</v>
      </c>
      <c r="G272" s="81">
        <v>0</v>
      </c>
      <c r="H272" s="80">
        <v>0</v>
      </c>
    </row>
    <row r="273" spans="2:8" x14ac:dyDescent="0.6">
      <c r="B273" s="75" t="s">
        <v>107</v>
      </c>
      <c r="C273" s="75" t="str">
        <f t="shared" si="4"/>
        <v>Arkansas Upper Mississippi Embaymnt</v>
      </c>
      <c r="D273" s="97" t="s">
        <v>474</v>
      </c>
      <c r="E273" s="83" t="s">
        <v>318</v>
      </c>
      <c r="F273" s="82">
        <v>-24.256580080916656</v>
      </c>
      <c r="G273" s="81">
        <v>0</v>
      </c>
      <c r="H273" s="80">
        <v>0</v>
      </c>
    </row>
    <row r="274" spans="2:8" x14ac:dyDescent="0.6">
      <c r="B274" s="75" t="s">
        <v>107</v>
      </c>
      <c r="C274" s="75" t="str">
        <f t="shared" si="4"/>
        <v>Arkansas Upper Mississippi Embaymnt</v>
      </c>
      <c r="D274" s="97" t="s">
        <v>474</v>
      </c>
      <c r="E274" s="83" t="s">
        <v>317</v>
      </c>
      <c r="F274" s="82">
        <v>-24.246580080916655</v>
      </c>
      <c r="G274" s="81">
        <v>0</v>
      </c>
      <c r="H274" s="80">
        <v>0</v>
      </c>
    </row>
    <row r="275" spans="2:8" x14ac:dyDescent="0.6">
      <c r="B275" s="75" t="s">
        <v>107</v>
      </c>
      <c r="C275" s="75" t="str">
        <f t="shared" si="4"/>
        <v>Arkansas Upper Mississippi Embaymnt</v>
      </c>
      <c r="D275" s="97" t="s">
        <v>474</v>
      </c>
      <c r="E275" s="83" t="s">
        <v>316</v>
      </c>
      <c r="F275" s="82">
        <v>-19.405264064733323</v>
      </c>
      <c r="G275" s="81">
        <v>0</v>
      </c>
      <c r="H275" s="80">
        <v>0</v>
      </c>
    </row>
    <row r="276" spans="2:8" x14ac:dyDescent="0.6">
      <c r="B276" s="75" t="s">
        <v>107</v>
      </c>
      <c r="C276" s="75" t="str">
        <f t="shared" si="4"/>
        <v>Arkansas Upper Mississippi Embaymnt</v>
      </c>
      <c r="D276" s="97" t="s">
        <v>474</v>
      </c>
      <c r="E276" s="83" t="s">
        <v>315</v>
      </c>
      <c r="F276" s="82">
        <v>-19.395264064733322</v>
      </c>
      <c r="G276" s="81">
        <v>0</v>
      </c>
      <c r="H276" s="80">
        <v>0</v>
      </c>
    </row>
    <row r="277" spans="2:8" x14ac:dyDescent="0.6">
      <c r="B277" s="75" t="s">
        <v>107</v>
      </c>
      <c r="C277" s="75" t="str">
        <f t="shared" si="4"/>
        <v>Arkansas Upper Mississippi Embaymnt</v>
      </c>
      <c r="D277" s="97" t="s">
        <v>474</v>
      </c>
      <c r="E277" s="83" t="s">
        <v>314</v>
      </c>
      <c r="F277" s="82">
        <v>-14.553948048549994</v>
      </c>
      <c r="G277" s="81">
        <v>0</v>
      </c>
      <c r="H277" s="80">
        <v>0</v>
      </c>
    </row>
    <row r="278" spans="2:8" x14ac:dyDescent="0.6">
      <c r="B278" s="75" t="s">
        <v>107</v>
      </c>
      <c r="C278" s="75" t="str">
        <f t="shared" si="4"/>
        <v>Arkansas Upper Mississippi Embaymnt</v>
      </c>
      <c r="D278" s="97" t="s">
        <v>474</v>
      </c>
      <c r="E278" s="83" t="s">
        <v>313</v>
      </c>
      <c r="F278" s="82">
        <v>-14.543948048549995</v>
      </c>
      <c r="G278" s="81">
        <v>0</v>
      </c>
      <c r="H278" s="80">
        <v>0</v>
      </c>
    </row>
    <row r="279" spans="2:8" x14ac:dyDescent="0.6">
      <c r="B279" s="75" t="s">
        <v>107</v>
      </c>
      <c r="C279" s="75" t="str">
        <f t="shared" si="4"/>
        <v>Arkansas Upper Mississippi Embaymnt</v>
      </c>
      <c r="D279" s="97" t="s">
        <v>474</v>
      </c>
      <c r="E279" s="83" t="s">
        <v>312</v>
      </c>
      <c r="F279" s="82">
        <v>-9.7026320323666617</v>
      </c>
      <c r="G279" s="81">
        <v>0</v>
      </c>
      <c r="H279" s="80">
        <v>0</v>
      </c>
    </row>
    <row r="280" spans="2:8" x14ac:dyDescent="0.6">
      <c r="B280" s="75" t="s">
        <v>107</v>
      </c>
      <c r="C280" s="75" t="str">
        <f t="shared" si="4"/>
        <v>Arkansas Upper Mississippi Embaymnt</v>
      </c>
      <c r="D280" s="97" t="s">
        <v>474</v>
      </c>
      <c r="E280" s="83" t="s">
        <v>311</v>
      </c>
      <c r="F280" s="82">
        <v>-9.6926320323666619</v>
      </c>
      <c r="G280" s="81">
        <v>0</v>
      </c>
      <c r="H280" s="80">
        <v>0</v>
      </c>
    </row>
    <row r="281" spans="2:8" x14ac:dyDescent="0.6">
      <c r="B281" s="75" t="s">
        <v>107</v>
      </c>
      <c r="C281" s="75" t="str">
        <f t="shared" si="4"/>
        <v>Arkansas Upper Mississippi Embaymnt</v>
      </c>
      <c r="D281" s="97" t="s">
        <v>474</v>
      </c>
      <c r="E281" s="83" t="s">
        <v>310</v>
      </c>
      <c r="F281" s="82">
        <v>-4.8513160161833309</v>
      </c>
      <c r="G281" s="81">
        <v>0</v>
      </c>
      <c r="H281" s="80">
        <v>0</v>
      </c>
    </row>
    <row r="282" spans="2:8" x14ac:dyDescent="0.6">
      <c r="B282" s="75" t="s">
        <v>107</v>
      </c>
      <c r="C282" s="75" t="str">
        <f t="shared" si="4"/>
        <v>Arkansas Upper Mississippi Embaymnt</v>
      </c>
      <c r="D282" s="97" t="s">
        <v>474</v>
      </c>
      <c r="E282" s="83" t="s">
        <v>309</v>
      </c>
      <c r="F282" s="82">
        <v>-4.8413160161833311</v>
      </c>
      <c r="G282" s="81">
        <v>0</v>
      </c>
      <c r="H282" s="80">
        <v>0</v>
      </c>
    </row>
    <row r="283" spans="2:8" x14ac:dyDescent="0.6">
      <c r="B283" s="75" t="s">
        <v>107</v>
      </c>
      <c r="C283" s="75" t="str">
        <f t="shared" si="4"/>
        <v>Arkansas Upper Mississippi Embaymnt</v>
      </c>
      <c r="D283" s="97" t="s">
        <v>474</v>
      </c>
      <c r="E283" s="83" t="s">
        <v>308</v>
      </c>
      <c r="F283" s="82">
        <v>0</v>
      </c>
      <c r="G283" s="81">
        <v>0</v>
      </c>
      <c r="H283" s="80">
        <v>0</v>
      </c>
    </row>
    <row r="284" spans="2:8" x14ac:dyDescent="0.6">
      <c r="B284" s="75" t="s">
        <v>107</v>
      </c>
      <c r="C284" s="75" t="str">
        <f t="shared" si="4"/>
        <v>Arkansas Upper Mississippi Embaymnt</v>
      </c>
      <c r="D284" s="97" t="s">
        <v>474</v>
      </c>
      <c r="E284" s="83" t="s">
        <v>307</v>
      </c>
      <c r="F284" s="82">
        <v>0.01</v>
      </c>
      <c r="G284" s="81">
        <v>0</v>
      </c>
      <c r="H284" s="80">
        <v>0</v>
      </c>
    </row>
    <row r="285" spans="2:8" x14ac:dyDescent="0.6">
      <c r="B285" s="75" t="s">
        <v>107</v>
      </c>
      <c r="C285" s="75" t="str">
        <f t="shared" si="4"/>
        <v>Arkansas Upper Mississippi Embaymnt</v>
      </c>
      <c r="D285" s="97" t="s">
        <v>474</v>
      </c>
      <c r="E285" s="83" t="s">
        <v>306</v>
      </c>
      <c r="F285" s="82">
        <v>4.8513160161833309</v>
      </c>
      <c r="G285" s="81">
        <v>0</v>
      </c>
      <c r="H285" s="80">
        <v>0</v>
      </c>
    </row>
    <row r="286" spans="2:8" x14ac:dyDescent="0.6">
      <c r="B286" s="75" t="s">
        <v>107</v>
      </c>
      <c r="C286" s="75" t="str">
        <f t="shared" si="4"/>
        <v>Arkansas Upper Mississippi Embaymnt</v>
      </c>
      <c r="D286" s="97" t="s">
        <v>474</v>
      </c>
      <c r="E286" s="83" t="s">
        <v>305</v>
      </c>
      <c r="F286" s="82">
        <v>4.8613160161833306</v>
      </c>
      <c r="G286" s="81">
        <v>7.4667307670205058E-10</v>
      </c>
      <c r="H286" s="80">
        <v>3.7333653835102528E-8</v>
      </c>
    </row>
    <row r="287" spans="2:8" x14ac:dyDescent="0.6">
      <c r="B287" s="75" t="s">
        <v>107</v>
      </c>
      <c r="C287" s="75" t="str">
        <f t="shared" si="4"/>
        <v>Arkansas Upper Mississippi Embaymnt</v>
      </c>
      <c r="D287" s="97" t="s">
        <v>474</v>
      </c>
      <c r="E287" s="83" t="s">
        <v>304</v>
      </c>
      <c r="F287" s="82">
        <v>9.7026320323666617</v>
      </c>
      <c r="G287" s="81">
        <v>0</v>
      </c>
      <c r="H287" s="80">
        <v>0</v>
      </c>
    </row>
    <row r="288" spans="2:8" x14ac:dyDescent="0.6">
      <c r="B288" s="75" t="s">
        <v>107</v>
      </c>
      <c r="C288" s="75" t="str">
        <f t="shared" si="4"/>
        <v>Arkansas Upper Mississippi Embaymnt</v>
      </c>
      <c r="D288" s="97" t="s">
        <v>474</v>
      </c>
      <c r="E288" s="83" t="s">
        <v>303</v>
      </c>
      <c r="F288" s="82">
        <v>9.7126320323666615</v>
      </c>
      <c r="G288" s="81">
        <v>21.065296621850166</v>
      </c>
      <c r="H288" s="80">
        <v>1053.2648310925083</v>
      </c>
    </row>
    <row r="289" spans="2:8" x14ac:dyDescent="0.6">
      <c r="B289" s="75" t="s">
        <v>107</v>
      </c>
      <c r="C289" s="75" t="str">
        <f t="shared" si="4"/>
        <v>Arkansas Upper Mississippi Embaymnt</v>
      </c>
      <c r="D289" s="97" t="s">
        <v>474</v>
      </c>
      <c r="E289" s="83" t="s">
        <v>302</v>
      </c>
      <c r="F289" s="82">
        <v>14.553948048549994</v>
      </c>
      <c r="G289" s="81">
        <v>0</v>
      </c>
      <c r="H289" s="80">
        <v>0</v>
      </c>
    </row>
    <row r="290" spans="2:8" x14ac:dyDescent="0.6">
      <c r="B290" s="75" t="s">
        <v>107</v>
      </c>
      <c r="C290" s="75" t="str">
        <f t="shared" si="4"/>
        <v>Arkansas Upper Mississippi Embaymnt</v>
      </c>
      <c r="D290" s="97" t="s">
        <v>474</v>
      </c>
      <c r="E290" s="83" t="s">
        <v>301</v>
      </c>
      <c r="F290" s="82">
        <v>14.563948048549994</v>
      </c>
      <c r="G290" s="81">
        <v>0.16500236488045297</v>
      </c>
      <c r="H290" s="80">
        <v>8.2501182440226479</v>
      </c>
    </row>
    <row r="291" spans="2:8" x14ac:dyDescent="0.6">
      <c r="B291" s="75" t="s">
        <v>107</v>
      </c>
      <c r="C291" s="75" t="str">
        <f t="shared" si="4"/>
        <v>Arkansas Upper Mississippi Embaymnt</v>
      </c>
      <c r="D291" s="97" t="s">
        <v>474</v>
      </c>
      <c r="E291" s="83" t="s">
        <v>300</v>
      </c>
      <c r="F291" s="82">
        <v>19.405264064733323</v>
      </c>
      <c r="G291" s="81">
        <v>0</v>
      </c>
      <c r="H291" s="80">
        <v>0</v>
      </c>
    </row>
    <row r="292" spans="2:8" x14ac:dyDescent="0.6">
      <c r="B292" s="75" t="s">
        <v>107</v>
      </c>
      <c r="C292" s="75" t="str">
        <f t="shared" si="4"/>
        <v>Arkansas Upper Mississippi Embaymnt</v>
      </c>
      <c r="D292" s="97" t="s">
        <v>474</v>
      </c>
      <c r="E292" s="83" t="s">
        <v>299</v>
      </c>
      <c r="F292" s="82">
        <v>19.415264064733325</v>
      </c>
      <c r="G292" s="81">
        <v>5.5188293485280135E-2</v>
      </c>
      <c r="H292" s="80">
        <v>2.7594146742640069</v>
      </c>
    </row>
    <row r="293" spans="2:8" x14ac:dyDescent="0.6">
      <c r="B293" s="75" t="s">
        <v>107</v>
      </c>
      <c r="C293" s="75" t="str">
        <f t="shared" si="4"/>
        <v>Arkansas Upper Mississippi Embaymnt</v>
      </c>
      <c r="D293" s="97" t="s">
        <v>474</v>
      </c>
      <c r="E293" s="83" t="s">
        <v>298</v>
      </c>
      <c r="F293" s="82">
        <v>24.256580080916656</v>
      </c>
      <c r="G293" s="81">
        <v>0</v>
      </c>
      <c r="H293" s="80">
        <v>0</v>
      </c>
    </row>
    <row r="294" spans="2:8" x14ac:dyDescent="0.6">
      <c r="B294" s="75" t="s">
        <v>107</v>
      </c>
      <c r="C294" s="75" t="str">
        <f t="shared" si="4"/>
        <v>Arkansas Upper Mississippi Embaymnt</v>
      </c>
      <c r="D294" s="97" t="s">
        <v>474</v>
      </c>
      <c r="E294" s="83" t="s">
        <v>297</v>
      </c>
      <c r="F294" s="82">
        <v>24.266580080916658</v>
      </c>
      <c r="G294" s="81">
        <v>3.2778410777969655E-2</v>
      </c>
      <c r="H294" s="80">
        <v>1.6389205388984827</v>
      </c>
    </row>
    <row r="295" spans="2:8" x14ac:dyDescent="0.6">
      <c r="B295" s="75" t="s">
        <v>107</v>
      </c>
      <c r="C295" s="75" t="str">
        <f t="shared" si="4"/>
        <v>Arkansas Upper Mississippi Embaymnt</v>
      </c>
      <c r="D295" s="97" t="s">
        <v>474</v>
      </c>
      <c r="E295" s="83" t="s">
        <v>296</v>
      </c>
      <c r="F295" s="82">
        <v>29.107896097099989</v>
      </c>
      <c r="G295" s="81">
        <v>0</v>
      </c>
      <c r="H295" s="80">
        <v>0</v>
      </c>
    </row>
    <row r="296" spans="2:8" x14ac:dyDescent="0.6">
      <c r="B296" s="75" t="s">
        <v>107</v>
      </c>
      <c r="C296" s="75" t="str">
        <f t="shared" si="4"/>
        <v>Arkansas Upper Mississippi Embaymnt</v>
      </c>
      <c r="D296" s="97" t="s">
        <v>474</v>
      </c>
      <c r="E296" s="83" t="s">
        <v>295</v>
      </c>
      <c r="F296" s="82">
        <v>29.11789609709999</v>
      </c>
      <c r="G296" s="81">
        <v>0</v>
      </c>
      <c r="H296" s="80">
        <v>0</v>
      </c>
    </row>
    <row r="297" spans="2:8" x14ac:dyDescent="0.6">
      <c r="B297" s="75" t="s">
        <v>107</v>
      </c>
      <c r="C297" s="75" t="str">
        <f t="shared" si="4"/>
        <v>Arkansas Upper Mississippi Embaymnt</v>
      </c>
      <c r="D297" s="97" t="s">
        <v>474</v>
      </c>
      <c r="E297" s="83" t="s">
        <v>294</v>
      </c>
      <c r="F297" s="82">
        <v>33.959212113283321</v>
      </c>
      <c r="G297" s="81">
        <v>0</v>
      </c>
      <c r="H297" s="80">
        <v>0</v>
      </c>
    </row>
    <row r="298" spans="2:8" x14ac:dyDescent="0.6">
      <c r="B298" s="75" t="s">
        <v>107</v>
      </c>
      <c r="C298" s="75" t="str">
        <f t="shared" si="4"/>
        <v>Arkansas Upper Mississippi Embaymnt</v>
      </c>
      <c r="D298" s="97" t="s">
        <v>474</v>
      </c>
      <c r="E298" s="83" t="s">
        <v>293</v>
      </c>
      <c r="F298" s="82">
        <v>33.969212113283319</v>
      </c>
      <c r="G298" s="81">
        <v>0</v>
      </c>
      <c r="H298" s="80">
        <v>0</v>
      </c>
    </row>
    <row r="299" spans="2:8" x14ac:dyDescent="0.6">
      <c r="B299" s="75" t="s">
        <v>107</v>
      </c>
      <c r="C299" s="75" t="str">
        <f t="shared" si="4"/>
        <v>Arkansas Upper Mississippi Embaymnt</v>
      </c>
      <c r="D299" s="97" t="s">
        <v>474</v>
      </c>
      <c r="E299" s="83" t="s">
        <v>292</v>
      </c>
      <c r="F299" s="82">
        <v>38.810528129466647</v>
      </c>
      <c r="G299" s="81">
        <v>0</v>
      </c>
      <c r="H299" s="80">
        <v>0</v>
      </c>
    </row>
    <row r="300" spans="2:8" x14ac:dyDescent="0.6">
      <c r="B300" s="75" t="s">
        <v>107</v>
      </c>
      <c r="C300" s="75" t="str">
        <f t="shared" si="4"/>
        <v>Arkansas Upper Mississippi Embaymnt</v>
      </c>
      <c r="D300" s="97" t="s">
        <v>474</v>
      </c>
      <c r="E300" s="83" t="s">
        <v>291</v>
      </c>
      <c r="F300" s="82">
        <v>38.820528129466645</v>
      </c>
      <c r="G300" s="81">
        <v>0</v>
      </c>
      <c r="H300" s="80">
        <v>0</v>
      </c>
    </row>
    <row r="301" spans="2:8" x14ac:dyDescent="0.6">
      <c r="B301" s="75" t="s">
        <v>107</v>
      </c>
      <c r="C301" s="75" t="str">
        <f t="shared" si="4"/>
        <v>Arkansas Upper Mississippi Embaymnt</v>
      </c>
      <c r="D301" s="97" t="s">
        <v>474</v>
      </c>
      <c r="E301" s="83" t="s">
        <v>290</v>
      </c>
      <c r="F301" s="82">
        <v>43.66184414564998</v>
      </c>
      <c r="G301" s="81">
        <v>0</v>
      </c>
      <c r="H301" s="80">
        <v>0</v>
      </c>
    </row>
    <row r="302" spans="2:8" x14ac:dyDescent="0.6">
      <c r="B302" s="75" t="s">
        <v>107</v>
      </c>
      <c r="C302" s="75" t="str">
        <f t="shared" si="4"/>
        <v>Arkansas Upper Mississippi Embaymnt</v>
      </c>
      <c r="D302" s="97" t="s">
        <v>474</v>
      </c>
      <c r="E302" s="83" t="s">
        <v>289</v>
      </c>
      <c r="F302" s="82">
        <v>43.671844145649978</v>
      </c>
      <c r="G302" s="81">
        <v>0</v>
      </c>
      <c r="H302" s="80">
        <v>0</v>
      </c>
    </row>
    <row r="303" spans="2:8" x14ac:dyDescent="0.6">
      <c r="B303" s="75" t="s">
        <v>107</v>
      </c>
      <c r="C303" s="75" t="str">
        <f t="shared" si="4"/>
        <v>Arkansas Upper Mississippi Embaymnt</v>
      </c>
      <c r="D303" s="97" t="s">
        <v>474</v>
      </c>
      <c r="E303" s="83" t="s">
        <v>288</v>
      </c>
      <c r="F303" s="82">
        <v>48.513160161833312</v>
      </c>
      <c r="G303" s="81">
        <v>0</v>
      </c>
      <c r="H303" s="80">
        <v>0</v>
      </c>
    </row>
    <row r="304" spans="2:8" x14ac:dyDescent="0.6">
      <c r="B304" s="75" t="s">
        <v>107</v>
      </c>
      <c r="C304" s="75" t="str">
        <f t="shared" si="4"/>
        <v>Arkansas Upper Mississippi Embaymnt</v>
      </c>
      <c r="D304" s="97" t="s">
        <v>474</v>
      </c>
      <c r="E304" s="83" t="s">
        <v>287</v>
      </c>
      <c r="F304" s="82">
        <v>48.52316016183331</v>
      </c>
      <c r="G304" s="81">
        <v>0</v>
      </c>
      <c r="H304" s="80">
        <v>0</v>
      </c>
    </row>
    <row r="305" spans="2:8" x14ac:dyDescent="0.6">
      <c r="B305" s="75" t="s">
        <v>107</v>
      </c>
      <c r="C305" s="75" t="str">
        <f t="shared" si="4"/>
        <v>Arkansas Upper Mississippi Embaymnt</v>
      </c>
      <c r="D305" s="97" t="s">
        <v>474</v>
      </c>
      <c r="E305" s="83" t="s">
        <v>286</v>
      </c>
      <c r="F305" s="82">
        <v>53.364476178016645</v>
      </c>
      <c r="G305" s="81">
        <v>0</v>
      </c>
      <c r="H305" s="80">
        <v>0</v>
      </c>
    </row>
    <row r="306" spans="2:8" x14ac:dyDescent="0.6">
      <c r="B306" s="75" t="s">
        <v>107</v>
      </c>
      <c r="C306" s="75" t="str">
        <f t="shared" si="4"/>
        <v>Arkansas Upper Mississippi Embaymnt</v>
      </c>
      <c r="D306" s="97" t="s">
        <v>474</v>
      </c>
      <c r="E306" s="83" t="s">
        <v>285</v>
      </c>
      <c r="F306" s="82">
        <v>53.374476178016643</v>
      </c>
      <c r="G306" s="81">
        <v>0</v>
      </c>
      <c r="H306" s="80">
        <v>0</v>
      </c>
    </row>
    <row r="307" spans="2:8" x14ac:dyDescent="0.6">
      <c r="B307" s="75" t="s">
        <v>107</v>
      </c>
      <c r="C307" s="75" t="str">
        <f t="shared" si="4"/>
        <v>Arkansas Upper Mississippi Embaymnt</v>
      </c>
      <c r="D307" s="97" t="s">
        <v>474</v>
      </c>
      <c r="E307" s="83" t="s">
        <v>284</v>
      </c>
      <c r="F307" s="82">
        <v>58.215792194199977</v>
      </c>
      <c r="G307" s="81">
        <v>0</v>
      </c>
      <c r="H307" s="80">
        <v>0</v>
      </c>
    </row>
    <row r="308" spans="2:8" ht="13.75" thickBot="1" x14ac:dyDescent="0.75">
      <c r="B308" s="75" t="s">
        <v>107</v>
      </c>
      <c r="C308" s="75" t="str">
        <f t="shared" si="4"/>
        <v>Arkansas Upper Mississippi Embaymnt</v>
      </c>
      <c r="D308" s="98" t="s">
        <v>474</v>
      </c>
      <c r="E308" s="79" t="s">
        <v>282</v>
      </c>
      <c r="F308" s="78">
        <v>58.225792194199975</v>
      </c>
      <c r="G308" s="77">
        <v>1.6599972443563824E-3</v>
      </c>
      <c r="H308" s="76">
        <v>8.2999862217819118E-2</v>
      </c>
    </row>
    <row r="309" spans="2:8" x14ac:dyDescent="0.6">
      <c r="B309" s="75" t="s">
        <v>109</v>
      </c>
      <c r="C309" s="75" t="str">
        <f t="shared" si="4"/>
        <v>California Capistrano Basin</v>
      </c>
      <c r="D309" s="96" t="s">
        <v>473</v>
      </c>
      <c r="E309" s="87" t="s">
        <v>320</v>
      </c>
      <c r="F309" s="86">
        <v>-29.107896097099989</v>
      </c>
      <c r="G309" s="85">
        <v>0</v>
      </c>
      <c r="H309" s="84">
        <v>0</v>
      </c>
    </row>
    <row r="310" spans="2:8" x14ac:dyDescent="0.6">
      <c r="B310" s="75" t="s">
        <v>109</v>
      </c>
      <c r="C310" s="75" t="str">
        <f t="shared" si="4"/>
        <v>California Capistrano Basin</v>
      </c>
      <c r="D310" s="97" t="s">
        <v>473</v>
      </c>
      <c r="E310" s="83" t="s">
        <v>319</v>
      </c>
      <c r="F310" s="82">
        <v>-29.097896097099987</v>
      </c>
      <c r="G310" s="81">
        <v>0</v>
      </c>
      <c r="H310" s="80">
        <v>0</v>
      </c>
    </row>
    <row r="311" spans="2:8" x14ac:dyDescent="0.6">
      <c r="B311" s="75" t="s">
        <v>109</v>
      </c>
      <c r="C311" s="75" t="str">
        <f t="shared" si="4"/>
        <v>California Capistrano Basin</v>
      </c>
      <c r="D311" s="97" t="s">
        <v>473</v>
      </c>
      <c r="E311" s="83" t="s">
        <v>318</v>
      </c>
      <c r="F311" s="82">
        <v>-24.256580080916656</v>
      </c>
      <c r="G311" s="81">
        <v>0</v>
      </c>
      <c r="H311" s="80">
        <v>0</v>
      </c>
    </row>
    <row r="312" spans="2:8" x14ac:dyDescent="0.6">
      <c r="B312" s="75" t="s">
        <v>109</v>
      </c>
      <c r="C312" s="75" t="str">
        <f t="shared" si="4"/>
        <v>California Capistrano Basin</v>
      </c>
      <c r="D312" s="97" t="s">
        <v>473</v>
      </c>
      <c r="E312" s="83" t="s">
        <v>317</v>
      </c>
      <c r="F312" s="82">
        <v>-24.246580080916655</v>
      </c>
      <c r="G312" s="81">
        <v>0</v>
      </c>
      <c r="H312" s="80">
        <v>0</v>
      </c>
    </row>
    <row r="313" spans="2:8" x14ac:dyDescent="0.6">
      <c r="B313" s="75" t="s">
        <v>109</v>
      </c>
      <c r="C313" s="75" t="str">
        <f t="shared" si="4"/>
        <v>California Capistrano Basin</v>
      </c>
      <c r="D313" s="97" t="s">
        <v>473</v>
      </c>
      <c r="E313" s="83" t="s">
        <v>316</v>
      </c>
      <c r="F313" s="82">
        <v>-19.405264064733323</v>
      </c>
      <c r="G313" s="81">
        <v>0</v>
      </c>
      <c r="H313" s="80">
        <v>0</v>
      </c>
    </row>
    <row r="314" spans="2:8" x14ac:dyDescent="0.6">
      <c r="B314" s="75" t="s">
        <v>109</v>
      </c>
      <c r="C314" s="75" t="str">
        <f t="shared" si="4"/>
        <v>California Capistrano Basin</v>
      </c>
      <c r="D314" s="97" t="s">
        <v>473</v>
      </c>
      <c r="E314" s="83" t="s">
        <v>315</v>
      </c>
      <c r="F314" s="82">
        <v>-19.395264064733322</v>
      </c>
      <c r="G314" s="81">
        <v>0</v>
      </c>
      <c r="H314" s="80">
        <v>0</v>
      </c>
    </row>
    <row r="315" spans="2:8" x14ac:dyDescent="0.6">
      <c r="B315" s="75" t="s">
        <v>109</v>
      </c>
      <c r="C315" s="75" t="str">
        <f t="shared" si="4"/>
        <v>California Capistrano Basin</v>
      </c>
      <c r="D315" s="97" t="s">
        <v>473</v>
      </c>
      <c r="E315" s="83" t="s">
        <v>314</v>
      </c>
      <c r="F315" s="82">
        <v>-14.553948048549994</v>
      </c>
      <c r="G315" s="81">
        <v>0</v>
      </c>
      <c r="H315" s="80">
        <v>0</v>
      </c>
    </row>
    <row r="316" spans="2:8" x14ac:dyDescent="0.6">
      <c r="B316" s="75" t="s">
        <v>109</v>
      </c>
      <c r="C316" s="75" t="str">
        <f t="shared" si="4"/>
        <v>California Capistrano Basin</v>
      </c>
      <c r="D316" s="97" t="s">
        <v>473</v>
      </c>
      <c r="E316" s="83" t="s">
        <v>313</v>
      </c>
      <c r="F316" s="82">
        <v>-14.543948048549995</v>
      </c>
      <c r="G316" s="81">
        <v>0</v>
      </c>
      <c r="H316" s="80">
        <v>0</v>
      </c>
    </row>
    <row r="317" spans="2:8" x14ac:dyDescent="0.6">
      <c r="B317" s="75" t="s">
        <v>109</v>
      </c>
      <c r="C317" s="75" t="str">
        <f t="shared" si="4"/>
        <v>California Capistrano Basin</v>
      </c>
      <c r="D317" s="97" t="s">
        <v>473</v>
      </c>
      <c r="E317" s="83" t="s">
        <v>312</v>
      </c>
      <c r="F317" s="82">
        <v>-9.7026320323666617</v>
      </c>
      <c r="G317" s="81">
        <v>0</v>
      </c>
      <c r="H317" s="80">
        <v>0</v>
      </c>
    </row>
    <row r="318" spans="2:8" x14ac:dyDescent="0.6">
      <c r="B318" s="75" t="s">
        <v>109</v>
      </c>
      <c r="C318" s="75" t="str">
        <f t="shared" si="4"/>
        <v>California Capistrano Basin</v>
      </c>
      <c r="D318" s="97" t="s">
        <v>473</v>
      </c>
      <c r="E318" s="83" t="s">
        <v>311</v>
      </c>
      <c r="F318" s="82">
        <v>-9.6926320323666619</v>
      </c>
      <c r="G318" s="81">
        <v>0</v>
      </c>
      <c r="H318" s="80">
        <v>0</v>
      </c>
    </row>
    <row r="319" spans="2:8" x14ac:dyDescent="0.6">
      <c r="B319" s="75" t="s">
        <v>109</v>
      </c>
      <c r="C319" s="75" t="str">
        <f t="shared" si="4"/>
        <v>California Capistrano Basin</v>
      </c>
      <c r="D319" s="97" t="s">
        <v>473</v>
      </c>
      <c r="E319" s="83" t="s">
        <v>310</v>
      </c>
      <c r="F319" s="82">
        <v>-4.8513160161833309</v>
      </c>
      <c r="G319" s="81">
        <v>0</v>
      </c>
      <c r="H319" s="80">
        <v>0</v>
      </c>
    </row>
    <row r="320" spans="2:8" x14ac:dyDescent="0.6">
      <c r="B320" s="75" t="s">
        <v>109</v>
      </c>
      <c r="C320" s="75" t="str">
        <f t="shared" si="4"/>
        <v>California Capistrano Basin</v>
      </c>
      <c r="D320" s="97" t="s">
        <v>473</v>
      </c>
      <c r="E320" s="83" t="s">
        <v>309</v>
      </c>
      <c r="F320" s="82">
        <v>-4.8413160161833311</v>
      </c>
      <c r="G320" s="81">
        <v>0</v>
      </c>
      <c r="H320" s="80">
        <v>0</v>
      </c>
    </row>
    <row r="321" spans="2:8" x14ac:dyDescent="0.6">
      <c r="B321" s="75" t="s">
        <v>109</v>
      </c>
      <c r="C321" s="75" t="str">
        <f t="shared" si="4"/>
        <v>California Capistrano Basin</v>
      </c>
      <c r="D321" s="97" t="s">
        <v>473</v>
      </c>
      <c r="E321" s="83" t="s">
        <v>308</v>
      </c>
      <c r="F321" s="82">
        <v>0</v>
      </c>
      <c r="G321" s="81">
        <v>0</v>
      </c>
      <c r="H321" s="80">
        <v>0</v>
      </c>
    </row>
    <row r="322" spans="2:8" x14ac:dyDescent="0.6">
      <c r="B322" s="75" t="s">
        <v>109</v>
      </c>
      <c r="C322" s="75" t="str">
        <f t="shared" si="4"/>
        <v>California Capistrano Basin</v>
      </c>
      <c r="D322" s="97" t="s">
        <v>473</v>
      </c>
      <c r="E322" s="83" t="s">
        <v>307</v>
      </c>
      <c r="F322" s="82">
        <v>0.01</v>
      </c>
      <c r="G322" s="81">
        <v>0</v>
      </c>
      <c r="H322" s="80">
        <v>0</v>
      </c>
    </row>
    <row r="323" spans="2:8" x14ac:dyDescent="0.6">
      <c r="B323" s="75" t="s">
        <v>109</v>
      </c>
      <c r="C323" s="75" t="str">
        <f t="shared" si="4"/>
        <v>California Capistrano Basin</v>
      </c>
      <c r="D323" s="97" t="s">
        <v>473</v>
      </c>
      <c r="E323" s="83" t="s">
        <v>306</v>
      </c>
      <c r="F323" s="82">
        <v>4.8513160161833309</v>
      </c>
      <c r="G323" s="81">
        <v>0</v>
      </c>
      <c r="H323" s="80">
        <v>0</v>
      </c>
    </row>
    <row r="324" spans="2:8" x14ac:dyDescent="0.6">
      <c r="B324" s="75" t="s">
        <v>109</v>
      </c>
      <c r="C324" s="75" t="str">
        <f t="shared" si="4"/>
        <v>California Capistrano Basin</v>
      </c>
      <c r="D324" s="97" t="s">
        <v>473</v>
      </c>
      <c r="E324" s="83" t="s">
        <v>305</v>
      </c>
      <c r="F324" s="82">
        <v>4.8613160161833306</v>
      </c>
      <c r="G324" s="81">
        <v>3.8984135082892702E-9</v>
      </c>
      <c r="H324" s="80">
        <v>1.9492067541446351E-7</v>
      </c>
    </row>
    <row r="325" spans="2:8" x14ac:dyDescent="0.6">
      <c r="B325" s="75" t="s">
        <v>109</v>
      </c>
      <c r="C325" s="75" t="str">
        <f t="shared" ref="C325:C388" si="5">IF(D325="",C324,D325)</f>
        <v>California Capistrano Basin</v>
      </c>
      <c r="D325" s="97" t="s">
        <v>473</v>
      </c>
      <c r="E325" s="83" t="s">
        <v>304</v>
      </c>
      <c r="F325" s="82">
        <v>9.7026320323666617</v>
      </c>
      <c r="G325" s="81">
        <v>0</v>
      </c>
      <c r="H325" s="80">
        <v>0</v>
      </c>
    </row>
    <row r="326" spans="2:8" x14ac:dyDescent="0.6">
      <c r="B326" s="75" t="s">
        <v>109</v>
      </c>
      <c r="C326" s="75" t="str">
        <f t="shared" si="5"/>
        <v>California Capistrano Basin</v>
      </c>
      <c r="D326" s="97" t="s">
        <v>473</v>
      </c>
      <c r="E326" s="83" t="s">
        <v>303</v>
      </c>
      <c r="F326" s="82">
        <v>9.7126320323666615</v>
      </c>
      <c r="G326" s="81">
        <v>22.062626374084484</v>
      </c>
      <c r="H326" s="80">
        <v>1103.131318704224</v>
      </c>
    </row>
    <row r="327" spans="2:8" x14ac:dyDescent="0.6">
      <c r="B327" s="75" t="s">
        <v>109</v>
      </c>
      <c r="C327" s="75" t="str">
        <f t="shared" si="5"/>
        <v>California Capistrano Basin</v>
      </c>
      <c r="D327" s="97" t="s">
        <v>473</v>
      </c>
      <c r="E327" s="83" t="s">
        <v>302</v>
      </c>
      <c r="F327" s="82">
        <v>14.553948048549994</v>
      </c>
      <c r="G327" s="81">
        <v>0</v>
      </c>
      <c r="H327" s="80">
        <v>0</v>
      </c>
    </row>
    <row r="328" spans="2:8" x14ac:dyDescent="0.6">
      <c r="B328" s="75" t="s">
        <v>109</v>
      </c>
      <c r="C328" s="75" t="str">
        <f t="shared" si="5"/>
        <v>California Capistrano Basin</v>
      </c>
      <c r="D328" s="97" t="s">
        <v>473</v>
      </c>
      <c r="E328" s="83" t="s">
        <v>301</v>
      </c>
      <c r="F328" s="82">
        <v>14.563948048549994</v>
      </c>
      <c r="G328" s="81">
        <v>0</v>
      </c>
      <c r="H328" s="80">
        <v>0</v>
      </c>
    </row>
    <row r="329" spans="2:8" x14ac:dyDescent="0.6">
      <c r="B329" s="75" t="s">
        <v>109</v>
      </c>
      <c r="C329" s="75" t="str">
        <f t="shared" si="5"/>
        <v>California Capistrano Basin</v>
      </c>
      <c r="D329" s="97" t="s">
        <v>473</v>
      </c>
      <c r="E329" s="83" t="s">
        <v>300</v>
      </c>
      <c r="F329" s="82">
        <v>19.405264064733323</v>
      </c>
      <c r="G329" s="81">
        <v>0</v>
      </c>
      <c r="H329" s="80">
        <v>0</v>
      </c>
    </row>
    <row r="330" spans="2:8" x14ac:dyDescent="0.6">
      <c r="B330" s="75" t="s">
        <v>109</v>
      </c>
      <c r="C330" s="75" t="str">
        <f t="shared" si="5"/>
        <v>California Capistrano Basin</v>
      </c>
      <c r="D330" s="97" t="s">
        <v>473</v>
      </c>
      <c r="E330" s="83" t="s">
        <v>299</v>
      </c>
      <c r="F330" s="82">
        <v>19.415264064733325</v>
      </c>
      <c r="G330" s="81">
        <v>0</v>
      </c>
      <c r="H330" s="80">
        <v>0</v>
      </c>
    </row>
    <row r="331" spans="2:8" x14ac:dyDescent="0.6">
      <c r="B331" s="75" t="s">
        <v>109</v>
      </c>
      <c r="C331" s="75" t="str">
        <f t="shared" si="5"/>
        <v>California Capistrano Basin</v>
      </c>
      <c r="D331" s="97" t="s">
        <v>473</v>
      </c>
      <c r="E331" s="83" t="s">
        <v>298</v>
      </c>
      <c r="F331" s="82">
        <v>24.256580080916656</v>
      </c>
      <c r="G331" s="81">
        <v>0</v>
      </c>
      <c r="H331" s="80">
        <v>0</v>
      </c>
    </row>
    <row r="332" spans="2:8" x14ac:dyDescent="0.6">
      <c r="B332" s="75" t="s">
        <v>109</v>
      </c>
      <c r="C332" s="75" t="str">
        <f t="shared" si="5"/>
        <v>California Capistrano Basin</v>
      </c>
      <c r="D332" s="97" t="s">
        <v>473</v>
      </c>
      <c r="E332" s="83" t="s">
        <v>297</v>
      </c>
      <c r="F332" s="82">
        <v>24.266580080916658</v>
      </c>
      <c r="G332" s="81">
        <v>0</v>
      </c>
      <c r="H332" s="80">
        <v>0</v>
      </c>
    </row>
    <row r="333" spans="2:8" x14ac:dyDescent="0.6">
      <c r="B333" s="75" t="s">
        <v>109</v>
      </c>
      <c r="C333" s="75" t="str">
        <f t="shared" si="5"/>
        <v>California Capistrano Basin</v>
      </c>
      <c r="D333" s="97" t="s">
        <v>473</v>
      </c>
      <c r="E333" s="83" t="s">
        <v>296</v>
      </c>
      <c r="F333" s="82">
        <v>29.107896097099989</v>
      </c>
      <c r="G333" s="81">
        <v>0</v>
      </c>
      <c r="H333" s="80">
        <v>0</v>
      </c>
    </row>
    <row r="334" spans="2:8" x14ac:dyDescent="0.6">
      <c r="B334" s="75" t="s">
        <v>109</v>
      </c>
      <c r="C334" s="75" t="str">
        <f t="shared" si="5"/>
        <v>California Capistrano Basin</v>
      </c>
      <c r="D334" s="97" t="s">
        <v>473</v>
      </c>
      <c r="E334" s="83" t="s">
        <v>295</v>
      </c>
      <c r="F334" s="82">
        <v>29.11789609709999</v>
      </c>
      <c r="G334" s="81">
        <v>0</v>
      </c>
      <c r="H334" s="80">
        <v>0</v>
      </c>
    </row>
    <row r="335" spans="2:8" x14ac:dyDescent="0.6">
      <c r="B335" s="75" t="s">
        <v>109</v>
      </c>
      <c r="C335" s="75" t="str">
        <f t="shared" si="5"/>
        <v>California Capistrano Basin</v>
      </c>
      <c r="D335" s="97" t="s">
        <v>473</v>
      </c>
      <c r="E335" s="83" t="s">
        <v>294</v>
      </c>
      <c r="F335" s="82">
        <v>33.959212113283321</v>
      </c>
      <c r="G335" s="81">
        <v>0</v>
      </c>
      <c r="H335" s="80">
        <v>0</v>
      </c>
    </row>
    <row r="336" spans="2:8" x14ac:dyDescent="0.6">
      <c r="B336" s="75" t="s">
        <v>109</v>
      </c>
      <c r="C336" s="75" t="str">
        <f t="shared" si="5"/>
        <v>California Capistrano Basin</v>
      </c>
      <c r="D336" s="97" t="s">
        <v>473</v>
      </c>
      <c r="E336" s="83" t="s">
        <v>293</v>
      </c>
      <c r="F336" s="82">
        <v>33.969212113283319</v>
      </c>
      <c r="G336" s="81">
        <v>0</v>
      </c>
      <c r="H336" s="80">
        <v>0</v>
      </c>
    </row>
    <row r="337" spans="2:8" x14ac:dyDescent="0.6">
      <c r="B337" s="75" t="s">
        <v>109</v>
      </c>
      <c r="C337" s="75" t="str">
        <f t="shared" si="5"/>
        <v>California Capistrano Basin</v>
      </c>
      <c r="D337" s="97" t="s">
        <v>473</v>
      </c>
      <c r="E337" s="83" t="s">
        <v>292</v>
      </c>
      <c r="F337" s="82">
        <v>38.810528129466647</v>
      </c>
      <c r="G337" s="81">
        <v>0</v>
      </c>
      <c r="H337" s="80">
        <v>0</v>
      </c>
    </row>
    <row r="338" spans="2:8" x14ac:dyDescent="0.6">
      <c r="B338" s="75" t="s">
        <v>109</v>
      </c>
      <c r="C338" s="75" t="str">
        <f t="shared" si="5"/>
        <v>California Capistrano Basin</v>
      </c>
      <c r="D338" s="97" t="s">
        <v>473</v>
      </c>
      <c r="E338" s="83" t="s">
        <v>291</v>
      </c>
      <c r="F338" s="82">
        <v>38.820528129466645</v>
      </c>
      <c r="G338" s="81">
        <v>0</v>
      </c>
      <c r="H338" s="80">
        <v>0</v>
      </c>
    </row>
    <row r="339" spans="2:8" x14ac:dyDescent="0.6">
      <c r="B339" s="75" t="s">
        <v>109</v>
      </c>
      <c r="C339" s="75" t="str">
        <f t="shared" si="5"/>
        <v>California Capistrano Basin</v>
      </c>
      <c r="D339" s="97" t="s">
        <v>473</v>
      </c>
      <c r="E339" s="83" t="s">
        <v>290</v>
      </c>
      <c r="F339" s="82">
        <v>43.66184414564998</v>
      </c>
      <c r="G339" s="81">
        <v>0</v>
      </c>
      <c r="H339" s="80">
        <v>0</v>
      </c>
    </row>
    <row r="340" spans="2:8" x14ac:dyDescent="0.6">
      <c r="B340" s="75" t="s">
        <v>109</v>
      </c>
      <c r="C340" s="75" t="str">
        <f t="shared" si="5"/>
        <v>California Capistrano Basin</v>
      </c>
      <c r="D340" s="97" t="s">
        <v>473</v>
      </c>
      <c r="E340" s="83" t="s">
        <v>289</v>
      </c>
      <c r="F340" s="82">
        <v>43.671844145649978</v>
      </c>
      <c r="G340" s="81">
        <v>0</v>
      </c>
      <c r="H340" s="80">
        <v>0</v>
      </c>
    </row>
    <row r="341" spans="2:8" x14ac:dyDescent="0.6">
      <c r="B341" s="75" t="s">
        <v>109</v>
      </c>
      <c r="C341" s="75" t="str">
        <f t="shared" si="5"/>
        <v>California Capistrano Basin</v>
      </c>
      <c r="D341" s="97" t="s">
        <v>473</v>
      </c>
      <c r="E341" s="83" t="s">
        <v>288</v>
      </c>
      <c r="F341" s="82">
        <v>48.513160161833312</v>
      </c>
      <c r="G341" s="81">
        <v>0</v>
      </c>
      <c r="H341" s="80">
        <v>0</v>
      </c>
    </row>
    <row r="342" spans="2:8" x14ac:dyDescent="0.6">
      <c r="B342" s="75" t="s">
        <v>109</v>
      </c>
      <c r="C342" s="75" t="str">
        <f t="shared" si="5"/>
        <v>California Capistrano Basin</v>
      </c>
      <c r="D342" s="97" t="s">
        <v>473</v>
      </c>
      <c r="E342" s="83" t="s">
        <v>287</v>
      </c>
      <c r="F342" s="82">
        <v>48.52316016183331</v>
      </c>
      <c r="G342" s="81">
        <v>0</v>
      </c>
      <c r="H342" s="80">
        <v>0</v>
      </c>
    </row>
    <row r="343" spans="2:8" x14ac:dyDescent="0.6">
      <c r="B343" s="75" t="s">
        <v>109</v>
      </c>
      <c r="C343" s="75" t="str">
        <f t="shared" si="5"/>
        <v>California Capistrano Basin</v>
      </c>
      <c r="D343" s="97" t="s">
        <v>473</v>
      </c>
      <c r="E343" s="83" t="s">
        <v>286</v>
      </c>
      <c r="F343" s="82">
        <v>53.364476178016645</v>
      </c>
      <c r="G343" s="81">
        <v>0</v>
      </c>
      <c r="H343" s="80">
        <v>0</v>
      </c>
    </row>
    <row r="344" spans="2:8" x14ac:dyDescent="0.6">
      <c r="B344" s="75" t="s">
        <v>109</v>
      </c>
      <c r="C344" s="75" t="str">
        <f t="shared" si="5"/>
        <v>California Capistrano Basin</v>
      </c>
      <c r="D344" s="97" t="s">
        <v>473</v>
      </c>
      <c r="E344" s="83" t="s">
        <v>285</v>
      </c>
      <c r="F344" s="82">
        <v>53.374476178016643</v>
      </c>
      <c r="G344" s="81">
        <v>0</v>
      </c>
      <c r="H344" s="80">
        <v>0</v>
      </c>
    </row>
    <row r="345" spans="2:8" x14ac:dyDescent="0.6">
      <c r="B345" s="75" t="s">
        <v>109</v>
      </c>
      <c r="C345" s="75" t="str">
        <f t="shared" si="5"/>
        <v>California Capistrano Basin</v>
      </c>
      <c r="D345" s="97" t="s">
        <v>473</v>
      </c>
      <c r="E345" s="83" t="s">
        <v>284</v>
      </c>
      <c r="F345" s="82">
        <v>58.215792194199977</v>
      </c>
      <c r="G345" s="81">
        <v>0</v>
      </c>
      <c r="H345" s="80">
        <v>0</v>
      </c>
    </row>
    <row r="346" spans="2:8" ht="13.75" thickBot="1" x14ac:dyDescent="0.75">
      <c r="B346" s="75" t="s">
        <v>109</v>
      </c>
      <c r="C346" s="75" t="str">
        <f t="shared" si="5"/>
        <v>California Capistrano Basin</v>
      </c>
      <c r="D346" s="98" t="s">
        <v>473</v>
      </c>
      <c r="E346" s="79" t="s">
        <v>282</v>
      </c>
      <c r="F346" s="78">
        <v>58.225792194199975</v>
      </c>
      <c r="G346" s="77">
        <v>0</v>
      </c>
      <c r="H346" s="76">
        <v>0</v>
      </c>
    </row>
    <row r="347" spans="2:8" x14ac:dyDescent="0.6">
      <c r="B347" s="75" t="s">
        <v>109</v>
      </c>
      <c r="C347" s="75" t="str">
        <f t="shared" si="5"/>
        <v>California Coastal Basins</v>
      </c>
      <c r="D347" s="96" t="s">
        <v>472</v>
      </c>
      <c r="E347" s="87" t="s">
        <v>320</v>
      </c>
      <c r="F347" s="86">
        <v>-29.107896097099989</v>
      </c>
      <c r="G347" s="85">
        <v>0</v>
      </c>
      <c r="H347" s="84">
        <v>0</v>
      </c>
    </row>
    <row r="348" spans="2:8" x14ac:dyDescent="0.6">
      <c r="B348" s="75" t="s">
        <v>109</v>
      </c>
      <c r="C348" s="75" t="str">
        <f t="shared" si="5"/>
        <v>California Coastal Basins</v>
      </c>
      <c r="D348" s="97" t="s">
        <v>472</v>
      </c>
      <c r="E348" s="83" t="s">
        <v>319</v>
      </c>
      <c r="F348" s="82">
        <v>-29.097896097099987</v>
      </c>
      <c r="G348" s="81">
        <v>0</v>
      </c>
      <c r="H348" s="80">
        <v>0</v>
      </c>
    </row>
    <row r="349" spans="2:8" x14ac:dyDescent="0.6">
      <c r="B349" s="75" t="s">
        <v>109</v>
      </c>
      <c r="C349" s="75" t="str">
        <f t="shared" si="5"/>
        <v>California Coastal Basins</v>
      </c>
      <c r="D349" s="97" t="s">
        <v>472</v>
      </c>
      <c r="E349" s="83" t="s">
        <v>318</v>
      </c>
      <c r="F349" s="82">
        <v>-24.256580080916656</v>
      </c>
      <c r="G349" s="81">
        <v>0</v>
      </c>
      <c r="H349" s="80">
        <v>0</v>
      </c>
    </row>
    <row r="350" spans="2:8" x14ac:dyDescent="0.6">
      <c r="B350" s="75" t="s">
        <v>109</v>
      </c>
      <c r="C350" s="75" t="str">
        <f t="shared" si="5"/>
        <v>California Coastal Basins</v>
      </c>
      <c r="D350" s="97" t="s">
        <v>472</v>
      </c>
      <c r="E350" s="83" t="s">
        <v>317</v>
      </c>
      <c r="F350" s="82">
        <v>-24.246580080916655</v>
      </c>
      <c r="G350" s="81">
        <v>0</v>
      </c>
      <c r="H350" s="80">
        <v>0</v>
      </c>
    </row>
    <row r="351" spans="2:8" x14ac:dyDescent="0.6">
      <c r="B351" s="75" t="s">
        <v>109</v>
      </c>
      <c r="C351" s="75" t="str">
        <f t="shared" si="5"/>
        <v>California Coastal Basins</v>
      </c>
      <c r="D351" s="97" t="s">
        <v>472</v>
      </c>
      <c r="E351" s="83" t="s">
        <v>316</v>
      </c>
      <c r="F351" s="82">
        <v>-19.405264064733323</v>
      </c>
      <c r="G351" s="81">
        <v>0</v>
      </c>
      <c r="H351" s="80">
        <v>0</v>
      </c>
    </row>
    <row r="352" spans="2:8" x14ac:dyDescent="0.6">
      <c r="B352" s="75" t="s">
        <v>109</v>
      </c>
      <c r="C352" s="75" t="str">
        <f t="shared" si="5"/>
        <v>California Coastal Basins</v>
      </c>
      <c r="D352" s="97" t="s">
        <v>472</v>
      </c>
      <c r="E352" s="83" t="s">
        <v>315</v>
      </c>
      <c r="F352" s="82">
        <v>-19.395264064733322</v>
      </c>
      <c r="G352" s="81">
        <v>0</v>
      </c>
      <c r="H352" s="80">
        <v>0</v>
      </c>
    </row>
    <row r="353" spans="2:8" x14ac:dyDescent="0.6">
      <c r="B353" s="75" t="s">
        <v>109</v>
      </c>
      <c r="C353" s="75" t="str">
        <f t="shared" si="5"/>
        <v>California Coastal Basins</v>
      </c>
      <c r="D353" s="97" t="s">
        <v>472</v>
      </c>
      <c r="E353" s="83" t="s">
        <v>314</v>
      </c>
      <c r="F353" s="82">
        <v>-14.553948048549994</v>
      </c>
      <c r="G353" s="81">
        <v>0</v>
      </c>
      <c r="H353" s="80">
        <v>0</v>
      </c>
    </row>
    <row r="354" spans="2:8" x14ac:dyDescent="0.6">
      <c r="B354" s="75" t="s">
        <v>109</v>
      </c>
      <c r="C354" s="75" t="str">
        <f t="shared" si="5"/>
        <v>California Coastal Basins</v>
      </c>
      <c r="D354" s="97" t="s">
        <v>472</v>
      </c>
      <c r="E354" s="83" t="s">
        <v>313</v>
      </c>
      <c r="F354" s="82">
        <v>-14.543948048549995</v>
      </c>
      <c r="G354" s="81">
        <v>0</v>
      </c>
      <c r="H354" s="80">
        <v>0</v>
      </c>
    </row>
    <row r="355" spans="2:8" x14ac:dyDescent="0.6">
      <c r="B355" s="75" t="s">
        <v>109</v>
      </c>
      <c r="C355" s="75" t="str">
        <f t="shared" si="5"/>
        <v>California Coastal Basins</v>
      </c>
      <c r="D355" s="97" t="s">
        <v>472</v>
      </c>
      <c r="E355" s="83" t="s">
        <v>312</v>
      </c>
      <c r="F355" s="82">
        <v>-9.7026320323666617</v>
      </c>
      <c r="G355" s="81">
        <v>0</v>
      </c>
      <c r="H355" s="80">
        <v>0</v>
      </c>
    </row>
    <row r="356" spans="2:8" x14ac:dyDescent="0.6">
      <c r="B356" s="75" t="s">
        <v>109</v>
      </c>
      <c r="C356" s="75" t="str">
        <f t="shared" si="5"/>
        <v>California Coastal Basins</v>
      </c>
      <c r="D356" s="97" t="s">
        <v>472</v>
      </c>
      <c r="E356" s="83" t="s">
        <v>311</v>
      </c>
      <c r="F356" s="82">
        <v>-9.6926320323666619</v>
      </c>
      <c r="G356" s="81">
        <v>0</v>
      </c>
      <c r="H356" s="80">
        <v>0</v>
      </c>
    </row>
    <row r="357" spans="2:8" x14ac:dyDescent="0.6">
      <c r="B357" s="75" t="s">
        <v>109</v>
      </c>
      <c r="C357" s="75" t="str">
        <f t="shared" si="5"/>
        <v>California Coastal Basins</v>
      </c>
      <c r="D357" s="97" t="s">
        <v>472</v>
      </c>
      <c r="E357" s="83" t="s">
        <v>310</v>
      </c>
      <c r="F357" s="82">
        <v>-4.8513160161833309</v>
      </c>
      <c r="G357" s="81">
        <v>0</v>
      </c>
      <c r="H357" s="80">
        <v>0</v>
      </c>
    </row>
    <row r="358" spans="2:8" x14ac:dyDescent="0.6">
      <c r="B358" s="75" t="s">
        <v>109</v>
      </c>
      <c r="C358" s="75" t="str">
        <f t="shared" si="5"/>
        <v>California Coastal Basins</v>
      </c>
      <c r="D358" s="97" t="s">
        <v>472</v>
      </c>
      <c r="E358" s="83" t="s">
        <v>309</v>
      </c>
      <c r="F358" s="82">
        <v>-4.8413160161833311</v>
      </c>
      <c r="G358" s="81">
        <v>0</v>
      </c>
      <c r="H358" s="80">
        <v>0</v>
      </c>
    </row>
    <row r="359" spans="2:8" x14ac:dyDescent="0.6">
      <c r="B359" s="75" t="s">
        <v>109</v>
      </c>
      <c r="C359" s="75" t="str">
        <f t="shared" si="5"/>
        <v>California Coastal Basins</v>
      </c>
      <c r="D359" s="97" t="s">
        <v>472</v>
      </c>
      <c r="E359" s="83" t="s">
        <v>308</v>
      </c>
      <c r="F359" s="82">
        <v>0</v>
      </c>
      <c r="G359" s="81">
        <v>0</v>
      </c>
      <c r="H359" s="80">
        <v>0</v>
      </c>
    </row>
    <row r="360" spans="2:8" x14ac:dyDescent="0.6">
      <c r="B360" s="75" t="s">
        <v>109</v>
      </c>
      <c r="C360" s="75" t="str">
        <f t="shared" si="5"/>
        <v>California Coastal Basins</v>
      </c>
      <c r="D360" s="97" t="s">
        <v>472</v>
      </c>
      <c r="E360" s="83" t="s">
        <v>307</v>
      </c>
      <c r="F360" s="82">
        <v>0.01</v>
      </c>
      <c r="G360" s="81">
        <v>0</v>
      </c>
      <c r="H360" s="80">
        <v>0</v>
      </c>
    </row>
    <row r="361" spans="2:8" x14ac:dyDescent="0.6">
      <c r="B361" s="75" t="s">
        <v>109</v>
      </c>
      <c r="C361" s="75" t="str">
        <f t="shared" si="5"/>
        <v>California Coastal Basins</v>
      </c>
      <c r="D361" s="97" t="s">
        <v>472</v>
      </c>
      <c r="E361" s="83" t="s">
        <v>306</v>
      </c>
      <c r="F361" s="82">
        <v>4.8513160161833309</v>
      </c>
      <c r="G361" s="81">
        <v>0</v>
      </c>
      <c r="H361" s="80">
        <v>0</v>
      </c>
    </row>
    <row r="362" spans="2:8" x14ac:dyDescent="0.6">
      <c r="B362" s="75" t="s">
        <v>109</v>
      </c>
      <c r="C362" s="75" t="str">
        <f t="shared" si="5"/>
        <v>California Coastal Basins</v>
      </c>
      <c r="D362" s="97" t="s">
        <v>472</v>
      </c>
      <c r="E362" s="83" t="s">
        <v>305</v>
      </c>
      <c r="F362" s="82">
        <v>4.8613160161833306</v>
      </c>
      <c r="G362" s="81">
        <v>1.960229084501534E-8</v>
      </c>
      <c r="H362" s="80">
        <v>9.8011454225076682E-7</v>
      </c>
    </row>
    <row r="363" spans="2:8" x14ac:dyDescent="0.6">
      <c r="B363" s="75" t="s">
        <v>109</v>
      </c>
      <c r="C363" s="75" t="str">
        <f t="shared" si="5"/>
        <v>California Coastal Basins</v>
      </c>
      <c r="D363" s="97" t="s">
        <v>472</v>
      </c>
      <c r="E363" s="83" t="s">
        <v>304</v>
      </c>
      <c r="F363" s="82">
        <v>9.7026320323666617</v>
      </c>
      <c r="G363" s="81">
        <v>0</v>
      </c>
      <c r="H363" s="80">
        <v>0</v>
      </c>
    </row>
    <row r="364" spans="2:8" x14ac:dyDescent="0.6">
      <c r="B364" s="75" t="s">
        <v>109</v>
      </c>
      <c r="C364" s="75" t="str">
        <f t="shared" si="5"/>
        <v>California Coastal Basins</v>
      </c>
      <c r="D364" s="97" t="s">
        <v>472</v>
      </c>
      <c r="E364" s="83" t="s">
        <v>303</v>
      </c>
      <c r="F364" s="82">
        <v>9.7126320323666615</v>
      </c>
      <c r="G364" s="81">
        <v>72.439135942091113</v>
      </c>
      <c r="H364" s="80">
        <v>3621.9567971045558</v>
      </c>
    </row>
    <row r="365" spans="2:8" x14ac:dyDescent="0.6">
      <c r="B365" s="75" t="s">
        <v>109</v>
      </c>
      <c r="C365" s="75" t="str">
        <f t="shared" si="5"/>
        <v>California Coastal Basins</v>
      </c>
      <c r="D365" s="97" t="s">
        <v>472</v>
      </c>
      <c r="E365" s="83" t="s">
        <v>302</v>
      </c>
      <c r="F365" s="82">
        <v>14.553948048549994</v>
      </c>
      <c r="G365" s="81">
        <v>0</v>
      </c>
      <c r="H365" s="80">
        <v>0</v>
      </c>
    </row>
    <row r="366" spans="2:8" x14ac:dyDescent="0.6">
      <c r="B366" s="75" t="s">
        <v>109</v>
      </c>
      <c r="C366" s="75" t="str">
        <f t="shared" si="5"/>
        <v>California Coastal Basins</v>
      </c>
      <c r="D366" s="97" t="s">
        <v>472</v>
      </c>
      <c r="E366" s="83" t="s">
        <v>301</v>
      </c>
      <c r="F366" s="82">
        <v>14.563948048549994</v>
      </c>
      <c r="G366" s="81">
        <v>2.705351636880806E-2</v>
      </c>
      <c r="H366" s="80">
        <v>1.3526758184404031</v>
      </c>
    </row>
    <row r="367" spans="2:8" x14ac:dyDescent="0.6">
      <c r="B367" s="75" t="s">
        <v>109</v>
      </c>
      <c r="C367" s="75" t="str">
        <f t="shared" si="5"/>
        <v>California Coastal Basins</v>
      </c>
      <c r="D367" s="97" t="s">
        <v>472</v>
      </c>
      <c r="E367" s="83" t="s">
        <v>300</v>
      </c>
      <c r="F367" s="82">
        <v>19.405264064733323</v>
      </c>
      <c r="G367" s="81">
        <v>0</v>
      </c>
      <c r="H367" s="80">
        <v>0</v>
      </c>
    </row>
    <row r="368" spans="2:8" x14ac:dyDescent="0.6">
      <c r="B368" s="75" t="s">
        <v>109</v>
      </c>
      <c r="C368" s="75" t="str">
        <f t="shared" si="5"/>
        <v>California Coastal Basins</v>
      </c>
      <c r="D368" s="97" t="s">
        <v>472</v>
      </c>
      <c r="E368" s="83" t="s">
        <v>299</v>
      </c>
      <c r="F368" s="82">
        <v>19.415264064733325</v>
      </c>
      <c r="G368" s="81">
        <v>2.5488844797911459E-2</v>
      </c>
      <c r="H368" s="80">
        <v>1.274442239895573</v>
      </c>
    </row>
    <row r="369" spans="2:8" x14ac:dyDescent="0.6">
      <c r="B369" s="75" t="s">
        <v>109</v>
      </c>
      <c r="C369" s="75" t="str">
        <f t="shared" si="5"/>
        <v>California Coastal Basins</v>
      </c>
      <c r="D369" s="97" t="s">
        <v>472</v>
      </c>
      <c r="E369" s="83" t="s">
        <v>298</v>
      </c>
      <c r="F369" s="82">
        <v>24.256580080916656</v>
      </c>
      <c r="G369" s="81">
        <v>0</v>
      </c>
      <c r="H369" s="80">
        <v>0</v>
      </c>
    </row>
    <row r="370" spans="2:8" x14ac:dyDescent="0.6">
      <c r="B370" s="75" t="s">
        <v>109</v>
      </c>
      <c r="C370" s="75" t="str">
        <f t="shared" si="5"/>
        <v>California Coastal Basins</v>
      </c>
      <c r="D370" s="97" t="s">
        <v>472</v>
      </c>
      <c r="E370" s="83" t="s">
        <v>297</v>
      </c>
      <c r="F370" s="82">
        <v>24.266580080916658</v>
      </c>
      <c r="G370" s="81">
        <v>0</v>
      </c>
      <c r="H370" s="80">
        <v>0</v>
      </c>
    </row>
    <row r="371" spans="2:8" x14ac:dyDescent="0.6">
      <c r="B371" s="75" t="s">
        <v>109</v>
      </c>
      <c r="C371" s="75" t="str">
        <f t="shared" si="5"/>
        <v>California Coastal Basins</v>
      </c>
      <c r="D371" s="97" t="s">
        <v>472</v>
      </c>
      <c r="E371" s="83" t="s">
        <v>296</v>
      </c>
      <c r="F371" s="82">
        <v>29.107896097099989</v>
      </c>
      <c r="G371" s="81">
        <v>0</v>
      </c>
      <c r="H371" s="80">
        <v>0</v>
      </c>
    </row>
    <row r="372" spans="2:8" x14ac:dyDescent="0.6">
      <c r="B372" s="75" t="s">
        <v>109</v>
      </c>
      <c r="C372" s="75" t="str">
        <f t="shared" si="5"/>
        <v>California Coastal Basins</v>
      </c>
      <c r="D372" s="97" t="s">
        <v>472</v>
      </c>
      <c r="E372" s="83" t="s">
        <v>295</v>
      </c>
      <c r="F372" s="82">
        <v>29.11789609709999</v>
      </c>
      <c r="G372" s="81">
        <v>0</v>
      </c>
      <c r="H372" s="80">
        <v>0</v>
      </c>
    </row>
    <row r="373" spans="2:8" x14ac:dyDescent="0.6">
      <c r="B373" s="75" t="s">
        <v>109</v>
      </c>
      <c r="C373" s="75" t="str">
        <f t="shared" si="5"/>
        <v>California Coastal Basins</v>
      </c>
      <c r="D373" s="97" t="s">
        <v>472</v>
      </c>
      <c r="E373" s="83" t="s">
        <v>294</v>
      </c>
      <c r="F373" s="82">
        <v>33.959212113283321</v>
      </c>
      <c r="G373" s="81">
        <v>0</v>
      </c>
      <c r="H373" s="80">
        <v>0</v>
      </c>
    </row>
    <row r="374" spans="2:8" x14ac:dyDescent="0.6">
      <c r="B374" s="75" t="s">
        <v>109</v>
      </c>
      <c r="C374" s="75" t="str">
        <f t="shared" si="5"/>
        <v>California Coastal Basins</v>
      </c>
      <c r="D374" s="97" t="s">
        <v>472</v>
      </c>
      <c r="E374" s="83" t="s">
        <v>293</v>
      </c>
      <c r="F374" s="82">
        <v>33.969212113283319</v>
      </c>
      <c r="G374" s="81">
        <v>7.6946868975511645E-3</v>
      </c>
      <c r="H374" s="80">
        <v>0.3847343448775582</v>
      </c>
    </row>
    <row r="375" spans="2:8" x14ac:dyDescent="0.6">
      <c r="B375" s="75" t="s">
        <v>109</v>
      </c>
      <c r="C375" s="75" t="str">
        <f t="shared" si="5"/>
        <v>California Coastal Basins</v>
      </c>
      <c r="D375" s="97" t="s">
        <v>472</v>
      </c>
      <c r="E375" s="83" t="s">
        <v>292</v>
      </c>
      <c r="F375" s="82">
        <v>38.810528129466647</v>
      </c>
      <c r="G375" s="81">
        <v>0</v>
      </c>
      <c r="H375" s="80">
        <v>0</v>
      </c>
    </row>
    <row r="376" spans="2:8" x14ac:dyDescent="0.6">
      <c r="B376" s="75" t="s">
        <v>109</v>
      </c>
      <c r="C376" s="75" t="str">
        <f t="shared" si="5"/>
        <v>California Coastal Basins</v>
      </c>
      <c r="D376" s="97" t="s">
        <v>472</v>
      </c>
      <c r="E376" s="83" t="s">
        <v>291</v>
      </c>
      <c r="F376" s="82">
        <v>38.820528129466645</v>
      </c>
      <c r="G376" s="81">
        <v>0</v>
      </c>
      <c r="H376" s="80">
        <v>0</v>
      </c>
    </row>
    <row r="377" spans="2:8" x14ac:dyDescent="0.6">
      <c r="B377" s="75" t="s">
        <v>109</v>
      </c>
      <c r="C377" s="75" t="str">
        <f t="shared" si="5"/>
        <v>California Coastal Basins</v>
      </c>
      <c r="D377" s="97" t="s">
        <v>472</v>
      </c>
      <c r="E377" s="83" t="s">
        <v>290</v>
      </c>
      <c r="F377" s="82">
        <v>43.66184414564998</v>
      </c>
      <c r="G377" s="81">
        <v>0</v>
      </c>
      <c r="H377" s="80">
        <v>0</v>
      </c>
    </row>
    <row r="378" spans="2:8" x14ac:dyDescent="0.6">
      <c r="B378" s="75" t="s">
        <v>109</v>
      </c>
      <c r="C378" s="75" t="str">
        <f t="shared" si="5"/>
        <v>California Coastal Basins</v>
      </c>
      <c r="D378" s="97" t="s">
        <v>472</v>
      </c>
      <c r="E378" s="83" t="s">
        <v>289</v>
      </c>
      <c r="F378" s="82">
        <v>43.671844145649978</v>
      </c>
      <c r="G378" s="81">
        <v>0</v>
      </c>
      <c r="H378" s="80">
        <v>0</v>
      </c>
    </row>
    <row r="379" spans="2:8" x14ac:dyDescent="0.6">
      <c r="B379" s="75" t="s">
        <v>109</v>
      </c>
      <c r="C379" s="75" t="str">
        <f t="shared" si="5"/>
        <v>California Coastal Basins</v>
      </c>
      <c r="D379" s="97" t="s">
        <v>472</v>
      </c>
      <c r="E379" s="83" t="s">
        <v>288</v>
      </c>
      <c r="F379" s="82">
        <v>48.513160161833312</v>
      </c>
      <c r="G379" s="81">
        <v>0</v>
      </c>
      <c r="H379" s="80">
        <v>0</v>
      </c>
    </row>
    <row r="380" spans="2:8" x14ac:dyDescent="0.6">
      <c r="B380" s="75" t="s">
        <v>109</v>
      </c>
      <c r="C380" s="75" t="str">
        <f t="shared" si="5"/>
        <v>California Coastal Basins</v>
      </c>
      <c r="D380" s="97" t="s">
        <v>472</v>
      </c>
      <c r="E380" s="83" t="s">
        <v>287</v>
      </c>
      <c r="F380" s="82">
        <v>48.52316016183331</v>
      </c>
      <c r="G380" s="81">
        <v>0</v>
      </c>
      <c r="H380" s="80">
        <v>0</v>
      </c>
    </row>
    <row r="381" spans="2:8" x14ac:dyDescent="0.6">
      <c r="B381" s="75" t="s">
        <v>109</v>
      </c>
      <c r="C381" s="75" t="str">
        <f t="shared" si="5"/>
        <v>California Coastal Basins</v>
      </c>
      <c r="D381" s="97" t="s">
        <v>472</v>
      </c>
      <c r="E381" s="83" t="s">
        <v>286</v>
      </c>
      <c r="F381" s="82">
        <v>53.364476178016645</v>
      </c>
      <c r="G381" s="81">
        <v>0</v>
      </c>
      <c r="H381" s="80">
        <v>0</v>
      </c>
    </row>
    <row r="382" spans="2:8" x14ac:dyDescent="0.6">
      <c r="B382" s="75" t="s">
        <v>109</v>
      </c>
      <c r="C382" s="75" t="str">
        <f t="shared" si="5"/>
        <v>California Coastal Basins</v>
      </c>
      <c r="D382" s="97" t="s">
        <v>472</v>
      </c>
      <c r="E382" s="83" t="s">
        <v>285</v>
      </c>
      <c r="F382" s="82">
        <v>53.374476178016643</v>
      </c>
      <c r="G382" s="81">
        <v>0</v>
      </c>
      <c r="H382" s="80">
        <v>0</v>
      </c>
    </row>
    <row r="383" spans="2:8" x14ac:dyDescent="0.6">
      <c r="B383" s="75" t="s">
        <v>109</v>
      </c>
      <c r="C383" s="75" t="str">
        <f t="shared" si="5"/>
        <v>California Coastal Basins</v>
      </c>
      <c r="D383" s="97" t="s">
        <v>472</v>
      </c>
      <c r="E383" s="83" t="s">
        <v>284</v>
      </c>
      <c r="F383" s="82">
        <v>58.215792194199977</v>
      </c>
      <c r="G383" s="81">
        <v>0</v>
      </c>
      <c r="H383" s="80">
        <v>0</v>
      </c>
    </row>
    <row r="384" spans="2:8" ht="13.75" thickBot="1" x14ac:dyDescent="0.75">
      <c r="B384" s="75" t="s">
        <v>109</v>
      </c>
      <c r="C384" s="75" t="str">
        <f t="shared" si="5"/>
        <v>California Coastal Basins</v>
      </c>
      <c r="D384" s="98" t="s">
        <v>472</v>
      </c>
      <c r="E384" s="79" t="s">
        <v>282</v>
      </c>
      <c r="F384" s="78">
        <v>58.225792194199975</v>
      </c>
      <c r="G384" s="77">
        <v>0</v>
      </c>
      <c r="H384" s="76">
        <v>0</v>
      </c>
    </row>
    <row r="385" spans="2:8" x14ac:dyDescent="0.6">
      <c r="B385" s="75" t="s">
        <v>109</v>
      </c>
      <c r="C385" s="75" t="str">
        <f t="shared" si="5"/>
        <v>California Eel River Basin</v>
      </c>
      <c r="D385" s="96" t="s">
        <v>471</v>
      </c>
      <c r="E385" s="87" t="s">
        <v>320</v>
      </c>
      <c r="F385" s="86">
        <v>-29.107896097099989</v>
      </c>
      <c r="G385" s="85">
        <v>0</v>
      </c>
      <c r="H385" s="84">
        <v>0</v>
      </c>
    </row>
    <row r="386" spans="2:8" x14ac:dyDescent="0.6">
      <c r="B386" s="75" t="s">
        <v>109</v>
      </c>
      <c r="C386" s="75" t="str">
        <f t="shared" si="5"/>
        <v>California Eel River Basin</v>
      </c>
      <c r="D386" s="97" t="s">
        <v>471</v>
      </c>
      <c r="E386" s="83" t="s">
        <v>319</v>
      </c>
      <c r="F386" s="82">
        <v>-29.097896097099987</v>
      </c>
      <c r="G386" s="81">
        <v>0</v>
      </c>
      <c r="H386" s="80">
        <v>0</v>
      </c>
    </row>
    <row r="387" spans="2:8" x14ac:dyDescent="0.6">
      <c r="B387" s="75" t="s">
        <v>109</v>
      </c>
      <c r="C387" s="75" t="str">
        <f t="shared" si="5"/>
        <v>California Eel River Basin</v>
      </c>
      <c r="D387" s="97" t="s">
        <v>471</v>
      </c>
      <c r="E387" s="83" t="s">
        <v>318</v>
      </c>
      <c r="F387" s="82">
        <v>-24.256580080916656</v>
      </c>
      <c r="G387" s="81">
        <v>0</v>
      </c>
      <c r="H387" s="80">
        <v>0</v>
      </c>
    </row>
    <row r="388" spans="2:8" x14ac:dyDescent="0.6">
      <c r="B388" s="75" t="s">
        <v>109</v>
      </c>
      <c r="C388" s="75" t="str">
        <f t="shared" si="5"/>
        <v>California Eel River Basin</v>
      </c>
      <c r="D388" s="97" t="s">
        <v>471</v>
      </c>
      <c r="E388" s="83" t="s">
        <v>317</v>
      </c>
      <c r="F388" s="82">
        <v>-24.246580080916655</v>
      </c>
      <c r="G388" s="81">
        <v>0</v>
      </c>
      <c r="H388" s="80">
        <v>0</v>
      </c>
    </row>
    <row r="389" spans="2:8" x14ac:dyDescent="0.6">
      <c r="B389" s="75" t="s">
        <v>109</v>
      </c>
      <c r="C389" s="75" t="str">
        <f t="shared" ref="C389:C452" si="6">IF(D389="",C388,D389)</f>
        <v>California Eel River Basin</v>
      </c>
      <c r="D389" s="97" t="s">
        <v>471</v>
      </c>
      <c r="E389" s="83" t="s">
        <v>316</v>
      </c>
      <c r="F389" s="82">
        <v>-19.405264064733323</v>
      </c>
      <c r="G389" s="81">
        <v>0</v>
      </c>
      <c r="H389" s="80">
        <v>0</v>
      </c>
    </row>
    <row r="390" spans="2:8" x14ac:dyDescent="0.6">
      <c r="B390" s="75" t="s">
        <v>109</v>
      </c>
      <c r="C390" s="75" t="str">
        <f t="shared" si="6"/>
        <v>California Eel River Basin</v>
      </c>
      <c r="D390" s="97" t="s">
        <v>471</v>
      </c>
      <c r="E390" s="83" t="s">
        <v>315</v>
      </c>
      <c r="F390" s="82">
        <v>-19.395264064733322</v>
      </c>
      <c r="G390" s="81">
        <v>0</v>
      </c>
      <c r="H390" s="80">
        <v>0</v>
      </c>
    </row>
    <row r="391" spans="2:8" x14ac:dyDescent="0.6">
      <c r="B391" s="75" t="s">
        <v>109</v>
      </c>
      <c r="C391" s="75" t="str">
        <f t="shared" si="6"/>
        <v>California Eel River Basin</v>
      </c>
      <c r="D391" s="97" t="s">
        <v>471</v>
      </c>
      <c r="E391" s="83" t="s">
        <v>314</v>
      </c>
      <c r="F391" s="82">
        <v>-14.553948048549994</v>
      </c>
      <c r="G391" s="81">
        <v>0</v>
      </c>
      <c r="H391" s="80">
        <v>0</v>
      </c>
    </row>
    <row r="392" spans="2:8" x14ac:dyDescent="0.6">
      <c r="B392" s="75" t="s">
        <v>109</v>
      </c>
      <c r="C392" s="75" t="str">
        <f t="shared" si="6"/>
        <v>California Eel River Basin</v>
      </c>
      <c r="D392" s="97" t="s">
        <v>471</v>
      </c>
      <c r="E392" s="83" t="s">
        <v>313</v>
      </c>
      <c r="F392" s="82">
        <v>-14.543948048549995</v>
      </c>
      <c r="G392" s="81">
        <v>0</v>
      </c>
      <c r="H392" s="80">
        <v>0</v>
      </c>
    </row>
    <row r="393" spans="2:8" x14ac:dyDescent="0.6">
      <c r="B393" s="75" t="s">
        <v>109</v>
      </c>
      <c r="C393" s="75" t="str">
        <f t="shared" si="6"/>
        <v>California Eel River Basin</v>
      </c>
      <c r="D393" s="97" t="s">
        <v>471</v>
      </c>
      <c r="E393" s="83" t="s">
        <v>312</v>
      </c>
      <c r="F393" s="82">
        <v>-9.7026320323666617</v>
      </c>
      <c r="G393" s="81">
        <v>0</v>
      </c>
      <c r="H393" s="80">
        <v>0</v>
      </c>
    </row>
    <row r="394" spans="2:8" x14ac:dyDescent="0.6">
      <c r="B394" s="75" t="s">
        <v>109</v>
      </c>
      <c r="C394" s="75" t="str">
        <f t="shared" si="6"/>
        <v>California Eel River Basin</v>
      </c>
      <c r="D394" s="97" t="s">
        <v>471</v>
      </c>
      <c r="E394" s="83" t="s">
        <v>311</v>
      </c>
      <c r="F394" s="82">
        <v>-9.6926320323666619</v>
      </c>
      <c r="G394" s="81">
        <v>0</v>
      </c>
      <c r="H394" s="80">
        <v>0</v>
      </c>
    </row>
    <row r="395" spans="2:8" x14ac:dyDescent="0.6">
      <c r="B395" s="75" t="s">
        <v>109</v>
      </c>
      <c r="C395" s="75" t="str">
        <f t="shared" si="6"/>
        <v>California Eel River Basin</v>
      </c>
      <c r="D395" s="97" t="s">
        <v>471</v>
      </c>
      <c r="E395" s="83" t="s">
        <v>310</v>
      </c>
      <c r="F395" s="82">
        <v>-4.8513160161833309</v>
      </c>
      <c r="G395" s="81">
        <v>0</v>
      </c>
      <c r="H395" s="80">
        <v>0</v>
      </c>
    </row>
    <row r="396" spans="2:8" x14ac:dyDescent="0.6">
      <c r="B396" s="75" t="s">
        <v>109</v>
      </c>
      <c r="C396" s="75" t="str">
        <f t="shared" si="6"/>
        <v>California Eel River Basin</v>
      </c>
      <c r="D396" s="97" t="s">
        <v>471</v>
      </c>
      <c r="E396" s="83" t="s">
        <v>309</v>
      </c>
      <c r="F396" s="82">
        <v>-4.8413160161833311</v>
      </c>
      <c r="G396" s="81">
        <v>0</v>
      </c>
      <c r="H396" s="80">
        <v>0</v>
      </c>
    </row>
    <row r="397" spans="2:8" x14ac:dyDescent="0.6">
      <c r="B397" s="75" t="s">
        <v>109</v>
      </c>
      <c r="C397" s="75" t="str">
        <f t="shared" si="6"/>
        <v>California Eel River Basin</v>
      </c>
      <c r="D397" s="97" t="s">
        <v>471</v>
      </c>
      <c r="E397" s="83" t="s">
        <v>308</v>
      </c>
      <c r="F397" s="82">
        <v>0</v>
      </c>
      <c r="G397" s="81">
        <v>0</v>
      </c>
      <c r="H397" s="80">
        <v>0</v>
      </c>
    </row>
    <row r="398" spans="2:8" x14ac:dyDescent="0.6">
      <c r="B398" s="75" t="s">
        <v>109</v>
      </c>
      <c r="C398" s="75" t="str">
        <f t="shared" si="6"/>
        <v>California Eel River Basin</v>
      </c>
      <c r="D398" s="97" t="s">
        <v>471</v>
      </c>
      <c r="E398" s="83" t="s">
        <v>307</v>
      </c>
      <c r="F398" s="82">
        <v>0.01</v>
      </c>
      <c r="G398" s="81">
        <v>0</v>
      </c>
      <c r="H398" s="80">
        <v>0</v>
      </c>
    </row>
    <row r="399" spans="2:8" x14ac:dyDescent="0.6">
      <c r="B399" s="75" t="s">
        <v>109</v>
      </c>
      <c r="C399" s="75" t="str">
        <f t="shared" si="6"/>
        <v>California Eel River Basin</v>
      </c>
      <c r="D399" s="97" t="s">
        <v>471</v>
      </c>
      <c r="E399" s="83" t="s">
        <v>306</v>
      </c>
      <c r="F399" s="82">
        <v>4.8513160161833309</v>
      </c>
      <c r="G399" s="81">
        <v>0</v>
      </c>
      <c r="H399" s="80">
        <v>0</v>
      </c>
    </row>
    <row r="400" spans="2:8" x14ac:dyDescent="0.6">
      <c r="B400" s="75" t="s">
        <v>109</v>
      </c>
      <c r="C400" s="75" t="str">
        <f t="shared" si="6"/>
        <v>California Eel River Basin</v>
      </c>
      <c r="D400" s="97" t="s">
        <v>471</v>
      </c>
      <c r="E400" s="83" t="s">
        <v>305</v>
      </c>
      <c r="F400" s="82">
        <v>4.8613160161833306</v>
      </c>
      <c r="G400" s="81">
        <v>4.0799162610630152E-9</v>
      </c>
      <c r="H400" s="80">
        <v>2.0399581305315074E-7</v>
      </c>
    </row>
    <row r="401" spans="2:8" x14ac:dyDescent="0.6">
      <c r="B401" s="75" t="s">
        <v>109</v>
      </c>
      <c r="C401" s="75" t="str">
        <f t="shared" si="6"/>
        <v>California Eel River Basin</v>
      </c>
      <c r="D401" s="97" t="s">
        <v>471</v>
      </c>
      <c r="E401" s="83" t="s">
        <v>304</v>
      </c>
      <c r="F401" s="82">
        <v>9.7026320323666617</v>
      </c>
      <c r="G401" s="81">
        <v>0</v>
      </c>
      <c r="H401" s="80">
        <v>0</v>
      </c>
    </row>
    <row r="402" spans="2:8" x14ac:dyDescent="0.6">
      <c r="B402" s="75" t="s">
        <v>109</v>
      </c>
      <c r="C402" s="75" t="str">
        <f t="shared" si="6"/>
        <v>California Eel River Basin</v>
      </c>
      <c r="D402" s="97" t="s">
        <v>471</v>
      </c>
      <c r="E402" s="83" t="s">
        <v>303</v>
      </c>
      <c r="F402" s="82">
        <v>9.7126320323666615</v>
      </c>
      <c r="G402" s="81">
        <v>2.7960219816130296</v>
      </c>
      <c r="H402" s="80">
        <v>139.80109908065148</v>
      </c>
    </row>
    <row r="403" spans="2:8" x14ac:dyDescent="0.6">
      <c r="B403" s="75" t="s">
        <v>109</v>
      </c>
      <c r="C403" s="75" t="str">
        <f t="shared" si="6"/>
        <v>California Eel River Basin</v>
      </c>
      <c r="D403" s="97" t="s">
        <v>471</v>
      </c>
      <c r="E403" s="83" t="s">
        <v>302</v>
      </c>
      <c r="F403" s="82">
        <v>14.553948048549994</v>
      </c>
      <c r="G403" s="81">
        <v>0</v>
      </c>
      <c r="H403" s="80">
        <v>0</v>
      </c>
    </row>
    <row r="404" spans="2:8" x14ac:dyDescent="0.6">
      <c r="B404" s="75" t="s">
        <v>109</v>
      </c>
      <c r="C404" s="75" t="str">
        <f t="shared" si="6"/>
        <v>California Eel River Basin</v>
      </c>
      <c r="D404" s="97" t="s">
        <v>471</v>
      </c>
      <c r="E404" s="83" t="s">
        <v>301</v>
      </c>
      <c r="F404" s="82">
        <v>14.563948048549994</v>
      </c>
      <c r="G404" s="81">
        <v>1.0115895684649312</v>
      </c>
      <c r="H404" s="80">
        <v>50.579478423246563</v>
      </c>
    </row>
    <row r="405" spans="2:8" x14ac:dyDescent="0.6">
      <c r="B405" s="75" t="s">
        <v>109</v>
      </c>
      <c r="C405" s="75" t="str">
        <f t="shared" si="6"/>
        <v>California Eel River Basin</v>
      </c>
      <c r="D405" s="97" t="s">
        <v>471</v>
      </c>
      <c r="E405" s="83" t="s">
        <v>300</v>
      </c>
      <c r="F405" s="82">
        <v>19.405264064733323</v>
      </c>
      <c r="G405" s="81">
        <v>0</v>
      </c>
      <c r="H405" s="80">
        <v>0</v>
      </c>
    </row>
    <row r="406" spans="2:8" x14ac:dyDescent="0.6">
      <c r="B406" s="75" t="s">
        <v>109</v>
      </c>
      <c r="C406" s="75" t="str">
        <f t="shared" si="6"/>
        <v>California Eel River Basin</v>
      </c>
      <c r="D406" s="97" t="s">
        <v>471</v>
      </c>
      <c r="E406" s="83" t="s">
        <v>299</v>
      </c>
      <c r="F406" s="82">
        <v>19.415264064733325</v>
      </c>
      <c r="G406" s="81">
        <v>1.7756031286312861E-2</v>
      </c>
      <c r="H406" s="80">
        <v>0.88780156431564305</v>
      </c>
    </row>
    <row r="407" spans="2:8" x14ac:dyDescent="0.6">
      <c r="B407" s="75" t="s">
        <v>109</v>
      </c>
      <c r="C407" s="75" t="str">
        <f t="shared" si="6"/>
        <v>California Eel River Basin</v>
      </c>
      <c r="D407" s="97" t="s">
        <v>471</v>
      </c>
      <c r="E407" s="83" t="s">
        <v>298</v>
      </c>
      <c r="F407" s="82">
        <v>24.256580080916656</v>
      </c>
      <c r="G407" s="81">
        <v>0</v>
      </c>
      <c r="H407" s="80">
        <v>0</v>
      </c>
    </row>
    <row r="408" spans="2:8" x14ac:dyDescent="0.6">
      <c r="B408" s="75" t="s">
        <v>109</v>
      </c>
      <c r="C408" s="75" t="str">
        <f t="shared" si="6"/>
        <v>California Eel River Basin</v>
      </c>
      <c r="D408" s="97" t="s">
        <v>471</v>
      </c>
      <c r="E408" s="83" t="s">
        <v>297</v>
      </c>
      <c r="F408" s="82">
        <v>24.266580080916658</v>
      </c>
      <c r="G408" s="81">
        <v>0</v>
      </c>
      <c r="H408" s="80">
        <v>0</v>
      </c>
    </row>
    <row r="409" spans="2:8" x14ac:dyDescent="0.6">
      <c r="B409" s="75" t="s">
        <v>109</v>
      </c>
      <c r="C409" s="75" t="str">
        <f t="shared" si="6"/>
        <v>California Eel River Basin</v>
      </c>
      <c r="D409" s="97" t="s">
        <v>471</v>
      </c>
      <c r="E409" s="83" t="s">
        <v>296</v>
      </c>
      <c r="F409" s="82">
        <v>29.107896097099989</v>
      </c>
      <c r="G409" s="81">
        <v>0</v>
      </c>
      <c r="H409" s="80">
        <v>0</v>
      </c>
    </row>
    <row r="410" spans="2:8" x14ac:dyDescent="0.6">
      <c r="B410" s="75" t="s">
        <v>109</v>
      </c>
      <c r="C410" s="75" t="str">
        <f t="shared" si="6"/>
        <v>California Eel River Basin</v>
      </c>
      <c r="D410" s="97" t="s">
        <v>471</v>
      </c>
      <c r="E410" s="83" t="s">
        <v>295</v>
      </c>
      <c r="F410" s="82">
        <v>29.11789609709999</v>
      </c>
      <c r="G410" s="81">
        <v>0</v>
      </c>
      <c r="H410" s="80">
        <v>0</v>
      </c>
    </row>
    <row r="411" spans="2:8" x14ac:dyDescent="0.6">
      <c r="B411" s="75" t="s">
        <v>109</v>
      </c>
      <c r="C411" s="75" t="str">
        <f t="shared" si="6"/>
        <v>California Eel River Basin</v>
      </c>
      <c r="D411" s="97" t="s">
        <v>471</v>
      </c>
      <c r="E411" s="83" t="s">
        <v>294</v>
      </c>
      <c r="F411" s="82">
        <v>33.959212113283321</v>
      </c>
      <c r="G411" s="81">
        <v>0</v>
      </c>
      <c r="H411" s="80">
        <v>0</v>
      </c>
    </row>
    <row r="412" spans="2:8" x14ac:dyDescent="0.6">
      <c r="B412" s="75" t="s">
        <v>109</v>
      </c>
      <c r="C412" s="75" t="str">
        <f t="shared" si="6"/>
        <v>California Eel River Basin</v>
      </c>
      <c r="D412" s="97" t="s">
        <v>471</v>
      </c>
      <c r="E412" s="83" t="s">
        <v>293</v>
      </c>
      <c r="F412" s="82">
        <v>33.969212113283319</v>
      </c>
      <c r="G412" s="81">
        <v>0</v>
      </c>
      <c r="H412" s="80">
        <v>0</v>
      </c>
    </row>
    <row r="413" spans="2:8" x14ac:dyDescent="0.6">
      <c r="B413" s="75" t="s">
        <v>109</v>
      </c>
      <c r="C413" s="75" t="str">
        <f t="shared" si="6"/>
        <v>California Eel River Basin</v>
      </c>
      <c r="D413" s="97" t="s">
        <v>471</v>
      </c>
      <c r="E413" s="83" t="s">
        <v>292</v>
      </c>
      <c r="F413" s="82">
        <v>38.810528129466647</v>
      </c>
      <c r="G413" s="81">
        <v>0</v>
      </c>
      <c r="H413" s="80">
        <v>0</v>
      </c>
    </row>
    <row r="414" spans="2:8" x14ac:dyDescent="0.6">
      <c r="B414" s="75" t="s">
        <v>109</v>
      </c>
      <c r="C414" s="75" t="str">
        <f t="shared" si="6"/>
        <v>California Eel River Basin</v>
      </c>
      <c r="D414" s="97" t="s">
        <v>471</v>
      </c>
      <c r="E414" s="83" t="s">
        <v>291</v>
      </c>
      <c r="F414" s="82">
        <v>38.820528129466645</v>
      </c>
      <c r="G414" s="81">
        <v>0</v>
      </c>
      <c r="H414" s="80">
        <v>0</v>
      </c>
    </row>
    <row r="415" spans="2:8" x14ac:dyDescent="0.6">
      <c r="B415" s="75" t="s">
        <v>109</v>
      </c>
      <c r="C415" s="75" t="str">
        <f t="shared" si="6"/>
        <v>California Eel River Basin</v>
      </c>
      <c r="D415" s="97" t="s">
        <v>471</v>
      </c>
      <c r="E415" s="83" t="s">
        <v>290</v>
      </c>
      <c r="F415" s="82">
        <v>43.66184414564998</v>
      </c>
      <c r="G415" s="81">
        <v>0</v>
      </c>
      <c r="H415" s="80">
        <v>0</v>
      </c>
    </row>
    <row r="416" spans="2:8" x14ac:dyDescent="0.6">
      <c r="B416" s="75" t="s">
        <v>109</v>
      </c>
      <c r="C416" s="75" t="str">
        <f t="shared" si="6"/>
        <v>California Eel River Basin</v>
      </c>
      <c r="D416" s="97" t="s">
        <v>471</v>
      </c>
      <c r="E416" s="83" t="s">
        <v>289</v>
      </c>
      <c r="F416" s="82">
        <v>43.671844145649978</v>
      </c>
      <c r="G416" s="81">
        <v>0</v>
      </c>
      <c r="H416" s="80">
        <v>0</v>
      </c>
    </row>
    <row r="417" spans="2:8" x14ac:dyDescent="0.6">
      <c r="B417" s="75" t="s">
        <v>109</v>
      </c>
      <c r="C417" s="75" t="str">
        <f t="shared" si="6"/>
        <v>California Eel River Basin</v>
      </c>
      <c r="D417" s="97" t="s">
        <v>471</v>
      </c>
      <c r="E417" s="83" t="s">
        <v>288</v>
      </c>
      <c r="F417" s="82">
        <v>48.513160161833312</v>
      </c>
      <c r="G417" s="81">
        <v>0</v>
      </c>
      <c r="H417" s="80">
        <v>0</v>
      </c>
    </row>
    <row r="418" spans="2:8" x14ac:dyDescent="0.6">
      <c r="B418" s="75" t="s">
        <v>109</v>
      </c>
      <c r="C418" s="75" t="str">
        <f t="shared" si="6"/>
        <v>California Eel River Basin</v>
      </c>
      <c r="D418" s="97" t="s">
        <v>471</v>
      </c>
      <c r="E418" s="83" t="s">
        <v>287</v>
      </c>
      <c r="F418" s="82">
        <v>48.52316016183331</v>
      </c>
      <c r="G418" s="81">
        <v>0</v>
      </c>
      <c r="H418" s="80">
        <v>0</v>
      </c>
    </row>
    <row r="419" spans="2:8" x14ac:dyDescent="0.6">
      <c r="B419" s="75" t="s">
        <v>109</v>
      </c>
      <c r="C419" s="75" t="str">
        <f t="shared" si="6"/>
        <v>California Eel River Basin</v>
      </c>
      <c r="D419" s="97" t="s">
        <v>471</v>
      </c>
      <c r="E419" s="83" t="s">
        <v>286</v>
      </c>
      <c r="F419" s="82">
        <v>53.364476178016645</v>
      </c>
      <c r="G419" s="81">
        <v>0</v>
      </c>
      <c r="H419" s="80">
        <v>0</v>
      </c>
    </row>
    <row r="420" spans="2:8" x14ac:dyDescent="0.6">
      <c r="B420" s="75" t="s">
        <v>109</v>
      </c>
      <c r="C420" s="75" t="str">
        <f t="shared" si="6"/>
        <v>California Eel River Basin</v>
      </c>
      <c r="D420" s="97" t="s">
        <v>471</v>
      </c>
      <c r="E420" s="83" t="s">
        <v>285</v>
      </c>
      <c r="F420" s="82">
        <v>53.374476178016643</v>
      </c>
      <c r="G420" s="81">
        <v>0</v>
      </c>
      <c r="H420" s="80">
        <v>0</v>
      </c>
    </row>
    <row r="421" spans="2:8" x14ac:dyDescent="0.6">
      <c r="B421" s="75" t="s">
        <v>109</v>
      </c>
      <c r="C421" s="75" t="str">
        <f t="shared" si="6"/>
        <v>California Eel River Basin</v>
      </c>
      <c r="D421" s="97" t="s">
        <v>471</v>
      </c>
      <c r="E421" s="83" t="s">
        <v>284</v>
      </c>
      <c r="F421" s="82">
        <v>58.215792194199977</v>
      </c>
      <c r="G421" s="81">
        <v>0</v>
      </c>
      <c r="H421" s="80">
        <v>0</v>
      </c>
    </row>
    <row r="422" spans="2:8" ht="13.75" thickBot="1" x14ac:dyDescent="0.75">
      <c r="B422" s="75" t="s">
        <v>109</v>
      </c>
      <c r="C422" s="75" t="str">
        <f t="shared" si="6"/>
        <v>California Eel River Basin</v>
      </c>
      <c r="D422" s="98" t="s">
        <v>471</v>
      </c>
      <c r="E422" s="79" t="s">
        <v>282</v>
      </c>
      <c r="F422" s="78">
        <v>58.225792194199975</v>
      </c>
      <c r="G422" s="77">
        <v>0</v>
      </c>
      <c r="H422" s="76">
        <v>0</v>
      </c>
    </row>
    <row r="423" spans="2:8" x14ac:dyDescent="0.6">
      <c r="B423" s="75" t="s">
        <v>109</v>
      </c>
      <c r="C423" s="75" t="str">
        <f t="shared" si="6"/>
        <v>California Klamath Mountains Province</v>
      </c>
      <c r="D423" s="96" t="s">
        <v>470</v>
      </c>
      <c r="E423" s="87" t="s">
        <v>320</v>
      </c>
      <c r="F423" s="86">
        <v>-29.107896097099989</v>
      </c>
      <c r="G423" s="85">
        <v>0</v>
      </c>
      <c r="H423" s="84">
        <v>0</v>
      </c>
    </row>
    <row r="424" spans="2:8" x14ac:dyDescent="0.6">
      <c r="B424" s="75" t="s">
        <v>109</v>
      </c>
      <c r="C424" s="75" t="str">
        <f t="shared" si="6"/>
        <v>California Klamath Mountains Province</v>
      </c>
      <c r="D424" s="97" t="s">
        <v>470</v>
      </c>
      <c r="E424" s="83" t="s">
        <v>319</v>
      </c>
      <c r="F424" s="82">
        <v>-29.097896097099987</v>
      </c>
      <c r="G424" s="81">
        <v>0</v>
      </c>
      <c r="H424" s="80">
        <v>0</v>
      </c>
    </row>
    <row r="425" spans="2:8" x14ac:dyDescent="0.6">
      <c r="B425" s="75" t="s">
        <v>109</v>
      </c>
      <c r="C425" s="75" t="str">
        <f t="shared" si="6"/>
        <v>California Klamath Mountains Province</v>
      </c>
      <c r="D425" s="97" t="s">
        <v>470</v>
      </c>
      <c r="E425" s="83" t="s">
        <v>318</v>
      </c>
      <c r="F425" s="82">
        <v>-24.256580080916656</v>
      </c>
      <c r="G425" s="81">
        <v>0</v>
      </c>
      <c r="H425" s="80">
        <v>0</v>
      </c>
    </row>
    <row r="426" spans="2:8" x14ac:dyDescent="0.6">
      <c r="B426" s="75" t="s">
        <v>109</v>
      </c>
      <c r="C426" s="75" t="str">
        <f t="shared" si="6"/>
        <v>California Klamath Mountains Province</v>
      </c>
      <c r="D426" s="97" t="s">
        <v>470</v>
      </c>
      <c r="E426" s="83" t="s">
        <v>317</v>
      </c>
      <c r="F426" s="82">
        <v>-24.246580080916655</v>
      </c>
      <c r="G426" s="81">
        <v>0</v>
      </c>
      <c r="H426" s="80">
        <v>0</v>
      </c>
    </row>
    <row r="427" spans="2:8" x14ac:dyDescent="0.6">
      <c r="B427" s="75" t="s">
        <v>109</v>
      </c>
      <c r="C427" s="75" t="str">
        <f t="shared" si="6"/>
        <v>California Klamath Mountains Province</v>
      </c>
      <c r="D427" s="97" t="s">
        <v>470</v>
      </c>
      <c r="E427" s="83" t="s">
        <v>316</v>
      </c>
      <c r="F427" s="82">
        <v>-19.405264064733323</v>
      </c>
      <c r="G427" s="81">
        <v>0</v>
      </c>
      <c r="H427" s="80">
        <v>0</v>
      </c>
    </row>
    <row r="428" spans="2:8" x14ac:dyDescent="0.6">
      <c r="B428" s="75" t="s">
        <v>109</v>
      </c>
      <c r="C428" s="75" t="str">
        <f t="shared" si="6"/>
        <v>California Klamath Mountains Province</v>
      </c>
      <c r="D428" s="97" t="s">
        <v>470</v>
      </c>
      <c r="E428" s="83" t="s">
        <v>315</v>
      </c>
      <c r="F428" s="82">
        <v>-19.395264064733322</v>
      </c>
      <c r="G428" s="81">
        <v>0</v>
      </c>
      <c r="H428" s="80">
        <v>0</v>
      </c>
    </row>
    <row r="429" spans="2:8" x14ac:dyDescent="0.6">
      <c r="B429" s="75" t="s">
        <v>109</v>
      </c>
      <c r="C429" s="75" t="str">
        <f t="shared" si="6"/>
        <v>California Klamath Mountains Province</v>
      </c>
      <c r="D429" s="97" t="s">
        <v>470</v>
      </c>
      <c r="E429" s="83" t="s">
        <v>314</v>
      </c>
      <c r="F429" s="82">
        <v>-14.553948048549994</v>
      </c>
      <c r="G429" s="81">
        <v>0</v>
      </c>
      <c r="H429" s="80">
        <v>0</v>
      </c>
    </row>
    <row r="430" spans="2:8" x14ac:dyDescent="0.6">
      <c r="B430" s="75" t="s">
        <v>109</v>
      </c>
      <c r="C430" s="75" t="str">
        <f t="shared" si="6"/>
        <v>California Klamath Mountains Province</v>
      </c>
      <c r="D430" s="97" t="s">
        <v>470</v>
      </c>
      <c r="E430" s="83" t="s">
        <v>313</v>
      </c>
      <c r="F430" s="82">
        <v>-14.543948048549995</v>
      </c>
      <c r="G430" s="81">
        <v>0</v>
      </c>
      <c r="H430" s="80">
        <v>0</v>
      </c>
    </row>
    <row r="431" spans="2:8" x14ac:dyDescent="0.6">
      <c r="B431" s="75" t="s">
        <v>109</v>
      </c>
      <c r="C431" s="75" t="str">
        <f t="shared" si="6"/>
        <v>California Klamath Mountains Province</v>
      </c>
      <c r="D431" s="97" t="s">
        <v>470</v>
      </c>
      <c r="E431" s="83" t="s">
        <v>312</v>
      </c>
      <c r="F431" s="82">
        <v>-9.7026320323666617</v>
      </c>
      <c r="G431" s="81">
        <v>0</v>
      </c>
      <c r="H431" s="80">
        <v>0</v>
      </c>
    </row>
    <row r="432" spans="2:8" x14ac:dyDescent="0.6">
      <c r="B432" s="75" t="s">
        <v>109</v>
      </c>
      <c r="C432" s="75" t="str">
        <f t="shared" si="6"/>
        <v>California Klamath Mountains Province</v>
      </c>
      <c r="D432" s="97" t="s">
        <v>470</v>
      </c>
      <c r="E432" s="83" t="s">
        <v>311</v>
      </c>
      <c r="F432" s="82">
        <v>-9.6926320323666619</v>
      </c>
      <c r="G432" s="81">
        <v>0</v>
      </c>
      <c r="H432" s="80">
        <v>0</v>
      </c>
    </row>
    <row r="433" spans="2:8" x14ac:dyDescent="0.6">
      <c r="B433" s="75" t="s">
        <v>109</v>
      </c>
      <c r="C433" s="75" t="str">
        <f t="shared" si="6"/>
        <v>California Klamath Mountains Province</v>
      </c>
      <c r="D433" s="97" t="s">
        <v>470</v>
      </c>
      <c r="E433" s="83" t="s">
        <v>310</v>
      </c>
      <c r="F433" s="82">
        <v>-4.8513160161833309</v>
      </c>
      <c r="G433" s="81">
        <v>0</v>
      </c>
      <c r="H433" s="80">
        <v>0</v>
      </c>
    </row>
    <row r="434" spans="2:8" x14ac:dyDescent="0.6">
      <c r="B434" s="75" t="s">
        <v>109</v>
      </c>
      <c r="C434" s="75" t="str">
        <f t="shared" si="6"/>
        <v>California Klamath Mountains Province</v>
      </c>
      <c r="D434" s="97" t="s">
        <v>470</v>
      </c>
      <c r="E434" s="83" t="s">
        <v>309</v>
      </c>
      <c r="F434" s="82">
        <v>-4.8413160161833311</v>
      </c>
      <c r="G434" s="81">
        <v>0</v>
      </c>
      <c r="H434" s="80">
        <v>0</v>
      </c>
    </row>
    <row r="435" spans="2:8" x14ac:dyDescent="0.6">
      <c r="B435" s="75" t="s">
        <v>109</v>
      </c>
      <c r="C435" s="75" t="str">
        <f t="shared" si="6"/>
        <v>California Klamath Mountains Province</v>
      </c>
      <c r="D435" s="97" t="s">
        <v>470</v>
      </c>
      <c r="E435" s="83" t="s">
        <v>308</v>
      </c>
      <c r="F435" s="82">
        <v>0</v>
      </c>
      <c r="G435" s="81">
        <v>0</v>
      </c>
      <c r="H435" s="80">
        <v>0</v>
      </c>
    </row>
    <row r="436" spans="2:8" x14ac:dyDescent="0.6">
      <c r="B436" s="75" t="s">
        <v>109</v>
      </c>
      <c r="C436" s="75" t="str">
        <f t="shared" si="6"/>
        <v>California Klamath Mountains Province</v>
      </c>
      <c r="D436" s="97" t="s">
        <v>470</v>
      </c>
      <c r="E436" s="83" t="s">
        <v>307</v>
      </c>
      <c r="F436" s="82">
        <v>0.01</v>
      </c>
      <c r="G436" s="81">
        <v>0</v>
      </c>
      <c r="H436" s="80">
        <v>0</v>
      </c>
    </row>
    <row r="437" spans="2:8" x14ac:dyDescent="0.6">
      <c r="B437" s="75" t="s">
        <v>109</v>
      </c>
      <c r="C437" s="75" t="str">
        <f t="shared" si="6"/>
        <v>California Klamath Mountains Province</v>
      </c>
      <c r="D437" s="97" t="s">
        <v>470</v>
      </c>
      <c r="E437" s="83" t="s">
        <v>306</v>
      </c>
      <c r="F437" s="82">
        <v>4.8513160161833309</v>
      </c>
      <c r="G437" s="81">
        <v>0</v>
      </c>
      <c r="H437" s="80">
        <v>0</v>
      </c>
    </row>
    <row r="438" spans="2:8" x14ac:dyDescent="0.6">
      <c r="B438" s="75" t="s">
        <v>109</v>
      </c>
      <c r="C438" s="75" t="str">
        <f t="shared" si="6"/>
        <v>California Klamath Mountains Province</v>
      </c>
      <c r="D438" s="97" t="s">
        <v>470</v>
      </c>
      <c r="E438" s="83" t="s">
        <v>305</v>
      </c>
      <c r="F438" s="82">
        <v>4.8613160161833306</v>
      </c>
      <c r="G438" s="81">
        <v>1.3301161557308532E-8</v>
      </c>
      <c r="H438" s="80">
        <v>6.6505807786542665E-7</v>
      </c>
    </row>
    <row r="439" spans="2:8" x14ac:dyDescent="0.6">
      <c r="B439" s="75" t="s">
        <v>109</v>
      </c>
      <c r="C439" s="75" t="str">
        <f t="shared" si="6"/>
        <v>California Klamath Mountains Province</v>
      </c>
      <c r="D439" s="97" t="s">
        <v>470</v>
      </c>
      <c r="E439" s="83" t="s">
        <v>304</v>
      </c>
      <c r="F439" s="82">
        <v>9.7026320323666617</v>
      </c>
      <c r="G439" s="81">
        <v>0</v>
      </c>
      <c r="H439" s="80">
        <v>0</v>
      </c>
    </row>
    <row r="440" spans="2:8" x14ac:dyDescent="0.6">
      <c r="B440" s="75" t="s">
        <v>109</v>
      </c>
      <c r="C440" s="75" t="str">
        <f t="shared" si="6"/>
        <v>California Klamath Mountains Province</v>
      </c>
      <c r="D440" s="97" t="s">
        <v>470</v>
      </c>
      <c r="E440" s="83" t="s">
        <v>303</v>
      </c>
      <c r="F440" s="82">
        <v>9.7126320323666615</v>
      </c>
      <c r="G440" s="81">
        <v>2.0429177271658339</v>
      </c>
      <c r="H440" s="80">
        <v>102.14588635829169</v>
      </c>
    </row>
    <row r="441" spans="2:8" x14ac:dyDescent="0.6">
      <c r="B441" s="75" t="s">
        <v>109</v>
      </c>
      <c r="C441" s="75" t="str">
        <f t="shared" si="6"/>
        <v>California Klamath Mountains Province</v>
      </c>
      <c r="D441" s="97" t="s">
        <v>470</v>
      </c>
      <c r="E441" s="83" t="s">
        <v>302</v>
      </c>
      <c r="F441" s="82">
        <v>14.553948048549994</v>
      </c>
      <c r="G441" s="81">
        <v>0</v>
      </c>
      <c r="H441" s="80">
        <v>0</v>
      </c>
    </row>
    <row r="442" spans="2:8" x14ac:dyDescent="0.6">
      <c r="B442" s="75" t="s">
        <v>109</v>
      </c>
      <c r="C442" s="75" t="str">
        <f t="shared" si="6"/>
        <v>California Klamath Mountains Province</v>
      </c>
      <c r="D442" s="97" t="s">
        <v>470</v>
      </c>
      <c r="E442" s="83" t="s">
        <v>301</v>
      </c>
      <c r="F442" s="82">
        <v>14.563948048549994</v>
      </c>
      <c r="G442" s="81">
        <v>0</v>
      </c>
      <c r="H442" s="80">
        <v>0</v>
      </c>
    </row>
    <row r="443" spans="2:8" x14ac:dyDescent="0.6">
      <c r="B443" s="75" t="s">
        <v>109</v>
      </c>
      <c r="C443" s="75" t="str">
        <f t="shared" si="6"/>
        <v>California Klamath Mountains Province</v>
      </c>
      <c r="D443" s="97" t="s">
        <v>470</v>
      </c>
      <c r="E443" s="83" t="s">
        <v>300</v>
      </c>
      <c r="F443" s="82">
        <v>19.405264064733323</v>
      </c>
      <c r="G443" s="81">
        <v>0</v>
      </c>
      <c r="H443" s="80">
        <v>0</v>
      </c>
    </row>
    <row r="444" spans="2:8" x14ac:dyDescent="0.6">
      <c r="B444" s="75" t="s">
        <v>109</v>
      </c>
      <c r="C444" s="75" t="str">
        <f t="shared" si="6"/>
        <v>California Klamath Mountains Province</v>
      </c>
      <c r="D444" s="97" t="s">
        <v>470</v>
      </c>
      <c r="E444" s="83" t="s">
        <v>299</v>
      </c>
      <c r="F444" s="82">
        <v>19.415264064733325</v>
      </c>
      <c r="G444" s="81">
        <v>2.1165359899803605E-2</v>
      </c>
      <c r="H444" s="80">
        <v>1.0582679949901803</v>
      </c>
    </row>
    <row r="445" spans="2:8" x14ac:dyDescent="0.6">
      <c r="B445" s="75" t="s">
        <v>109</v>
      </c>
      <c r="C445" s="75" t="str">
        <f t="shared" si="6"/>
        <v>California Klamath Mountains Province</v>
      </c>
      <c r="D445" s="97" t="s">
        <v>470</v>
      </c>
      <c r="E445" s="83" t="s">
        <v>298</v>
      </c>
      <c r="F445" s="82">
        <v>24.256580080916656</v>
      </c>
      <c r="G445" s="81">
        <v>0</v>
      </c>
      <c r="H445" s="80">
        <v>0</v>
      </c>
    </row>
    <row r="446" spans="2:8" x14ac:dyDescent="0.6">
      <c r="B446" s="75" t="s">
        <v>109</v>
      </c>
      <c r="C446" s="75" t="str">
        <f t="shared" si="6"/>
        <v>California Klamath Mountains Province</v>
      </c>
      <c r="D446" s="97" t="s">
        <v>470</v>
      </c>
      <c r="E446" s="83" t="s">
        <v>297</v>
      </c>
      <c r="F446" s="82">
        <v>24.266580080916658</v>
      </c>
      <c r="G446" s="81">
        <v>0</v>
      </c>
      <c r="H446" s="80">
        <v>0</v>
      </c>
    </row>
    <row r="447" spans="2:8" x14ac:dyDescent="0.6">
      <c r="B447" s="75" t="s">
        <v>109</v>
      </c>
      <c r="C447" s="75" t="str">
        <f t="shared" si="6"/>
        <v>California Klamath Mountains Province</v>
      </c>
      <c r="D447" s="97" t="s">
        <v>470</v>
      </c>
      <c r="E447" s="83" t="s">
        <v>296</v>
      </c>
      <c r="F447" s="82">
        <v>29.107896097099989</v>
      </c>
      <c r="G447" s="81">
        <v>0</v>
      </c>
      <c r="H447" s="80">
        <v>0</v>
      </c>
    </row>
    <row r="448" spans="2:8" x14ac:dyDescent="0.6">
      <c r="B448" s="75" t="s">
        <v>109</v>
      </c>
      <c r="C448" s="75" t="str">
        <f t="shared" si="6"/>
        <v>California Klamath Mountains Province</v>
      </c>
      <c r="D448" s="97" t="s">
        <v>470</v>
      </c>
      <c r="E448" s="83" t="s">
        <v>295</v>
      </c>
      <c r="F448" s="82">
        <v>29.11789609709999</v>
      </c>
      <c r="G448" s="81">
        <v>9.2116228928551345E-3</v>
      </c>
      <c r="H448" s="80">
        <v>0.46058114464275679</v>
      </c>
    </row>
    <row r="449" spans="2:8" x14ac:dyDescent="0.6">
      <c r="B449" s="75" t="s">
        <v>109</v>
      </c>
      <c r="C449" s="75" t="str">
        <f t="shared" si="6"/>
        <v>California Klamath Mountains Province</v>
      </c>
      <c r="D449" s="97" t="s">
        <v>470</v>
      </c>
      <c r="E449" s="83" t="s">
        <v>294</v>
      </c>
      <c r="F449" s="82">
        <v>33.959212113283321</v>
      </c>
      <c r="G449" s="81">
        <v>0</v>
      </c>
      <c r="H449" s="80">
        <v>0</v>
      </c>
    </row>
    <row r="450" spans="2:8" x14ac:dyDescent="0.6">
      <c r="B450" s="75" t="s">
        <v>109</v>
      </c>
      <c r="C450" s="75" t="str">
        <f t="shared" si="6"/>
        <v>California Klamath Mountains Province</v>
      </c>
      <c r="D450" s="97" t="s">
        <v>470</v>
      </c>
      <c r="E450" s="83" t="s">
        <v>293</v>
      </c>
      <c r="F450" s="82">
        <v>33.969212113283319</v>
      </c>
      <c r="G450" s="81">
        <v>0</v>
      </c>
      <c r="H450" s="80">
        <v>0</v>
      </c>
    </row>
    <row r="451" spans="2:8" x14ac:dyDescent="0.6">
      <c r="B451" s="75" t="s">
        <v>109</v>
      </c>
      <c r="C451" s="75" t="str">
        <f t="shared" si="6"/>
        <v>California Klamath Mountains Province</v>
      </c>
      <c r="D451" s="97" t="s">
        <v>470</v>
      </c>
      <c r="E451" s="83" t="s">
        <v>292</v>
      </c>
      <c r="F451" s="82">
        <v>38.810528129466647</v>
      </c>
      <c r="G451" s="81">
        <v>0</v>
      </c>
      <c r="H451" s="80">
        <v>0</v>
      </c>
    </row>
    <row r="452" spans="2:8" x14ac:dyDescent="0.6">
      <c r="B452" s="75" t="s">
        <v>109</v>
      </c>
      <c r="C452" s="75" t="str">
        <f t="shared" si="6"/>
        <v>California Klamath Mountains Province</v>
      </c>
      <c r="D452" s="97" t="s">
        <v>470</v>
      </c>
      <c r="E452" s="83" t="s">
        <v>291</v>
      </c>
      <c r="F452" s="82">
        <v>38.820528129466645</v>
      </c>
      <c r="G452" s="81">
        <v>0</v>
      </c>
      <c r="H452" s="80">
        <v>0</v>
      </c>
    </row>
    <row r="453" spans="2:8" x14ac:dyDescent="0.6">
      <c r="B453" s="75" t="s">
        <v>109</v>
      </c>
      <c r="C453" s="75" t="str">
        <f t="shared" ref="C453:C516" si="7">IF(D453="",C452,D453)</f>
        <v>California Klamath Mountains Province</v>
      </c>
      <c r="D453" s="97" t="s">
        <v>470</v>
      </c>
      <c r="E453" s="83" t="s">
        <v>290</v>
      </c>
      <c r="F453" s="82">
        <v>43.66184414564998</v>
      </c>
      <c r="G453" s="81">
        <v>0</v>
      </c>
      <c r="H453" s="80">
        <v>0</v>
      </c>
    </row>
    <row r="454" spans="2:8" x14ac:dyDescent="0.6">
      <c r="B454" s="75" t="s">
        <v>109</v>
      </c>
      <c r="C454" s="75" t="str">
        <f t="shared" si="7"/>
        <v>California Klamath Mountains Province</v>
      </c>
      <c r="D454" s="97" t="s">
        <v>470</v>
      </c>
      <c r="E454" s="83" t="s">
        <v>289</v>
      </c>
      <c r="F454" s="82">
        <v>43.671844145649978</v>
      </c>
      <c r="G454" s="81">
        <v>0</v>
      </c>
      <c r="H454" s="80">
        <v>0</v>
      </c>
    </row>
    <row r="455" spans="2:8" x14ac:dyDescent="0.6">
      <c r="B455" s="75" t="s">
        <v>109</v>
      </c>
      <c r="C455" s="75" t="str">
        <f t="shared" si="7"/>
        <v>California Klamath Mountains Province</v>
      </c>
      <c r="D455" s="97" t="s">
        <v>470</v>
      </c>
      <c r="E455" s="83" t="s">
        <v>288</v>
      </c>
      <c r="F455" s="82">
        <v>48.513160161833312</v>
      </c>
      <c r="G455" s="81">
        <v>0</v>
      </c>
      <c r="H455" s="80">
        <v>0</v>
      </c>
    </row>
    <row r="456" spans="2:8" x14ac:dyDescent="0.6">
      <c r="B456" s="75" t="s">
        <v>109</v>
      </c>
      <c r="C456" s="75" t="str">
        <f t="shared" si="7"/>
        <v>California Klamath Mountains Province</v>
      </c>
      <c r="D456" s="97" t="s">
        <v>470</v>
      </c>
      <c r="E456" s="83" t="s">
        <v>287</v>
      </c>
      <c r="F456" s="82">
        <v>48.52316016183331</v>
      </c>
      <c r="G456" s="81">
        <v>0</v>
      </c>
      <c r="H456" s="80">
        <v>0</v>
      </c>
    </row>
    <row r="457" spans="2:8" x14ac:dyDescent="0.6">
      <c r="B457" s="75" t="s">
        <v>109</v>
      </c>
      <c r="C457" s="75" t="str">
        <f t="shared" si="7"/>
        <v>California Klamath Mountains Province</v>
      </c>
      <c r="D457" s="97" t="s">
        <v>470</v>
      </c>
      <c r="E457" s="83" t="s">
        <v>286</v>
      </c>
      <c r="F457" s="82">
        <v>53.364476178016645</v>
      </c>
      <c r="G457" s="81">
        <v>0</v>
      </c>
      <c r="H457" s="80">
        <v>0</v>
      </c>
    </row>
    <row r="458" spans="2:8" x14ac:dyDescent="0.6">
      <c r="B458" s="75" t="s">
        <v>109</v>
      </c>
      <c r="C458" s="75" t="str">
        <f t="shared" si="7"/>
        <v>California Klamath Mountains Province</v>
      </c>
      <c r="D458" s="97" t="s">
        <v>470</v>
      </c>
      <c r="E458" s="83" t="s">
        <v>285</v>
      </c>
      <c r="F458" s="82">
        <v>53.374476178016643</v>
      </c>
      <c r="G458" s="81">
        <v>0</v>
      </c>
      <c r="H458" s="80">
        <v>0</v>
      </c>
    </row>
    <row r="459" spans="2:8" x14ac:dyDescent="0.6">
      <c r="B459" s="75" t="s">
        <v>109</v>
      </c>
      <c r="C459" s="75" t="str">
        <f t="shared" si="7"/>
        <v>California Klamath Mountains Province</v>
      </c>
      <c r="D459" s="97" t="s">
        <v>470</v>
      </c>
      <c r="E459" s="83" t="s">
        <v>284</v>
      </c>
      <c r="F459" s="82">
        <v>58.215792194199977</v>
      </c>
      <c r="G459" s="81">
        <v>0</v>
      </c>
      <c r="H459" s="80">
        <v>0</v>
      </c>
    </row>
    <row r="460" spans="2:8" ht="13.75" thickBot="1" x14ac:dyDescent="0.75">
      <c r="B460" s="75" t="s">
        <v>109</v>
      </c>
      <c r="C460" s="75" t="str">
        <f t="shared" si="7"/>
        <v>California Klamath Mountains Province</v>
      </c>
      <c r="D460" s="98" t="s">
        <v>470</v>
      </c>
      <c r="E460" s="79" t="s">
        <v>282</v>
      </c>
      <c r="F460" s="78">
        <v>58.225792194199975</v>
      </c>
      <c r="G460" s="77">
        <v>0</v>
      </c>
      <c r="H460" s="76">
        <v>0</v>
      </c>
    </row>
    <row r="461" spans="2:8" x14ac:dyDescent="0.6">
      <c r="B461" s="75" t="s">
        <v>109</v>
      </c>
      <c r="C461" s="75" t="str">
        <f t="shared" si="7"/>
        <v>California Los Angeles Basin</v>
      </c>
      <c r="D461" s="96" t="s">
        <v>469</v>
      </c>
      <c r="E461" s="87" t="s">
        <v>320</v>
      </c>
      <c r="F461" s="86">
        <v>-29.107896097099989</v>
      </c>
      <c r="G461" s="85">
        <v>0</v>
      </c>
      <c r="H461" s="84">
        <v>0</v>
      </c>
    </row>
    <row r="462" spans="2:8" x14ac:dyDescent="0.6">
      <c r="B462" s="75" t="s">
        <v>109</v>
      </c>
      <c r="C462" s="75" t="str">
        <f t="shared" si="7"/>
        <v>California Los Angeles Basin</v>
      </c>
      <c r="D462" s="97" t="s">
        <v>469</v>
      </c>
      <c r="E462" s="83" t="s">
        <v>319</v>
      </c>
      <c r="F462" s="82">
        <v>-29.097896097099987</v>
      </c>
      <c r="G462" s="81">
        <v>0</v>
      </c>
      <c r="H462" s="80">
        <v>0</v>
      </c>
    </row>
    <row r="463" spans="2:8" x14ac:dyDescent="0.6">
      <c r="B463" s="75" t="s">
        <v>109</v>
      </c>
      <c r="C463" s="75" t="str">
        <f t="shared" si="7"/>
        <v>California Los Angeles Basin</v>
      </c>
      <c r="D463" s="97" t="s">
        <v>469</v>
      </c>
      <c r="E463" s="83" t="s">
        <v>318</v>
      </c>
      <c r="F463" s="82">
        <v>-24.256580080916656</v>
      </c>
      <c r="G463" s="81">
        <v>0</v>
      </c>
      <c r="H463" s="80">
        <v>0</v>
      </c>
    </row>
    <row r="464" spans="2:8" x14ac:dyDescent="0.6">
      <c r="B464" s="75" t="s">
        <v>109</v>
      </c>
      <c r="C464" s="75" t="str">
        <f t="shared" si="7"/>
        <v>California Los Angeles Basin</v>
      </c>
      <c r="D464" s="97" t="s">
        <v>469</v>
      </c>
      <c r="E464" s="83" t="s">
        <v>317</v>
      </c>
      <c r="F464" s="82">
        <v>-24.246580080916655</v>
      </c>
      <c r="G464" s="81">
        <v>0</v>
      </c>
      <c r="H464" s="80">
        <v>0</v>
      </c>
    </row>
    <row r="465" spans="2:8" x14ac:dyDescent="0.6">
      <c r="B465" s="75" t="s">
        <v>109</v>
      </c>
      <c r="C465" s="75" t="str">
        <f t="shared" si="7"/>
        <v>California Los Angeles Basin</v>
      </c>
      <c r="D465" s="97" t="s">
        <v>469</v>
      </c>
      <c r="E465" s="83" t="s">
        <v>316</v>
      </c>
      <c r="F465" s="82">
        <v>-19.405264064733323</v>
      </c>
      <c r="G465" s="81">
        <v>0</v>
      </c>
      <c r="H465" s="80">
        <v>0</v>
      </c>
    </row>
    <row r="466" spans="2:8" x14ac:dyDescent="0.6">
      <c r="B466" s="75" t="s">
        <v>109</v>
      </c>
      <c r="C466" s="75" t="str">
        <f t="shared" si="7"/>
        <v>California Los Angeles Basin</v>
      </c>
      <c r="D466" s="97" t="s">
        <v>469</v>
      </c>
      <c r="E466" s="83" t="s">
        <v>315</v>
      </c>
      <c r="F466" s="82">
        <v>-19.395264064733322</v>
      </c>
      <c r="G466" s="81">
        <v>0</v>
      </c>
      <c r="H466" s="80">
        <v>0</v>
      </c>
    </row>
    <row r="467" spans="2:8" x14ac:dyDescent="0.6">
      <c r="B467" s="75" t="s">
        <v>109</v>
      </c>
      <c r="C467" s="75" t="str">
        <f t="shared" si="7"/>
        <v>California Los Angeles Basin</v>
      </c>
      <c r="D467" s="97" t="s">
        <v>469</v>
      </c>
      <c r="E467" s="83" t="s">
        <v>314</v>
      </c>
      <c r="F467" s="82">
        <v>-14.553948048549994</v>
      </c>
      <c r="G467" s="81">
        <v>0</v>
      </c>
      <c r="H467" s="80">
        <v>0</v>
      </c>
    </row>
    <row r="468" spans="2:8" x14ac:dyDescent="0.6">
      <c r="B468" s="75" t="s">
        <v>109</v>
      </c>
      <c r="C468" s="75" t="str">
        <f t="shared" si="7"/>
        <v>California Los Angeles Basin</v>
      </c>
      <c r="D468" s="97" t="s">
        <v>469</v>
      </c>
      <c r="E468" s="83" t="s">
        <v>313</v>
      </c>
      <c r="F468" s="82">
        <v>-14.543948048549995</v>
      </c>
      <c r="G468" s="81">
        <v>0</v>
      </c>
      <c r="H468" s="80">
        <v>0</v>
      </c>
    </row>
    <row r="469" spans="2:8" x14ac:dyDescent="0.6">
      <c r="B469" s="75" t="s">
        <v>109</v>
      </c>
      <c r="C469" s="75" t="str">
        <f t="shared" si="7"/>
        <v>California Los Angeles Basin</v>
      </c>
      <c r="D469" s="97" t="s">
        <v>469</v>
      </c>
      <c r="E469" s="83" t="s">
        <v>312</v>
      </c>
      <c r="F469" s="82">
        <v>-9.7026320323666617</v>
      </c>
      <c r="G469" s="81">
        <v>0</v>
      </c>
      <c r="H469" s="80">
        <v>0</v>
      </c>
    </row>
    <row r="470" spans="2:8" x14ac:dyDescent="0.6">
      <c r="B470" s="75" t="s">
        <v>109</v>
      </c>
      <c r="C470" s="75" t="str">
        <f t="shared" si="7"/>
        <v>California Los Angeles Basin</v>
      </c>
      <c r="D470" s="97" t="s">
        <v>469</v>
      </c>
      <c r="E470" s="83" t="s">
        <v>311</v>
      </c>
      <c r="F470" s="82">
        <v>-9.6926320323666619</v>
      </c>
      <c r="G470" s="81">
        <v>0</v>
      </c>
      <c r="H470" s="80">
        <v>0</v>
      </c>
    </row>
    <row r="471" spans="2:8" x14ac:dyDescent="0.6">
      <c r="B471" s="75" t="s">
        <v>109</v>
      </c>
      <c r="C471" s="75" t="str">
        <f t="shared" si="7"/>
        <v>California Los Angeles Basin</v>
      </c>
      <c r="D471" s="97" t="s">
        <v>469</v>
      </c>
      <c r="E471" s="83" t="s">
        <v>310</v>
      </c>
      <c r="F471" s="82">
        <v>-4.8513160161833309</v>
      </c>
      <c r="G471" s="81">
        <v>0</v>
      </c>
      <c r="H471" s="80">
        <v>0</v>
      </c>
    </row>
    <row r="472" spans="2:8" x14ac:dyDescent="0.6">
      <c r="B472" s="75" t="s">
        <v>109</v>
      </c>
      <c r="C472" s="75" t="str">
        <f t="shared" si="7"/>
        <v>California Los Angeles Basin</v>
      </c>
      <c r="D472" s="97" t="s">
        <v>469</v>
      </c>
      <c r="E472" s="83" t="s">
        <v>309</v>
      </c>
      <c r="F472" s="82">
        <v>-4.8413160161833311</v>
      </c>
      <c r="G472" s="81">
        <v>0</v>
      </c>
      <c r="H472" s="80">
        <v>0</v>
      </c>
    </row>
    <row r="473" spans="2:8" x14ac:dyDescent="0.6">
      <c r="B473" s="75" t="s">
        <v>109</v>
      </c>
      <c r="C473" s="75" t="str">
        <f t="shared" si="7"/>
        <v>California Los Angeles Basin</v>
      </c>
      <c r="D473" s="97" t="s">
        <v>469</v>
      </c>
      <c r="E473" s="83" t="s">
        <v>308</v>
      </c>
      <c r="F473" s="82">
        <v>0</v>
      </c>
      <c r="G473" s="81">
        <v>0</v>
      </c>
      <c r="H473" s="80">
        <v>0</v>
      </c>
    </row>
    <row r="474" spans="2:8" x14ac:dyDescent="0.6">
      <c r="B474" s="75" t="s">
        <v>109</v>
      </c>
      <c r="C474" s="75" t="str">
        <f t="shared" si="7"/>
        <v>California Los Angeles Basin</v>
      </c>
      <c r="D474" s="97" t="s">
        <v>469</v>
      </c>
      <c r="E474" s="83" t="s">
        <v>307</v>
      </c>
      <c r="F474" s="82">
        <v>0.01</v>
      </c>
      <c r="G474" s="81">
        <v>0</v>
      </c>
      <c r="H474" s="80">
        <v>0</v>
      </c>
    </row>
    <row r="475" spans="2:8" x14ac:dyDescent="0.6">
      <c r="B475" s="75" t="s">
        <v>109</v>
      </c>
      <c r="C475" s="75" t="str">
        <f t="shared" si="7"/>
        <v>California Los Angeles Basin</v>
      </c>
      <c r="D475" s="97" t="s">
        <v>469</v>
      </c>
      <c r="E475" s="83" t="s">
        <v>306</v>
      </c>
      <c r="F475" s="82">
        <v>4.8513160161833309</v>
      </c>
      <c r="G475" s="81">
        <v>0</v>
      </c>
      <c r="H475" s="80">
        <v>0</v>
      </c>
    </row>
    <row r="476" spans="2:8" x14ac:dyDescent="0.6">
      <c r="B476" s="75" t="s">
        <v>109</v>
      </c>
      <c r="C476" s="75" t="str">
        <f t="shared" si="7"/>
        <v>California Los Angeles Basin</v>
      </c>
      <c r="D476" s="97" t="s">
        <v>469</v>
      </c>
      <c r="E476" s="83" t="s">
        <v>305</v>
      </c>
      <c r="F476" s="82">
        <v>4.8613160161833306</v>
      </c>
      <c r="G476" s="81">
        <v>4.8755871659150236E-4</v>
      </c>
      <c r="H476" s="80">
        <v>2.4377935829575117E-2</v>
      </c>
    </row>
    <row r="477" spans="2:8" x14ac:dyDescent="0.6">
      <c r="B477" s="75" t="s">
        <v>109</v>
      </c>
      <c r="C477" s="75" t="str">
        <f t="shared" si="7"/>
        <v>California Los Angeles Basin</v>
      </c>
      <c r="D477" s="97" t="s">
        <v>469</v>
      </c>
      <c r="E477" s="83" t="s">
        <v>304</v>
      </c>
      <c r="F477" s="82">
        <v>9.7026320323666617</v>
      </c>
      <c r="G477" s="81">
        <v>0</v>
      </c>
      <c r="H477" s="80">
        <v>0</v>
      </c>
    </row>
    <row r="478" spans="2:8" x14ac:dyDescent="0.6">
      <c r="B478" s="75" t="s">
        <v>109</v>
      </c>
      <c r="C478" s="75" t="str">
        <f t="shared" si="7"/>
        <v>California Los Angeles Basin</v>
      </c>
      <c r="D478" s="97" t="s">
        <v>469</v>
      </c>
      <c r="E478" s="83" t="s">
        <v>303</v>
      </c>
      <c r="F478" s="82">
        <v>9.7126320323666615</v>
      </c>
      <c r="G478" s="81">
        <v>134.78063095800758</v>
      </c>
      <c r="H478" s="80">
        <v>6739.0315479003793</v>
      </c>
    </row>
    <row r="479" spans="2:8" x14ac:dyDescent="0.6">
      <c r="B479" s="75" t="s">
        <v>109</v>
      </c>
      <c r="C479" s="75" t="str">
        <f t="shared" si="7"/>
        <v>California Los Angeles Basin</v>
      </c>
      <c r="D479" s="97" t="s">
        <v>469</v>
      </c>
      <c r="E479" s="83" t="s">
        <v>302</v>
      </c>
      <c r="F479" s="82">
        <v>14.553948048549994</v>
      </c>
      <c r="G479" s="81">
        <v>0</v>
      </c>
      <c r="H479" s="80">
        <v>0</v>
      </c>
    </row>
    <row r="480" spans="2:8" x14ac:dyDescent="0.6">
      <c r="B480" s="75" t="s">
        <v>109</v>
      </c>
      <c r="C480" s="75" t="str">
        <f t="shared" si="7"/>
        <v>California Los Angeles Basin</v>
      </c>
      <c r="D480" s="97" t="s">
        <v>469</v>
      </c>
      <c r="E480" s="83" t="s">
        <v>301</v>
      </c>
      <c r="F480" s="82">
        <v>14.563948048549994</v>
      </c>
      <c r="G480" s="81">
        <v>0.38792004527100987</v>
      </c>
      <c r="H480" s="80">
        <v>19.396002263550493</v>
      </c>
    </row>
    <row r="481" spans="2:8" x14ac:dyDescent="0.6">
      <c r="B481" s="75" t="s">
        <v>109</v>
      </c>
      <c r="C481" s="75" t="str">
        <f t="shared" si="7"/>
        <v>California Los Angeles Basin</v>
      </c>
      <c r="D481" s="97" t="s">
        <v>469</v>
      </c>
      <c r="E481" s="83" t="s">
        <v>300</v>
      </c>
      <c r="F481" s="82">
        <v>19.405264064733323</v>
      </c>
      <c r="G481" s="81">
        <v>0</v>
      </c>
      <c r="H481" s="80">
        <v>0</v>
      </c>
    </row>
    <row r="482" spans="2:8" x14ac:dyDescent="0.6">
      <c r="B482" s="75" t="s">
        <v>109</v>
      </c>
      <c r="C482" s="75" t="str">
        <f t="shared" si="7"/>
        <v>California Los Angeles Basin</v>
      </c>
      <c r="D482" s="97" t="s">
        <v>469</v>
      </c>
      <c r="E482" s="83" t="s">
        <v>299</v>
      </c>
      <c r="F482" s="82">
        <v>19.415264064733325</v>
      </c>
      <c r="G482" s="81">
        <v>0.40886659329329839</v>
      </c>
      <c r="H482" s="80">
        <v>20.443329664664919</v>
      </c>
    </row>
    <row r="483" spans="2:8" x14ac:dyDescent="0.6">
      <c r="B483" s="75" t="s">
        <v>109</v>
      </c>
      <c r="C483" s="75" t="str">
        <f t="shared" si="7"/>
        <v>California Los Angeles Basin</v>
      </c>
      <c r="D483" s="97" t="s">
        <v>469</v>
      </c>
      <c r="E483" s="83" t="s">
        <v>298</v>
      </c>
      <c r="F483" s="82">
        <v>24.256580080916656</v>
      </c>
      <c r="G483" s="81">
        <v>0</v>
      </c>
      <c r="H483" s="80">
        <v>0</v>
      </c>
    </row>
    <row r="484" spans="2:8" x14ac:dyDescent="0.6">
      <c r="B484" s="75" t="s">
        <v>109</v>
      </c>
      <c r="C484" s="75" t="str">
        <f t="shared" si="7"/>
        <v>California Los Angeles Basin</v>
      </c>
      <c r="D484" s="97" t="s">
        <v>469</v>
      </c>
      <c r="E484" s="83" t="s">
        <v>297</v>
      </c>
      <c r="F484" s="82">
        <v>24.266580080916658</v>
      </c>
      <c r="G484" s="81">
        <v>1.2058920218940094E-2</v>
      </c>
      <c r="H484" s="80">
        <v>0.60294601094700473</v>
      </c>
    </row>
    <row r="485" spans="2:8" x14ac:dyDescent="0.6">
      <c r="B485" s="75" t="s">
        <v>109</v>
      </c>
      <c r="C485" s="75" t="str">
        <f t="shared" si="7"/>
        <v>California Los Angeles Basin</v>
      </c>
      <c r="D485" s="97" t="s">
        <v>469</v>
      </c>
      <c r="E485" s="83" t="s">
        <v>296</v>
      </c>
      <c r="F485" s="82">
        <v>29.107896097099989</v>
      </c>
      <c r="G485" s="81">
        <v>0</v>
      </c>
      <c r="H485" s="80">
        <v>0</v>
      </c>
    </row>
    <row r="486" spans="2:8" x14ac:dyDescent="0.6">
      <c r="B486" s="75" t="s">
        <v>109</v>
      </c>
      <c r="C486" s="75" t="str">
        <f t="shared" si="7"/>
        <v>California Los Angeles Basin</v>
      </c>
      <c r="D486" s="97" t="s">
        <v>469</v>
      </c>
      <c r="E486" s="83" t="s">
        <v>295</v>
      </c>
      <c r="F486" s="82">
        <v>29.11789609709999</v>
      </c>
      <c r="G486" s="81">
        <v>0</v>
      </c>
      <c r="H486" s="80">
        <v>0</v>
      </c>
    </row>
    <row r="487" spans="2:8" x14ac:dyDescent="0.6">
      <c r="B487" s="75" t="s">
        <v>109</v>
      </c>
      <c r="C487" s="75" t="str">
        <f t="shared" si="7"/>
        <v>California Los Angeles Basin</v>
      </c>
      <c r="D487" s="97" t="s">
        <v>469</v>
      </c>
      <c r="E487" s="83" t="s">
        <v>294</v>
      </c>
      <c r="F487" s="82">
        <v>33.959212113283321</v>
      </c>
      <c r="G487" s="81">
        <v>0</v>
      </c>
      <c r="H487" s="80">
        <v>0</v>
      </c>
    </row>
    <row r="488" spans="2:8" x14ac:dyDescent="0.6">
      <c r="B488" s="75" t="s">
        <v>109</v>
      </c>
      <c r="C488" s="75" t="str">
        <f t="shared" si="7"/>
        <v>California Los Angeles Basin</v>
      </c>
      <c r="D488" s="97" t="s">
        <v>469</v>
      </c>
      <c r="E488" s="83" t="s">
        <v>293</v>
      </c>
      <c r="F488" s="82">
        <v>33.969212113283319</v>
      </c>
      <c r="G488" s="81">
        <v>0.15465996989520464</v>
      </c>
      <c r="H488" s="80">
        <v>7.7329984947602322</v>
      </c>
    </row>
    <row r="489" spans="2:8" x14ac:dyDescent="0.6">
      <c r="B489" s="75" t="s">
        <v>109</v>
      </c>
      <c r="C489" s="75" t="str">
        <f t="shared" si="7"/>
        <v>California Los Angeles Basin</v>
      </c>
      <c r="D489" s="97" t="s">
        <v>469</v>
      </c>
      <c r="E489" s="83" t="s">
        <v>292</v>
      </c>
      <c r="F489" s="82">
        <v>38.810528129466647</v>
      </c>
      <c r="G489" s="81">
        <v>0</v>
      </c>
      <c r="H489" s="80">
        <v>0</v>
      </c>
    </row>
    <row r="490" spans="2:8" x14ac:dyDescent="0.6">
      <c r="B490" s="75" t="s">
        <v>109</v>
      </c>
      <c r="C490" s="75" t="str">
        <f t="shared" si="7"/>
        <v>California Los Angeles Basin</v>
      </c>
      <c r="D490" s="97" t="s">
        <v>469</v>
      </c>
      <c r="E490" s="83" t="s">
        <v>291</v>
      </c>
      <c r="F490" s="82">
        <v>38.820528129466645</v>
      </c>
      <c r="G490" s="81">
        <v>0.25085317960927939</v>
      </c>
      <c r="H490" s="80">
        <v>12.542658980463971</v>
      </c>
    </row>
    <row r="491" spans="2:8" x14ac:dyDescent="0.6">
      <c r="B491" s="75" t="s">
        <v>109</v>
      </c>
      <c r="C491" s="75" t="str">
        <f t="shared" si="7"/>
        <v>California Los Angeles Basin</v>
      </c>
      <c r="D491" s="97" t="s">
        <v>469</v>
      </c>
      <c r="E491" s="83" t="s">
        <v>290</v>
      </c>
      <c r="F491" s="82">
        <v>43.66184414564998</v>
      </c>
      <c r="G491" s="81">
        <v>0</v>
      </c>
      <c r="H491" s="80">
        <v>0</v>
      </c>
    </row>
    <row r="492" spans="2:8" x14ac:dyDescent="0.6">
      <c r="B492" s="75" t="s">
        <v>109</v>
      </c>
      <c r="C492" s="75" t="str">
        <f t="shared" si="7"/>
        <v>California Los Angeles Basin</v>
      </c>
      <c r="D492" s="97" t="s">
        <v>469</v>
      </c>
      <c r="E492" s="83" t="s">
        <v>289</v>
      </c>
      <c r="F492" s="82">
        <v>43.671844145649978</v>
      </c>
      <c r="G492" s="81">
        <v>6.3138053566447506E-3</v>
      </c>
      <c r="H492" s="80">
        <v>0.31569026783223753</v>
      </c>
    </row>
    <row r="493" spans="2:8" x14ac:dyDescent="0.6">
      <c r="B493" s="75" t="s">
        <v>109</v>
      </c>
      <c r="C493" s="75" t="str">
        <f t="shared" si="7"/>
        <v>California Los Angeles Basin</v>
      </c>
      <c r="D493" s="97" t="s">
        <v>469</v>
      </c>
      <c r="E493" s="83" t="s">
        <v>288</v>
      </c>
      <c r="F493" s="82">
        <v>48.513160161833312</v>
      </c>
      <c r="G493" s="81">
        <v>0</v>
      </c>
      <c r="H493" s="80">
        <v>0</v>
      </c>
    </row>
    <row r="494" spans="2:8" x14ac:dyDescent="0.6">
      <c r="B494" s="75" t="s">
        <v>109</v>
      </c>
      <c r="C494" s="75" t="str">
        <f t="shared" si="7"/>
        <v>California Los Angeles Basin</v>
      </c>
      <c r="D494" s="97" t="s">
        <v>469</v>
      </c>
      <c r="E494" s="83" t="s">
        <v>287</v>
      </c>
      <c r="F494" s="82">
        <v>48.52316016183331</v>
      </c>
      <c r="G494" s="81">
        <v>3.201188575487296E-2</v>
      </c>
      <c r="H494" s="80">
        <v>1.6005942877436481</v>
      </c>
    </row>
    <row r="495" spans="2:8" x14ac:dyDescent="0.6">
      <c r="B495" s="75" t="s">
        <v>109</v>
      </c>
      <c r="C495" s="75" t="str">
        <f t="shared" si="7"/>
        <v>California Los Angeles Basin</v>
      </c>
      <c r="D495" s="97" t="s">
        <v>469</v>
      </c>
      <c r="E495" s="83" t="s">
        <v>286</v>
      </c>
      <c r="F495" s="82">
        <v>53.364476178016645</v>
      </c>
      <c r="G495" s="81">
        <v>0</v>
      </c>
      <c r="H495" s="80">
        <v>0</v>
      </c>
    </row>
    <row r="496" spans="2:8" x14ac:dyDescent="0.6">
      <c r="B496" s="75" t="s">
        <v>109</v>
      </c>
      <c r="C496" s="75" t="str">
        <f t="shared" si="7"/>
        <v>California Los Angeles Basin</v>
      </c>
      <c r="D496" s="97" t="s">
        <v>469</v>
      </c>
      <c r="E496" s="83" t="s">
        <v>285</v>
      </c>
      <c r="F496" s="82">
        <v>53.374476178016643</v>
      </c>
      <c r="G496" s="81">
        <v>5.4436757563483922E-2</v>
      </c>
      <c r="H496" s="80">
        <v>2.7218378781741959</v>
      </c>
    </row>
    <row r="497" spans="2:8" x14ac:dyDescent="0.6">
      <c r="B497" s="75" t="s">
        <v>109</v>
      </c>
      <c r="C497" s="75" t="str">
        <f t="shared" si="7"/>
        <v>California Los Angeles Basin</v>
      </c>
      <c r="D497" s="97" t="s">
        <v>469</v>
      </c>
      <c r="E497" s="83" t="s">
        <v>284</v>
      </c>
      <c r="F497" s="82">
        <v>58.215792194199977</v>
      </c>
      <c r="G497" s="81">
        <v>0</v>
      </c>
      <c r="H497" s="80">
        <v>0</v>
      </c>
    </row>
    <row r="498" spans="2:8" ht="13.75" thickBot="1" x14ac:dyDescent="0.75">
      <c r="B498" s="75" t="s">
        <v>109</v>
      </c>
      <c r="C498" s="75" t="str">
        <f t="shared" si="7"/>
        <v>California Los Angeles Basin</v>
      </c>
      <c r="D498" s="98" t="s">
        <v>469</v>
      </c>
      <c r="E498" s="79" t="s">
        <v>282</v>
      </c>
      <c r="F498" s="78">
        <v>58.225792194199975</v>
      </c>
      <c r="G498" s="77">
        <v>0.16621984549240176</v>
      </c>
      <c r="H498" s="76">
        <v>8.310992274620089</v>
      </c>
    </row>
    <row r="499" spans="2:8" x14ac:dyDescent="0.6">
      <c r="B499" s="75" t="s">
        <v>109</v>
      </c>
      <c r="C499" s="75" t="str">
        <f t="shared" si="7"/>
        <v>California Sacramento Basin</v>
      </c>
      <c r="D499" s="96" t="s">
        <v>468</v>
      </c>
      <c r="E499" s="87" t="s">
        <v>320</v>
      </c>
      <c r="F499" s="86">
        <v>-29.107896097099989</v>
      </c>
      <c r="G499" s="85">
        <v>0</v>
      </c>
      <c r="H499" s="84">
        <v>0</v>
      </c>
    </row>
    <row r="500" spans="2:8" x14ac:dyDescent="0.6">
      <c r="B500" s="75" t="s">
        <v>109</v>
      </c>
      <c r="C500" s="75" t="str">
        <f t="shared" si="7"/>
        <v>California Sacramento Basin</v>
      </c>
      <c r="D500" s="97" t="s">
        <v>468</v>
      </c>
      <c r="E500" s="83" t="s">
        <v>319</v>
      </c>
      <c r="F500" s="82">
        <v>-29.097896097099987</v>
      </c>
      <c r="G500" s="81">
        <v>0</v>
      </c>
      <c r="H500" s="80">
        <v>0</v>
      </c>
    </row>
    <row r="501" spans="2:8" x14ac:dyDescent="0.6">
      <c r="B501" s="75" t="s">
        <v>109</v>
      </c>
      <c r="C501" s="75" t="str">
        <f t="shared" si="7"/>
        <v>California Sacramento Basin</v>
      </c>
      <c r="D501" s="97" t="s">
        <v>468</v>
      </c>
      <c r="E501" s="83" t="s">
        <v>318</v>
      </c>
      <c r="F501" s="82">
        <v>-24.256580080916656</v>
      </c>
      <c r="G501" s="81">
        <v>0</v>
      </c>
      <c r="H501" s="80">
        <v>0</v>
      </c>
    </row>
    <row r="502" spans="2:8" x14ac:dyDescent="0.6">
      <c r="B502" s="75" t="s">
        <v>109</v>
      </c>
      <c r="C502" s="75" t="str">
        <f t="shared" si="7"/>
        <v>California Sacramento Basin</v>
      </c>
      <c r="D502" s="97" t="s">
        <v>468</v>
      </c>
      <c r="E502" s="83" t="s">
        <v>317</v>
      </c>
      <c r="F502" s="82">
        <v>-24.246580080916655</v>
      </c>
      <c r="G502" s="81">
        <v>0</v>
      </c>
      <c r="H502" s="80">
        <v>0</v>
      </c>
    </row>
    <row r="503" spans="2:8" x14ac:dyDescent="0.6">
      <c r="B503" s="75" t="s">
        <v>109</v>
      </c>
      <c r="C503" s="75" t="str">
        <f t="shared" si="7"/>
        <v>California Sacramento Basin</v>
      </c>
      <c r="D503" s="97" t="s">
        <v>468</v>
      </c>
      <c r="E503" s="83" t="s">
        <v>316</v>
      </c>
      <c r="F503" s="82">
        <v>-19.405264064733323</v>
      </c>
      <c r="G503" s="81">
        <v>0</v>
      </c>
      <c r="H503" s="80">
        <v>0</v>
      </c>
    </row>
    <row r="504" spans="2:8" x14ac:dyDescent="0.6">
      <c r="B504" s="75" t="s">
        <v>109</v>
      </c>
      <c r="C504" s="75" t="str">
        <f t="shared" si="7"/>
        <v>California Sacramento Basin</v>
      </c>
      <c r="D504" s="97" t="s">
        <v>468</v>
      </c>
      <c r="E504" s="83" t="s">
        <v>315</v>
      </c>
      <c r="F504" s="82">
        <v>-19.395264064733322</v>
      </c>
      <c r="G504" s="81">
        <v>0</v>
      </c>
      <c r="H504" s="80">
        <v>0</v>
      </c>
    </row>
    <row r="505" spans="2:8" x14ac:dyDescent="0.6">
      <c r="B505" s="75" t="s">
        <v>109</v>
      </c>
      <c r="C505" s="75" t="str">
        <f t="shared" si="7"/>
        <v>California Sacramento Basin</v>
      </c>
      <c r="D505" s="97" t="s">
        <v>468</v>
      </c>
      <c r="E505" s="83" t="s">
        <v>314</v>
      </c>
      <c r="F505" s="82">
        <v>-14.553948048549994</v>
      </c>
      <c r="G505" s="81">
        <v>0</v>
      </c>
      <c r="H505" s="80">
        <v>0</v>
      </c>
    </row>
    <row r="506" spans="2:8" x14ac:dyDescent="0.6">
      <c r="B506" s="75" t="s">
        <v>109</v>
      </c>
      <c r="C506" s="75" t="str">
        <f t="shared" si="7"/>
        <v>California Sacramento Basin</v>
      </c>
      <c r="D506" s="97" t="s">
        <v>468</v>
      </c>
      <c r="E506" s="83" t="s">
        <v>313</v>
      </c>
      <c r="F506" s="82">
        <v>-14.543948048549995</v>
      </c>
      <c r="G506" s="81">
        <v>0</v>
      </c>
      <c r="H506" s="80">
        <v>0</v>
      </c>
    </row>
    <row r="507" spans="2:8" x14ac:dyDescent="0.6">
      <c r="B507" s="75" t="s">
        <v>109</v>
      </c>
      <c r="C507" s="75" t="str">
        <f t="shared" si="7"/>
        <v>California Sacramento Basin</v>
      </c>
      <c r="D507" s="97" t="s">
        <v>468</v>
      </c>
      <c r="E507" s="83" t="s">
        <v>312</v>
      </c>
      <c r="F507" s="82">
        <v>-9.7026320323666617</v>
      </c>
      <c r="G507" s="81">
        <v>0</v>
      </c>
      <c r="H507" s="80">
        <v>0</v>
      </c>
    </row>
    <row r="508" spans="2:8" x14ac:dyDescent="0.6">
      <c r="B508" s="75" t="s">
        <v>109</v>
      </c>
      <c r="C508" s="75" t="str">
        <f t="shared" si="7"/>
        <v>California Sacramento Basin</v>
      </c>
      <c r="D508" s="97" t="s">
        <v>468</v>
      </c>
      <c r="E508" s="83" t="s">
        <v>311</v>
      </c>
      <c r="F508" s="82">
        <v>-9.6926320323666619</v>
      </c>
      <c r="G508" s="81">
        <v>0</v>
      </c>
      <c r="H508" s="80">
        <v>0</v>
      </c>
    </row>
    <row r="509" spans="2:8" x14ac:dyDescent="0.6">
      <c r="B509" s="75" t="s">
        <v>109</v>
      </c>
      <c r="C509" s="75" t="str">
        <f t="shared" si="7"/>
        <v>California Sacramento Basin</v>
      </c>
      <c r="D509" s="97" t="s">
        <v>468</v>
      </c>
      <c r="E509" s="83" t="s">
        <v>310</v>
      </c>
      <c r="F509" s="82">
        <v>-4.8513160161833309</v>
      </c>
      <c r="G509" s="81">
        <v>0</v>
      </c>
      <c r="H509" s="80">
        <v>0</v>
      </c>
    </row>
    <row r="510" spans="2:8" x14ac:dyDescent="0.6">
      <c r="B510" s="75" t="s">
        <v>109</v>
      </c>
      <c r="C510" s="75" t="str">
        <f t="shared" si="7"/>
        <v>California Sacramento Basin</v>
      </c>
      <c r="D510" s="97" t="s">
        <v>468</v>
      </c>
      <c r="E510" s="83" t="s">
        <v>309</v>
      </c>
      <c r="F510" s="82">
        <v>-4.8413160161833311</v>
      </c>
      <c r="G510" s="81">
        <v>0</v>
      </c>
      <c r="H510" s="80">
        <v>0</v>
      </c>
    </row>
    <row r="511" spans="2:8" x14ac:dyDescent="0.6">
      <c r="B511" s="75" t="s">
        <v>109</v>
      </c>
      <c r="C511" s="75" t="str">
        <f t="shared" si="7"/>
        <v>California Sacramento Basin</v>
      </c>
      <c r="D511" s="97" t="s">
        <v>468</v>
      </c>
      <c r="E511" s="83" t="s">
        <v>308</v>
      </c>
      <c r="F511" s="82">
        <v>0</v>
      </c>
      <c r="G511" s="81">
        <v>0</v>
      </c>
      <c r="H511" s="80">
        <v>0</v>
      </c>
    </row>
    <row r="512" spans="2:8" x14ac:dyDescent="0.6">
      <c r="B512" s="75" t="s">
        <v>109</v>
      </c>
      <c r="C512" s="75" t="str">
        <f t="shared" si="7"/>
        <v>California Sacramento Basin</v>
      </c>
      <c r="D512" s="97" t="s">
        <v>468</v>
      </c>
      <c r="E512" s="83" t="s">
        <v>307</v>
      </c>
      <c r="F512" s="82">
        <v>0.01</v>
      </c>
      <c r="G512" s="81">
        <v>0</v>
      </c>
      <c r="H512" s="80">
        <v>0</v>
      </c>
    </row>
    <row r="513" spans="2:8" x14ac:dyDescent="0.6">
      <c r="B513" s="75" t="s">
        <v>109</v>
      </c>
      <c r="C513" s="75" t="str">
        <f t="shared" si="7"/>
        <v>California Sacramento Basin</v>
      </c>
      <c r="D513" s="97" t="s">
        <v>468</v>
      </c>
      <c r="E513" s="83" t="s">
        <v>306</v>
      </c>
      <c r="F513" s="82">
        <v>4.8513160161833309</v>
      </c>
      <c r="G513" s="81">
        <v>0</v>
      </c>
      <c r="H513" s="80">
        <v>0</v>
      </c>
    </row>
    <row r="514" spans="2:8" x14ac:dyDescent="0.6">
      <c r="B514" s="75" t="s">
        <v>109</v>
      </c>
      <c r="C514" s="75" t="str">
        <f t="shared" si="7"/>
        <v>California Sacramento Basin</v>
      </c>
      <c r="D514" s="97" t="s">
        <v>468</v>
      </c>
      <c r="E514" s="83" t="s">
        <v>305</v>
      </c>
      <c r="F514" s="82">
        <v>4.8613160161833306</v>
      </c>
      <c r="G514" s="81">
        <v>3.1975790570510205E-3</v>
      </c>
      <c r="H514" s="80">
        <v>0.15987895285255102</v>
      </c>
    </row>
    <row r="515" spans="2:8" x14ac:dyDescent="0.6">
      <c r="B515" s="75" t="s">
        <v>109</v>
      </c>
      <c r="C515" s="75" t="str">
        <f t="shared" si="7"/>
        <v>California Sacramento Basin</v>
      </c>
      <c r="D515" s="97" t="s">
        <v>468</v>
      </c>
      <c r="E515" s="83" t="s">
        <v>304</v>
      </c>
      <c r="F515" s="82">
        <v>9.7026320323666617</v>
      </c>
      <c r="G515" s="81">
        <v>0</v>
      </c>
      <c r="H515" s="80">
        <v>0</v>
      </c>
    </row>
    <row r="516" spans="2:8" x14ac:dyDescent="0.6">
      <c r="B516" s="75" t="s">
        <v>109</v>
      </c>
      <c r="C516" s="75" t="str">
        <f t="shared" si="7"/>
        <v>California Sacramento Basin</v>
      </c>
      <c r="D516" s="97" t="s">
        <v>468</v>
      </c>
      <c r="E516" s="83" t="s">
        <v>303</v>
      </c>
      <c r="F516" s="82">
        <v>9.7126320323666615</v>
      </c>
      <c r="G516" s="81">
        <v>131.41564147393558</v>
      </c>
      <c r="H516" s="80">
        <v>6570.7820736967788</v>
      </c>
    </row>
    <row r="517" spans="2:8" x14ac:dyDescent="0.6">
      <c r="B517" s="75" t="s">
        <v>109</v>
      </c>
      <c r="C517" s="75" t="str">
        <f t="shared" ref="C517:C580" si="8">IF(D517="",C516,D517)</f>
        <v>California Sacramento Basin</v>
      </c>
      <c r="D517" s="97" t="s">
        <v>468</v>
      </c>
      <c r="E517" s="83" t="s">
        <v>302</v>
      </c>
      <c r="F517" s="82">
        <v>14.553948048549994</v>
      </c>
      <c r="G517" s="81">
        <v>0</v>
      </c>
      <c r="H517" s="80">
        <v>0</v>
      </c>
    </row>
    <row r="518" spans="2:8" x14ac:dyDescent="0.6">
      <c r="B518" s="75" t="s">
        <v>109</v>
      </c>
      <c r="C518" s="75" t="str">
        <f t="shared" si="8"/>
        <v>California Sacramento Basin</v>
      </c>
      <c r="D518" s="97" t="s">
        <v>468</v>
      </c>
      <c r="E518" s="83" t="s">
        <v>301</v>
      </c>
      <c r="F518" s="82">
        <v>14.563948048549994</v>
      </c>
      <c r="G518" s="81">
        <v>2.0699392221632751</v>
      </c>
      <c r="H518" s="80">
        <v>103.49696110816376</v>
      </c>
    </row>
    <row r="519" spans="2:8" x14ac:dyDescent="0.6">
      <c r="B519" s="75" t="s">
        <v>109</v>
      </c>
      <c r="C519" s="75" t="str">
        <f t="shared" si="8"/>
        <v>California Sacramento Basin</v>
      </c>
      <c r="D519" s="97" t="s">
        <v>468</v>
      </c>
      <c r="E519" s="83" t="s">
        <v>300</v>
      </c>
      <c r="F519" s="82">
        <v>19.405264064733323</v>
      </c>
      <c r="G519" s="81">
        <v>0</v>
      </c>
      <c r="H519" s="80">
        <v>0</v>
      </c>
    </row>
    <row r="520" spans="2:8" x14ac:dyDescent="0.6">
      <c r="B520" s="75" t="s">
        <v>109</v>
      </c>
      <c r="C520" s="75" t="str">
        <f t="shared" si="8"/>
        <v>California Sacramento Basin</v>
      </c>
      <c r="D520" s="97" t="s">
        <v>468</v>
      </c>
      <c r="E520" s="83" t="s">
        <v>299</v>
      </c>
      <c r="F520" s="82">
        <v>19.415264064733325</v>
      </c>
      <c r="G520" s="81">
        <v>2.0649815821364852</v>
      </c>
      <c r="H520" s="80">
        <v>103.24907910682427</v>
      </c>
    </row>
    <row r="521" spans="2:8" x14ac:dyDescent="0.6">
      <c r="B521" s="75" t="s">
        <v>109</v>
      </c>
      <c r="C521" s="75" t="str">
        <f t="shared" si="8"/>
        <v>California Sacramento Basin</v>
      </c>
      <c r="D521" s="97" t="s">
        <v>468</v>
      </c>
      <c r="E521" s="83" t="s">
        <v>298</v>
      </c>
      <c r="F521" s="82">
        <v>24.256580080916656</v>
      </c>
      <c r="G521" s="81">
        <v>0</v>
      </c>
      <c r="H521" s="80">
        <v>0</v>
      </c>
    </row>
    <row r="522" spans="2:8" x14ac:dyDescent="0.6">
      <c r="B522" s="75" t="s">
        <v>109</v>
      </c>
      <c r="C522" s="75" t="str">
        <f t="shared" si="8"/>
        <v>California Sacramento Basin</v>
      </c>
      <c r="D522" s="97" t="s">
        <v>468</v>
      </c>
      <c r="E522" s="83" t="s">
        <v>297</v>
      </c>
      <c r="F522" s="82">
        <v>24.266580080916658</v>
      </c>
      <c r="G522" s="81">
        <v>1.4102990551064738</v>
      </c>
      <c r="H522" s="80">
        <v>70.514952755323691</v>
      </c>
    </row>
    <row r="523" spans="2:8" x14ac:dyDescent="0.6">
      <c r="B523" s="75" t="s">
        <v>109</v>
      </c>
      <c r="C523" s="75" t="str">
        <f t="shared" si="8"/>
        <v>California Sacramento Basin</v>
      </c>
      <c r="D523" s="97" t="s">
        <v>468</v>
      </c>
      <c r="E523" s="83" t="s">
        <v>296</v>
      </c>
      <c r="F523" s="82">
        <v>29.107896097099989</v>
      </c>
      <c r="G523" s="81">
        <v>0</v>
      </c>
      <c r="H523" s="80">
        <v>0</v>
      </c>
    </row>
    <row r="524" spans="2:8" x14ac:dyDescent="0.6">
      <c r="B524" s="75" t="s">
        <v>109</v>
      </c>
      <c r="C524" s="75" t="str">
        <f t="shared" si="8"/>
        <v>California Sacramento Basin</v>
      </c>
      <c r="D524" s="97" t="s">
        <v>468</v>
      </c>
      <c r="E524" s="83" t="s">
        <v>295</v>
      </c>
      <c r="F524" s="82">
        <v>29.11789609709999</v>
      </c>
      <c r="G524" s="81">
        <v>0.96688628758288486</v>
      </c>
      <c r="H524" s="80">
        <v>48.344314379144237</v>
      </c>
    </row>
    <row r="525" spans="2:8" x14ac:dyDescent="0.6">
      <c r="B525" s="75" t="s">
        <v>109</v>
      </c>
      <c r="C525" s="75" t="str">
        <f t="shared" si="8"/>
        <v>California Sacramento Basin</v>
      </c>
      <c r="D525" s="97" t="s">
        <v>468</v>
      </c>
      <c r="E525" s="83" t="s">
        <v>294</v>
      </c>
      <c r="F525" s="82">
        <v>33.959212113283321</v>
      </c>
      <c r="G525" s="81">
        <v>0</v>
      </c>
      <c r="H525" s="80">
        <v>0</v>
      </c>
    </row>
    <row r="526" spans="2:8" x14ac:dyDescent="0.6">
      <c r="B526" s="75" t="s">
        <v>109</v>
      </c>
      <c r="C526" s="75" t="str">
        <f t="shared" si="8"/>
        <v>California Sacramento Basin</v>
      </c>
      <c r="D526" s="97" t="s">
        <v>468</v>
      </c>
      <c r="E526" s="83" t="s">
        <v>293</v>
      </c>
      <c r="F526" s="82">
        <v>33.969212113283319</v>
      </c>
      <c r="G526" s="81">
        <v>0.29895561727337311</v>
      </c>
      <c r="H526" s="80">
        <v>14.947780863668656</v>
      </c>
    </row>
    <row r="527" spans="2:8" x14ac:dyDescent="0.6">
      <c r="B527" s="75" t="s">
        <v>109</v>
      </c>
      <c r="C527" s="75" t="str">
        <f t="shared" si="8"/>
        <v>California Sacramento Basin</v>
      </c>
      <c r="D527" s="97" t="s">
        <v>468</v>
      </c>
      <c r="E527" s="83" t="s">
        <v>292</v>
      </c>
      <c r="F527" s="82">
        <v>38.810528129466647</v>
      </c>
      <c r="G527" s="81">
        <v>0</v>
      </c>
      <c r="H527" s="80">
        <v>0</v>
      </c>
    </row>
    <row r="528" spans="2:8" x14ac:dyDescent="0.6">
      <c r="B528" s="75" t="s">
        <v>109</v>
      </c>
      <c r="C528" s="75" t="str">
        <f t="shared" si="8"/>
        <v>California Sacramento Basin</v>
      </c>
      <c r="D528" s="97" t="s">
        <v>468</v>
      </c>
      <c r="E528" s="83" t="s">
        <v>291</v>
      </c>
      <c r="F528" s="82">
        <v>38.820528129466645</v>
      </c>
      <c r="G528" s="81">
        <v>0.15318799291142152</v>
      </c>
      <c r="H528" s="80">
        <v>7.6593996455710762</v>
      </c>
    </row>
    <row r="529" spans="2:8" x14ac:dyDescent="0.6">
      <c r="B529" s="75" t="s">
        <v>109</v>
      </c>
      <c r="C529" s="75" t="str">
        <f t="shared" si="8"/>
        <v>California Sacramento Basin</v>
      </c>
      <c r="D529" s="97" t="s">
        <v>468</v>
      </c>
      <c r="E529" s="83" t="s">
        <v>290</v>
      </c>
      <c r="F529" s="82">
        <v>43.66184414564998</v>
      </c>
      <c r="G529" s="81">
        <v>0</v>
      </c>
      <c r="H529" s="80">
        <v>0</v>
      </c>
    </row>
    <row r="530" spans="2:8" x14ac:dyDescent="0.6">
      <c r="B530" s="75" t="s">
        <v>109</v>
      </c>
      <c r="C530" s="75" t="str">
        <f t="shared" si="8"/>
        <v>California Sacramento Basin</v>
      </c>
      <c r="D530" s="97" t="s">
        <v>468</v>
      </c>
      <c r="E530" s="83" t="s">
        <v>289</v>
      </c>
      <c r="F530" s="82">
        <v>43.671844145649978</v>
      </c>
      <c r="G530" s="81">
        <v>0.10965544850966029</v>
      </c>
      <c r="H530" s="80">
        <v>5.4827724254830148</v>
      </c>
    </row>
    <row r="531" spans="2:8" x14ac:dyDescent="0.6">
      <c r="B531" s="75" t="s">
        <v>109</v>
      </c>
      <c r="C531" s="75" t="str">
        <f t="shared" si="8"/>
        <v>California Sacramento Basin</v>
      </c>
      <c r="D531" s="97" t="s">
        <v>468</v>
      </c>
      <c r="E531" s="83" t="s">
        <v>288</v>
      </c>
      <c r="F531" s="82">
        <v>48.513160161833312</v>
      </c>
      <c r="G531" s="81">
        <v>0</v>
      </c>
      <c r="H531" s="80">
        <v>0</v>
      </c>
    </row>
    <row r="532" spans="2:8" x14ac:dyDescent="0.6">
      <c r="B532" s="75" t="s">
        <v>109</v>
      </c>
      <c r="C532" s="75" t="str">
        <f t="shared" si="8"/>
        <v>California Sacramento Basin</v>
      </c>
      <c r="D532" s="97" t="s">
        <v>468</v>
      </c>
      <c r="E532" s="83" t="s">
        <v>287</v>
      </c>
      <c r="F532" s="82">
        <v>48.52316016183331</v>
      </c>
      <c r="G532" s="81">
        <v>7.5689589384615327E-2</v>
      </c>
      <c r="H532" s="80">
        <v>3.7844794692307664</v>
      </c>
    </row>
    <row r="533" spans="2:8" x14ac:dyDescent="0.6">
      <c r="B533" s="75" t="s">
        <v>109</v>
      </c>
      <c r="C533" s="75" t="str">
        <f t="shared" si="8"/>
        <v>California Sacramento Basin</v>
      </c>
      <c r="D533" s="97" t="s">
        <v>468</v>
      </c>
      <c r="E533" s="83" t="s">
        <v>286</v>
      </c>
      <c r="F533" s="82">
        <v>53.364476178016645</v>
      </c>
      <c r="G533" s="81">
        <v>0</v>
      </c>
      <c r="H533" s="80">
        <v>0</v>
      </c>
    </row>
    <row r="534" spans="2:8" x14ac:dyDescent="0.6">
      <c r="B534" s="75" t="s">
        <v>109</v>
      </c>
      <c r="C534" s="75" t="str">
        <f t="shared" si="8"/>
        <v>California Sacramento Basin</v>
      </c>
      <c r="D534" s="97" t="s">
        <v>468</v>
      </c>
      <c r="E534" s="83" t="s">
        <v>285</v>
      </c>
      <c r="F534" s="82">
        <v>53.374476178016643</v>
      </c>
      <c r="G534" s="81">
        <v>1.3266349853770251E-2</v>
      </c>
      <c r="H534" s="80">
        <v>0.66331749268851248</v>
      </c>
    </row>
    <row r="535" spans="2:8" x14ac:dyDescent="0.6">
      <c r="B535" s="75" t="s">
        <v>109</v>
      </c>
      <c r="C535" s="75" t="str">
        <f t="shared" si="8"/>
        <v>California Sacramento Basin</v>
      </c>
      <c r="D535" s="97" t="s">
        <v>468</v>
      </c>
      <c r="E535" s="83" t="s">
        <v>284</v>
      </c>
      <c r="F535" s="82">
        <v>58.215792194199977</v>
      </c>
      <c r="G535" s="81">
        <v>0</v>
      </c>
      <c r="H535" s="80">
        <v>0</v>
      </c>
    </row>
    <row r="536" spans="2:8" ht="13.75" thickBot="1" x14ac:dyDescent="0.75">
      <c r="B536" s="75" t="s">
        <v>109</v>
      </c>
      <c r="C536" s="75" t="str">
        <f t="shared" si="8"/>
        <v>California Sacramento Basin</v>
      </c>
      <c r="D536" s="98" t="s">
        <v>468</v>
      </c>
      <c r="E536" s="79" t="s">
        <v>282</v>
      </c>
      <c r="F536" s="78">
        <v>58.225792194199975</v>
      </c>
      <c r="G536" s="77">
        <v>0.15068996342185365</v>
      </c>
      <c r="H536" s="76">
        <v>7.5344981710926824</v>
      </c>
    </row>
    <row r="537" spans="2:8" x14ac:dyDescent="0.6">
      <c r="B537" s="75" t="s">
        <v>109</v>
      </c>
      <c r="C537" s="75" t="str">
        <f t="shared" si="8"/>
        <v>California San Joaquin Basin</v>
      </c>
      <c r="D537" s="96" t="s">
        <v>467</v>
      </c>
      <c r="E537" s="87" t="s">
        <v>320</v>
      </c>
      <c r="F537" s="86">
        <v>-29.107896097099989</v>
      </c>
      <c r="G537" s="85">
        <v>0.11281999744470907</v>
      </c>
      <c r="H537" s="84">
        <v>5.6409998722354526</v>
      </c>
    </row>
    <row r="538" spans="2:8" x14ac:dyDescent="0.6">
      <c r="B538" s="75" t="s">
        <v>109</v>
      </c>
      <c r="C538" s="75" t="str">
        <f t="shared" si="8"/>
        <v>California San Joaquin Basin</v>
      </c>
      <c r="D538" s="97" t="s">
        <v>467</v>
      </c>
      <c r="E538" s="83" t="s">
        <v>319</v>
      </c>
      <c r="F538" s="82">
        <v>-29.097896097099987</v>
      </c>
      <c r="G538" s="81">
        <v>0</v>
      </c>
      <c r="H538" s="80">
        <v>0</v>
      </c>
    </row>
    <row r="539" spans="2:8" x14ac:dyDescent="0.6">
      <c r="B539" s="75" t="s">
        <v>109</v>
      </c>
      <c r="C539" s="75" t="str">
        <f t="shared" si="8"/>
        <v>California San Joaquin Basin</v>
      </c>
      <c r="D539" s="97" t="s">
        <v>467</v>
      </c>
      <c r="E539" s="83" t="s">
        <v>318</v>
      </c>
      <c r="F539" s="82">
        <v>-24.256580080916656</v>
      </c>
      <c r="G539" s="81">
        <v>1.2838412703974834E-2</v>
      </c>
      <c r="H539" s="80">
        <v>0.64192063519874176</v>
      </c>
    </row>
    <row r="540" spans="2:8" x14ac:dyDescent="0.6">
      <c r="B540" s="75" t="s">
        <v>109</v>
      </c>
      <c r="C540" s="75" t="str">
        <f t="shared" si="8"/>
        <v>California San Joaquin Basin</v>
      </c>
      <c r="D540" s="97" t="s">
        <v>467</v>
      </c>
      <c r="E540" s="83" t="s">
        <v>317</v>
      </c>
      <c r="F540" s="82">
        <v>-24.246580080916655</v>
      </c>
      <c r="G540" s="81">
        <v>0</v>
      </c>
      <c r="H540" s="80">
        <v>0</v>
      </c>
    </row>
    <row r="541" spans="2:8" x14ac:dyDescent="0.6">
      <c r="B541" s="75" t="s">
        <v>109</v>
      </c>
      <c r="C541" s="75" t="str">
        <f t="shared" si="8"/>
        <v>California San Joaquin Basin</v>
      </c>
      <c r="D541" s="97" t="s">
        <v>467</v>
      </c>
      <c r="E541" s="83" t="s">
        <v>316</v>
      </c>
      <c r="F541" s="82">
        <v>-19.405264064733323</v>
      </c>
      <c r="G541" s="81">
        <v>0</v>
      </c>
      <c r="H541" s="80">
        <v>0</v>
      </c>
    </row>
    <row r="542" spans="2:8" x14ac:dyDescent="0.6">
      <c r="B542" s="75" t="s">
        <v>109</v>
      </c>
      <c r="C542" s="75" t="str">
        <f t="shared" si="8"/>
        <v>California San Joaquin Basin</v>
      </c>
      <c r="D542" s="97" t="s">
        <v>467</v>
      </c>
      <c r="E542" s="83" t="s">
        <v>315</v>
      </c>
      <c r="F542" s="82">
        <v>-19.395264064733322</v>
      </c>
      <c r="G542" s="81">
        <v>0</v>
      </c>
      <c r="H542" s="80">
        <v>0</v>
      </c>
    </row>
    <row r="543" spans="2:8" x14ac:dyDescent="0.6">
      <c r="B543" s="75" t="s">
        <v>109</v>
      </c>
      <c r="C543" s="75" t="str">
        <f t="shared" si="8"/>
        <v>California San Joaquin Basin</v>
      </c>
      <c r="D543" s="97" t="s">
        <v>467</v>
      </c>
      <c r="E543" s="83" t="s">
        <v>314</v>
      </c>
      <c r="F543" s="82">
        <v>-14.553948048549994</v>
      </c>
      <c r="G543" s="81">
        <v>0</v>
      </c>
      <c r="H543" s="80">
        <v>0</v>
      </c>
    </row>
    <row r="544" spans="2:8" x14ac:dyDescent="0.6">
      <c r="B544" s="75" t="s">
        <v>109</v>
      </c>
      <c r="C544" s="75" t="str">
        <f t="shared" si="8"/>
        <v>California San Joaquin Basin</v>
      </c>
      <c r="D544" s="97" t="s">
        <v>467</v>
      </c>
      <c r="E544" s="83" t="s">
        <v>313</v>
      </c>
      <c r="F544" s="82">
        <v>-14.543948048549995</v>
      </c>
      <c r="G544" s="81">
        <v>0</v>
      </c>
      <c r="H544" s="80">
        <v>0</v>
      </c>
    </row>
    <row r="545" spans="2:8" x14ac:dyDescent="0.6">
      <c r="B545" s="75" t="s">
        <v>109</v>
      </c>
      <c r="C545" s="75" t="str">
        <f t="shared" si="8"/>
        <v>California San Joaquin Basin</v>
      </c>
      <c r="D545" s="97" t="s">
        <v>467</v>
      </c>
      <c r="E545" s="83" t="s">
        <v>312</v>
      </c>
      <c r="F545" s="82">
        <v>-9.7026320323666617</v>
      </c>
      <c r="G545" s="81">
        <v>1.6959428075581949E-2</v>
      </c>
      <c r="H545" s="80">
        <v>0.8479714037790973</v>
      </c>
    </row>
    <row r="546" spans="2:8" x14ac:dyDescent="0.6">
      <c r="B546" s="75" t="s">
        <v>109</v>
      </c>
      <c r="C546" s="75" t="str">
        <f t="shared" si="8"/>
        <v>California San Joaquin Basin</v>
      </c>
      <c r="D546" s="97" t="s">
        <v>467</v>
      </c>
      <c r="E546" s="83" t="s">
        <v>311</v>
      </c>
      <c r="F546" s="82">
        <v>-9.6926320323666619</v>
      </c>
      <c r="G546" s="81">
        <v>0</v>
      </c>
      <c r="H546" s="80">
        <v>0</v>
      </c>
    </row>
    <row r="547" spans="2:8" x14ac:dyDescent="0.6">
      <c r="B547" s="75" t="s">
        <v>109</v>
      </c>
      <c r="C547" s="75" t="str">
        <f t="shared" si="8"/>
        <v>California San Joaquin Basin</v>
      </c>
      <c r="D547" s="97" t="s">
        <v>467</v>
      </c>
      <c r="E547" s="83" t="s">
        <v>310</v>
      </c>
      <c r="F547" s="82">
        <v>-4.8513160161833309</v>
      </c>
      <c r="G547" s="81">
        <v>0</v>
      </c>
      <c r="H547" s="80">
        <v>0</v>
      </c>
    </row>
    <row r="548" spans="2:8" x14ac:dyDescent="0.6">
      <c r="B548" s="75" t="s">
        <v>109</v>
      </c>
      <c r="C548" s="75" t="str">
        <f t="shared" si="8"/>
        <v>California San Joaquin Basin</v>
      </c>
      <c r="D548" s="97" t="s">
        <v>467</v>
      </c>
      <c r="E548" s="83" t="s">
        <v>309</v>
      </c>
      <c r="F548" s="82">
        <v>-4.8413160161833311</v>
      </c>
      <c r="G548" s="81">
        <v>0</v>
      </c>
      <c r="H548" s="80">
        <v>0</v>
      </c>
    </row>
    <row r="549" spans="2:8" x14ac:dyDescent="0.6">
      <c r="B549" s="75" t="s">
        <v>109</v>
      </c>
      <c r="C549" s="75" t="str">
        <f t="shared" si="8"/>
        <v>California San Joaquin Basin</v>
      </c>
      <c r="D549" s="97" t="s">
        <v>467</v>
      </c>
      <c r="E549" s="83" t="s">
        <v>308</v>
      </c>
      <c r="F549" s="82">
        <v>0</v>
      </c>
      <c r="G549" s="81">
        <v>0.81805966518637196</v>
      </c>
      <c r="H549" s="80">
        <v>40.902983259318603</v>
      </c>
    </row>
    <row r="550" spans="2:8" x14ac:dyDescent="0.6">
      <c r="B550" s="75" t="s">
        <v>109</v>
      </c>
      <c r="C550" s="75" t="str">
        <f t="shared" si="8"/>
        <v>California San Joaquin Basin</v>
      </c>
      <c r="D550" s="97" t="s">
        <v>467</v>
      </c>
      <c r="E550" s="83" t="s">
        <v>307</v>
      </c>
      <c r="F550" s="82">
        <v>0.01</v>
      </c>
      <c r="G550" s="81">
        <v>0</v>
      </c>
      <c r="H550" s="80">
        <v>0</v>
      </c>
    </row>
    <row r="551" spans="2:8" x14ac:dyDescent="0.6">
      <c r="B551" s="75" t="s">
        <v>109</v>
      </c>
      <c r="C551" s="75" t="str">
        <f t="shared" si="8"/>
        <v>California San Joaquin Basin</v>
      </c>
      <c r="D551" s="97" t="s">
        <v>467</v>
      </c>
      <c r="E551" s="83" t="s">
        <v>306</v>
      </c>
      <c r="F551" s="82">
        <v>4.8513160161833309</v>
      </c>
      <c r="G551" s="81">
        <v>2.7310642298660102</v>
      </c>
      <c r="H551" s="80">
        <v>136.55321149330049</v>
      </c>
    </row>
    <row r="552" spans="2:8" x14ac:dyDescent="0.6">
      <c r="B552" s="75" t="s">
        <v>109</v>
      </c>
      <c r="C552" s="75" t="str">
        <f t="shared" si="8"/>
        <v>California San Joaquin Basin</v>
      </c>
      <c r="D552" s="97" t="s">
        <v>467</v>
      </c>
      <c r="E552" s="83" t="s">
        <v>305</v>
      </c>
      <c r="F552" s="82">
        <v>4.8613160161833306</v>
      </c>
      <c r="G552" s="81">
        <v>2.3860429139909697E-7</v>
      </c>
      <c r="H552" s="80">
        <v>1.193021456995485E-5</v>
      </c>
    </row>
    <row r="553" spans="2:8" x14ac:dyDescent="0.6">
      <c r="B553" s="75" t="s">
        <v>109</v>
      </c>
      <c r="C553" s="75" t="str">
        <f t="shared" si="8"/>
        <v>California San Joaquin Basin</v>
      </c>
      <c r="D553" s="97" t="s">
        <v>467</v>
      </c>
      <c r="E553" s="83" t="s">
        <v>304</v>
      </c>
      <c r="F553" s="82">
        <v>9.7026320323666617</v>
      </c>
      <c r="G553" s="81">
        <v>1.1505428278029826</v>
      </c>
      <c r="H553" s="80">
        <v>57.527141390149126</v>
      </c>
    </row>
    <row r="554" spans="2:8" x14ac:dyDescent="0.6">
      <c r="B554" s="75" t="s">
        <v>109</v>
      </c>
      <c r="C554" s="75" t="str">
        <f t="shared" si="8"/>
        <v>California San Joaquin Basin</v>
      </c>
      <c r="D554" s="97" t="s">
        <v>467</v>
      </c>
      <c r="E554" s="83" t="s">
        <v>303</v>
      </c>
      <c r="F554" s="82">
        <v>9.7126320323666615</v>
      </c>
      <c r="G554" s="81">
        <v>274.03997890079279</v>
      </c>
      <c r="H554" s="80">
        <v>13701.998945039641</v>
      </c>
    </row>
    <row r="555" spans="2:8" x14ac:dyDescent="0.6">
      <c r="B555" s="75" t="s">
        <v>109</v>
      </c>
      <c r="C555" s="75" t="str">
        <f t="shared" si="8"/>
        <v>California San Joaquin Basin</v>
      </c>
      <c r="D555" s="97" t="s">
        <v>467</v>
      </c>
      <c r="E555" s="83" t="s">
        <v>302</v>
      </c>
      <c r="F555" s="82">
        <v>14.553948048549994</v>
      </c>
      <c r="G555" s="81">
        <v>0.25712878651654397</v>
      </c>
      <c r="H555" s="80">
        <v>12.856439325827198</v>
      </c>
    </row>
    <row r="556" spans="2:8" x14ac:dyDescent="0.6">
      <c r="B556" s="75" t="s">
        <v>109</v>
      </c>
      <c r="C556" s="75" t="str">
        <f t="shared" si="8"/>
        <v>California San Joaquin Basin</v>
      </c>
      <c r="D556" s="97" t="s">
        <v>467</v>
      </c>
      <c r="E556" s="83" t="s">
        <v>301</v>
      </c>
      <c r="F556" s="82">
        <v>14.563948048549994</v>
      </c>
      <c r="G556" s="81">
        <v>0.81062899026766566</v>
      </c>
      <c r="H556" s="80">
        <v>40.531449513383279</v>
      </c>
    </row>
    <row r="557" spans="2:8" x14ac:dyDescent="0.6">
      <c r="B557" s="75" t="s">
        <v>109</v>
      </c>
      <c r="C557" s="75" t="str">
        <f t="shared" si="8"/>
        <v>California San Joaquin Basin</v>
      </c>
      <c r="D557" s="97" t="s">
        <v>467</v>
      </c>
      <c r="E557" s="83" t="s">
        <v>300</v>
      </c>
      <c r="F557" s="82">
        <v>19.405264064733323</v>
      </c>
      <c r="G557" s="81">
        <v>0.13850147970984056</v>
      </c>
      <c r="H557" s="80">
        <v>6.9250739854920269</v>
      </c>
    </row>
    <row r="558" spans="2:8" x14ac:dyDescent="0.6">
      <c r="B558" s="75" t="s">
        <v>109</v>
      </c>
      <c r="C558" s="75" t="str">
        <f t="shared" si="8"/>
        <v>California San Joaquin Basin</v>
      </c>
      <c r="D558" s="97" t="s">
        <v>467</v>
      </c>
      <c r="E558" s="83" t="s">
        <v>299</v>
      </c>
      <c r="F558" s="82">
        <v>19.415264064733325</v>
      </c>
      <c r="G558" s="81">
        <v>0.61954771083532545</v>
      </c>
      <c r="H558" s="80">
        <v>30.977385541766274</v>
      </c>
    </row>
    <row r="559" spans="2:8" x14ac:dyDescent="0.6">
      <c r="B559" s="75" t="s">
        <v>109</v>
      </c>
      <c r="C559" s="75" t="str">
        <f t="shared" si="8"/>
        <v>California San Joaquin Basin</v>
      </c>
      <c r="D559" s="97" t="s">
        <v>467</v>
      </c>
      <c r="E559" s="83" t="s">
        <v>298</v>
      </c>
      <c r="F559" s="82">
        <v>24.256580080916656</v>
      </c>
      <c r="G559" s="81">
        <v>0</v>
      </c>
      <c r="H559" s="80">
        <v>0</v>
      </c>
    </row>
    <row r="560" spans="2:8" x14ac:dyDescent="0.6">
      <c r="B560" s="75" t="s">
        <v>109</v>
      </c>
      <c r="C560" s="75" t="str">
        <f t="shared" si="8"/>
        <v>California San Joaquin Basin</v>
      </c>
      <c r="D560" s="97" t="s">
        <v>467</v>
      </c>
      <c r="E560" s="83" t="s">
        <v>297</v>
      </c>
      <c r="F560" s="82">
        <v>24.266580080916658</v>
      </c>
      <c r="G560" s="81">
        <v>0.28694820045617769</v>
      </c>
      <c r="H560" s="80">
        <v>14.347410022808884</v>
      </c>
    </row>
    <row r="561" spans="2:8" x14ac:dyDescent="0.6">
      <c r="B561" s="75" t="s">
        <v>109</v>
      </c>
      <c r="C561" s="75" t="str">
        <f t="shared" si="8"/>
        <v>California San Joaquin Basin</v>
      </c>
      <c r="D561" s="97" t="s">
        <v>467</v>
      </c>
      <c r="E561" s="83" t="s">
        <v>296</v>
      </c>
      <c r="F561" s="82">
        <v>29.107896097099989</v>
      </c>
      <c r="G561" s="81">
        <v>7.8785441116070911E-3</v>
      </c>
      <c r="H561" s="80">
        <v>0.3939272055803546</v>
      </c>
    </row>
    <row r="562" spans="2:8" x14ac:dyDescent="0.6">
      <c r="B562" s="75" t="s">
        <v>109</v>
      </c>
      <c r="C562" s="75" t="str">
        <f t="shared" si="8"/>
        <v>California San Joaquin Basin</v>
      </c>
      <c r="D562" s="97" t="s">
        <v>467</v>
      </c>
      <c r="E562" s="83" t="s">
        <v>295</v>
      </c>
      <c r="F562" s="82">
        <v>29.11789609709999</v>
      </c>
      <c r="G562" s="81">
        <v>0.13119494505833351</v>
      </c>
      <c r="H562" s="80">
        <v>6.5597472529166749</v>
      </c>
    </row>
    <row r="563" spans="2:8" x14ac:dyDescent="0.6">
      <c r="B563" s="75" t="s">
        <v>109</v>
      </c>
      <c r="C563" s="75" t="str">
        <f t="shared" si="8"/>
        <v>California San Joaquin Basin</v>
      </c>
      <c r="D563" s="97" t="s">
        <v>467</v>
      </c>
      <c r="E563" s="83" t="s">
        <v>294</v>
      </c>
      <c r="F563" s="82">
        <v>33.959212113283321</v>
      </c>
      <c r="G563" s="81">
        <v>0.14617135099765588</v>
      </c>
      <c r="H563" s="80">
        <v>7.3085675498827936</v>
      </c>
    </row>
    <row r="564" spans="2:8" x14ac:dyDescent="0.6">
      <c r="B564" s="75" t="s">
        <v>109</v>
      </c>
      <c r="C564" s="75" t="str">
        <f t="shared" si="8"/>
        <v>California San Joaquin Basin</v>
      </c>
      <c r="D564" s="97" t="s">
        <v>467</v>
      </c>
      <c r="E564" s="83" t="s">
        <v>293</v>
      </c>
      <c r="F564" s="82">
        <v>33.969212113283319</v>
      </c>
      <c r="G564" s="81">
        <v>2.8375520347295229E-2</v>
      </c>
      <c r="H564" s="80">
        <v>1.4187760173647614</v>
      </c>
    </row>
    <row r="565" spans="2:8" x14ac:dyDescent="0.6">
      <c r="B565" s="75" t="s">
        <v>109</v>
      </c>
      <c r="C565" s="75" t="str">
        <f t="shared" si="8"/>
        <v>California San Joaquin Basin</v>
      </c>
      <c r="D565" s="97" t="s">
        <v>467</v>
      </c>
      <c r="E565" s="83" t="s">
        <v>292</v>
      </c>
      <c r="F565" s="82">
        <v>38.810528129466647</v>
      </c>
      <c r="G565" s="81">
        <v>0</v>
      </c>
      <c r="H565" s="80">
        <v>0</v>
      </c>
    </row>
    <row r="566" spans="2:8" x14ac:dyDescent="0.6">
      <c r="B566" s="75" t="s">
        <v>109</v>
      </c>
      <c r="C566" s="75" t="str">
        <f t="shared" si="8"/>
        <v>California San Joaquin Basin</v>
      </c>
      <c r="D566" s="97" t="s">
        <v>467</v>
      </c>
      <c r="E566" s="83" t="s">
        <v>291</v>
      </c>
      <c r="F566" s="82">
        <v>38.820528129466645</v>
      </c>
      <c r="G566" s="81">
        <v>5.4210557292068418E-2</v>
      </c>
      <c r="H566" s="80">
        <v>2.7105278646034212</v>
      </c>
    </row>
    <row r="567" spans="2:8" x14ac:dyDescent="0.6">
      <c r="B567" s="75" t="s">
        <v>109</v>
      </c>
      <c r="C567" s="75" t="str">
        <f t="shared" si="8"/>
        <v>California San Joaquin Basin</v>
      </c>
      <c r="D567" s="97" t="s">
        <v>467</v>
      </c>
      <c r="E567" s="83" t="s">
        <v>290</v>
      </c>
      <c r="F567" s="82">
        <v>43.66184414564998</v>
      </c>
      <c r="G567" s="81">
        <v>0</v>
      </c>
      <c r="H567" s="80">
        <v>0</v>
      </c>
    </row>
    <row r="568" spans="2:8" x14ac:dyDescent="0.6">
      <c r="B568" s="75" t="s">
        <v>109</v>
      </c>
      <c r="C568" s="75" t="str">
        <f t="shared" si="8"/>
        <v>California San Joaquin Basin</v>
      </c>
      <c r="D568" s="97" t="s">
        <v>467</v>
      </c>
      <c r="E568" s="83" t="s">
        <v>289</v>
      </c>
      <c r="F568" s="82">
        <v>43.671844145649978</v>
      </c>
      <c r="G568" s="81">
        <v>4.3183088232044697E-2</v>
      </c>
      <c r="H568" s="80">
        <v>2.1591544116022354</v>
      </c>
    </row>
    <row r="569" spans="2:8" x14ac:dyDescent="0.6">
      <c r="B569" s="75" t="s">
        <v>109</v>
      </c>
      <c r="C569" s="75" t="str">
        <f t="shared" si="8"/>
        <v>California San Joaquin Basin</v>
      </c>
      <c r="D569" s="97" t="s">
        <v>467</v>
      </c>
      <c r="E569" s="83" t="s">
        <v>288</v>
      </c>
      <c r="F569" s="82">
        <v>48.513160161833312</v>
      </c>
      <c r="G569" s="81">
        <v>0</v>
      </c>
      <c r="H569" s="80">
        <v>0</v>
      </c>
    </row>
    <row r="570" spans="2:8" x14ac:dyDescent="0.6">
      <c r="B570" s="75" t="s">
        <v>109</v>
      </c>
      <c r="C570" s="75" t="str">
        <f t="shared" si="8"/>
        <v>California San Joaquin Basin</v>
      </c>
      <c r="D570" s="97" t="s">
        <v>467</v>
      </c>
      <c r="E570" s="83" t="s">
        <v>287</v>
      </c>
      <c r="F570" s="82">
        <v>48.52316016183331</v>
      </c>
      <c r="G570" s="81">
        <v>7.5881322972691678E-2</v>
      </c>
      <c r="H570" s="80">
        <v>3.7940661486345837</v>
      </c>
    </row>
    <row r="571" spans="2:8" x14ac:dyDescent="0.6">
      <c r="B571" s="75" t="s">
        <v>109</v>
      </c>
      <c r="C571" s="75" t="str">
        <f t="shared" si="8"/>
        <v>California San Joaquin Basin</v>
      </c>
      <c r="D571" s="97" t="s">
        <v>467</v>
      </c>
      <c r="E571" s="83" t="s">
        <v>286</v>
      </c>
      <c r="F571" s="82">
        <v>53.364476178016645</v>
      </c>
      <c r="G571" s="81">
        <v>0</v>
      </c>
      <c r="H571" s="80">
        <v>0</v>
      </c>
    </row>
    <row r="572" spans="2:8" x14ac:dyDescent="0.6">
      <c r="B572" s="75" t="s">
        <v>109</v>
      </c>
      <c r="C572" s="75" t="str">
        <f t="shared" si="8"/>
        <v>California San Joaquin Basin</v>
      </c>
      <c r="D572" s="97" t="s">
        <v>467</v>
      </c>
      <c r="E572" s="83" t="s">
        <v>285</v>
      </c>
      <c r="F572" s="82">
        <v>53.374476178016643</v>
      </c>
      <c r="G572" s="81">
        <v>4.5140529122359843E-2</v>
      </c>
      <c r="H572" s="80">
        <v>2.257026456117992</v>
      </c>
    </row>
    <row r="573" spans="2:8" x14ac:dyDescent="0.6">
      <c r="B573" s="75" t="s">
        <v>109</v>
      </c>
      <c r="C573" s="75" t="str">
        <f t="shared" si="8"/>
        <v>California San Joaquin Basin</v>
      </c>
      <c r="D573" s="97" t="s">
        <v>467</v>
      </c>
      <c r="E573" s="83" t="s">
        <v>284</v>
      </c>
      <c r="F573" s="82">
        <v>58.215792194199977</v>
      </c>
      <c r="G573" s="81">
        <v>3.4372773058885565E-2</v>
      </c>
      <c r="H573" s="80">
        <v>1.7186386529442783</v>
      </c>
    </row>
    <row r="574" spans="2:8" ht="13.75" thickBot="1" x14ac:dyDescent="0.75">
      <c r="B574" s="75" t="s">
        <v>109</v>
      </c>
      <c r="C574" s="75" t="str">
        <f t="shared" si="8"/>
        <v>California San Joaquin Basin</v>
      </c>
      <c r="D574" s="98" t="s">
        <v>467</v>
      </c>
      <c r="E574" s="79" t="s">
        <v>282</v>
      </c>
      <c r="F574" s="78">
        <v>58.225792194199975</v>
      </c>
      <c r="G574" s="77">
        <v>0.36319252794797308</v>
      </c>
      <c r="H574" s="76">
        <v>18.159626397398657</v>
      </c>
    </row>
    <row r="575" spans="2:8" x14ac:dyDescent="0.6">
      <c r="B575" s="75" t="s">
        <v>109</v>
      </c>
      <c r="C575" s="75" t="str">
        <f t="shared" si="8"/>
        <v>California Santa Cruz Basin</v>
      </c>
      <c r="D575" s="96" t="s">
        <v>466</v>
      </c>
      <c r="E575" s="87" t="s">
        <v>320</v>
      </c>
      <c r="F575" s="86">
        <v>-29.107896097099989</v>
      </c>
      <c r="G575" s="85">
        <v>0</v>
      </c>
      <c r="H575" s="84">
        <v>0</v>
      </c>
    </row>
    <row r="576" spans="2:8" x14ac:dyDescent="0.6">
      <c r="B576" s="75" t="s">
        <v>109</v>
      </c>
      <c r="C576" s="75" t="str">
        <f t="shared" si="8"/>
        <v>California Santa Cruz Basin</v>
      </c>
      <c r="D576" s="97" t="s">
        <v>466</v>
      </c>
      <c r="E576" s="83" t="s">
        <v>319</v>
      </c>
      <c r="F576" s="82">
        <v>-29.097896097099987</v>
      </c>
      <c r="G576" s="81">
        <v>0</v>
      </c>
      <c r="H576" s="80">
        <v>0</v>
      </c>
    </row>
    <row r="577" spans="2:8" x14ac:dyDescent="0.6">
      <c r="B577" s="75" t="s">
        <v>109</v>
      </c>
      <c r="C577" s="75" t="str">
        <f t="shared" si="8"/>
        <v>California Santa Cruz Basin</v>
      </c>
      <c r="D577" s="97" t="s">
        <v>466</v>
      </c>
      <c r="E577" s="83" t="s">
        <v>318</v>
      </c>
      <c r="F577" s="82">
        <v>-24.256580080916656</v>
      </c>
      <c r="G577" s="81">
        <v>0</v>
      </c>
      <c r="H577" s="80">
        <v>0</v>
      </c>
    </row>
    <row r="578" spans="2:8" x14ac:dyDescent="0.6">
      <c r="B578" s="75" t="s">
        <v>109</v>
      </c>
      <c r="C578" s="75" t="str">
        <f t="shared" si="8"/>
        <v>California Santa Cruz Basin</v>
      </c>
      <c r="D578" s="97" t="s">
        <v>466</v>
      </c>
      <c r="E578" s="83" t="s">
        <v>317</v>
      </c>
      <c r="F578" s="82">
        <v>-24.246580080916655</v>
      </c>
      <c r="G578" s="81">
        <v>0</v>
      </c>
      <c r="H578" s="80">
        <v>0</v>
      </c>
    </row>
    <row r="579" spans="2:8" x14ac:dyDescent="0.6">
      <c r="B579" s="75" t="s">
        <v>109</v>
      </c>
      <c r="C579" s="75" t="str">
        <f t="shared" si="8"/>
        <v>California Santa Cruz Basin</v>
      </c>
      <c r="D579" s="97" t="s">
        <v>466</v>
      </c>
      <c r="E579" s="83" t="s">
        <v>316</v>
      </c>
      <c r="F579" s="82">
        <v>-19.405264064733323</v>
      </c>
      <c r="G579" s="81">
        <v>0</v>
      </c>
      <c r="H579" s="80">
        <v>0</v>
      </c>
    </row>
    <row r="580" spans="2:8" x14ac:dyDescent="0.6">
      <c r="B580" s="75" t="s">
        <v>109</v>
      </c>
      <c r="C580" s="75" t="str">
        <f t="shared" si="8"/>
        <v>California Santa Cruz Basin</v>
      </c>
      <c r="D580" s="97" t="s">
        <v>466</v>
      </c>
      <c r="E580" s="83" t="s">
        <v>315</v>
      </c>
      <c r="F580" s="82">
        <v>-19.395264064733322</v>
      </c>
      <c r="G580" s="81">
        <v>0</v>
      </c>
      <c r="H580" s="80">
        <v>0</v>
      </c>
    </row>
    <row r="581" spans="2:8" x14ac:dyDescent="0.6">
      <c r="B581" s="75" t="s">
        <v>109</v>
      </c>
      <c r="C581" s="75" t="str">
        <f t="shared" ref="C581:C644" si="9">IF(D581="",C580,D581)</f>
        <v>California Santa Cruz Basin</v>
      </c>
      <c r="D581" s="97" t="s">
        <v>466</v>
      </c>
      <c r="E581" s="83" t="s">
        <v>314</v>
      </c>
      <c r="F581" s="82">
        <v>-14.553948048549994</v>
      </c>
      <c r="G581" s="81">
        <v>0</v>
      </c>
      <c r="H581" s="80">
        <v>0</v>
      </c>
    </row>
    <row r="582" spans="2:8" x14ac:dyDescent="0.6">
      <c r="B582" s="75" t="s">
        <v>109</v>
      </c>
      <c r="C582" s="75" t="str">
        <f t="shared" si="9"/>
        <v>California Santa Cruz Basin</v>
      </c>
      <c r="D582" s="97" t="s">
        <v>466</v>
      </c>
      <c r="E582" s="83" t="s">
        <v>313</v>
      </c>
      <c r="F582" s="82">
        <v>-14.543948048549995</v>
      </c>
      <c r="G582" s="81">
        <v>0</v>
      </c>
      <c r="H582" s="80">
        <v>0</v>
      </c>
    </row>
    <row r="583" spans="2:8" x14ac:dyDescent="0.6">
      <c r="B583" s="75" t="s">
        <v>109</v>
      </c>
      <c r="C583" s="75" t="str">
        <f t="shared" si="9"/>
        <v>California Santa Cruz Basin</v>
      </c>
      <c r="D583" s="97" t="s">
        <v>466</v>
      </c>
      <c r="E583" s="83" t="s">
        <v>312</v>
      </c>
      <c r="F583" s="82">
        <v>-9.7026320323666617</v>
      </c>
      <c r="G583" s="81">
        <v>0</v>
      </c>
      <c r="H583" s="80">
        <v>0</v>
      </c>
    </row>
    <row r="584" spans="2:8" x14ac:dyDescent="0.6">
      <c r="B584" s="75" t="s">
        <v>109</v>
      </c>
      <c r="C584" s="75" t="str">
        <f t="shared" si="9"/>
        <v>California Santa Cruz Basin</v>
      </c>
      <c r="D584" s="97" t="s">
        <v>466</v>
      </c>
      <c r="E584" s="83" t="s">
        <v>311</v>
      </c>
      <c r="F584" s="82">
        <v>-9.6926320323666619</v>
      </c>
      <c r="G584" s="81">
        <v>0</v>
      </c>
      <c r="H584" s="80">
        <v>0</v>
      </c>
    </row>
    <row r="585" spans="2:8" x14ac:dyDescent="0.6">
      <c r="B585" s="75" t="s">
        <v>109</v>
      </c>
      <c r="C585" s="75" t="str">
        <f t="shared" si="9"/>
        <v>California Santa Cruz Basin</v>
      </c>
      <c r="D585" s="97" t="s">
        <v>466</v>
      </c>
      <c r="E585" s="83" t="s">
        <v>310</v>
      </c>
      <c r="F585" s="82">
        <v>-4.8513160161833309</v>
      </c>
      <c r="G585" s="81">
        <v>0</v>
      </c>
      <c r="H585" s="80">
        <v>0</v>
      </c>
    </row>
    <row r="586" spans="2:8" x14ac:dyDescent="0.6">
      <c r="B586" s="75" t="s">
        <v>109</v>
      </c>
      <c r="C586" s="75" t="str">
        <f t="shared" si="9"/>
        <v>California Santa Cruz Basin</v>
      </c>
      <c r="D586" s="97" t="s">
        <v>466</v>
      </c>
      <c r="E586" s="83" t="s">
        <v>309</v>
      </c>
      <c r="F586" s="82">
        <v>-4.8413160161833311</v>
      </c>
      <c r="G586" s="81">
        <v>0</v>
      </c>
      <c r="H586" s="80">
        <v>0</v>
      </c>
    </row>
    <row r="587" spans="2:8" x14ac:dyDescent="0.6">
      <c r="B587" s="75" t="s">
        <v>109</v>
      </c>
      <c r="C587" s="75" t="str">
        <f t="shared" si="9"/>
        <v>California Santa Cruz Basin</v>
      </c>
      <c r="D587" s="97" t="s">
        <v>466</v>
      </c>
      <c r="E587" s="83" t="s">
        <v>308</v>
      </c>
      <c r="F587" s="82">
        <v>0</v>
      </c>
      <c r="G587" s="81">
        <v>0</v>
      </c>
      <c r="H587" s="80">
        <v>0</v>
      </c>
    </row>
    <row r="588" spans="2:8" x14ac:dyDescent="0.6">
      <c r="B588" s="75" t="s">
        <v>109</v>
      </c>
      <c r="C588" s="75" t="str">
        <f t="shared" si="9"/>
        <v>California Santa Cruz Basin</v>
      </c>
      <c r="D588" s="97" t="s">
        <v>466</v>
      </c>
      <c r="E588" s="83" t="s">
        <v>307</v>
      </c>
      <c r="F588" s="82">
        <v>0.01</v>
      </c>
      <c r="G588" s="81">
        <v>0</v>
      </c>
      <c r="H588" s="80">
        <v>0</v>
      </c>
    </row>
    <row r="589" spans="2:8" x14ac:dyDescent="0.6">
      <c r="B589" s="75" t="s">
        <v>109</v>
      </c>
      <c r="C589" s="75" t="str">
        <f t="shared" si="9"/>
        <v>California Santa Cruz Basin</v>
      </c>
      <c r="D589" s="97" t="s">
        <v>466</v>
      </c>
      <c r="E589" s="83" t="s">
        <v>306</v>
      </c>
      <c r="F589" s="82">
        <v>4.8513160161833309</v>
      </c>
      <c r="G589" s="81">
        <v>0</v>
      </c>
      <c r="H589" s="80">
        <v>0</v>
      </c>
    </row>
    <row r="590" spans="2:8" x14ac:dyDescent="0.6">
      <c r="B590" s="75" t="s">
        <v>109</v>
      </c>
      <c r="C590" s="75" t="str">
        <f t="shared" si="9"/>
        <v>California Santa Cruz Basin</v>
      </c>
      <c r="D590" s="97" t="s">
        <v>466</v>
      </c>
      <c r="E590" s="83" t="s">
        <v>305</v>
      </c>
      <c r="F590" s="82">
        <v>4.8613160161833306</v>
      </c>
      <c r="G590" s="81">
        <v>1.1157995151791075E-8</v>
      </c>
      <c r="H590" s="80">
        <v>5.5789975758955373E-7</v>
      </c>
    </row>
    <row r="591" spans="2:8" x14ac:dyDescent="0.6">
      <c r="B591" s="75" t="s">
        <v>109</v>
      </c>
      <c r="C591" s="75" t="str">
        <f t="shared" si="9"/>
        <v>California Santa Cruz Basin</v>
      </c>
      <c r="D591" s="97" t="s">
        <v>466</v>
      </c>
      <c r="E591" s="83" t="s">
        <v>304</v>
      </c>
      <c r="F591" s="82">
        <v>9.7026320323666617</v>
      </c>
      <c r="G591" s="81">
        <v>0</v>
      </c>
      <c r="H591" s="80">
        <v>0</v>
      </c>
    </row>
    <row r="592" spans="2:8" x14ac:dyDescent="0.6">
      <c r="B592" s="75" t="s">
        <v>109</v>
      </c>
      <c r="C592" s="75" t="str">
        <f t="shared" si="9"/>
        <v>California Santa Cruz Basin</v>
      </c>
      <c r="D592" s="97" t="s">
        <v>466</v>
      </c>
      <c r="E592" s="83" t="s">
        <v>303</v>
      </c>
      <c r="F592" s="82">
        <v>9.7126320323666615</v>
      </c>
      <c r="G592" s="81">
        <v>0.81659946129058925</v>
      </c>
      <c r="H592" s="80">
        <v>40.829973064529455</v>
      </c>
    </row>
    <row r="593" spans="2:8" x14ac:dyDescent="0.6">
      <c r="B593" s="75" t="s">
        <v>109</v>
      </c>
      <c r="C593" s="75" t="str">
        <f t="shared" si="9"/>
        <v>California Santa Cruz Basin</v>
      </c>
      <c r="D593" s="97" t="s">
        <v>466</v>
      </c>
      <c r="E593" s="83" t="s">
        <v>302</v>
      </c>
      <c r="F593" s="82">
        <v>14.553948048549994</v>
      </c>
      <c r="G593" s="81">
        <v>0</v>
      </c>
      <c r="H593" s="80">
        <v>0</v>
      </c>
    </row>
    <row r="594" spans="2:8" x14ac:dyDescent="0.6">
      <c r="B594" s="75" t="s">
        <v>109</v>
      </c>
      <c r="C594" s="75" t="str">
        <f t="shared" si="9"/>
        <v>California Santa Cruz Basin</v>
      </c>
      <c r="D594" s="97" t="s">
        <v>466</v>
      </c>
      <c r="E594" s="83" t="s">
        <v>301</v>
      </c>
      <c r="F594" s="82">
        <v>14.563948048549994</v>
      </c>
      <c r="G594" s="81">
        <v>0</v>
      </c>
      <c r="H594" s="80">
        <v>0</v>
      </c>
    </row>
    <row r="595" spans="2:8" x14ac:dyDescent="0.6">
      <c r="B595" s="75" t="s">
        <v>109</v>
      </c>
      <c r="C595" s="75" t="str">
        <f t="shared" si="9"/>
        <v>California Santa Cruz Basin</v>
      </c>
      <c r="D595" s="97" t="s">
        <v>466</v>
      </c>
      <c r="E595" s="83" t="s">
        <v>300</v>
      </c>
      <c r="F595" s="82">
        <v>19.405264064733323</v>
      </c>
      <c r="G595" s="81">
        <v>0</v>
      </c>
      <c r="H595" s="80">
        <v>0</v>
      </c>
    </row>
    <row r="596" spans="2:8" x14ac:dyDescent="0.6">
      <c r="B596" s="75" t="s">
        <v>109</v>
      </c>
      <c r="C596" s="75" t="str">
        <f t="shared" si="9"/>
        <v>California Santa Cruz Basin</v>
      </c>
      <c r="D596" s="97" t="s">
        <v>466</v>
      </c>
      <c r="E596" s="83" t="s">
        <v>299</v>
      </c>
      <c r="F596" s="82">
        <v>19.415264064733325</v>
      </c>
      <c r="G596" s="81">
        <v>0</v>
      </c>
      <c r="H596" s="80">
        <v>0</v>
      </c>
    </row>
    <row r="597" spans="2:8" x14ac:dyDescent="0.6">
      <c r="B597" s="75" t="s">
        <v>109</v>
      </c>
      <c r="C597" s="75" t="str">
        <f t="shared" si="9"/>
        <v>California Santa Cruz Basin</v>
      </c>
      <c r="D597" s="97" t="s">
        <v>466</v>
      </c>
      <c r="E597" s="83" t="s">
        <v>298</v>
      </c>
      <c r="F597" s="82">
        <v>24.256580080916656</v>
      </c>
      <c r="G597" s="81">
        <v>0</v>
      </c>
      <c r="H597" s="80">
        <v>0</v>
      </c>
    </row>
    <row r="598" spans="2:8" x14ac:dyDescent="0.6">
      <c r="B598" s="75" t="s">
        <v>109</v>
      </c>
      <c r="C598" s="75" t="str">
        <f t="shared" si="9"/>
        <v>California Santa Cruz Basin</v>
      </c>
      <c r="D598" s="97" t="s">
        <v>466</v>
      </c>
      <c r="E598" s="83" t="s">
        <v>297</v>
      </c>
      <c r="F598" s="82">
        <v>24.266580080916658</v>
      </c>
      <c r="G598" s="81">
        <v>1.5373657731635775</v>
      </c>
      <c r="H598" s="80">
        <v>76.868288658178884</v>
      </c>
    </row>
    <row r="599" spans="2:8" x14ac:dyDescent="0.6">
      <c r="B599" s="75" t="s">
        <v>109</v>
      </c>
      <c r="C599" s="75" t="str">
        <f t="shared" si="9"/>
        <v>California Santa Cruz Basin</v>
      </c>
      <c r="D599" s="97" t="s">
        <v>466</v>
      </c>
      <c r="E599" s="83" t="s">
        <v>296</v>
      </c>
      <c r="F599" s="82">
        <v>29.107896097099989</v>
      </c>
      <c r="G599" s="81">
        <v>0</v>
      </c>
      <c r="H599" s="80">
        <v>0</v>
      </c>
    </row>
    <row r="600" spans="2:8" x14ac:dyDescent="0.6">
      <c r="B600" s="75" t="s">
        <v>109</v>
      </c>
      <c r="C600" s="75" t="str">
        <f t="shared" si="9"/>
        <v>California Santa Cruz Basin</v>
      </c>
      <c r="D600" s="97" t="s">
        <v>466</v>
      </c>
      <c r="E600" s="83" t="s">
        <v>295</v>
      </c>
      <c r="F600" s="82">
        <v>29.11789609709999</v>
      </c>
      <c r="G600" s="81">
        <v>0</v>
      </c>
      <c r="H600" s="80">
        <v>0</v>
      </c>
    </row>
    <row r="601" spans="2:8" x14ac:dyDescent="0.6">
      <c r="B601" s="75" t="s">
        <v>109</v>
      </c>
      <c r="C601" s="75" t="str">
        <f t="shared" si="9"/>
        <v>California Santa Cruz Basin</v>
      </c>
      <c r="D601" s="97" t="s">
        <v>466</v>
      </c>
      <c r="E601" s="83" t="s">
        <v>294</v>
      </c>
      <c r="F601" s="82">
        <v>33.959212113283321</v>
      </c>
      <c r="G601" s="81">
        <v>0</v>
      </c>
      <c r="H601" s="80">
        <v>0</v>
      </c>
    </row>
    <row r="602" spans="2:8" x14ac:dyDescent="0.6">
      <c r="B602" s="75" t="s">
        <v>109</v>
      </c>
      <c r="C602" s="75" t="str">
        <f t="shared" si="9"/>
        <v>California Santa Cruz Basin</v>
      </c>
      <c r="D602" s="97" t="s">
        <v>466</v>
      </c>
      <c r="E602" s="83" t="s">
        <v>293</v>
      </c>
      <c r="F602" s="82">
        <v>33.969212113283319</v>
      </c>
      <c r="G602" s="81">
        <v>0</v>
      </c>
      <c r="H602" s="80">
        <v>0</v>
      </c>
    </row>
    <row r="603" spans="2:8" x14ac:dyDescent="0.6">
      <c r="B603" s="75" t="s">
        <v>109</v>
      </c>
      <c r="C603" s="75" t="str">
        <f t="shared" si="9"/>
        <v>California Santa Cruz Basin</v>
      </c>
      <c r="D603" s="97" t="s">
        <v>466</v>
      </c>
      <c r="E603" s="83" t="s">
        <v>292</v>
      </c>
      <c r="F603" s="82">
        <v>38.810528129466647</v>
      </c>
      <c r="G603" s="81">
        <v>0</v>
      </c>
      <c r="H603" s="80">
        <v>0</v>
      </c>
    </row>
    <row r="604" spans="2:8" x14ac:dyDescent="0.6">
      <c r="B604" s="75" t="s">
        <v>109</v>
      </c>
      <c r="C604" s="75" t="str">
        <f t="shared" si="9"/>
        <v>California Santa Cruz Basin</v>
      </c>
      <c r="D604" s="97" t="s">
        <v>466</v>
      </c>
      <c r="E604" s="83" t="s">
        <v>291</v>
      </c>
      <c r="F604" s="82">
        <v>38.820528129466645</v>
      </c>
      <c r="G604" s="81">
        <v>0</v>
      </c>
      <c r="H604" s="80">
        <v>0</v>
      </c>
    </row>
    <row r="605" spans="2:8" x14ac:dyDescent="0.6">
      <c r="B605" s="75" t="s">
        <v>109</v>
      </c>
      <c r="C605" s="75" t="str">
        <f t="shared" si="9"/>
        <v>California Santa Cruz Basin</v>
      </c>
      <c r="D605" s="97" t="s">
        <v>466</v>
      </c>
      <c r="E605" s="83" t="s">
        <v>290</v>
      </c>
      <c r="F605" s="82">
        <v>43.66184414564998</v>
      </c>
      <c r="G605" s="81">
        <v>0</v>
      </c>
      <c r="H605" s="80">
        <v>0</v>
      </c>
    </row>
    <row r="606" spans="2:8" x14ac:dyDescent="0.6">
      <c r="B606" s="75" t="s">
        <v>109</v>
      </c>
      <c r="C606" s="75" t="str">
        <f t="shared" si="9"/>
        <v>California Santa Cruz Basin</v>
      </c>
      <c r="D606" s="97" t="s">
        <v>466</v>
      </c>
      <c r="E606" s="83" t="s">
        <v>289</v>
      </c>
      <c r="F606" s="82">
        <v>43.671844145649978</v>
      </c>
      <c r="G606" s="81">
        <v>0</v>
      </c>
      <c r="H606" s="80">
        <v>0</v>
      </c>
    </row>
    <row r="607" spans="2:8" x14ac:dyDescent="0.6">
      <c r="B607" s="75" t="s">
        <v>109</v>
      </c>
      <c r="C607" s="75" t="str">
        <f t="shared" si="9"/>
        <v>California Santa Cruz Basin</v>
      </c>
      <c r="D607" s="97" t="s">
        <v>466</v>
      </c>
      <c r="E607" s="83" t="s">
        <v>288</v>
      </c>
      <c r="F607" s="82">
        <v>48.513160161833312</v>
      </c>
      <c r="G607" s="81">
        <v>0</v>
      </c>
      <c r="H607" s="80">
        <v>0</v>
      </c>
    </row>
    <row r="608" spans="2:8" x14ac:dyDescent="0.6">
      <c r="B608" s="75" t="s">
        <v>109</v>
      </c>
      <c r="C608" s="75" t="str">
        <f t="shared" si="9"/>
        <v>California Santa Cruz Basin</v>
      </c>
      <c r="D608" s="97" t="s">
        <v>466</v>
      </c>
      <c r="E608" s="83" t="s">
        <v>287</v>
      </c>
      <c r="F608" s="82">
        <v>48.52316016183331</v>
      </c>
      <c r="G608" s="81">
        <v>0</v>
      </c>
      <c r="H608" s="80">
        <v>0</v>
      </c>
    </row>
    <row r="609" spans="2:8" x14ac:dyDescent="0.6">
      <c r="B609" s="75" t="s">
        <v>109</v>
      </c>
      <c r="C609" s="75" t="str">
        <f t="shared" si="9"/>
        <v>California Santa Cruz Basin</v>
      </c>
      <c r="D609" s="97" t="s">
        <v>466</v>
      </c>
      <c r="E609" s="83" t="s">
        <v>286</v>
      </c>
      <c r="F609" s="82">
        <v>53.364476178016645</v>
      </c>
      <c r="G609" s="81">
        <v>0</v>
      </c>
      <c r="H609" s="80">
        <v>0</v>
      </c>
    </row>
    <row r="610" spans="2:8" x14ac:dyDescent="0.6">
      <c r="B610" s="75" t="s">
        <v>109</v>
      </c>
      <c r="C610" s="75" t="str">
        <f t="shared" si="9"/>
        <v>California Santa Cruz Basin</v>
      </c>
      <c r="D610" s="97" t="s">
        <v>466</v>
      </c>
      <c r="E610" s="83" t="s">
        <v>285</v>
      </c>
      <c r="F610" s="82">
        <v>53.374476178016643</v>
      </c>
      <c r="G610" s="81">
        <v>0</v>
      </c>
      <c r="H610" s="80">
        <v>0</v>
      </c>
    </row>
    <row r="611" spans="2:8" x14ac:dyDescent="0.6">
      <c r="B611" s="75" t="s">
        <v>109</v>
      </c>
      <c r="C611" s="75" t="str">
        <f t="shared" si="9"/>
        <v>California Santa Cruz Basin</v>
      </c>
      <c r="D611" s="97" t="s">
        <v>466</v>
      </c>
      <c r="E611" s="83" t="s">
        <v>284</v>
      </c>
      <c r="F611" s="82">
        <v>58.215792194199977</v>
      </c>
      <c r="G611" s="81">
        <v>0</v>
      </c>
      <c r="H611" s="80">
        <v>0</v>
      </c>
    </row>
    <row r="612" spans="2:8" ht="13.75" thickBot="1" x14ac:dyDescent="0.75">
      <c r="B612" s="75" t="s">
        <v>109</v>
      </c>
      <c r="C612" s="75" t="str">
        <f t="shared" si="9"/>
        <v>California Santa Cruz Basin</v>
      </c>
      <c r="D612" s="98" t="s">
        <v>466</v>
      </c>
      <c r="E612" s="79" t="s">
        <v>282</v>
      </c>
      <c r="F612" s="78">
        <v>58.225792194199975</v>
      </c>
      <c r="G612" s="77">
        <v>0</v>
      </c>
      <c r="H612" s="76">
        <v>0</v>
      </c>
    </row>
    <row r="613" spans="2:8" x14ac:dyDescent="0.6">
      <c r="B613" s="75" t="s">
        <v>109</v>
      </c>
      <c r="C613" s="75" t="str">
        <f t="shared" si="9"/>
        <v>California Santa Maria Basin</v>
      </c>
      <c r="D613" s="96" t="s">
        <v>465</v>
      </c>
      <c r="E613" s="87" t="s">
        <v>320</v>
      </c>
      <c r="F613" s="86">
        <v>-29.107896097099989</v>
      </c>
      <c r="G613" s="85">
        <v>0</v>
      </c>
      <c r="H613" s="84">
        <v>0</v>
      </c>
    </row>
    <row r="614" spans="2:8" x14ac:dyDescent="0.6">
      <c r="B614" s="75" t="s">
        <v>109</v>
      </c>
      <c r="C614" s="75" t="str">
        <f t="shared" si="9"/>
        <v>California Santa Maria Basin</v>
      </c>
      <c r="D614" s="97" t="s">
        <v>465</v>
      </c>
      <c r="E614" s="83" t="s">
        <v>319</v>
      </c>
      <c r="F614" s="82">
        <v>-29.097896097099987</v>
      </c>
      <c r="G614" s="81">
        <v>0</v>
      </c>
      <c r="H614" s="80">
        <v>0</v>
      </c>
    </row>
    <row r="615" spans="2:8" x14ac:dyDescent="0.6">
      <c r="B615" s="75" t="s">
        <v>109</v>
      </c>
      <c r="C615" s="75" t="str">
        <f t="shared" si="9"/>
        <v>California Santa Maria Basin</v>
      </c>
      <c r="D615" s="97" t="s">
        <v>465</v>
      </c>
      <c r="E615" s="83" t="s">
        <v>318</v>
      </c>
      <c r="F615" s="82">
        <v>-24.256580080916656</v>
      </c>
      <c r="G615" s="81">
        <v>0</v>
      </c>
      <c r="H615" s="80">
        <v>0</v>
      </c>
    </row>
    <row r="616" spans="2:8" x14ac:dyDescent="0.6">
      <c r="B616" s="75" t="s">
        <v>109</v>
      </c>
      <c r="C616" s="75" t="str">
        <f t="shared" si="9"/>
        <v>California Santa Maria Basin</v>
      </c>
      <c r="D616" s="97" t="s">
        <v>465</v>
      </c>
      <c r="E616" s="83" t="s">
        <v>317</v>
      </c>
      <c r="F616" s="82">
        <v>-24.246580080916655</v>
      </c>
      <c r="G616" s="81">
        <v>0</v>
      </c>
      <c r="H616" s="80">
        <v>0</v>
      </c>
    </row>
    <row r="617" spans="2:8" x14ac:dyDescent="0.6">
      <c r="B617" s="75" t="s">
        <v>109</v>
      </c>
      <c r="C617" s="75" t="str">
        <f t="shared" si="9"/>
        <v>California Santa Maria Basin</v>
      </c>
      <c r="D617" s="97" t="s">
        <v>465</v>
      </c>
      <c r="E617" s="83" t="s">
        <v>316</v>
      </c>
      <c r="F617" s="82">
        <v>-19.405264064733323</v>
      </c>
      <c r="G617" s="81">
        <v>0</v>
      </c>
      <c r="H617" s="80">
        <v>0</v>
      </c>
    </row>
    <row r="618" spans="2:8" x14ac:dyDescent="0.6">
      <c r="B618" s="75" t="s">
        <v>109</v>
      </c>
      <c r="C618" s="75" t="str">
        <f t="shared" si="9"/>
        <v>California Santa Maria Basin</v>
      </c>
      <c r="D618" s="97" t="s">
        <v>465</v>
      </c>
      <c r="E618" s="83" t="s">
        <v>315</v>
      </c>
      <c r="F618" s="82">
        <v>-19.395264064733322</v>
      </c>
      <c r="G618" s="81">
        <v>0</v>
      </c>
      <c r="H618" s="80">
        <v>0</v>
      </c>
    </row>
    <row r="619" spans="2:8" x14ac:dyDescent="0.6">
      <c r="B619" s="75" t="s">
        <v>109</v>
      </c>
      <c r="C619" s="75" t="str">
        <f t="shared" si="9"/>
        <v>California Santa Maria Basin</v>
      </c>
      <c r="D619" s="97" t="s">
        <v>465</v>
      </c>
      <c r="E619" s="83" t="s">
        <v>314</v>
      </c>
      <c r="F619" s="82">
        <v>-14.553948048549994</v>
      </c>
      <c r="G619" s="81">
        <v>0</v>
      </c>
      <c r="H619" s="80">
        <v>0</v>
      </c>
    </row>
    <row r="620" spans="2:8" x14ac:dyDescent="0.6">
      <c r="B620" s="75" t="s">
        <v>109</v>
      </c>
      <c r="C620" s="75" t="str">
        <f t="shared" si="9"/>
        <v>California Santa Maria Basin</v>
      </c>
      <c r="D620" s="97" t="s">
        <v>465</v>
      </c>
      <c r="E620" s="83" t="s">
        <v>313</v>
      </c>
      <c r="F620" s="82">
        <v>-14.543948048549995</v>
      </c>
      <c r="G620" s="81">
        <v>0</v>
      </c>
      <c r="H620" s="80">
        <v>0</v>
      </c>
    </row>
    <row r="621" spans="2:8" x14ac:dyDescent="0.6">
      <c r="B621" s="75" t="s">
        <v>109</v>
      </c>
      <c r="C621" s="75" t="str">
        <f t="shared" si="9"/>
        <v>California Santa Maria Basin</v>
      </c>
      <c r="D621" s="97" t="s">
        <v>465</v>
      </c>
      <c r="E621" s="83" t="s">
        <v>312</v>
      </c>
      <c r="F621" s="82">
        <v>-9.7026320323666617</v>
      </c>
      <c r="G621" s="81">
        <v>0</v>
      </c>
      <c r="H621" s="80">
        <v>0</v>
      </c>
    </row>
    <row r="622" spans="2:8" x14ac:dyDescent="0.6">
      <c r="B622" s="75" t="s">
        <v>109</v>
      </c>
      <c r="C622" s="75" t="str">
        <f t="shared" si="9"/>
        <v>California Santa Maria Basin</v>
      </c>
      <c r="D622" s="97" t="s">
        <v>465</v>
      </c>
      <c r="E622" s="83" t="s">
        <v>311</v>
      </c>
      <c r="F622" s="82">
        <v>-9.6926320323666619</v>
      </c>
      <c r="G622" s="81">
        <v>0</v>
      </c>
      <c r="H622" s="80">
        <v>0</v>
      </c>
    </row>
    <row r="623" spans="2:8" x14ac:dyDescent="0.6">
      <c r="B623" s="75" t="s">
        <v>109</v>
      </c>
      <c r="C623" s="75" t="str">
        <f t="shared" si="9"/>
        <v>California Santa Maria Basin</v>
      </c>
      <c r="D623" s="97" t="s">
        <v>465</v>
      </c>
      <c r="E623" s="83" t="s">
        <v>310</v>
      </c>
      <c r="F623" s="82">
        <v>-4.8513160161833309</v>
      </c>
      <c r="G623" s="81">
        <v>0</v>
      </c>
      <c r="H623" s="80">
        <v>0</v>
      </c>
    </row>
    <row r="624" spans="2:8" x14ac:dyDescent="0.6">
      <c r="B624" s="75" t="s">
        <v>109</v>
      </c>
      <c r="C624" s="75" t="str">
        <f t="shared" si="9"/>
        <v>California Santa Maria Basin</v>
      </c>
      <c r="D624" s="97" t="s">
        <v>465</v>
      </c>
      <c r="E624" s="83" t="s">
        <v>309</v>
      </c>
      <c r="F624" s="82">
        <v>-4.8413160161833311</v>
      </c>
      <c r="G624" s="81">
        <v>0</v>
      </c>
      <c r="H624" s="80">
        <v>0</v>
      </c>
    </row>
    <row r="625" spans="2:8" x14ac:dyDescent="0.6">
      <c r="B625" s="75" t="s">
        <v>109</v>
      </c>
      <c r="C625" s="75" t="str">
        <f t="shared" si="9"/>
        <v>California Santa Maria Basin</v>
      </c>
      <c r="D625" s="97" t="s">
        <v>465</v>
      </c>
      <c r="E625" s="83" t="s">
        <v>308</v>
      </c>
      <c r="F625" s="82">
        <v>0</v>
      </c>
      <c r="G625" s="81">
        <v>0</v>
      </c>
      <c r="H625" s="80">
        <v>0</v>
      </c>
    </row>
    <row r="626" spans="2:8" x14ac:dyDescent="0.6">
      <c r="B626" s="75" t="s">
        <v>109</v>
      </c>
      <c r="C626" s="75" t="str">
        <f t="shared" si="9"/>
        <v>California Santa Maria Basin</v>
      </c>
      <c r="D626" s="97" t="s">
        <v>465</v>
      </c>
      <c r="E626" s="83" t="s">
        <v>307</v>
      </c>
      <c r="F626" s="82">
        <v>0.01</v>
      </c>
      <c r="G626" s="81">
        <v>0</v>
      </c>
      <c r="H626" s="80">
        <v>0</v>
      </c>
    </row>
    <row r="627" spans="2:8" x14ac:dyDescent="0.6">
      <c r="B627" s="75" t="s">
        <v>109</v>
      </c>
      <c r="C627" s="75" t="str">
        <f t="shared" si="9"/>
        <v>California Santa Maria Basin</v>
      </c>
      <c r="D627" s="97" t="s">
        <v>465</v>
      </c>
      <c r="E627" s="83" t="s">
        <v>306</v>
      </c>
      <c r="F627" s="82">
        <v>4.8513160161833309</v>
      </c>
      <c r="G627" s="81">
        <v>0</v>
      </c>
      <c r="H627" s="80">
        <v>0</v>
      </c>
    </row>
    <row r="628" spans="2:8" x14ac:dyDescent="0.6">
      <c r="B628" s="75" t="s">
        <v>109</v>
      </c>
      <c r="C628" s="75" t="str">
        <f t="shared" si="9"/>
        <v>California Santa Maria Basin</v>
      </c>
      <c r="D628" s="97" t="s">
        <v>465</v>
      </c>
      <c r="E628" s="83" t="s">
        <v>305</v>
      </c>
      <c r="F628" s="82">
        <v>4.8613160161833306</v>
      </c>
      <c r="G628" s="81">
        <v>1.7979060864195255</v>
      </c>
      <c r="H628" s="80">
        <v>89.89530432097628</v>
      </c>
    </row>
    <row r="629" spans="2:8" x14ac:dyDescent="0.6">
      <c r="B629" s="75" t="s">
        <v>109</v>
      </c>
      <c r="C629" s="75" t="str">
        <f t="shared" si="9"/>
        <v>California Santa Maria Basin</v>
      </c>
      <c r="D629" s="97" t="s">
        <v>465</v>
      </c>
      <c r="E629" s="83" t="s">
        <v>304</v>
      </c>
      <c r="F629" s="82">
        <v>9.7026320323666617</v>
      </c>
      <c r="G629" s="81">
        <v>0</v>
      </c>
      <c r="H629" s="80">
        <v>0</v>
      </c>
    </row>
    <row r="630" spans="2:8" x14ac:dyDescent="0.6">
      <c r="B630" s="75" t="s">
        <v>109</v>
      </c>
      <c r="C630" s="75" t="str">
        <f t="shared" si="9"/>
        <v>California Santa Maria Basin</v>
      </c>
      <c r="D630" s="97" t="s">
        <v>465</v>
      </c>
      <c r="E630" s="83" t="s">
        <v>303</v>
      </c>
      <c r="F630" s="82">
        <v>9.7126320323666615</v>
      </c>
      <c r="G630" s="81">
        <v>33.082536891486647</v>
      </c>
      <c r="H630" s="80">
        <v>1654.1268445743326</v>
      </c>
    </row>
    <row r="631" spans="2:8" x14ac:dyDescent="0.6">
      <c r="B631" s="75" t="s">
        <v>109</v>
      </c>
      <c r="C631" s="75" t="str">
        <f t="shared" si="9"/>
        <v>California Santa Maria Basin</v>
      </c>
      <c r="D631" s="97" t="s">
        <v>465</v>
      </c>
      <c r="E631" s="83" t="s">
        <v>302</v>
      </c>
      <c r="F631" s="82">
        <v>14.553948048549994</v>
      </c>
      <c r="G631" s="81">
        <v>0</v>
      </c>
      <c r="H631" s="80">
        <v>0</v>
      </c>
    </row>
    <row r="632" spans="2:8" x14ac:dyDescent="0.6">
      <c r="B632" s="75" t="s">
        <v>109</v>
      </c>
      <c r="C632" s="75" t="str">
        <f t="shared" si="9"/>
        <v>California Santa Maria Basin</v>
      </c>
      <c r="D632" s="97" t="s">
        <v>465</v>
      </c>
      <c r="E632" s="83" t="s">
        <v>301</v>
      </c>
      <c r="F632" s="82">
        <v>14.563948048549994</v>
      </c>
      <c r="G632" s="81">
        <v>2.8067440715837138</v>
      </c>
      <c r="H632" s="80">
        <v>140.33720357918571</v>
      </c>
    </row>
    <row r="633" spans="2:8" x14ac:dyDescent="0.6">
      <c r="B633" s="75" t="s">
        <v>109</v>
      </c>
      <c r="C633" s="75" t="str">
        <f t="shared" si="9"/>
        <v>California Santa Maria Basin</v>
      </c>
      <c r="D633" s="97" t="s">
        <v>465</v>
      </c>
      <c r="E633" s="83" t="s">
        <v>300</v>
      </c>
      <c r="F633" s="82">
        <v>19.405264064733323</v>
      </c>
      <c r="G633" s="81">
        <v>0</v>
      </c>
      <c r="H633" s="80">
        <v>0</v>
      </c>
    </row>
    <row r="634" spans="2:8" x14ac:dyDescent="0.6">
      <c r="B634" s="75" t="s">
        <v>109</v>
      </c>
      <c r="C634" s="75" t="str">
        <f t="shared" si="9"/>
        <v>California Santa Maria Basin</v>
      </c>
      <c r="D634" s="97" t="s">
        <v>465</v>
      </c>
      <c r="E634" s="83" t="s">
        <v>299</v>
      </c>
      <c r="F634" s="82">
        <v>19.415264064733325</v>
      </c>
      <c r="G634" s="81">
        <v>4.3443979835054963E-2</v>
      </c>
      <c r="H634" s="80">
        <v>2.1721989917527482</v>
      </c>
    </row>
    <row r="635" spans="2:8" x14ac:dyDescent="0.6">
      <c r="B635" s="75" t="s">
        <v>109</v>
      </c>
      <c r="C635" s="75" t="str">
        <f t="shared" si="9"/>
        <v>California Santa Maria Basin</v>
      </c>
      <c r="D635" s="97" t="s">
        <v>465</v>
      </c>
      <c r="E635" s="83" t="s">
        <v>298</v>
      </c>
      <c r="F635" s="82">
        <v>24.256580080916656</v>
      </c>
      <c r="G635" s="81">
        <v>0</v>
      </c>
      <c r="H635" s="80">
        <v>0</v>
      </c>
    </row>
    <row r="636" spans="2:8" x14ac:dyDescent="0.6">
      <c r="B636" s="75" t="s">
        <v>109</v>
      </c>
      <c r="C636" s="75" t="str">
        <f t="shared" si="9"/>
        <v>California Santa Maria Basin</v>
      </c>
      <c r="D636" s="97" t="s">
        <v>465</v>
      </c>
      <c r="E636" s="83" t="s">
        <v>297</v>
      </c>
      <c r="F636" s="82">
        <v>24.266580080916658</v>
      </c>
      <c r="G636" s="81">
        <v>0</v>
      </c>
      <c r="H636" s="80">
        <v>0</v>
      </c>
    </row>
    <row r="637" spans="2:8" x14ac:dyDescent="0.6">
      <c r="B637" s="75" t="s">
        <v>109</v>
      </c>
      <c r="C637" s="75" t="str">
        <f t="shared" si="9"/>
        <v>California Santa Maria Basin</v>
      </c>
      <c r="D637" s="97" t="s">
        <v>465</v>
      </c>
      <c r="E637" s="83" t="s">
        <v>296</v>
      </c>
      <c r="F637" s="82">
        <v>29.107896097099989</v>
      </c>
      <c r="G637" s="81">
        <v>0</v>
      </c>
      <c r="H637" s="80">
        <v>0</v>
      </c>
    </row>
    <row r="638" spans="2:8" x14ac:dyDescent="0.6">
      <c r="B638" s="75" t="s">
        <v>109</v>
      </c>
      <c r="C638" s="75" t="str">
        <f t="shared" si="9"/>
        <v>California Santa Maria Basin</v>
      </c>
      <c r="D638" s="97" t="s">
        <v>465</v>
      </c>
      <c r="E638" s="83" t="s">
        <v>295</v>
      </c>
      <c r="F638" s="82">
        <v>29.11789609709999</v>
      </c>
      <c r="G638" s="81">
        <v>0</v>
      </c>
      <c r="H638" s="80">
        <v>0</v>
      </c>
    </row>
    <row r="639" spans="2:8" x14ac:dyDescent="0.6">
      <c r="B639" s="75" t="s">
        <v>109</v>
      </c>
      <c r="C639" s="75" t="str">
        <f t="shared" si="9"/>
        <v>California Santa Maria Basin</v>
      </c>
      <c r="D639" s="97" t="s">
        <v>465</v>
      </c>
      <c r="E639" s="83" t="s">
        <v>294</v>
      </c>
      <c r="F639" s="82">
        <v>33.959212113283321</v>
      </c>
      <c r="G639" s="81">
        <v>0</v>
      </c>
      <c r="H639" s="80">
        <v>0</v>
      </c>
    </row>
    <row r="640" spans="2:8" x14ac:dyDescent="0.6">
      <c r="B640" s="75" t="s">
        <v>109</v>
      </c>
      <c r="C640" s="75" t="str">
        <f t="shared" si="9"/>
        <v>California Santa Maria Basin</v>
      </c>
      <c r="D640" s="97" t="s">
        <v>465</v>
      </c>
      <c r="E640" s="83" t="s">
        <v>293</v>
      </c>
      <c r="F640" s="82">
        <v>33.969212113283319</v>
      </c>
      <c r="G640" s="81">
        <v>0</v>
      </c>
      <c r="H640" s="80">
        <v>0</v>
      </c>
    </row>
    <row r="641" spans="2:8" x14ac:dyDescent="0.6">
      <c r="B641" s="75" t="s">
        <v>109</v>
      </c>
      <c r="C641" s="75" t="str">
        <f t="shared" si="9"/>
        <v>California Santa Maria Basin</v>
      </c>
      <c r="D641" s="97" t="s">
        <v>465</v>
      </c>
      <c r="E641" s="83" t="s">
        <v>292</v>
      </c>
      <c r="F641" s="82">
        <v>38.810528129466647</v>
      </c>
      <c r="G641" s="81">
        <v>0</v>
      </c>
      <c r="H641" s="80">
        <v>0</v>
      </c>
    </row>
    <row r="642" spans="2:8" x14ac:dyDescent="0.6">
      <c r="B642" s="75" t="s">
        <v>109</v>
      </c>
      <c r="C642" s="75" t="str">
        <f t="shared" si="9"/>
        <v>California Santa Maria Basin</v>
      </c>
      <c r="D642" s="97" t="s">
        <v>465</v>
      </c>
      <c r="E642" s="83" t="s">
        <v>291</v>
      </c>
      <c r="F642" s="82">
        <v>38.820528129466645</v>
      </c>
      <c r="G642" s="81">
        <v>0</v>
      </c>
      <c r="H642" s="80">
        <v>0</v>
      </c>
    </row>
    <row r="643" spans="2:8" x14ac:dyDescent="0.6">
      <c r="B643" s="75" t="s">
        <v>109</v>
      </c>
      <c r="C643" s="75" t="str">
        <f t="shared" si="9"/>
        <v>California Santa Maria Basin</v>
      </c>
      <c r="D643" s="97" t="s">
        <v>465</v>
      </c>
      <c r="E643" s="83" t="s">
        <v>290</v>
      </c>
      <c r="F643" s="82">
        <v>43.66184414564998</v>
      </c>
      <c r="G643" s="81">
        <v>0</v>
      </c>
      <c r="H643" s="80">
        <v>0</v>
      </c>
    </row>
    <row r="644" spans="2:8" x14ac:dyDescent="0.6">
      <c r="B644" s="75" t="s">
        <v>109</v>
      </c>
      <c r="C644" s="75" t="str">
        <f t="shared" si="9"/>
        <v>California Santa Maria Basin</v>
      </c>
      <c r="D644" s="97" t="s">
        <v>465</v>
      </c>
      <c r="E644" s="83" t="s">
        <v>289</v>
      </c>
      <c r="F644" s="82">
        <v>43.671844145649978</v>
      </c>
      <c r="G644" s="81">
        <v>0</v>
      </c>
      <c r="H644" s="80">
        <v>0</v>
      </c>
    </row>
    <row r="645" spans="2:8" x14ac:dyDescent="0.6">
      <c r="B645" s="75" t="s">
        <v>109</v>
      </c>
      <c r="C645" s="75" t="str">
        <f t="shared" ref="C645:C708" si="10">IF(D645="",C644,D645)</f>
        <v>California Santa Maria Basin</v>
      </c>
      <c r="D645" s="97" t="s">
        <v>465</v>
      </c>
      <c r="E645" s="83" t="s">
        <v>288</v>
      </c>
      <c r="F645" s="82">
        <v>48.513160161833312</v>
      </c>
      <c r="G645" s="81">
        <v>0</v>
      </c>
      <c r="H645" s="80">
        <v>0</v>
      </c>
    </row>
    <row r="646" spans="2:8" x14ac:dyDescent="0.6">
      <c r="B646" s="75" t="s">
        <v>109</v>
      </c>
      <c r="C646" s="75" t="str">
        <f t="shared" si="10"/>
        <v>California Santa Maria Basin</v>
      </c>
      <c r="D646" s="97" t="s">
        <v>465</v>
      </c>
      <c r="E646" s="83" t="s">
        <v>287</v>
      </c>
      <c r="F646" s="82">
        <v>48.52316016183331</v>
      </c>
      <c r="G646" s="81">
        <v>0</v>
      </c>
      <c r="H646" s="80">
        <v>0</v>
      </c>
    </row>
    <row r="647" spans="2:8" x14ac:dyDescent="0.6">
      <c r="B647" s="75" t="s">
        <v>109</v>
      </c>
      <c r="C647" s="75" t="str">
        <f t="shared" si="10"/>
        <v>California Santa Maria Basin</v>
      </c>
      <c r="D647" s="97" t="s">
        <v>465</v>
      </c>
      <c r="E647" s="83" t="s">
        <v>286</v>
      </c>
      <c r="F647" s="82">
        <v>53.364476178016645</v>
      </c>
      <c r="G647" s="81">
        <v>0</v>
      </c>
      <c r="H647" s="80">
        <v>0</v>
      </c>
    </row>
    <row r="648" spans="2:8" x14ac:dyDescent="0.6">
      <c r="B648" s="75" t="s">
        <v>109</v>
      </c>
      <c r="C648" s="75" t="str">
        <f t="shared" si="10"/>
        <v>California Santa Maria Basin</v>
      </c>
      <c r="D648" s="97" t="s">
        <v>465</v>
      </c>
      <c r="E648" s="83" t="s">
        <v>285</v>
      </c>
      <c r="F648" s="82">
        <v>53.374476178016643</v>
      </c>
      <c r="G648" s="81">
        <v>0</v>
      </c>
      <c r="H648" s="80">
        <v>0</v>
      </c>
    </row>
    <row r="649" spans="2:8" x14ac:dyDescent="0.6">
      <c r="B649" s="75" t="s">
        <v>109</v>
      </c>
      <c r="C649" s="75" t="str">
        <f t="shared" si="10"/>
        <v>California Santa Maria Basin</v>
      </c>
      <c r="D649" s="97" t="s">
        <v>465</v>
      </c>
      <c r="E649" s="83" t="s">
        <v>284</v>
      </c>
      <c r="F649" s="82">
        <v>58.215792194199977</v>
      </c>
      <c r="G649" s="81">
        <v>0</v>
      </c>
      <c r="H649" s="80">
        <v>0</v>
      </c>
    </row>
    <row r="650" spans="2:8" ht="13.75" thickBot="1" x14ac:dyDescent="0.75">
      <c r="B650" s="75" t="s">
        <v>109</v>
      </c>
      <c r="C650" s="75" t="str">
        <f t="shared" si="10"/>
        <v>California Santa Maria Basin</v>
      </c>
      <c r="D650" s="98" t="s">
        <v>465</v>
      </c>
      <c r="E650" s="79" t="s">
        <v>282</v>
      </c>
      <c r="F650" s="78">
        <v>58.225792194199975</v>
      </c>
      <c r="G650" s="77">
        <v>0</v>
      </c>
      <c r="H650" s="76">
        <v>0</v>
      </c>
    </row>
    <row r="651" spans="2:8" x14ac:dyDescent="0.6">
      <c r="B651" s="75" t="s">
        <v>111</v>
      </c>
      <c r="C651" s="75" t="str">
        <f t="shared" si="10"/>
        <v>Colorado Anadarko Basin</v>
      </c>
      <c r="D651" s="96" t="s">
        <v>464</v>
      </c>
      <c r="E651" s="87" t="s">
        <v>320</v>
      </c>
      <c r="F651" s="86">
        <v>-29.107896097099989</v>
      </c>
      <c r="G651" s="85">
        <v>0</v>
      </c>
      <c r="H651" s="84">
        <v>0</v>
      </c>
    </row>
    <row r="652" spans="2:8" x14ac:dyDescent="0.6">
      <c r="B652" s="75" t="s">
        <v>111</v>
      </c>
      <c r="C652" s="75" t="str">
        <f t="shared" si="10"/>
        <v>Colorado Anadarko Basin</v>
      </c>
      <c r="D652" s="97" t="s">
        <v>464</v>
      </c>
      <c r="E652" s="83" t="s">
        <v>319</v>
      </c>
      <c r="F652" s="82">
        <v>-29.097896097099987</v>
      </c>
      <c r="G652" s="81">
        <v>0</v>
      </c>
      <c r="H652" s="80">
        <v>0</v>
      </c>
    </row>
    <row r="653" spans="2:8" x14ac:dyDescent="0.6">
      <c r="B653" s="75" t="s">
        <v>111</v>
      </c>
      <c r="C653" s="75" t="str">
        <f t="shared" si="10"/>
        <v>Colorado Anadarko Basin</v>
      </c>
      <c r="D653" s="97" t="s">
        <v>464</v>
      </c>
      <c r="E653" s="83" t="s">
        <v>318</v>
      </c>
      <c r="F653" s="82">
        <v>-24.256580080916656</v>
      </c>
      <c r="G653" s="81">
        <v>0</v>
      </c>
      <c r="H653" s="80">
        <v>0</v>
      </c>
    </row>
    <row r="654" spans="2:8" x14ac:dyDescent="0.6">
      <c r="B654" s="75" t="s">
        <v>111</v>
      </c>
      <c r="C654" s="75" t="str">
        <f t="shared" si="10"/>
        <v>Colorado Anadarko Basin</v>
      </c>
      <c r="D654" s="97" t="s">
        <v>464</v>
      </c>
      <c r="E654" s="83" t="s">
        <v>317</v>
      </c>
      <c r="F654" s="82">
        <v>-24.246580080916655</v>
      </c>
      <c r="G654" s="81">
        <v>0</v>
      </c>
      <c r="H654" s="80">
        <v>0</v>
      </c>
    </row>
    <row r="655" spans="2:8" x14ac:dyDescent="0.6">
      <c r="B655" s="75" t="s">
        <v>111</v>
      </c>
      <c r="C655" s="75" t="str">
        <f t="shared" si="10"/>
        <v>Colorado Anadarko Basin</v>
      </c>
      <c r="D655" s="97" t="s">
        <v>464</v>
      </c>
      <c r="E655" s="83" t="s">
        <v>316</v>
      </c>
      <c r="F655" s="82">
        <v>-19.405264064733323</v>
      </c>
      <c r="G655" s="81">
        <v>0</v>
      </c>
      <c r="H655" s="80">
        <v>0</v>
      </c>
    </row>
    <row r="656" spans="2:8" x14ac:dyDescent="0.6">
      <c r="B656" s="75" t="s">
        <v>111</v>
      </c>
      <c r="C656" s="75" t="str">
        <f t="shared" si="10"/>
        <v>Colorado Anadarko Basin</v>
      </c>
      <c r="D656" s="97" t="s">
        <v>464</v>
      </c>
      <c r="E656" s="83" t="s">
        <v>315</v>
      </c>
      <c r="F656" s="82">
        <v>-19.395264064733322</v>
      </c>
      <c r="G656" s="81">
        <v>0</v>
      </c>
      <c r="H656" s="80">
        <v>0</v>
      </c>
    </row>
    <row r="657" spans="2:8" x14ac:dyDescent="0.6">
      <c r="B657" s="75" t="s">
        <v>111</v>
      </c>
      <c r="C657" s="75" t="str">
        <f t="shared" si="10"/>
        <v>Colorado Anadarko Basin</v>
      </c>
      <c r="D657" s="97" t="s">
        <v>464</v>
      </c>
      <c r="E657" s="83" t="s">
        <v>314</v>
      </c>
      <c r="F657" s="82">
        <v>-14.553948048549994</v>
      </c>
      <c r="G657" s="81">
        <v>0</v>
      </c>
      <c r="H657" s="80">
        <v>0</v>
      </c>
    </row>
    <row r="658" spans="2:8" x14ac:dyDescent="0.6">
      <c r="B658" s="75" t="s">
        <v>111</v>
      </c>
      <c r="C658" s="75" t="str">
        <f t="shared" si="10"/>
        <v>Colorado Anadarko Basin</v>
      </c>
      <c r="D658" s="97" t="s">
        <v>464</v>
      </c>
      <c r="E658" s="83" t="s">
        <v>313</v>
      </c>
      <c r="F658" s="82">
        <v>-14.543948048549995</v>
      </c>
      <c r="G658" s="81">
        <v>0</v>
      </c>
      <c r="H658" s="80">
        <v>0</v>
      </c>
    </row>
    <row r="659" spans="2:8" x14ac:dyDescent="0.6">
      <c r="B659" s="75" t="s">
        <v>111</v>
      </c>
      <c r="C659" s="75" t="str">
        <f t="shared" si="10"/>
        <v>Colorado Anadarko Basin</v>
      </c>
      <c r="D659" s="97" t="s">
        <v>464</v>
      </c>
      <c r="E659" s="83" t="s">
        <v>312</v>
      </c>
      <c r="F659" s="82">
        <v>-9.7026320323666617</v>
      </c>
      <c r="G659" s="81">
        <v>0</v>
      </c>
      <c r="H659" s="80">
        <v>0</v>
      </c>
    </row>
    <row r="660" spans="2:8" x14ac:dyDescent="0.6">
      <c r="B660" s="75" t="s">
        <v>111</v>
      </c>
      <c r="C660" s="75" t="str">
        <f t="shared" si="10"/>
        <v>Colorado Anadarko Basin</v>
      </c>
      <c r="D660" s="97" t="s">
        <v>464</v>
      </c>
      <c r="E660" s="83" t="s">
        <v>311</v>
      </c>
      <c r="F660" s="82">
        <v>-9.6926320323666619</v>
      </c>
      <c r="G660" s="81">
        <v>0</v>
      </c>
      <c r="H660" s="80">
        <v>0</v>
      </c>
    </row>
    <row r="661" spans="2:8" x14ac:dyDescent="0.6">
      <c r="B661" s="75" t="s">
        <v>111</v>
      </c>
      <c r="C661" s="75" t="str">
        <f t="shared" si="10"/>
        <v>Colorado Anadarko Basin</v>
      </c>
      <c r="D661" s="97" t="s">
        <v>464</v>
      </c>
      <c r="E661" s="83" t="s">
        <v>310</v>
      </c>
      <c r="F661" s="82">
        <v>-4.8513160161833309</v>
      </c>
      <c r="G661" s="81">
        <v>0</v>
      </c>
      <c r="H661" s="80">
        <v>0</v>
      </c>
    </row>
    <row r="662" spans="2:8" x14ac:dyDescent="0.6">
      <c r="B662" s="75" t="s">
        <v>111</v>
      </c>
      <c r="C662" s="75" t="str">
        <f t="shared" si="10"/>
        <v>Colorado Anadarko Basin</v>
      </c>
      <c r="D662" s="97" t="s">
        <v>464</v>
      </c>
      <c r="E662" s="83" t="s">
        <v>309</v>
      </c>
      <c r="F662" s="82">
        <v>-4.8413160161833311</v>
      </c>
      <c r="G662" s="81">
        <v>0</v>
      </c>
      <c r="H662" s="80">
        <v>0</v>
      </c>
    </row>
    <row r="663" spans="2:8" x14ac:dyDescent="0.6">
      <c r="B663" s="75" t="s">
        <v>111</v>
      </c>
      <c r="C663" s="75" t="str">
        <f t="shared" si="10"/>
        <v>Colorado Anadarko Basin</v>
      </c>
      <c r="D663" s="97" t="s">
        <v>464</v>
      </c>
      <c r="E663" s="83" t="s">
        <v>308</v>
      </c>
      <c r="F663" s="82">
        <v>0</v>
      </c>
      <c r="G663" s="81">
        <v>0</v>
      </c>
      <c r="H663" s="80">
        <v>0</v>
      </c>
    </row>
    <row r="664" spans="2:8" x14ac:dyDescent="0.6">
      <c r="B664" s="75" t="s">
        <v>111</v>
      </c>
      <c r="C664" s="75" t="str">
        <f t="shared" si="10"/>
        <v>Colorado Anadarko Basin</v>
      </c>
      <c r="D664" s="97" t="s">
        <v>464</v>
      </c>
      <c r="E664" s="83" t="s">
        <v>307</v>
      </c>
      <c r="F664" s="82">
        <v>0.01</v>
      </c>
      <c r="G664" s="81">
        <v>0</v>
      </c>
      <c r="H664" s="80">
        <v>0</v>
      </c>
    </row>
    <row r="665" spans="2:8" x14ac:dyDescent="0.6">
      <c r="B665" s="75" t="s">
        <v>111</v>
      </c>
      <c r="C665" s="75" t="str">
        <f t="shared" si="10"/>
        <v>Colorado Anadarko Basin</v>
      </c>
      <c r="D665" s="97" t="s">
        <v>464</v>
      </c>
      <c r="E665" s="83" t="s">
        <v>306</v>
      </c>
      <c r="F665" s="82">
        <v>4.8513160161833309</v>
      </c>
      <c r="G665" s="81">
        <v>0</v>
      </c>
      <c r="H665" s="80">
        <v>0</v>
      </c>
    </row>
    <row r="666" spans="2:8" x14ac:dyDescent="0.6">
      <c r="B666" s="75" t="s">
        <v>111</v>
      </c>
      <c r="C666" s="75" t="str">
        <f t="shared" si="10"/>
        <v>Colorado Anadarko Basin</v>
      </c>
      <c r="D666" s="97" t="s">
        <v>464</v>
      </c>
      <c r="E666" s="83" t="s">
        <v>305</v>
      </c>
      <c r="F666" s="82">
        <v>4.8613160161833306</v>
      </c>
      <c r="G666" s="81">
        <v>4.1172177982135682E-10</v>
      </c>
      <c r="H666" s="80">
        <v>2.0586088991067841E-8</v>
      </c>
    </row>
    <row r="667" spans="2:8" x14ac:dyDescent="0.6">
      <c r="B667" s="75" t="s">
        <v>111</v>
      </c>
      <c r="C667" s="75" t="str">
        <f t="shared" si="10"/>
        <v>Colorado Anadarko Basin</v>
      </c>
      <c r="D667" s="97" t="s">
        <v>464</v>
      </c>
      <c r="E667" s="83" t="s">
        <v>304</v>
      </c>
      <c r="F667" s="82">
        <v>9.7026320323666617</v>
      </c>
      <c r="G667" s="81">
        <v>0</v>
      </c>
      <c r="H667" s="80">
        <v>0</v>
      </c>
    </row>
    <row r="668" spans="2:8" x14ac:dyDescent="0.6">
      <c r="B668" s="75" t="s">
        <v>111</v>
      </c>
      <c r="C668" s="75" t="str">
        <f t="shared" si="10"/>
        <v>Colorado Anadarko Basin</v>
      </c>
      <c r="D668" s="97" t="s">
        <v>464</v>
      </c>
      <c r="E668" s="83" t="s">
        <v>303</v>
      </c>
      <c r="F668" s="82">
        <v>9.7126320323666615</v>
      </c>
      <c r="G668" s="81">
        <v>3.1627970982141091</v>
      </c>
      <c r="H668" s="80">
        <v>158.13985491070545</v>
      </c>
    </row>
    <row r="669" spans="2:8" x14ac:dyDescent="0.6">
      <c r="B669" s="75" t="s">
        <v>111</v>
      </c>
      <c r="C669" s="75" t="str">
        <f t="shared" si="10"/>
        <v>Colorado Anadarko Basin</v>
      </c>
      <c r="D669" s="97" t="s">
        <v>464</v>
      </c>
      <c r="E669" s="83" t="s">
        <v>302</v>
      </c>
      <c r="F669" s="82">
        <v>14.553948048549994</v>
      </c>
      <c r="G669" s="81">
        <v>0</v>
      </c>
      <c r="H669" s="80">
        <v>0</v>
      </c>
    </row>
    <row r="670" spans="2:8" x14ac:dyDescent="0.6">
      <c r="B670" s="75" t="s">
        <v>111</v>
      </c>
      <c r="C670" s="75" t="str">
        <f t="shared" si="10"/>
        <v>Colorado Anadarko Basin</v>
      </c>
      <c r="D670" s="97" t="s">
        <v>464</v>
      </c>
      <c r="E670" s="83" t="s">
        <v>301</v>
      </c>
      <c r="F670" s="82">
        <v>14.563948048549994</v>
      </c>
      <c r="G670" s="81">
        <v>0.55181815216102881</v>
      </c>
      <c r="H670" s="80">
        <v>27.590907608051442</v>
      </c>
    </row>
    <row r="671" spans="2:8" x14ac:dyDescent="0.6">
      <c r="B671" s="75" t="s">
        <v>111</v>
      </c>
      <c r="C671" s="75" t="str">
        <f t="shared" si="10"/>
        <v>Colorado Anadarko Basin</v>
      </c>
      <c r="D671" s="97" t="s">
        <v>464</v>
      </c>
      <c r="E671" s="83" t="s">
        <v>300</v>
      </c>
      <c r="F671" s="82">
        <v>19.405264064733323</v>
      </c>
      <c r="G671" s="81">
        <v>0</v>
      </c>
      <c r="H671" s="80">
        <v>0</v>
      </c>
    </row>
    <row r="672" spans="2:8" x14ac:dyDescent="0.6">
      <c r="B672" s="75" t="s">
        <v>111</v>
      </c>
      <c r="C672" s="75" t="str">
        <f t="shared" si="10"/>
        <v>Colorado Anadarko Basin</v>
      </c>
      <c r="D672" s="97" t="s">
        <v>464</v>
      </c>
      <c r="E672" s="83" t="s">
        <v>299</v>
      </c>
      <c r="F672" s="82">
        <v>19.415264064733325</v>
      </c>
      <c r="G672" s="81">
        <v>0.34889136420766936</v>
      </c>
      <c r="H672" s="80">
        <v>17.444568210383466</v>
      </c>
    </row>
    <row r="673" spans="2:8" x14ac:dyDescent="0.6">
      <c r="B673" s="75" t="s">
        <v>111</v>
      </c>
      <c r="C673" s="75" t="str">
        <f t="shared" si="10"/>
        <v>Colorado Anadarko Basin</v>
      </c>
      <c r="D673" s="97" t="s">
        <v>464</v>
      </c>
      <c r="E673" s="83" t="s">
        <v>298</v>
      </c>
      <c r="F673" s="82">
        <v>24.256580080916656</v>
      </c>
      <c r="G673" s="81">
        <v>0</v>
      </c>
      <c r="H673" s="80">
        <v>0</v>
      </c>
    </row>
    <row r="674" spans="2:8" x14ac:dyDescent="0.6">
      <c r="B674" s="75" t="s">
        <v>111</v>
      </c>
      <c r="C674" s="75" t="str">
        <f t="shared" si="10"/>
        <v>Colorado Anadarko Basin</v>
      </c>
      <c r="D674" s="97" t="s">
        <v>464</v>
      </c>
      <c r="E674" s="83" t="s">
        <v>297</v>
      </c>
      <c r="F674" s="82">
        <v>24.266580080916658</v>
      </c>
      <c r="G674" s="81">
        <v>0.18990460404569284</v>
      </c>
      <c r="H674" s="80">
        <v>9.4952302022846418</v>
      </c>
    </row>
    <row r="675" spans="2:8" x14ac:dyDescent="0.6">
      <c r="B675" s="75" t="s">
        <v>111</v>
      </c>
      <c r="C675" s="75" t="str">
        <f t="shared" si="10"/>
        <v>Colorado Anadarko Basin</v>
      </c>
      <c r="D675" s="97" t="s">
        <v>464</v>
      </c>
      <c r="E675" s="83" t="s">
        <v>296</v>
      </c>
      <c r="F675" s="82">
        <v>29.107896097099989</v>
      </c>
      <c r="G675" s="81">
        <v>0</v>
      </c>
      <c r="H675" s="80">
        <v>0</v>
      </c>
    </row>
    <row r="676" spans="2:8" x14ac:dyDescent="0.6">
      <c r="B676" s="75" t="s">
        <v>111</v>
      </c>
      <c r="C676" s="75" t="str">
        <f t="shared" si="10"/>
        <v>Colorado Anadarko Basin</v>
      </c>
      <c r="D676" s="97" t="s">
        <v>464</v>
      </c>
      <c r="E676" s="83" t="s">
        <v>295</v>
      </c>
      <c r="F676" s="82">
        <v>29.11789609709999</v>
      </c>
      <c r="G676" s="81">
        <v>0.17949335978849792</v>
      </c>
      <c r="H676" s="80">
        <v>8.974667989424896</v>
      </c>
    </row>
    <row r="677" spans="2:8" x14ac:dyDescent="0.6">
      <c r="B677" s="75" t="s">
        <v>111</v>
      </c>
      <c r="C677" s="75" t="str">
        <f t="shared" si="10"/>
        <v>Colorado Anadarko Basin</v>
      </c>
      <c r="D677" s="97" t="s">
        <v>464</v>
      </c>
      <c r="E677" s="83" t="s">
        <v>294</v>
      </c>
      <c r="F677" s="82">
        <v>33.959212113283321</v>
      </c>
      <c r="G677" s="81">
        <v>0</v>
      </c>
      <c r="H677" s="80">
        <v>0</v>
      </c>
    </row>
    <row r="678" spans="2:8" x14ac:dyDescent="0.6">
      <c r="B678" s="75" t="s">
        <v>111</v>
      </c>
      <c r="C678" s="75" t="str">
        <f t="shared" si="10"/>
        <v>Colorado Anadarko Basin</v>
      </c>
      <c r="D678" s="97" t="s">
        <v>464</v>
      </c>
      <c r="E678" s="83" t="s">
        <v>293</v>
      </c>
      <c r="F678" s="82">
        <v>33.969212113283319</v>
      </c>
      <c r="G678" s="81">
        <v>9.2029008513246274E-2</v>
      </c>
      <c r="H678" s="80">
        <v>4.6014504256623141</v>
      </c>
    </row>
    <row r="679" spans="2:8" x14ac:dyDescent="0.6">
      <c r="B679" s="75" t="s">
        <v>111</v>
      </c>
      <c r="C679" s="75" t="str">
        <f t="shared" si="10"/>
        <v>Colorado Anadarko Basin</v>
      </c>
      <c r="D679" s="97" t="s">
        <v>464</v>
      </c>
      <c r="E679" s="83" t="s">
        <v>292</v>
      </c>
      <c r="F679" s="82">
        <v>38.810528129466647</v>
      </c>
      <c r="G679" s="81">
        <v>0</v>
      </c>
      <c r="H679" s="80">
        <v>0</v>
      </c>
    </row>
    <row r="680" spans="2:8" x14ac:dyDescent="0.6">
      <c r="B680" s="75" t="s">
        <v>111</v>
      </c>
      <c r="C680" s="75" t="str">
        <f t="shared" si="10"/>
        <v>Colorado Anadarko Basin</v>
      </c>
      <c r="D680" s="97" t="s">
        <v>464</v>
      </c>
      <c r="E680" s="83" t="s">
        <v>291</v>
      </c>
      <c r="F680" s="82">
        <v>38.820528129466645</v>
      </c>
      <c r="G680" s="81">
        <v>7.1355171110131149E-2</v>
      </c>
      <c r="H680" s="80">
        <v>3.5677585555065576</v>
      </c>
    </row>
    <row r="681" spans="2:8" x14ac:dyDescent="0.6">
      <c r="B681" s="75" t="s">
        <v>111</v>
      </c>
      <c r="C681" s="75" t="str">
        <f t="shared" si="10"/>
        <v>Colorado Anadarko Basin</v>
      </c>
      <c r="D681" s="97" t="s">
        <v>464</v>
      </c>
      <c r="E681" s="83" t="s">
        <v>290</v>
      </c>
      <c r="F681" s="82">
        <v>43.66184414564998</v>
      </c>
      <c r="G681" s="81">
        <v>0</v>
      </c>
      <c r="H681" s="80">
        <v>0</v>
      </c>
    </row>
    <row r="682" spans="2:8" x14ac:dyDescent="0.6">
      <c r="B682" s="75" t="s">
        <v>111</v>
      </c>
      <c r="C682" s="75" t="str">
        <f t="shared" si="10"/>
        <v>Colorado Anadarko Basin</v>
      </c>
      <c r="D682" s="97" t="s">
        <v>464</v>
      </c>
      <c r="E682" s="83" t="s">
        <v>289</v>
      </c>
      <c r="F682" s="82">
        <v>43.671844145649978</v>
      </c>
      <c r="G682" s="81">
        <v>4.1340734569128609E-2</v>
      </c>
      <c r="H682" s="80">
        <v>2.0670367284564306</v>
      </c>
    </row>
    <row r="683" spans="2:8" x14ac:dyDescent="0.6">
      <c r="B683" s="75" t="s">
        <v>111</v>
      </c>
      <c r="C683" s="75" t="str">
        <f t="shared" si="10"/>
        <v>Colorado Anadarko Basin</v>
      </c>
      <c r="D683" s="97" t="s">
        <v>464</v>
      </c>
      <c r="E683" s="83" t="s">
        <v>288</v>
      </c>
      <c r="F683" s="82">
        <v>48.513160161833312</v>
      </c>
      <c r="G683" s="81">
        <v>0</v>
      </c>
      <c r="H683" s="80">
        <v>0</v>
      </c>
    </row>
    <row r="684" spans="2:8" x14ac:dyDescent="0.6">
      <c r="B684" s="75" t="s">
        <v>111</v>
      </c>
      <c r="C684" s="75" t="str">
        <f t="shared" si="10"/>
        <v>Colorado Anadarko Basin</v>
      </c>
      <c r="D684" s="97" t="s">
        <v>464</v>
      </c>
      <c r="E684" s="83" t="s">
        <v>287</v>
      </c>
      <c r="F684" s="82">
        <v>48.52316016183331</v>
      </c>
      <c r="G684" s="81">
        <v>0</v>
      </c>
      <c r="H684" s="80">
        <v>0</v>
      </c>
    </row>
    <row r="685" spans="2:8" x14ac:dyDescent="0.6">
      <c r="B685" s="75" t="s">
        <v>111</v>
      </c>
      <c r="C685" s="75" t="str">
        <f t="shared" si="10"/>
        <v>Colorado Anadarko Basin</v>
      </c>
      <c r="D685" s="97" t="s">
        <v>464</v>
      </c>
      <c r="E685" s="83" t="s">
        <v>286</v>
      </c>
      <c r="F685" s="82">
        <v>53.364476178016645</v>
      </c>
      <c r="G685" s="81">
        <v>0</v>
      </c>
      <c r="H685" s="80">
        <v>0</v>
      </c>
    </row>
    <row r="686" spans="2:8" x14ac:dyDescent="0.6">
      <c r="B686" s="75" t="s">
        <v>111</v>
      </c>
      <c r="C686" s="75" t="str">
        <f t="shared" si="10"/>
        <v>Colorado Anadarko Basin</v>
      </c>
      <c r="D686" s="97" t="s">
        <v>464</v>
      </c>
      <c r="E686" s="83" t="s">
        <v>285</v>
      </c>
      <c r="F686" s="82">
        <v>53.374476178016643</v>
      </c>
      <c r="G686" s="81">
        <v>0</v>
      </c>
      <c r="H686" s="80">
        <v>0</v>
      </c>
    </row>
    <row r="687" spans="2:8" x14ac:dyDescent="0.6">
      <c r="B687" s="75" t="s">
        <v>111</v>
      </c>
      <c r="C687" s="75" t="str">
        <f t="shared" si="10"/>
        <v>Colorado Anadarko Basin</v>
      </c>
      <c r="D687" s="97" t="s">
        <v>464</v>
      </c>
      <c r="E687" s="83" t="s">
        <v>284</v>
      </c>
      <c r="F687" s="82">
        <v>58.215792194199977</v>
      </c>
      <c r="G687" s="81">
        <v>0</v>
      </c>
      <c r="H687" s="80">
        <v>0</v>
      </c>
    </row>
    <row r="688" spans="2:8" ht="13.75" thickBot="1" x14ac:dyDescent="0.75">
      <c r="B688" s="75" t="s">
        <v>111</v>
      </c>
      <c r="C688" s="75" t="str">
        <f t="shared" si="10"/>
        <v>Colorado Anadarko Basin</v>
      </c>
      <c r="D688" s="98" t="s">
        <v>464</v>
      </c>
      <c r="E688" s="79" t="s">
        <v>282</v>
      </c>
      <c r="F688" s="78">
        <v>58.225792194199975</v>
      </c>
      <c r="G688" s="77">
        <v>1.6177044814190977E-2</v>
      </c>
      <c r="H688" s="76">
        <v>0.80885224070954875</v>
      </c>
    </row>
    <row r="689" spans="2:8" x14ac:dyDescent="0.6">
      <c r="B689" s="75" t="s">
        <v>111</v>
      </c>
      <c r="C689" s="75" t="str">
        <f t="shared" si="10"/>
        <v>Colorado Denver Basin</v>
      </c>
      <c r="D689" s="96" t="s">
        <v>463</v>
      </c>
      <c r="E689" s="87" t="s">
        <v>320</v>
      </c>
      <c r="F689" s="86">
        <v>-29.107896097099989</v>
      </c>
      <c r="G689" s="85">
        <v>0.67380727516161276</v>
      </c>
      <c r="H689" s="84">
        <v>33.690363758080636</v>
      </c>
    </row>
    <row r="690" spans="2:8" x14ac:dyDescent="0.6">
      <c r="B690" s="75" t="s">
        <v>111</v>
      </c>
      <c r="C690" s="75" t="str">
        <f t="shared" si="10"/>
        <v>Colorado Denver Basin</v>
      </c>
      <c r="D690" s="97" t="s">
        <v>463</v>
      </c>
      <c r="E690" s="83" t="s">
        <v>319</v>
      </c>
      <c r="F690" s="82">
        <v>-29.097896097099987</v>
      </c>
      <c r="G690" s="81">
        <v>0</v>
      </c>
      <c r="H690" s="80">
        <v>0</v>
      </c>
    </row>
    <row r="691" spans="2:8" x14ac:dyDescent="0.6">
      <c r="B691" s="75" t="s">
        <v>111</v>
      </c>
      <c r="C691" s="75" t="str">
        <f t="shared" si="10"/>
        <v>Colorado Denver Basin</v>
      </c>
      <c r="D691" s="97" t="s">
        <v>463</v>
      </c>
      <c r="E691" s="83" t="s">
        <v>318</v>
      </c>
      <c r="F691" s="82">
        <v>-24.256580080916656</v>
      </c>
      <c r="G691" s="81">
        <v>8.1587699588889409E-2</v>
      </c>
      <c r="H691" s="80">
        <v>4.0793849794444696</v>
      </c>
    </row>
    <row r="692" spans="2:8" x14ac:dyDescent="0.6">
      <c r="B692" s="75" t="s">
        <v>111</v>
      </c>
      <c r="C692" s="75" t="str">
        <f t="shared" si="10"/>
        <v>Colorado Denver Basin</v>
      </c>
      <c r="D692" s="97" t="s">
        <v>463</v>
      </c>
      <c r="E692" s="83" t="s">
        <v>317</v>
      </c>
      <c r="F692" s="82">
        <v>-24.246580080916655</v>
      </c>
      <c r="G692" s="81">
        <v>0</v>
      </c>
      <c r="H692" s="80">
        <v>0</v>
      </c>
    </row>
    <row r="693" spans="2:8" x14ac:dyDescent="0.6">
      <c r="B693" s="75" t="s">
        <v>111</v>
      </c>
      <c r="C693" s="75" t="str">
        <f t="shared" si="10"/>
        <v>Colorado Denver Basin</v>
      </c>
      <c r="D693" s="97" t="s">
        <v>463</v>
      </c>
      <c r="E693" s="83" t="s">
        <v>316</v>
      </c>
      <c r="F693" s="82">
        <v>-19.405264064733323</v>
      </c>
      <c r="G693" s="81">
        <v>4.0193374109594768E-2</v>
      </c>
      <c r="H693" s="80">
        <v>2.0096687054797386</v>
      </c>
    </row>
    <row r="694" spans="2:8" x14ac:dyDescent="0.6">
      <c r="B694" s="75" t="s">
        <v>111</v>
      </c>
      <c r="C694" s="75" t="str">
        <f t="shared" si="10"/>
        <v>Colorado Denver Basin</v>
      </c>
      <c r="D694" s="97" t="s">
        <v>463</v>
      </c>
      <c r="E694" s="83" t="s">
        <v>315</v>
      </c>
      <c r="F694" s="82">
        <v>-19.395264064733322</v>
      </c>
      <c r="G694" s="81">
        <v>0</v>
      </c>
      <c r="H694" s="80">
        <v>0</v>
      </c>
    </row>
    <row r="695" spans="2:8" x14ac:dyDescent="0.6">
      <c r="B695" s="75" t="s">
        <v>111</v>
      </c>
      <c r="C695" s="75" t="str">
        <f t="shared" si="10"/>
        <v>Colorado Denver Basin</v>
      </c>
      <c r="D695" s="97" t="s">
        <v>463</v>
      </c>
      <c r="E695" s="83" t="s">
        <v>314</v>
      </c>
      <c r="F695" s="82">
        <v>-14.553948048549994</v>
      </c>
      <c r="G695" s="81">
        <v>3.51833851031981E-2</v>
      </c>
      <c r="H695" s="80">
        <v>1.7591692551599052</v>
      </c>
    </row>
    <row r="696" spans="2:8" x14ac:dyDescent="0.6">
      <c r="B696" s="75" t="s">
        <v>111</v>
      </c>
      <c r="C696" s="75" t="str">
        <f t="shared" si="10"/>
        <v>Colorado Denver Basin</v>
      </c>
      <c r="D696" s="97" t="s">
        <v>463</v>
      </c>
      <c r="E696" s="83" t="s">
        <v>313</v>
      </c>
      <c r="F696" s="82">
        <v>-14.543948048549995</v>
      </c>
      <c r="G696" s="81">
        <v>0</v>
      </c>
      <c r="H696" s="80">
        <v>0</v>
      </c>
    </row>
    <row r="697" spans="2:8" x14ac:dyDescent="0.6">
      <c r="B697" s="75" t="s">
        <v>111</v>
      </c>
      <c r="C697" s="75" t="str">
        <f t="shared" si="10"/>
        <v>Colorado Denver Basin</v>
      </c>
      <c r="D697" s="97" t="s">
        <v>463</v>
      </c>
      <c r="E697" s="83" t="s">
        <v>312</v>
      </c>
      <c r="F697" s="82">
        <v>-9.7026320323666617</v>
      </c>
      <c r="G697" s="81">
        <v>0</v>
      </c>
      <c r="H697" s="80">
        <v>0</v>
      </c>
    </row>
    <row r="698" spans="2:8" x14ac:dyDescent="0.6">
      <c r="B698" s="75" t="s">
        <v>111</v>
      </c>
      <c r="C698" s="75" t="str">
        <f t="shared" si="10"/>
        <v>Colorado Denver Basin</v>
      </c>
      <c r="D698" s="97" t="s">
        <v>463</v>
      </c>
      <c r="E698" s="83" t="s">
        <v>311</v>
      </c>
      <c r="F698" s="82">
        <v>-9.6926320323666619</v>
      </c>
      <c r="G698" s="81">
        <v>0</v>
      </c>
      <c r="H698" s="80">
        <v>0</v>
      </c>
    </row>
    <row r="699" spans="2:8" x14ac:dyDescent="0.6">
      <c r="B699" s="75" t="s">
        <v>111</v>
      </c>
      <c r="C699" s="75" t="str">
        <f t="shared" si="10"/>
        <v>Colorado Denver Basin</v>
      </c>
      <c r="D699" s="97" t="s">
        <v>463</v>
      </c>
      <c r="E699" s="83" t="s">
        <v>310</v>
      </c>
      <c r="F699" s="82">
        <v>-4.8513160161833309</v>
      </c>
      <c r="G699" s="81">
        <v>0.16755990997480019</v>
      </c>
      <c r="H699" s="80">
        <v>8.3779954987400096</v>
      </c>
    </row>
    <row r="700" spans="2:8" x14ac:dyDescent="0.6">
      <c r="B700" s="75" t="s">
        <v>111</v>
      </c>
      <c r="C700" s="75" t="str">
        <f t="shared" si="10"/>
        <v>Colorado Denver Basin</v>
      </c>
      <c r="D700" s="97" t="s">
        <v>463</v>
      </c>
      <c r="E700" s="83" t="s">
        <v>309</v>
      </c>
      <c r="F700" s="82">
        <v>-4.8413160161833311</v>
      </c>
      <c r="G700" s="81">
        <v>0</v>
      </c>
      <c r="H700" s="80">
        <v>0</v>
      </c>
    </row>
    <row r="701" spans="2:8" x14ac:dyDescent="0.6">
      <c r="B701" s="75" t="s">
        <v>111</v>
      </c>
      <c r="C701" s="75" t="str">
        <f t="shared" si="10"/>
        <v>Colorado Denver Basin</v>
      </c>
      <c r="D701" s="97" t="s">
        <v>463</v>
      </c>
      <c r="E701" s="83" t="s">
        <v>308</v>
      </c>
      <c r="F701" s="82">
        <v>0</v>
      </c>
      <c r="G701" s="81">
        <v>5.5513068037688525E-2</v>
      </c>
      <c r="H701" s="80">
        <v>2.7756534018844263</v>
      </c>
    </row>
    <row r="702" spans="2:8" x14ac:dyDescent="0.6">
      <c r="B702" s="75" t="s">
        <v>111</v>
      </c>
      <c r="C702" s="75" t="str">
        <f t="shared" si="10"/>
        <v>Colorado Denver Basin</v>
      </c>
      <c r="D702" s="97" t="s">
        <v>463</v>
      </c>
      <c r="E702" s="83" t="s">
        <v>307</v>
      </c>
      <c r="F702" s="82">
        <v>0.01</v>
      </c>
      <c r="G702" s="81">
        <v>0</v>
      </c>
      <c r="H702" s="80">
        <v>0</v>
      </c>
    </row>
    <row r="703" spans="2:8" x14ac:dyDescent="0.6">
      <c r="B703" s="75" t="s">
        <v>111</v>
      </c>
      <c r="C703" s="75" t="str">
        <f t="shared" si="10"/>
        <v>Colorado Denver Basin</v>
      </c>
      <c r="D703" s="97" t="s">
        <v>463</v>
      </c>
      <c r="E703" s="83" t="s">
        <v>306</v>
      </c>
      <c r="F703" s="82">
        <v>4.8513160161833309</v>
      </c>
      <c r="G703" s="81">
        <v>0</v>
      </c>
      <c r="H703" s="80">
        <v>0</v>
      </c>
    </row>
    <row r="704" spans="2:8" x14ac:dyDescent="0.6">
      <c r="B704" s="75" t="s">
        <v>111</v>
      </c>
      <c r="C704" s="75" t="str">
        <f t="shared" si="10"/>
        <v>Colorado Denver Basin</v>
      </c>
      <c r="D704" s="97" t="s">
        <v>463</v>
      </c>
      <c r="E704" s="83" t="s">
        <v>305</v>
      </c>
      <c r="F704" s="82">
        <v>4.8613160161833306</v>
      </c>
      <c r="G704" s="81">
        <v>484.57799001688028</v>
      </c>
      <c r="H704" s="80">
        <v>24228.899500844014</v>
      </c>
    </row>
    <row r="705" spans="2:8" x14ac:dyDescent="0.6">
      <c r="B705" s="75" t="s">
        <v>111</v>
      </c>
      <c r="C705" s="75" t="str">
        <f t="shared" si="10"/>
        <v>Colorado Denver Basin</v>
      </c>
      <c r="D705" s="97" t="s">
        <v>463</v>
      </c>
      <c r="E705" s="83" t="s">
        <v>304</v>
      </c>
      <c r="F705" s="82">
        <v>9.7026320323666617</v>
      </c>
      <c r="G705" s="81">
        <v>0</v>
      </c>
      <c r="H705" s="80">
        <v>0</v>
      </c>
    </row>
    <row r="706" spans="2:8" x14ac:dyDescent="0.6">
      <c r="B706" s="75" t="s">
        <v>111</v>
      </c>
      <c r="C706" s="75" t="str">
        <f t="shared" si="10"/>
        <v>Colorado Denver Basin</v>
      </c>
      <c r="D706" s="97" t="s">
        <v>463</v>
      </c>
      <c r="E706" s="83" t="s">
        <v>303</v>
      </c>
      <c r="F706" s="82">
        <v>9.7126320323666615</v>
      </c>
      <c r="G706" s="81">
        <v>118.41525054942163</v>
      </c>
      <c r="H706" s="80">
        <v>5920.7625274710817</v>
      </c>
    </row>
    <row r="707" spans="2:8" x14ac:dyDescent="0.6">
      <c r="B707" s="75" t="s">
        <v>111</v>
      </c>
      <c r="C707" s="75" t="str">
        <f t="shared" si="10"/>
        <v>Colorado Denver Basin</v>
      </c>
      <c r="D707" s="97" t="s">
        <v>463</v>
      </c>
      <c r="E707" s="83" t="s">
        <v>302</v>
      </c>
      <c r="F707" s="82">
        <v>14.553948048549994</v>
      </c>
      <c r="G707" s="81">
        <v>0</v>
      </c>
      <c r="H707" s="80">
        <v>0</v>
      </c>
    </row>
    <row r="708" spans="2:8" x14ac:dyDescent="0.6">
      <c r="B708" s="75" t="s">
        <v>111</v>
      </c>
      <c r="C708" s="75" t="str">
        <f t="shared" si="10"/>
        <v>Colorado Denver Basin</v>
      </c>
      <c r="D708" s="97" t="s">
        <v>463</v>
      </c>
      <c r="E708" s="83" t="s">
        <v>301</v>
      </c>
      <c r="F708" s="82">
        <v>14.563948048549994</v>
      </c>
      <c r="G708" s="81">
        <v>58.196885122233631</v>
      </c>
      <c r="H708" s="80">
        <v>2909.8442561116813</v>
      </c>
    </row>
    <row r="709" spans="2:8" x14ac:dyDescent="0.6">
      <c r="B709" s="75" t="s">
        <v>111</v>
      </c>
      <c r="C709" s="75" t="str">
        <f t="shared" ref="C709:C772" si="11">IF(D709="",C708,D709)</f>
        <v>Colorado Denver Basin</v>
      </c>
      <c r="D709" s="97" t="s">
        <v>463</v>
      </c>
      <c r="E709" s="83" t="s">
        <v>300</v>
      </c>
      <c r="F709" s="82">
        <v>19.405264064733323</v>
      </c>
      <c r="G709" s="81">
        <v>0</v>
      </c>
      <c r="H709" s="80">
        <v>0</v>
      </c>
    </row>
    <row r="710" spans="2:8" x14ac:dyDescent="0.6">
      <c r="B710" s="75" t="s">
        <v>111</v>
      </c>
      <c r="C710" s="75" t="str">
        <f t="shared" si="11"/>
        <v>Colorado Denver Basin</v>
      </c>
      <c r="D710" s="97" t="s">
        <v>463</v>
      </c>
      <c r="E710" s="83" t="s">
        <v>299</v>
      </c>
      <c r="F710" s="82">
        <v>19.415264064733325</v>
      </c>
      <c r="G710" s="81">
        <v>50.474379295036115</v>
      </c>
      <c r="H710" s="80">
        <v>2523.7189647518057</v>
      </c>
    </row>
    <row r="711" spans="2:8" x14ac:dyDescent="0.6">
      <c r="B711" s="75" t="s">
        <v>111</v>
      </c>
      <c r="C711" s="75" t="str">
        <f t="shared" si="11"/>
        <v>Colorado Denver Basin</v>
      </c>
      <c r="D711" s="97" t="s">
        <v>463</v>
      </c>
      <c r="E711" s="83" t="s">
        <v>298</v>
      </c>
      <c r="F711" s="82">
        <v>24.256580080916656</v>
      </c>
      <c r="G711" s="81">
        <v>0</v>
      </c>
      <c r="H711" s="80">
        <v>0</v>
      </c>
    </row>
    <row r="712" spans="2:8" x14ac:dyDescent="0.6">
      <c r="B712" s="75" t="s">
        <v>111</v>
      </c>
      <c r="C712" s="75" t="str">
        <f t="shared" si="11"/>
        <v>Colorado Denver Basin</v>
      </c>
      <c r="D712" s="97" t="s">
        <v>463</v>
      </c>
      <c r="E712" s="83" t="s">
        <v>297</v>
      </c>
      <c r="F712" s="82">
        <v>24.266580080916658</v>
      </c>
      <c r="G712" s="81">
        <v>39.29474571891113</v>
      </c>
      <c r="H712" s="80">
        <v>1964.7372859455566</v>
      </c>
    </row>
    <row r="713" spans="2:8" x14ac:dyDescent="0.6">
      <c r="B713" s="75" t="s">
        <v>111</v>
      </c>
      <c r="C713" s="75" t="str">
        <f t="shared" si="11"/>
        <v>Colorado Denver Basin</v>
      </c>
      <c r="D713" s="97" t="s">
        <v>463</v>
      </c>
      <c r="E713" s="83" t="s">
        <v>296</v>
      </c>
      <c r="F713" s="82">
        <v>29.107896097099989</v>
      </c>
      <c r="G713" s="81">
        <v>0</v>
      </c>
      <c r="H713" s="80">
        <v>0</v>
      </c>
    </row>
    <row r="714" spans="2:8" x14ac:dyDescent="0.6">
      <c r="B714" s="75" t="s">
        <v>111</v>
      </c>
      <c r="C714" s="75" t="str">
        <f t="shared" si="11"/>
        <v>Colorado Denver Basin</v>
      </c>
      <c r="D714" s="97" t="s">
        <v>463</v>
      </c>
      <c r="E714" s="83" t="s">
        <v>295</v>
      </c>
      <c r="F714" s="82">
        <v>29.11789609709999</v>
      </c>
      <c r="G714" s="81">
        <v>25.930753341617571</v>
      </c>
      <c r="H714" s="80">
        <v>1296.5376670808787</v>
      </c>
    </row>
    <row r="715" spans="2:8" x14ac:dyDescent="0.6">
      <c r="B715" s="75" t="s">
        <v>111</v>
      </c>
      <c r="C715" s="75" t="str">
        <f t="shared" si="11"/>
        <v>Colorado Denver Basin</v>
      </c>
      <c r="D715" s="97" t="s">
        <v>463</v>
      </c>
      <c r="E715" s="83" t="s">
        <v>294</v>
      </c>
      <c r="F715" s="82">
        <v>33.959212113283321</v>
      </c>
      <c r="G715" s="81">
        <v>1.3640404450852043E-2</v>
      </c>
      <c r="H715" s="80">
        <v>0.68202022254260219</v>
      </c>
    </row>
    <row r="716" spans="2:8" x14ac:dyDescent="0.6">
      <c r="B716" s="75" t="s">
        <v>111</v>
      </c>
      <c r="C716" s="75" t="str">
        <f t="shared" si="11"/>
        <v>Colorado Denver Basin</v>
      </c>
      <c r="D716" s="97" t="s">
        <v>463</v>
      </c>
      <c r="E716" s="83" t="s">
        <v>293</v>
      </c>
      <c r="F716" s="82">
        <v>33.969212113283319</v>
      </c>
      <c r="G716" s="81">
        <v>15.594800532211021</v>
      </c>
      <c r="H716" s="80">
        <v>779.74002661055113</v>
      </c>
    </row>
    <row r="717" spans="2:8" x14ac:dyDescent="0.6">
      <c r="B717" s="75" t="s">
        <v>111</v>
      </c>
      <c r="C717" s="75" t="str">
        <f t="shared" si="11"/>
        <v>Colorado Denver Basin</v>
      </c>
      <c r="D717" s="97" t="s">
        <v>463</v>
      </c>
      <c r="E717" s="83" t="s">
        <v>292</v>
      </c>
      <c r="F717" s="82">
        <v>38.810528129466647</v>
      </c>
      <c r="G717" s="81">
        <v>0</v>
      </c>
      <c r="H717" s="80">
        <v>0</v>
      </c>
    </row>
    <row r="718" spans="2:8" x14ac:dyDescent="0.6">
      <c r="B718" s="75" t="s">
        <v>111</v>
      </c>
      <c r="C718" s="75" t="str">
        <f t="shared" si="11"/>
        <v>Colorado Denver Basin</v>
      </c>
      <c r="D718" s="97" t="s">
        <v>463</v>
      </c>
      <c r="E718" s="83" t="s">
        <v>291</v>
      </c>
      <c r="F718" s="82">
        <v>38.820528129466645</v>
      </c>
      <c r="G718" s="81">
        <v>8.8701830432626796</v>
      </c>
      <c r="H718" s="80">
        <v>443.50915216313399</v>
      </c>
    </row>
    <row r="719" spans="2:8" x14ac:dyDescent="0.6">
      <c r="B719" s="75" t="s">
        <v>111</v>
      </c>
      <c r="C719" s="75" t="str">
        <f t="shared" si="11"/>
        <v>Colorado Denver Basin</v>
      </c>
      <c r="D719" s="97" t="s">
        <v>463</v>
      </c>
      <c r="E719" s="83" t="s">
        <v>290</v>
      </c>
      <c r="F719" s="82">
        <v>43.66184414564998</v>
      </c>
      <c r="G719" s="81">
        <v>1.677279529183311E-2</v>
      </c>
      <c r="H719" s="80">
        <v>0.83863976459165535</v>
      </c>
    </row>
    <row r="720" spans="2:8" x14ac:dyDescent="0.6">
      <c r="B720" s="75" t="s">
        <v>111</v>
      </c>
      <c r="C720" s="75" t="str">
        <f t="shared" si="11"/>
        <v>Colorado Denver Basin</v>
      </c>
      <c r="D720" s="97" t="s">
        <v>463</v>
      </c>
      <c r="E720" s="83" t="s">
        <v>289</v>
      </c>
      <c r="F720" s="82">
        <v>43.671844145649978</v>
      </c>
      <c r="G720" s="81">
        <v>4.1525162121098722</v>
      </c>
      <c r="H720" s="80">
        <v>207.62581060549363</v>
      </c>
    </row>
    <row r="721" spans="2:8" x14ac:dyDescent="0.6">
      <c r="B721" s="75" t="s">
        <v>111</v>
      </c>
      <c r="C721" s="75" t="str">
        <f t="shared" si="11"/>
        <v>Colorado Denver Basin</v>
      </c>
      <c r="D721" s="97" t="s">
        <v>463</v>
      </c>
      <c r="E721" s="83" t="s">
        <v>288</v>
      </c>
      <c r="F721" s="82">
        <v>48.513160161833312</v>
      </c>
      <c r="G721" s="81">
        <v>0</v>
      </c>
      <c r="H721" s="80">
        <v>0</v>
      </c>
    </row>
    <row r="722" spans="2:8" x14ac:dyDescent="0.6">
      <c r="B722" s="75" t="s">
        <v>111</v>
      </c>
      <c r="C722" s="75" t="str">
        <f t="shared" si="11"/>
        <v>Colorado Denver Basin</v>
      </c>
      <c r="D722" s="97" t="s">
        <v>463</v>
      </c>
      <c r="E722" s="83" t="s">
        <v>287</v>
      </c>
      <c r="F722" s="82">
        <v>48.52316016183331</v>
      </c>
      <c r="G722" s="81">
        <v>1.5892210251667671</v>
      </c>
      <c r="H722" s="80">
        <v>79.461051258338358</v>
      </c>
    </row>
    <row r="723" spans="2:8" x14ac:dyDescent="0.6">
      <c r="B723" s="75" t="s">
        <v>111</v>
      </c>
      <c r="C723" s="75" t="str">
        <f t="shared" si="11"/>
        <v>Colorado Denver Basin</v>
      </c>
      <c r="D723" s="97" t="s">
        <v>463</v>
      </c>
      <c r="E723" s="83" t="s">
        <v>286</v>
      </c>
      <c r="F723" s="82">
        <v>53.364476178016645</v>
      </c>
      <c r="G723" s="81">
        <v>0</v>
      </c>
      <c r="H723" s="80">
        <v>0</v>
      </c>
    </row>
    <row r="724" spans="2:8" x14ac:dyDescent="0.6">
      <c r="B724" s="75" t="s">
        <v>111</v>
      </c>
      <c r="C724" s="75" t="str">
        <f t="shared" si="11"/>
        <v>Colorado Denver Basin</v>
      </c>
      <c r="D724" s="97" t="s">
        <v>463</v>
      </c>
      <c r="E724" s="83" t="s">
        <v>285</v>
      </c>
      <c r="F724" s="82">
        <v>53.374476178016643</v>
      </c>
      <c r="G724" s="81">
        <v>1.4915050244556995</v>
      </c>
      <c r="H724" s="80">
        <v>74.575251222784985</v>
      </c>
    </row>
    <row r="725" spans="2:8" x14ac:dyDescent="0.6">
      <c r="B725" s="75" t="s">
        <v>111</v>
      </c>
      <c r="C725" s="75" t="str">
        <f t="shared" si="11"/>
        <v>Colorado Denver Basin</v>
      </c>
      <c r="D725" s="97" t="s">
        <v>463</v>
      </c>
      <c r="E725" s="83" t="s">
        <v>284</v>
      </c>
      <c r="F725" s="82">
        <v>58.215792194199977</v>
      </c>
      <c r="G725" s="81">
        <v>1.9425937979212805E-2</v>
      </c>
      <c r="H725" s="80">
        <v>0.97129689896064031</v>
      </c>
    </row>
    <row r="726" spans="2:8" ht="13.75" thickBot="1" x14ac:dyDescent="0.75">
      <c r="B726" s="75" t="s">
        <v>111</v>
      </c>
      <c r="C726" s="75" t="str">
        <f t="shared" si="11"/>
        <v>Colorado Denver Basin</v>
      </c>
      <c r="D726" s="98" t="s">
        <v>463</v>
      </c>
      <c r="E726" s="79" t="s">
        <v>282</v>
      </c>
      <c r="F726" s="78">
        <v>58.225792194199975</v>
      </c>
      <c r="G726" s="77">
        <v>5.1331923714992422</v>
      </c>
      <c r="H726" s="76">
        <v>256.65961857496211</v>
      </c>
    </row>
    <row r="727" spans="2:8" x14ac:dyDescent="0.6">
      <c r="B727" s="75" t="s">
        <v>111</v>
      </c>
      <c r="C727" s="75" t="str">
        <f t="shared" si="11"/>
        <v>Colorado Green River Basin</v>
      </c>
      <c r="D727" s="96" t="s">
        <v>462</v>
      </c>
      <c r="E727" s="87" t="s">
        <v>320</v>
      </c>
      <c r="F727" s="86">
        <v>-29.107896097099989</v>
      </c>
      <c r="G727" s="85">
        <v>0</v>
      </c>
      <c r="H727" s="84">
        <v>0</v>
      </c>
    </row>
    <row r="728" spans="2:8" x14ac:dyDescent="0.6">
      <c r="B728" s="75" t="s">
        <v>111</v>
      </c>
      <c r="C728" s="75" t="str">
        <f t="shared" si="11"/>
        <v>Colorado Green River Basin</v>
      </c>
      <c r="D728" s="97" t="s">
        <v>462</v>
      </c>
      <c r="E728" s="83" t="s">
        <v>319</v>
      </c>
      <c r="F728" s="82">
        <v>-29.097896097099987</v>
      </c>
      <c r="G728" s="81">
        <v>0</v>
      </c>
      <c r="H728" s="80">
        <v>0</v>
      </c>
    </row>
    <row r="729" spans="2:8" x14ac:dyDescent="0.6">
      <c r="B729" s="75" t="s">
        <v>111</v>
      </c>
      <c r="C729" s="75" t="str">
        <f t="shared" si="11"/>
        <v>Colorado Green River Basin</v>
      </c>
      <c r="D729" s="97" t="s">
        <v>462</v>
      </c>
      <c r="E729" s="83" t="s">
        <v>318</v>
      </c>
      <c r="F729" s="82">
        <v>-24.256580080916656</v>
      </c>
      <c r="G729" s="81">
        <v>0</v>
      </c>
      <c r="H729" s="80">
        <v>0</v>
      </c>
    </row>
    <row r="730" spans="2:8" x14ac:dyDescent="0.6">
      <c r="B730" s="75" t="s">
        <v>111</v>
      </c>
      <c r="C730" s="75" t="str">
        <f t="shared" si="11"/>
        <v>Colorado Green River Basin</v>
      </c>
      <c r="D730" s="97" t="s">
        <v>462</v>
      </c>
      <c r="E730" s="83" t="s">
        <v>317</v>
      </c>
      <c r="F730" s="82">
        <v>-24.246580080916655</v>
      </c>
      <c r="G730" s="81">
        <v>0</v>
      </c>
      <c r="H730" s="80">
        <v>0</v>
      </c>
    </row>
    <row r="731" spans="2:8" x14ac:dyDescent="0.6">
      <c r="B731" s="75" t="s">
        <v>111</v>
      </c>
      <c r="C731" s="75" t="str">
        <f t="shared" si="11"/>
        <v>Colorado Green River Basin</v>
      </c>
      <c r="D731" s="97" t="s">
        <v>462</v>
      </c>
      <c r="E731" s="83" t="s">
        <v>316</v>
      </c>
      <c r="F731" s="82">
        <v>-19.405264064733323</v>
      </c>
      <c r="G731" s="81">
        <v>0</v>
      </c>
      <c r="H731" s="80">
        <v>0</v>
      </c>
    </row>
    <row r="732" spans="2:8" x14ac:dyDescent="0.6">
      <c r="B732" s="75" t="s">
        <v>111</v>
      </c>
      <c r="C732" s="75" t="str">
        <f t="shared" si="11"/>
        <v>Colorado Green River Basin</v>
      </c>
      <c r="D732" s="97" t="s">
        <v>462</v>
      </c>
      <c r="E732" s="83" t="s">
        <v>315</v>
      </c>
      <c r="F732" s="82">
        <v>-19.395264064733322</v>
      </c>
      <c r="G732" s="81">
        <v>0</v>
      </c>
      <c r="H732" s="80">
        <v>0</v>
      </c>
    </row>
    <row r="733" spans="2:8" x14ac:dyDescent="0.6">
      <c r="B733" s="75" t="s">
        <v>111</v>
      </c>
      <c r="C733" s="75" t="str">
        <f t="shared" si="11"/>
        <v>Colorado Green River Basin</v>
      </c>
      <c r="D733" s="97" t="s">
        <v>462</v>
      </c>
      <c r="E733" s="83" t="s">
        <v>314</v>
      </c>
      <c r="F733" s="82">
        <v>-14.553948048549994</v>
      </c>
      <c r="G733" s="81">
        <v>0</v>
      </c>
      <c r="H733" s="80">
        <v>0</v>
      </c>
    </row>
    <row r="734" spans="2:8" x14ac:dyDescent="0.6">
      <c r="B734" s="75" t="s">
        <v>111</v>
      </c>
      <c r="C734" s="75" t="str">
        <f t="shared" si="11"/>
        <v>Colorado Green River Basin</v>
      </c>
      <c r="D734" s="97" t="s">
        <v>462</v>
      </c>
      <c r="E734" s="83" t="s">
        <v>313</v>
      </c>
      <c r="F734" s="82">
        <v>-14.543948048549995</v>
      </c>
      <c r="G734" s="81">
        <v>0</v>
      </c>
      <c r="H734" s="80">
        <v>0</v>
      </c>
    </row>
    <row r="735" spans="2:8" x14ac:dyDescent="0.6">
      <c r="B735" s="75" t="s">
        <v>111</v>
      </c>
      <c r="C735" s="75" t="str">
        <f t="shared" si="11"/>
        <v>Colorado Green River Basin</v>
      </c>
      <c r="D735" s="97" t="s">
        <v>462</v>
      </c>
      <c r="E735" s="83" t="s">
        <v>312</v>
      </c>
      <c r="F735" s="82">
        <v>-9.7026320323666617</v>
      </c>
      <c r="G735" s="81">
        <v>0</v>
      </c>
      <c r="H735" s="80">
        <v>0</v>
      </c>
    </row>
    <row r="736" spans="2:8" x14ac:dyDescent="0.6">
      <c r="B736" s="75" t="s">
        <v>111</v>
      </c>
      <c r="C736" s="75" t="str">
        <f t="shared" si="11"/>
        <v>Colorado Green River Basin</v>
      </c>
      <c r="D736" s="97" t="s">
        <v>462</v>
      </c>
      <c r="E736" s="83" t="s">
        <v>311</v>
      </c>
      <c r="F736" s="82">
        <v>-9.6926320323666619</v>
      </c>
      <c r="G736" s="81">
        <v>0</v>
      </c>
      <c r="H736" s="80">
        <v>0</v>
      </c>
    </row>
    <row r="737" spans="2:8" x14ac:dyDescent="0.6">
      <c r="B737" s="75" t="s">
        <v>111</v>
      </c>
      <c r="C737" s="75" t="str">
        <f t="shared" si="11"/>
        <v>Colorado Green River Basin</v>
      </c>
      <c r="D737" s="97" t="s">
        <v>462</v>
      </c>
      <c r="E737" s="83" t="s">
        <v>310</v>
      </c>
      <c r="F737" s="82">
        <v>-4.8513160161833309</v>
      </c>
      <c r="G737" s="81">
        <v>0</v>
      </c>
      <c r="H737" s="80">
        <v>0</v>
      </c>
    </row>
    <row r="738" spans="2:8" x14ac:dyDescent="0.6">
      <c r="B738" s="75" t="s">
        <v>111</v>
      </c>
      <c r="C738" s="75" t="str">
        <f t="shared" si="11"/>
        <v>Colorado Green River Basin</v>
      </c>
      <c r="D738" s="97" t="s">
        <v>462</v>
      </c>
      <c r="E738" s="83" t="s">
        <v>309</v>
      </c>
      <c r="F738" s="82">
        <v>-4.8413160161833311</v>
      </c>
      <c r="G738" s="81">
        <v>0</v>
      </c>
      <c r="H738" s="80">
        <v>0</v>
      </c>
    </row>
    <row r="739" spans="2:8" x14ac:dyDescent="0.6">
      <c r="B739" s="75" t="s">
        <v>111</v>
      </c>
      <c r="C739" s="75" t="str">
        <f t="shared" si="11"/>
        <v>Colorado Green River Basin</v>
      </c>
      <c r="D739" s="97" t="s">
        <v>462</v>
      </c>
      <c r="E739" s="83" t="s">
        <v>308</v>
      </c>
      <c r="F739" s="82">
        <v>0</v>
      </c>
      <c r="G739" s="81">
        <v>0</v>
      </c>
      <c r="H739" s="80">
        <v>0</v>
      </c>
    </row>
    <row r="740" spans="2:8" x14ac:dyDescent="0.6">
      <c r="B740" s="75" t="s">
        <v>111</v>
      </c>
      <c r="C740" s="75" t="str">
        <f t="shared" si="11"/>
        <v>Colorado Green River Basin</v>
      </c>
      <c r="D740" s="97" t="s">
        <v>462</v>
      </c>
      <c r="E740" s="83" t="s">
        <v>307</v>
      </c>
      <c r="F740" s="82">
        <v>0.01</v>
      </c>
      <c r="G740" s="81">
        <v>0</v>
      </c>
      <c r="H740" s="80">
        <v>0</v>
      </c>
    </row>
    <row r="741" spans="2:8" x14ac:dyDescent="0.6">
      <c r="B741" s="75" t="s">
        <v>111</v>
      </c>
      <c r="C741" s="75" t="str">
        <f t="shared" si="11"/>
        <v>Colorado Green River Basin</v>
      </c>
      <c r="D741" s="97" t="s">
        <v>462</v>
      </c>
      <c r="E741" s="83" t="s">
        <v>306</v>
      </c>
      <c r="F741" s="82">
        <v>4.8513160161833309</v>
      </c>
      <c r="G741" s="81">
        <v>0</v>
      </c>
      <c r="H741" s="80">
        <v>0</v>
      </c>
    </row>
    <row r="742" spans="2:8" x14ac:dyDescent="0.6">
      <c r="B742" s="75" t="s">
        <v>111</v>
      </c>
      <c r="C742" s="75" t="str">
        <f t="shared" si="11"/>
        <v>Colorado Green River Basin</v>
      </c>
      <c r="D742" s="97" t="s">
        <v>462</v>
      </c>
      <c r="E742" s="83" t="s">
        <v>305</v>
      </c>
      <c r="F742" s="82">
        <v>4.8613160161833306</v>
      </c>
      <c r="G742" s="81">
        <v>178.19024780696304</v>
      </c>
      <c r="H742" s="80">
        <v>8909.5123903481526</v>
      </c>
    </row>
    <row r="743" spans="2:8" x14ac:dyDescent="0.6">
      <c r="B743" s="75" t="s">
        <v>111</v>
      </c>
      <c r="C743" s="75" t="str">
        <f t="shared" si="11"/>
        <v>Colorado Green River Basin</v>
      </c>
      <c r="D743" s="97" t="s">
        <v>462</v>
      </c>
      <c r="E743" s="83" t="s">
        <v>304</v>
      </c>
      <c r="F743" s="82">
        <v>9.7026320323666617</v>
      </c>
      <c r="G743" s="81">
        <v>0</v>
      </c>
      <c r="H743" s="80">
        <v>0</v>
      </c>
    </row>
    <row r="744" spans="2:8" x14ac:dyDescent="0.6">
      <c r="B744" s="75" t="s">
        <v>111</v>
      </c>
      <c r="C744" s="75" t="str">
        <f t="shared" si="11"/>
        <v>Colorado Green River Basin</v>
      </c>
      <c r="D744" s="97" t="s">
        <v>462</v>
      </c>
      <c r="E744" s="83" t="s">
        <v>303</v>
      </c>
      <c r="F744" s="82">
        <v>9.7126320323666615</v>
      </c>
      <c r="G744" s="81">
        <v>129.79613311301401</v>
      </c>
      <c r="H744" s="80">
        <v>6489.806655650701</v>
      </c>
    </row>
    <row r="745" spans="2:8" x14ac:dyDescent="0.6">
      <c r="B745" s="75" t="s">
        <v>111</v>
      </c>
      <c r="C745" s="75" t="str">
        <f t="shared" si="11"/>
        <v>Colorado Green River Basin</v>
      </c>
      <c r="D745" s="97" t="s">
        <v>462</v>
      </c>
      <c r="E745" s="83" t="s">
        <v>302</v>
      </c>
      <c r="F745" s="82">
        <v>14.553948048549994</v>
      </c>
      <c r="G745" s="81">
        <v>0</v>
      </c>
      <c r="H745" s="80">
        <v>0</v>
      </c>
    </row>
    <row r="746" spans="2:8" x14ac:dyDescent="0.6">
      <c r="B746" s="75" t="s">
        <v>111</v>
      </c>
      <c r="C746" s="75" t="str">
        <f t="shared" si="11"/>
        <v>Colorado Green River Basin</v>
      </c>
      <c r="D746" s="97" t="s">
        <v>462</v>
      </c>
      <c r="E746" s="83" t="s">
        <v>301</v>
      </c>
      <c r="F746" s="82">
        <v>14.563948048549994</v>
      </c>
      <c r="G746" s="81">
        <v>31.650272571322287</v>
      </c>
      <c r="H746" s="80">
        <v>1582.5136285661142</v>
      </c>
    </row>
    <row r="747" spans="2:8" x14ac:dyDescent="0.6">
      <c r="B747" s="75" t="s">
        <v>111</v>
      </c>
      <c r="C747" s="75" t="str">
        <f t="shared" si="11"/>
        <v>Colorado Green River Basin</v>
      </c>
      <c r="D747" s="97" t="s">
        <v>462</v>
      </c>
      <c r="E747" s="83" t="s">
        <v>300</v>
      </c>
      <c r="F747" s="82">
        <v>19.405264064733323</v>
      </c>
      <c r="G747" s="81">
        <v>0</v>
      </c>
      <c r="H747" s="80">
        <v>0</v>
      </c>
    </row>
    <row r="748" spans="2:8" x14ac:dyDescent="0.6">
      <c r="B748" s="75" t="s">
        <v>111</v>
      </c>
      <c r="C748" s="75" t="str">
        <f t="shared" si="11"/>
        <v>Colorado Green River Basin</v>
      </c>
      <c r="D748" s="97" t="s">
        <v>462</v>
      </c>
      <c r="E748" s="83" t="s">
        <v>299</v>
      </c>
      <c r="F748" s="82">
        <v>19.415264064733325</v>
      </c>
      <c r="G748" s="81">
        <v>3.7792723567032969</v>
      </c>
      <c r="H748" s="80">
        <v>188.96361783516485</v>
      </c>
    </row>
    <row r="749" spans="2:8" x14ac:dyDescent="0.6">
      <c r="B749" s="75" t="s">
        <v>111</v>
      </c>
      <c r="C749" s="75" t="str">
        <f t="shared" si="11"/>
        <v>Colorado Green River Basin</v>
      </c>
      <c r="D749" s="97" t="s">
        <v>462</v>
      </c>
      <c r="E749" s="83" t="s">
        <v>298</v>
      </c>
      <c r="F749" s="82">
        <v>24.256580080916656</v>
      </c>
      <c r="G749" s="81">
        <v>0</v>
      </c>
      <c r="H749" s="80">
        <v>0</v>
      </c>
    </row>
    <row r="750" spans="2:8" x14ac:dyDescent="0.6">
      <c r="B750" s="75" t="s">
        <v>111</v>
      </c>
      <c r="C750" s="75" t="str">
        <f t="shared" si="11"/>
        <v>Colorado Green River Basin</v>
      </c>
      <c r="D750" s="97" t="s">
        <v>462</v>
      </c>
      <c r="E750" s="83" t="s">
        <v>297</v>
      </c>
      <c r="F750" s="82">
        <v>24.266580080916658</v>
      </c>
      <c r="G750" s="81">
        <v>11.218917181444723</v>
      </c>
      <c r="H750" s="80">
        <v>560.9458590722362</v>
      </c>
    </row>
    <row r="751" spans="2:8" x14ac:dyDescent="0.6">
      <c r="B751" s="75" t="s">
        <v>111</v>
      </c>
      <c r="C751" s="75" t="str">
        <f t="shared" si="11"/>
        <v>Colorado Green River Basin</v>
      </c>
      <c r="D751" s="97" t="s">
        <v>462</v>
      </c>
      <c r="E751" s="83" t="s">
        <v>296</v>
      </c>
      <c r="F751" s="82">
        <v>29.107896097099989</v>
      </c>
      <c r="G751" s="81">
        <v>0</v>
      </c>
      <c r="H751" s="80">
        <v>0</v>
      </c>
    </row>
    <row r="752" spans="2:8" x14ac:dyDescent="0.6">
      <c r="B752" s="75" t="s">
        <v>111</v>
      </c>
      <c r="C752" s="75" t="str">
        <f t="shared" si="11"/>
        <v>Colorado Green River Basin</v>
      </c>
      <c r="D752" s="97" t="s">
        <v>462</v>
      </c>
      <c r="E752" s="83" t="s">
        <v>295</v>
      </c>
      <c r="F752" s="82">
        <v>29.11789609709999</v>
      </c>
      <c r="G752" s="81">
        <v>10.308187885099763</v>
      </c>
      <c r="H752" s="80">
        <v>515.40939425498811</v>
      </c>
    </row>
    <row r="753" spans="2:8" x14ac:dyDescent="0.6">
      <c r="B753" s="75" t="s">
        <v>111</v>
      </c>
      <c r="C753" s="75" t="str">
        <f t="shared" si="11"/>
        <v>Colorado Green River Basin</v>
      </c>
      <c r="D753" s="97" t="s">
        <v>462</v>
      </c>
      <c r="E753" s="83" t="s">
        <v>294</v>
      </c>
      <c r="F753" s="82">
        <v>33.959212113283321</v>
      </c>
      <c r="G753" s="81">
        <v>0</v>
      </c>
      <c r="H753" s="80">
        <v>0</v>
      </c>
    </row>
    <row r="754" spans="2:8" x14ac:dyDescent="0.6">
      <c r="B754" s="75" t="s">
        <v>111</v>
      </c>
      <c r="C754" s="75" t="str">
        <f t="shared" si="11"/>
        <v>Colorado Green River Basin</v>
      </c>
      <c r="D754" s="97" t="s">
        <v>462</v>
      </c>
      <c r="E754" s="83" t="s">
        <v>293</v>
      </c>
      <c r="F754" s="82">
        <v>33.969212113283319</v>
      </c>
      <c r="G754" s="81">
        <v>1.9510791125224693</v>
      </c>
      <c r="H754" s="80">
        <v>97.553955626123468</v>
      </c>
    </row>
    <row r="755" spans="2:8" x14ac:dyDescent="0.6">
      <c r="B755" s="75" t="s">
        <v>111</v>
      </c>
      <c r="C755" s="75" t="str">
        <f t="shared" si="11"/>
        <v>Colorado Green River Basin</v>
      </c>
      <c r="D755" s="97" t="s">
        <v>462</v>
      </c>
      <c r="E755" s="83" t="s">
        <v>292</v>
      </c>
      <c r="F755" s="82">
        <v>38.810528129466647</v>
      </c>
      <c r="G755" s="81">
        <v>0</v>
      </c>
      <c r="H755" s="80">
        <v>0</v>
      </c>
    </row>
    <row r="756" spans="2:8" x14ac:dyDescent="0.6">
      <c r="B756" s="75" t="s">
        <v>111</v>
      </c>
      <c r="C756" s="75" t="str">
        <f t="shared" si="11"/>
        <v>Colorado Green River Basin</v>
      </c>
      <c r="D756" s="97" t="s">
        <v>462</v>
      </c>
      <c r="E756" s="83" t="s">
        <v>291</v>
      </c>
      <c r="F756" s="82">
        <v>38.820528129466645</v>
      </c>
      <c r="G756" s="81">
        <v>2.5757885188494516</v>
      </c>
      <c r="H756" s="80">
        <v>128.78942594247258</v>
      </c>
    </row>
    <row r="757" spans="2:8" x14ac:dyDescent="0.6">
      <c r="B757" s="75" t="s">
        <v>111</v>
      </c>
      <c r="C757" s="75" t="str">
        <f t="shared" si="11"/>
        <v>Colorado Green River Basin</v>
      </c>
      <c r="D757" s="97" t="s">
        <v>462</v>
      </c>
      <c r="E757" s="83" t="s">
        <v>290</v>
      </c>
      <c r="F757" s="82">
        <v>43.66184414564998</v>
      </c>
      <c r="G757" s="81">
        <v>0</v>
      </c>
      <c r="H757" s="80">
        <v>0</v>
      </c>
    </row>
    <row r="758" spans="2:8" x14ac:dyDescent="0.6">
      <c r="B758" s="75" t="s">
        <v>111</v>
      </c>
      <c r="C758" s="75" t="str">
        <f t="shared" si="11"/>
        <v>Colorado Green River Basin</v>
      </c>
      <c r="D758" s="97" t="s">
        <v>462</v>
      </c>
      <c r="E758" s="83" t="s">
        <v>289</v>
      </c>
      <c r="F758" s="82">
        <v>43.671844145649978</v>
      </c>
      <c r="G758" s="81">
        <v>1.8536275790878545</v>
      </c>
      <c r="H758" s="80">
        <v>92.681378954392727</v>
      </c>
    </row>
    <row r="759" spans="2:8" x14ac:dyDescent="0.6">
      <c r="B759" s="75" t="s">
        <v>111</v>
      </c>
      <c r="C759" s="75" t="str">
        <f t="shared" si="11"/>
        <v>Colorado Green River Basin</v>
      </c>
      <c r="D759" s="97" t="s">
        <v>462</v>
      </c>
      <c r="E759" s="83" t="s">
        <v>288</v>
      </c>
      <c r="F759" s="82">
        <v>48.513160161833312</v>
      </c>
      <c r="G759" s="81">
        <v>0</v>
      </c>
      <c r="H759" s="80">
        <v>0</v>
      </c>
    </row>
    <row r="760" spans="2:8" x14ac:dyDescent="0.6">
      <c r="B760" s="75" t="s">
        <v>111</v>
      </c>
      <c r="C760" s="75" t="str">
        <f t="shared" si="11"/>
        <v>Colorado Green River Basin</v>
      </c>
      <c r="D760" s="97" t="s">
        <v>462</v>
      </c>
      <c r="E760" s="83" t="s">
        <v>287</v>
      </c>
      <c r="F760" s="82">
        <v>48.52316016183331</v>
      </c>
      <c r="G760" s="81">
        <v>0.85348125914072215</v>
      </c>
      <c r="H760" s="80">
        <v>42.674062957036107</v>
      </c>
    </row>
    <row r="761" spans="2:8" x14ac:dyDescent="0.6">
      <c r="B761" s="75" t="s">
        <v>111</v>
      </c>
      <c r="C761" s="75" t="str">
        <f t="shared" si="11"/>
        <v>Colorado Green River Basin</v>
      </c>
      <c r="D761" s="97" t="s">
        <v>462</v>
      </c>
      <c r="E761" s="83" t="s">
        <v>286</v>
      </c>
      <c r="F761" s="82">
        <v>53.364476178016645</v>
      </c>
      <c r="G761" s="81">
        <v>0</v>
      </c>
      <c r="H761" s="80">
        <v>0</v>
      </c>
    </row>
    <row r="762" spans="2:8" x14ac:dyDescent="0.6">
      <c r="B762" s="75" t="s">
        <v>111</v>
      </c>
      <c r="C762" s="75" t="str">
        <f t="shared" si="11"/>
        <v>Colorado Green River Basin</v>
      </c>
      <c r="D762" s="97" t="s">
        <v>462</v>
      </c>
      <c r="E762" s="83" t="s">
        <v>285</v>
      </c>
      <c r="F762" s="82">
        <v>53.374476178016643</v>
      </c>
      <c r="G762" s="81">
        <v>0.39355175731829189</v>
      </c>
      <c r="H762" s="80">
        <v>19.677587865914592</v>
      </c>
    </row>
    <row r="763" spans="2:8" x14ac:dyDescent="0.6">
      <c r="B763" s="75" t="s">
        <v>111</v>
      </c>
      <c r="C763" s="75" t="str">
        <f t="shared" si="11"/>
        <v>Colorado Green River Basin</v>
      </c>
      <c r="D763" s="97" t="s">
        <v>462</v>
      </c>
      <c r="E763" s="83" t="s">
        <v>284</v>
      </c>
      <c r="F763" s="82">
        <v>58.215792194199977</v>
      </c>
      <c r="G763" s="81">
        <v>0</v>
      </c>
      <c r="H763" s="80">
        <v>0</v>
      </c>
    </row>
    <row r="764" spans="2:8" ht="13.75" thickBot="1" x14ac:dyDescent="0.75">
      <c r="B764" s="75" t="s">
        <v>111</v>
      </c>
      <c r="C764" s="75" t="str">
        <f t="shared" si="11"/>
        <v>Colorado Green River Basin</v>
      </c>
      <c r="D764" s="98" t="s">
        <v>462</v>
      </c>
      <c r="E764" s="79" t="s">
        <v>282</v>
      </c>
      <c r="F764" s="78">
        <v>58.225792194199975</v>
      </c>
      <c r="G764" s="77">
        <v>3.5126405153092701</v>
      </c>
      <c r="H764" s="76">
        <v>175.63202576546351</v>
      </c>
    </row>
    <row r="765" spans="2:8" x14ac:dyDescent="0.6">
      <c r="B765" s="75" t="s">
        <v>111</v>
      </c>
      <c r="C765" s="75" t="str">
        <f t="shared" si="11"/>
        <v>Colorado Las Animas Arch</v>
      </c>
      <c r="D765" s="96" t="s">
        <v>461</v>
      </c>
      <c r="E765" s="87" t="s">
        <v>320</v>
      </c>
      <c r="F765" s="86">
        <v>-29.107896097099989</v>
      </c>
      <c r="G765" s="85">
        <v>0.64919154989530792</v>
      </c>
      <c r="H765" s="84">
        <v>32.459577494765398</v>
      </c>
    </row>
    <row r="766" spans="2:8" x14ac:dyDescent="0.6">
      <c r="B766" s="75" t="s">
        <v>111</v>
      </c>
      <c r="C766" s="75" t="str">
        <f t="shared" si="11"/>
        <v>Colorado Las Animas Arch</v>
      </c>
      <c r="D766" s="97" t="s">
        <v>461</v>
      </c>
      <c r="E766" s="83" t="s">
        <v>319</v>
      </c>
      <c r="F766" s="82">
        <v>-29.097896097099987</v>
      </c>
      <c r="G766" s="81">
        <v>0</v>
      </c>
      <c r="H766" s="80">
        <v>0</v>
      </c>
    </row>
    <row r="767" spans="2:8" x14ac:dyDescent="0.6">
      <c r="B767" s="75" t="s">
        <v>111</v>
      </c>
      <c r="C767" s="75" t="str">
        <f t="shared" si="11"/>
        <v>Colorado Las Animas Arch</v>
      </c>
      <c r="D767" s="97" t="s">
        <v>461</v>
      </c>
      <c r="E767" s="83" t="s">
        <v>318</v>
      </c>
      <c r="F767" s="82">
        <v>-24.256580080916656</v>
      </c>
      <c r="G767" s="81">
        <v>0</v>
      </c>
      <c r="H767" s="80">
        <v>0</v>
      </c>
    </row>
    <row r="768" spans="2:8" x14ac:dyDescent="0.6">
      <c r="B768" s="75" t="s">
        <v>111</v>
      </c>
      <c r="C768" s="75" t="str">
        <f t="shared" si="11"/>
        <v>Colorado Las Animas Arch</v>
      </c>
      <c r="D768" s="97" t="s">
        <v>461</v>
      </c>
      <c r="E768" s="83" t="s">
        <v>317</v>
      </c>
      <c r="F768" s="82">
        <v>-24.246580080916655</v>
      </c>
      <c r="G768" s="81">
        <v>0</v>
      </c>
      <c r="H768" s="80">
        <v>0</v>
      </c>
    </row>
    <row r="769" spans="2:8" x14ac:dyDescent="0.6">
      <c r="B769" s="75" t="s">
        <v>111</v>
      </c>
      <c r="C769" s="75" t="str">
        <f t="shared" si="11"/>
        <v>Colorado Las Animas Arch</v>
      </c>
      <c r="D769" s="97" t="s">
        <v>461</v>
      </c>
      <c r="E769" s="83" t="s">
        <v>316</v>
      </c>
      <c r="F769" s="82">
        <v>-19.405264064733323</v>
      </c>
      <c r="G769" s="81">
        <v>9.937061760065595E-2</v>
      </c>
      <c r="H769" s="80">
        <v>4.9685308800327981</v>
      </c>
    </row>
    <row r="770" spans="2:8" x14ac:dyDescent="0.6">
      <c r="B770" s="75" t="s">
        <v>111</v>
      </c>
      <c r="C770" s="75" t="str">
        <f t="shared" si="11"/>
        <v>Colorado Las Animas Arch</v>
      </c>
      <c r="D770" s="97" t="s">
        <v>461</v>
      </c>
      <c r="E770" s="83" t="s">
        <v>315</v>
      </c>
      <c r="F770" s="82">
        <v>-19.395264064733322</v>
      </c>
      <c r="G770" s="81">
        <v>0</v>
      </c>
      <c r="H770" s="80">
        <v>0</v>
      </c>
    </row>
    <row r="771" spans="2:8" x14ac:dyDescent="0.6">
      <c r="B771" s="75" t="s">
        <v>111</v>
      </c>
      <c r="C771" s="75" t="str">
        <f t="shared" si="11"/>
        <v>Colorado Las Animas Arch</v>
      </c>
      <c r="D771" s="97" t="s">
        <v>461</v>
      </c>
      <c r="E771" s="83" t="s">
        <v>314</v>
      </c>
      <c r="F771" s="82">
        <v>-14.553948048549994</v>
      </c>
      <c r="G771" s="81">
        <v>0</v>
      </c>
      <c r="H771" s="80">
        <v>0</v>
      </c>
    </row>
    <row r="772" spans="2:8" x14ac:dyDescent="0.6">
      <c r="B772" s="75" t="s">
        <v>111</v>
      </c>
      <c r="C772" s="75" t="str">
        <f t="shared" si="11"/>
        <v>Colorado Las Animas Arch</v>
      </c>
      <c r="D772" s="97" t="s">
        <v>461</v>
      </c>
      <c r="E772" s="83" t="s">
        <v>313</v>
      </c>
      <c r="F772" s="82">
        <v>-14.543948048549995</v>
      </c>
      <c r="G772" s="81">
        <v>0</v>
      </c>
      <c r="H772" s="80">
        <v>0</v>
      </c>
    </row>
    <row r="773" spans="2:8" x14ac:dyDescent="0.6">
      <c r="B773" s="75" t="s">
        <v>111</v>
      </c>
      <c r="C773" s="75" t="str">
        <f t="shared" ref="C773:C836" si="12">IF(D773="",C772,D773)</f>
        <v>Colorado Las Animas Arch</v>
      </c>
      <c r="D773" s="97" t="s">
        <v>461</v>
      </c>
      <c r="E773" s="83" t="s">
        <v>312</v>
      </c>
      <c r="F773" s="82">
        <v>-9.7026320323666617</v>
      </c>
      <c r="G773" s="81">
        <v>0</v>
      </c>
      <c r="H773" s="80">
        <v>0</v>
      </c>
    </row>
    <row r="774" spans="2:8" x14ac:dyDescent="0.6">
      <c r="B774" s="75" t="s">
        <v>111</v>
      </c>
      <c r="C774" s="75" t="str">
        <f t="shared" si="12"/>
        <v>Colorado Las Animas Arch</v>
      </c>
      <c r="D774" s="97" t="s">
        <v>461</v>
      </c>
      <c r="E774" s="83" t="s">
        <v>311</v>
      </c>
      <c r="F774" s="82">
        <v>-9.6926320323666619</v>
      </c>
      <c r="G774" s="81">
        <v>0</v>
      </c>
      <c r="H774" s="80">
        <v>0</v>
      </c>
    </row>
    <row r="775" spans="2:8" x14ac:dyDescent="0.6">
      <c r="B775" s="75" t="s">
        <v>111</v>
      </c>
      <c r="C775" s="75" t="str">
        <f t="shared" si="12"/>
        <v>Colorado Las Animas Arch</v>
      </c>
      <c r="D775" s="97" t="s">
        <v>461</v>
      </c>
      <c r="E775" s="83" t="s">
        <v>310</v>
      </c>
      <c r="F775" s="82">
        <v>-4.8513160161833309</v>
      </c>
      <c r="G775" s="81">
        <v>0</v>
      </c>
      <c r="H775" s="80">
        <v>0</v>
      </c>
    </row>
    <row r="776" spans="2:8" x14ac:dyDescent="0.6">
      <c r="B776" s="75" t="s">
        <v>111</v>
      </c>
      <c r="C776" s="75" t="str">
        <f t="shared" si="12"/>
        <v>Colorado Las Animas Arch</v>
      </c>
      <c r="D776" s="97" t="s">
        <v>461</v>
      </c>
      <c r="E776" s="83" t="s">
        <v>309</v>
      </c>
      <c r="F776" s="82">
        <v>-4.8413160161833311</v>
      </c>
      <c r="G776" s="81">
        <v>0</v>
      </c>
      <c r="H776" s="80">
        <v>0</v>
      </c>
    </row>
    <row r="777" spans="2:8" x14ac:dyDescent="0.6">
      <c r="B777" s="75" t="s">
        <v>111</v>
      </c>
      <c r="C777" s="75" t="str">
        <f t="shared" si="12"/>
        <v>Colorado Las Animas Arch</v>
      </c>
      <c r="D777" s="97" t="s">
        <v>461</v>
      </c>
      <c r="E777" s="83" t="s">
        <v>308</v>
      </c>
      <c r="F777" s="82">
        <v>0</v>
      </c>
      <c r="G777" s="81">
        <v>0</v>
      </c>
      <c r="H777" s="80">
        <v>0</v>
      </c>
    </row>
    <row r="778" spans="2:8" x14ac:dyDescent="0.6">
      <c r="B778" s="75" t="s">
        <v>111</v>
      </c>
      <c r="C778" s="75" t="str">
        <f t="shared" si="12"/>
        <v>Colorado Las Animas Arch</v>
      </c>
      <c r="D778" s="97" t="s">
        <v>461</v>
      </c>
      <c r="E778" s="83" t="s">
        <v>307</v>
      </c>
      <c r="F778" s="82">
        <v>0.01</v>
      </c>
      <c r="G778" s="81">
        <v>0</v>
      </c>
      <c r="H778" s="80">
        <v>0</v>
      </c>
    </row>
    <row r="779" spans="2:8" x14ac:dyDescent="0.6">
      <c r="B779" s="75" t="s">
        <v>111</v>
      </c>
      <c r="C779" s="75" t="str">
        <f t="shared" si="12"/>
        <v>Colorado Las Animas Arch</v>
      </c>
      <c r="D779" s="97" t="s">
        <v>461</v>
      </c>
      <c r="E779" s="83" t="s">
        <v>306</v>
      </c>
      <c r="F779" s="82">
        <v>4.8513160161833309</v>
      </c>
      <c r="G779" s="81">
        <v>8.9000607111936483E-2</v>
      </c>
      <c r="H779" s="80">
        <v>4.4500303555968239</v>
      </c>
    </row>
    <row r="780" spans="2:8" x14ac:dyDescent="0.6">
      <c r="B780" s="75" t="s">
        <v>111</v>
      </c>
      <c r="C780" s="75" t="str">
        <f t="shared" si="12"/>
        <v>Colorado Las Animas Arch</v>
      </c>
      <c r="D780" s="97" t="s">
        <v>461</v>
      </c>
      <c r="E780" s="83" t="s">
        <v>305</v>
      </c>
      <c r="F780" s="82">
        <v>4.8613160161833306</v>
      </c>
      <c r="G780" s="81">
        <v>35.401471572120357</v>
      </c>
      <c r="H780" s="80">
        <v>1770.0735786060179</v>
      </c>
    </row>
    <row r="781" spans="2:8" x14ac:dyDescent="0.6">
      <c r="B781" s="75" t="s">
        <v>111</v>
      </c>
      <c r="C781" s="75" t="str">
        <f t="shared" si="12"/>
        <v>Colorado Las Animas Arch</v>
      </c>
      <c r="D781" s="97" t="s">
        <v>461</v>
      </c>
      <c r="E781" s="83" t="s">
        <v>304</v>
      </c>
      <c r="F781" s="82">
        <v>9.7026320323666617</v>
      </c>
      <c r="G781" s="81">
        <v>0</v>
      </c>
      <c r="H781" s="80">
        <v>0</v>
      </c>
    </row>
    <row r="782" spans="2:8" x14ac:dyDescent="0.6">
      <c r="B782" s="75" t="s">
        <v>111</v>
      </c>
      <c r="C782" s="75" t="str">
        <f t="shared" si="12"/>
        <v>Colorado Las Animas Arch</v>
      </c>
      <c r="D782" s="97" t="s">
        <v>461</v>
      </c>
      <c r="E782" s="83" t="s">
        <v>303</v>
      </c>
      <c r="F782" s="82">
        <v>9.7126320323666615</v>
      </c>
      <c r="G782" s="81">
        <v>124.12871128044159</v>
      </c>
      <c r="H782" s="80">
        <v>6206.4355640220792</v>
      </c>
    </row>
    <row r="783" spans="2:8" x14ac:dyDescent="0.6">
      <c r="B783" s="75" t="s">
        <v>111</v>
      </c>
      <c r="C783" s="75" t="str">
        <f t="shared" si="12"/>
        <v>Colorado Las Animas Arch</v>
      </c>
      <c r="D783" s="97" t="s">
        <v>461</v>
      </c>
      <c r="E783" s="83" t="s">
        <v>302</v>
      </c>
      <c r="F783" s="82">
        <v>14.553948048549994</v>
      </c>
      <c r="G783" s="81">
        <v>4.5743822737112194E-2</v>
      </c>
      <c r="H783" s="80">
        <v>2.2871911368556099</v>
      </c>
    </row>
    <row r="784" spans="2:8" x14ac:dyDescent="0.6">
      <c r="B784" s="75" t="s">
        <v>111</v>
      </c>
      <c r="C784" s="75" t="str">
        <f t="shared" si="12"/>
        <v>Colorado Las Animas Arch</v>
      </c>
      <c r="D784" s="97" t="s">
        <v>461</v>
      </c>
      <c r="E784" s="83" t="s">
        <v>301</v>
      </c>
      <c r="F784" s="82">
        <v>14.563948048549994</v>
      </c>
      <c r="G784" s="81">
        <v>19.617101700885556</v>
      </c>
      <c r="H784" s="80">
        <v>980.85508504427776</v>
      </c>
    </row>
    <row r="785" spans="2:8" x14ac:dyDescent="0.6">
      <c r="B785" s="75" t="s">
        <v>111</v>
      </c>
      <c r="C785" s="75" t="str">
        <f t="shared" si="12"/>
        <v>Colorado Las Animas Arch</v>
      </c>
      <c r="D785" s="97" t="s">
        <v>461</v>
      </c>
      <c r="E785" s="83" t="s">
        <v>300</v>
      </c>
      <c r="F785" s="82">
        <v>19.405264064733323</v>
      </c>
      <c r="G785" s="81">
        <v>0</v>
      </c>
      <c r="H785" s="80">
        <v>0</v>
      </c>
    </row>
    <row r="786" spans="2:8" x14ac:dyDescent="0.6">
      <c r="B786" s="75" t="s">
        <v>111</v>
      </c>
      <c r="C786" s="75" t="str">
        <f t="shared" si="12"/>
        <v>Colorado Las Animas Arch</v>
      </c>
      <c r="D786" s="97" t="s">
        <v>461</v>
      </c>
      <c r="E786" s="83" t="s">
        <v>299</v>
      </c>
      <c r="F786" s="82">
        <v>19.415264064733325</v>
      </c>
      <c r="G786" s="81">
        <v>4.9465836031014714</v>
      </c>
      <c r="H786" s="80">
        <v>247.32918015507354</v>
      </c>
    </row>
    <row r="787" spans="2:8" x14ac:dyDescent="0.6">
      <c r="B787" s="75" t="s">
        <v>111</v>
      </c>
      <c r="C787" s="75" t="str">
        <f t="shared" si="12"/>
        <v>Colorado Las Animas Arch</v>
      </c>
      <c r="D787" s="97" t="s">
        <v>461</v>
      </c>
      <c r="E787" s="83" t="s">
        <v>298</v>
      </c>
      <c r="F787" s="82">
        <v>24.256580080916656</v>
      </c>
      <c r="G787" s="81">
        <v>0</v>
      </c>
      <c r="H787" s="80">
        <v>0</v>
      </c>
    </row>
    <row r="788" spans="2:8" x14ac:dyDescent="0.6">
      <c r="B788" s="75" t="s">
        <v>111</v>
      </c>
      <c r="C788" s="75" t="str">
        <f t="shared" si="12"/>
        <v>Colorado Las Animas Arch</v>
      </c>
      <c r="D788" s="97" t="s">
        <v>461</v>
      </c>
      <c r="E788" s="83" t="s">
        <v>297</v>
      </c>
      <c r="F788" s="82">
        <v>24.266580080916658</v>
      </c>
      <c r="G788" s="81">
        <v>3.5602011930778481</v>
      </c>
      <c r="H788" s="80">
        <v>178.0100596538924</v>
      </c>
    </row>
    <row r="789" spans="2:8" x14ac:dyDescent="0.6">
      <c r="B789" s="75" t="s">
        <v>111</v>
      </c>
      <c r="C789" s="75" t="str">
        <f t="shared" si="12"/>
        <v>Colorado Las Animas Arch</v>
      </c>
      <c r="D789" s="97" t="s">
        <v>461</v>
      </c>
      <c r="E789" s="83" t="s">
        <v>296</v>
      </c>
      <c r="F789" s="82">
        <v>29.107896097099989</v>
      </c>
      <c r="G789" s="81">
        <v>0</v>
      </c>
      <c r="H789" s="80">
        <v>0</v>
      </c>
    </row>
    <row r="790" spans="2:8" x14ac:dyDescent="0.6">
      <c r="B790" s="75" t="s">
        <v>111</v>
      </c>
      <c r="C790" s="75" t="str">
        <f t="shared" si="12"/>
        <v>Colorado Las Animas Arch</v>
      </c>
      <c r="D790" s="97" t="s">
        <v>461</v>
      </c>
      <c r="E790" s="83" t="s">
        <v>295</v>
      </c>
      <c r="F790" s="82">
        <v>29.11789609709999</v>
      </c>
      <c r="G790" s="81">
        <v>9.1493323140613221</v>
      </c>
      <c r="H790" s="80">
        <v>457.46661570306611</v>
      </c>
    </row>
    <row r="791" spans="2:8" x14ac:dyDescent="0.6">
      <c r="B791" s="75" t="s">
        <v>111</v>
      </c>
      <c r="C791" s="75" t="str">
        <f t="shared" si="12"/>
        <v>Colorado Las Animas Arch</v>
      </c>
      <c r="D791" s="97" t="s">
        <v>461</v>
      </c>
      <c r="E791" s="83" t="s">
        <v>294</v>
      </c>
      <c r="F791" s="82">
        <v>33.959212113283321</v>
      </c>
      <c r="G791" s="81">
        <v>0</v>
      </c>
      <c r="H791" s="80">
        <v>0</v>
      </c>
    </row>
    <row r="792" spans="2:8" x14ac:dyDescent="0.6">
      <c r="B792" s="75" t="s">
        <v>111</v>
      </c>
      <c r="C792" s="75" t="str">
        <f t="shared" si="12"/>
        <v>Colorado Las Animas Arch</v>
      </c>
      <c r="D792" s="97" t="s">
        <v>461</v>
      </c>
      <c r="E792" s="83" t="s">
        <v>293</v>
      </c>
      <c r="F792" s="82">
        <v>33.969212113283319</v>
      </c>
      <c r="G792" s="81">
        <v>5.3116532122608655</v>
      </c>
      <c r="H792" s="80">
        <v>265.58266061304323</v>
      </c>
    </row>
    <row r="793" spans="2:8" x14ac:dyDescent="0.6">
      <c r="B793" s="75" t="s">
        <v>111</v>
      </c>
      <c r="C793" s="75" t="str">
        <f t="shared" si="12"/>
        <v>Colorado Las Animas Arch</v>
      </c>
      <c r="D793" s="97" t="s">
        <v>461</v>
      </c>
      <c r="E793" s="83" t="s">
        <v>292</v>
      </c>
      <c r="F793" s="82">
        <v>38.810528129466647</v>
      </c>
      <c r="G793" s="81">
        <v>0</v>
      </c>
      <c r="H793" s="80">
        <v>0</v>
      </c>
    </row>
    <row r="794" spans="2:8" x14ac:dyDescent="0.6">
      <c r="B794" s="75" t="s">
        <v>111</v>
      </c>
      <c r="C794" s="75" t="str">
        <f t="shared" si="12"/>
        <v>Colorado Las Animas Arch</v>
      </c>
      <c r="D794" s="97" t="s">
        <v>461</v>
      </c>
      <c r="E794" s="83" t="s">
        <v>291</v>
      </c>
      <c r="F794" s="82">
        <v>38.820528129466645</v>
      </c>
      <c r="G794" s="81">
        <v>0.7575430759706232</v>
      </c>
      <c r="H794" s="80">
        <v>37.877153798531161</v>
      </c>
    </row>
    <row r="795" spans="2:8" x14ac:dyDescent="0.6">
      <c r="B795" s="75" t="s">
        <v>111</v>
      </c>
      <c r="C795" s="75" t="str">
        <f t="shared" si="12"/>
        <v>Colorado Las Animas Arch</v>
      </c>
      <c r="D795" s="97" t="s">
        <v>461</v>
      </c>
      <c r="E795" s="83" t="s">
        <v>290</v>
      </c>
      <c r="F795" s="82">
        <v>43.66184414564998</v>
      </c>
      <c r="G795" s="81">
        <v>0</v>
      </c>
      <c r="H795" s="80">
        <v>0</v>
      </c>
    </row>
    <row r="796" spans="2:8" x14ac:dyDescent="0.6">
      <c r="B796" s="75" t="s">
        <v>111</v>
      </c>
      <c r="C796" s="75" t="str">
        <f t="shared" si="12"/>
        <v>Colorado Las Animas Arch</v>
      </c>
      <c r="D796" s="97" t="s">
        <v>461</v>
      </c>
      <c r="E796" s="83" t="s">
        <v>289</v>
      </c>
      <c r="F796" s="82">
        <v>43.671844145649978</v>
      </c>
      <c r="G796" s="81">
        <v>0.1787244900728415</v>
      </c>
      <c r="H796" s="80">
        <v>8.9362245036420749</v>
      </c>
    </row>
    <row r="797" spans="2:8" x14ac:dyDescent="0.6">
      <c r="B797" s="75" t="s">
        <v>111</v>
      </c>
      <c r="C797" s="75" t="str">
        <f t="shared" si="12"/>
        <v>Colorado Las Animas Arch</v>
      </c>
      <c r="D797" s="97" t="s">
        <v>461</v>
      </c>
      <c r="E797" s="83" t="s">
        <v>288</v>
      </c>
      <c r="F797" s="82">
        <v>48.513160161833312</v>
      </c>
      <c r="G797" s="81">
        <v>0</v>
      </c>
      <c r="H797" s="80">
        <v>0</v>
      </c>
    </row>
    <row r="798" spans="2:8" x14ac:dyDescent="0.6">
      <c r="B798" s="75" t="s">
        <v>111</v>
      </c>
      <c r="C798" s="75" t="str">
        <f t="shared" si="12"/>
        <v>Colorado Las Animas Arch</v>
      </c>
      <c r="D798" s="97" t="s">
        <v>461</v>
      </c>
      <c r="E798" s="83" t="s">
        <v>287</v>
      </c>
      <c r="F798" s="82">
        <v>48.52316016183331</v>
      </c>
      <c r="G798" s="81">
        <v>0.36476929599646274</v>
      </c>
      <c r="H798" s="80">
        <v>18.238464799823138</v>
      </c>
    </row>
    <row r="799" spans="2:8" x14ac:dyDescent="0.6">
      <c r="B799" s="75" t="s">
        <v>111</v>
      </c>
      <c r="C799" s="75" t="str">
        <f t="shared" si="12"/>
        <v>Colorado Las Animas Arch</v>
      </c>
      <c r="D799" s="97" t="s">
        <v>461</v>
      </c>
      <c r="E799" s="83" t="s">
        <v>286</v>
      </c>
      <c r="F799" s="82">
        <v>53.364476178016645</v>
      </c>
      <c r="G799" s="81">
        <v>0</v>
      </c>
      <c r="H799" s="80">
        <v>0</v>
      </c>
    </row>
    <row r="800" spans="2:8" x14ac:dyDescent="0.6">
      <c r="B800" s="75" t="s">
        <v>111</v>
      </c>
      <c r="C800" s="75" t="str">
        <f t="shared" si="12"/>
        <v>Colorado Las Animas Arch</v>
      </c>
      <c r="D800" s="97" t="s">
        <v>461</v>
      </c>
      <c r="E800" s="83" t="s">
        <v>285</v>
      </c>
      <c r="F800" s="82">
        <v>53.374476178016643</v>
      </c>
      <c r="G800" s="81">
        <v>0.13533324502350844</v>
      </c>
      <c r="H800" s="80">
        <v>6.766662251175422</v>
      </c>
    </row>
    <row r="801" spans="2:8" x14ac:dyDescent="0.6">
      <c r="B801" s="75" t="s">
        <v>111</v>
      </c>
      <c r="C801" s="75" t="str">
        <f t="shared" si="12"/>
        <v>Colorado Las Animas Arch</v>
      </c>
      <c r="D801" s="97" t="s">
        <v>461</v>
      </c>
      <c r="E801" s="83" t="s">
        <v>284</v>
      </c>
      <c r="F801" s="82">
        <v>58.215792194199977</v>
      </c>
      <c r="G801" s="81">
        <v>0</v>
      </c>
      <c r="H801" s="80">
        <v>0</v>
      </c>
    </row>
    <row r="802" spans="2:8" ht="13.75" thickBot="1" x14ac:dyDescent="0.75">
      <c r="B802" s="75" t="s">
        <v>111</v>
      </c>
      <c r="C802" s="75" t="str">
        <f t="shared" si="12"/>
        <v>Colorado Las Animas Arch</v>
      </c>
      <c r="D802" s="98" t="s">
        <v>461</v>
      </c>
      <c r="E802" s="79" t="s">
        <v>282</v>
      </c>
      <c r="F802" s="78">
        <v>58.225792194199975</v>
      </c>
      <c r="G802" s="77">
        <v>0.32700173426022916</v>
      </c>
      <c r="H802" s="76">
        <v>16.350086713011461</v>
      </c>
    </row>
    <row r="803" spans="2:8" x14ac:dyDescent="0.6">
      <c r="B803" s="75" t="s">
        <v>111</v>
      </c>
      <c r="C803" s="75" t="str">
        <f t="shared" si="12"/>
        <v>Colorado Las Vegas-Raton Basin</v>
      </c>
      <c r="D803" s="96" t="s">
        <v>460</v>
      </c>
      <c r="E803" s="87" t="s">
        <v>320</v>
      </c>
      <c r="F803" s="86">
        <v>-29.107896097099989</v>
      </c>
      <c r="G803" s="85">
        <v>0</v>
      </c>
      <c r="H803" s="84">
        <v>0</v>
      </c>
    </row>
    <row r="804" spans="2:8" x14ac:dyDescent="0.6">
      <c r="B804" s="75" t="s">
        <v>111</v>
      </c>
      <c r="C804" s="75" t="str">
        <f t="shared" si="12"/>
        <v>Colorado Las Vegas-Raton Basin</v>
      </c>
      <c r="D804" s="97" t="s">
        <v>460</v>
      </c>
      <c r="E804" s="83" t="s">
        <v>319</v>
      </c>
      <c r="F804" s="82">
        <v>-29.097896097099987</v>
      </c>
      <c r="G804" s="81">
        <v>0</v>
      </c>
      <c r="H804" s="80">
        <v>0</v>
      </c>
    </row>
    <row r="805" spans="2:8" x14ac:dyDescent="0.6">
      <c r="B805" s="75" t="s">
        <v>111</v>
      </c>
      <c r="C805" s="75" t="str">
        <f t="shared" si="12"/>
        <v>Colorado Las Vegas-Raton Basin</v>
      </c>
      <c r="D805" s="97" t="s">
        <v>460</v>
      </c>
      <c r="E805" s="83" t="s">
        <v>318</v>
      </c>
      <c r="F805" s="82">
        <v>-24.256580080916656</v>
      </c>
      <c r="G805" s="81">
        <v>0</v>
      </c>
      <c r="H805" s="80">
        <v>0</v>
      </c>
    </row>
    <row r="806" spans="2:8" x14ac:dyDescent="0.6">
      <c r="B806" s="75" t="s">
        <v>111</v>
      </c>
      <c r="C806" s="75" t="str">
        <f t="shared" si="12"/>
        <v>Colorado Las Vegas-Raton Basin</v>
      </c>
      <c r="D806" s="97" t="s">
        <v>460</v>
      </c>
      <c r="E806" s="83" t="s">
        <v>317</v>
      </c>
      <c r="F806" s="82">
        <v>-24.246580080916655</v>
      </c>
      <c r="G806" s="81">
        <v>0</v>
      </c>
      <c r="H806" s="80">
        <v>0</v>
      </c>
    </row>
    <row r="807" spans="2:8" x14ac:dyDescent="0.6">
      <c r="B807" s="75" t="s">
        <v>111</v>
      </c>
      <c r="C807" s="75" t="str">
        <f t="shared" si="12"/>
        <v>Colorado Las Vegas-Raton Basin</v>
      </c>
      <c r="D807" s="97" t="s">
        <v>460</v>
      </c>
      <c r="E807" s="83" t="s">
        <v>316</v>
      </c>
      <c r="F807" s="82">
        <v>-19.405264064733323</v>
      </c>
      <c r="G807" s="81">
        <v>0</v>
      </c>
      <c r="H807" s="80">
        <v>0</v>
      </c>
    </row>
    <row r="808" spans="2:8" x14ac:dyDescent="0.6">
      <c r="B808" s="75" t="s">
        <v>111</v>
      </c>
      <c r="C808" s="75" t="str">
        <f t="shared" si="12"/>
        <v>Colorado Las Vegas-Raton Basin</v>
      </c>
      <c r="D808" s="97" t="s">
        <v>460</v>
      </c>
      <c r="E808" s="83" t="s">
        <v>315</v>
      </c>
      <c r="F808" s="82">
        <v>-19.395264064733322</v>
      </c>
      <c r="G808" s="81">
        <v>0</v>
      </c>
      <c r="H808" s="80">
        <v>0</v>
      </c>
    </row>
    <row r="809" spans="2:8" x14ac:dyDescent="0.6">
      <c r="B809" s="75" t="s">
        <v>111</v>
      </c>
      <c r="C809" s="75" t="str">
        <f t="shared" si="12"/>
        <v>Colorado Las Vegas-Raton Basin</v>
      </c>
      <c r="D809" s="97" t="s">
        <v>460</v>
      </c>
      <c r="E809" s="83" t="s">
        <v>314</v>
      </c>
      <c r="F809" s="82">
        <v>-14.553948048549994</v>
      </c>
      <c r="G809" s="81">
        <v>0</v>
      </c>
      <c r="H809" s="80">
        <v>0</v>
      </c>
    </row>
    <row r="810" spans="2:8" x14ac:dyDescent="0.6">
      <c r="B810" s="75" t="s">
        <v>111</v>
      </c>
      <c r="C810" s="75" t="str">
        <f t="shared" si="12"/>
        <v>Colorado Las Vegas-Raton Basin</v>
      </c>
      <c r="D810" s="97" t="s">
        <v>460</v>
      </c>
      <c r="E810" s="83" t="s">
        <v>313</v>
      </c>
      <c r="F810" s="82">
        <v>-14.543948048549995</v>
      </c>
      <c r="G810" s="81">
        <v>0</v>
      </c>
      <c r="H810" s="80">
        <v>0</v>
      </c>
    </row>
    <row r="811" spans="2:8" x14ac:dyDescent="0.6">
      <c r="B811" s="75" t="s">
        <v>111</v>
      </c>
      <c r="C811" s="75" t="str">
        <f t="shared" si="12"/>
        <v>Colorado Las Vegas-Raton Basin</v>
      </c>
      <c r="D811" s="97" t="s">
        <v>460</v>
      </c>
      <c r="E811" s="83" t="s">
        <v>312</v>
      </c>
      <c r="F811" s="82">
        <v>-9.7026320323666617</v>
      </c>
      <c r="G811" s="81">
        <v>0</v>
      </c>
      <c r="H811" s="80">
        <v>0</v>
      </c>
    </row>
    <row r="812" spans="2:8" x14ac:dyDescent="0.6">
      <c r="B812" s="75" t="s">
        <v>111</v>
      </c>
      <c r="C812" s="75" t="str">
        <f t="shared" si="12"/>
        <v>Colorado Las Vegas-Raton Basin</v>
      </c>
      <c r="D812" s="97" t="s">
        <v>460</v>
      </c>
      <c r="E812" s="83" t="s">
        <v>311</v>
      </c>
      <c r="F812" s="82">
        <v>-9.6926320323666619</v>
      </c>
      <c r="G812" s="81">
        <v>0</v>
      </c>
      <c r="H812" s="80">
        <v>0</v>
      </c>
    </row>
    <row r="813" spans="2:8" x14ac:dyDescent="0.6">
      <c r="B813" s="75" t="s">
        <v>111</v>
      </c>
      <c r="C813" s="75" t="str">
        <f t="shared" si="12"/>
        <v>Colorado Las Vegas-Raton Basin</v>
      </c>
      <c r="D813" s="97" t="s">
        <v>460</v>
      </c>
      <c r="E813" s="83" t="s">
        <v>310</v>
      </c>
      <c r="F813" s="82">
        <v>-4.8513160161833309</v>
      </c>
      <c r="G813" s="81">
        <v>0</v>
      </c>
      <c r="H813" s="80">
        <v>0</v>
      </c>
    </row>
    <row r="814" spans="2:8" x14ac:dyDescent="0.6">
      <c r="B814" s="75" t="s">
        <v>111</v>
      </c>
      <c r="C814" s="75" t="str">
        <f t="shared" si="12"/>
        <v>Colorado Las Vegas-Raton Basin</v>
      </c>
      <c r="D814" s="97" t="s">
        <v>460</v>
      </c>
      <c r="E814" s="83" t="s">
        <v>309</v>
      </c>
      <c r="F814" s="82">
        <v>-4.8413160161833311</v>
      </c>
      <c r="G814" s="81">
        <v>0</v>
      </c>
      <c r="H814" s="80">
        <v>0</v>
      </c>
    </row>
    <row r="815" spans="2:8" x14ac:dyDescent="0.6">
      <c r="B815" s="75" t="s">
        <v>111</v>
      </c>
      <c r="C815" s="75" t="str">
        <f t="shared" si="12"/>
        <v>Colorado Las Vegas-Raton Basin</v>
      </c>
      <c r="D815" s="97" t="s">
        <v>460</v>
      </c>
      <c r="E815" s="83" t="s">
        <v>308</v>
      </c>
      <c r="F815" s="82">
        <v>0</v>
      </c>
      <c r="G815" s="81">
        <v>0</v>
      </c>
      <c r="H815" s="80">
        <v>0</v>
      </c>
    </row>
    <row r="816" spans="2:8" x14ac:dyDescent="0.6">
      <c r="B816" s="75" t="s">
        <v>111</v>
      </c>
      <c r="C816" s="75" t="str">
        <f t="shared" si="12"/>
        <v>Colorado Las Vegas-Raton Basin</v>
      </c>
      <c r="D816" s="97" t="s">
        <v>460</v>
      </c>
      <c r="E816" s="83" t="s">
        <v>307</v>
      </c>
      <c r="F816" s="82">
        <v>0.01</v>
      </c>
      <c r="G816" s="81">
        <v>0</v>
      </c>
      <c r="H816" s="80">
        <v>0</v>
      </c>
    </row>
    <row r="817" spans="2:8" x14ac:dyDescent="0.6">
      <c r="B817" s="75" t="s">
        <v>111</v>
      </c>
      <c r="C817" s="75" t="str">
        <f t="shared" si="12"/>
        <v>Colorado Las Vegas-Raton Basin</v>
      </c>
      <c r="D817" s="97" t="s">
        <v>460</v>
      </c>
      <c r="E817" s="83" t="s">
        <v>306</v>
      </c>
      <c r="F817" s="82">
        <v>4.8513160161833309</v>
      </c>
      <c r="G817" s="81">
        <v>0</v>
      </c>
      <c r="H817" s="80">
        <v>0</v>
      </c>
    </row>
    <row r="818" spans="2:8" x14ac:dyDescent="0.6">
      <c r="B818" s="75" t="s">
        <v>111</v>
      </c>
      <c r="C818" s="75" t="str">
        <f t="shared" si="12"/>
        <v>Colorado Las Vegas-Raton Basin</v>
      </c>
      <c r="D818" s="97" t="s">
        <v>460</v>
      </c>
      <c r="E818" s="83" t="s">
        <v>305</v>
      </c>
      <c r="F818" s="82">
        <v>4.8613160161833306</v>
      </c>
      <c r="G818" s="81">
        <v>3.8964298959235499</v>
      </c>
      <c r="H818" s="80">
        <v>194.82149479617749</v>
      </c>
    </row>
    <row r="819" spans="2:8" x14ac:dyDescent="0.6">
      <c r="B819" s="75" t="s">
        <v>111</v>
      </c>
      <c r="C819" s="75" t="str">
        <f t="shared" si="12"/>
        <v>Colorado Las Vegas-Raton Basin</v>
      </c>
      <c r="D819" s="97" t="s">
        <v>460</v>
      </c>
      <c r="E819" s="83" t="s">
        <v>304</v>
      </c>
      <c r="F819" s="82">
        <v>9.7026320323666617</v>
      </c>
      <c r="G819" s="81">
        <v>0</v>
      </c>
      <c r="H819" s="80">
        <v>0</v>
      </c>
    </row>
    <row r="820" spans="2:8" x14ac:dyDescent="0.6">
      <c r="B820" s="75" t="s">
        <v>111</v>
      </c>
      <c r="C820" s="75" t="str">
        <f t="shared" si="12"/>
        <v>Colorado Las Vegas-Raton Basin</v>
      </c>
      <c r="D820" s="97" t="s">
        <v>460</v>
      </c>
      <c r="E820" s="83" t="s">
        <v>303</v>
      </c>
      <c r="F820" s="82">
        <v>9.7126320323666615</v>
      </c>
      <c r="G820" s="81">
        <v>9.4902299636475007</v>
      </c>
      <c r="H820" s="80">
        <v>474.51149818237502</v>
      </c>
    </row>
    <row r="821" spans="2:8" x14ac:dyDescent="0.6">
      <c r="B821" s="75" t="s">
        <v>111</v>
      </c>
      <c r="C821" s="75" t="str">
        <f t="shared" si="12"/>
        <v>Colorado Las Vegas-Raton Basin</v>
      </c>
      <c r="D821" s="97" t="s">
        <v>460</v>
      </c>
      <c r="E821" s="83" t="s">
        <v>302</v>
      </c>
      <c r="F821" s="82">
        <v>14.553948048549994</v>
      </c>
      <c r="G821" s="81">
        <v>0</v>
      </c>
      <c r="H821" s="80">
        <v>0</v>
      </c>
    </row>
    <row r="822" spans="2:8" x14ac:dyDescent="0.6">
      <c r="B822" s="75" t="s">
        <v>111</v>
      </c>
      <c r="C822" s="75" t="str">
        <f t="shared" si="12"/>
        <v>Colorado Las Vegas-Raton Basin</v>
      </c>
      <c r="D822" s="97" t="s">
        <v>460</v>
      </c>
      <c r="E822" s="83" t="s">
        <v>301</v>
      </c>
      <c r="F822" s="82">
        <v>14.563948048549994</v>
      </c>
      <c r="G822" s="81">
        <v>3.5622817522348957</v>
      </c>
      <c r="H822" s="80">
        <v>178.11408761174476</v>
      </c>
    </row>
    <row r="823" spans="2:8" x14ac:dyDescent="0.6">
      <c r="B823" s="75" t="s">
        <v>111</v>
      </c>
      <c r="C823" s="75" t="str">
        <f t="shared" si="12"/>
        <v>Colorado Las Vegas-Raton Basin</v>
      </c>
      <c r="D823" s="97" t="s">
        <v>460</v>
      </c>
      <c r="E823" s="83" t="s">
        <v>300</v>
      </c>
      <c r="F823" s="82">
        <v>19.405264064733323</v>
      </c>
      <c r="G823" s="81">
        <v>0</v>
      </c>
      <c r="H823" s="80">
        <v>0</v>
      </c>
    </row>
    <row r="824" spans="2:8" x14ac:dyDescent="0.6">
      <c r="B824" s="75" t="s">
        <v>111</v>
      </c>
      <c r="C824" s="75" t="str">
        <f t="shared" si="12"/>
        <v>Colorado Las Vegas-Raton Basin</v>
      </c>
      <c r="D824" s="97" t="s">
        <v>460</v>
      </c>
      <c r="E824" s="83" t="s">
        <v>299</v>
      </c>
      <c r="F824" s="82">
        <v>19.415264064733325</v>
      </c>
      <c r="G824" s="81">
        <v>2.7399830686316822</v>
      </c>
      <c r="H824" s="80">
        <v>136.99915343158409</v>
      </c>
    </row>
    <row r="825" spans="2:8" x14ac:dyDescent="0.6">
      <c r="B825" s="75" t="s">
        <v>111</v>
      </c>
      <c r="C825" s="75" t="str">
        <f t="shared" si="12"/>
        <v>Colorado Las Vegas-Raton Basin</v>
      </c>
      <c r="D825" s="97" t="s">
        <v>460</v>
      </c>
      <c r="E825" s="83" t="s">
        <v>298</v>
      </c>
      <c r="F825" s="82">
        <v>24.256580080916656</v>
      </c>
      <c r="G825" s="81">
        <v>0</v>
      </c>
      <c r="H825" s="80">
        <v>0</v>
      </c>
    </row>
    <row r="826" spans="2:8" x14ac:dyDescent="0.6">
      <c r="B826" s="75" t="s">
        <v>111</v>
      </c>
      <c r="C826" s="75" t="str">
        <f t="shared" si="12"/>
        <v>Colorado Las Vegas-Raton Basin</v>
      </c>
      <c r="D826" s="97" t="s">
        <v>460</v>
      </c>
      <c r="E826" s="83" t="s">
        <v>297</v>
      </c>
      <c r="F826" s="82">
        <v>24.266580080916658</v>
      </c>
      <c r="G826" s="81">
        <v>1.7237666205908528</v>
      </c>
      <c r="H826" s="80">
        <v>86.188331029542653</v>
      </c>
    </row>
    <row r="827" spans="2:8" x14ac:dyDescent="0.6">
      <c r="B827" s="75" t="s">
        <v>111</v>
      </c>
      <c r="C827" s="75" t="str">
        <f t="shared" si="12"/>
        <v>Colorado Las Vegas-Raton Basin</v>
      </c>
      <c r="D827" s="97" t="s">
        <v>460</v>
      </c>
      <c r="E827" s="83" t="s">
        <v>296</v>
      </c>
      <c r="F827" s="82">
        <v>29.107896097099989</v>
      </c>
      <c r="G827" s="81">
        <v>0</v>
      </c>
      <c r="H827" s="80">
        <v>0</v>
      </c>
    </row>
    <row r="828" spans="2:8" x14ac:dyDescent="0.6">
      <c r="B828" s="75" t="s">
        <v>111</v>
      </c>
      <c r="C828" s="75" t="str">
        <f t="shared" si="12"/>
        <v>Colorado Las Vegas-Raton Basin</v>
      </c>
      <c r="D828" s="97" t="s">
        <v>460</v>
      </c>
      <c r="E828" s="83" t="s">
        <v>295</v>
      </c>
      <c r="F828" s="82">
        <v>29.11789609709999</v>
      </c>
      <c r="G828" s="81">
        <v>1.2846511596989194</v>
      </c>
      <c r="H828" s="80">
        <v>64.23255798494597</v>
      </c>
    </row>
    <row r="829" spans="2:8" x14ac:dyDescent="0.6">
      <c r="B829" s="75" t="s">
        <v>111</v>
      </c>
      <c r="C829" s="75" t="str">
        <f t="shared" si="12"/>
        <v>Colorado Las Vegas-Raton Basin</v>
      </c>
      <c r="D829" s="97" t="s">
        <v>460</v>
      </c>
      <c r="E829" s="83" t="s">
        <v>294</v>
      </c>
      <c r="F829" s="82">
        <v>33.959212113283321</v>
      </c>
      <c r="G829" s="81">
        <v>0</v>
      </c>
      <c r="H829" s="80">
        <v>0</v>
      </c>
    </row>
    <row r="830" spans="2:8" x14ac:dyDescent="0.6">
      <c r="B830" s="75" t="s">
        <v>111</v>
      </c>
      <c r="C830" s="75" t="str">
        <f t="shared" si="12"/>
        <v>Colorado Las Vegas-Raton Basin</v>
      </c>
      <c r="D830" s="97" t="s">
        <v>460</v>
      </c>
      <c r="E830" s="83" t="s">
        <v>293</v>
      </c>
      <c r="F830" s="82">
        <v>33.969212113283319</v>
      </c>
      <c r="G830" s="81">
        <v>0.59221471031666439</v>
      </c>
      <c r="H830" s="80">
        <v>29.610735515833216</v>
      </c>
    </row>
    <row r="831" spans="2:8" x14ac:dyDescent="0.6">
      <c r="B831" s="75" t="s">
        <v>111</v>
      </c>
      <c r="C831" s="75" t="str">
        <f t="shared" si="12"/>
        <v>Colorado Las Vegas-Raton Basin</v>
      </c>
      <c r="D831" s="97" t="s">
        <v>460</v>
      </c>
      <c r="E831" s="83" t="s">
        <v>292</v>
      </c>
      <c r="F831" s="82">
        <v>38.810528129466647</v>
      </c>
      <c r="G831" s="81">
        <v>0</v>
      </c>
      <c r="H831" s="80">
        <v>0</v>
      </c>
    </row>
    <row r="832" spans="2:8" x14ac:dyDescent="0.6">
      <c r="B832" s="75" t="s">
        <v>111</v>
      </c>
      <c r="C832" s="75" t="str">
        <f t="shared" si="12"/>
        <v>Colorado Las Vegas-Raton Basin</v>
      </c>
      <c r="D832" s="97" t="s">
        <v>460</v>
      </c>
      <c r="E832" s="83" t="s">
        <v>291</v>
      </c>
      <c r="F832" s="82">
        <v>38.820528129466645</v>
      </c>
      <c r="G832" s="81">
        <v>0.2781304857329841</v>
      </c>
      <c r="H832" s="80">
        <v>13.906524286649205</v>
      </c>
    </row>
    <row r="833" spans="2:8" x14ac:dyDescent="0.6">
      <c r="B833" s="75" t="s">
        <v>111</v>
      </c>
      <c r="C833" s="75" t="str">
        <f t="shared" si="12"/>
        <v>Colorado Las Vegas-Raton Basin</v>
      </c>
      <c r="D833" s="97" t="s">
        <v>460</v>
      </c>
      <c r="E833" s="83" t="s">
        <v>290</v>
      </c>
      <c r="F833" s="82">
        <v>43.66184414564998</v>
      </c>
      <c r="G833" s="81">
        <v>0</v>
      </c>
      <c r="H833" s="80">
        <v>0</v>
      </c>
    </row>
    <row r="834" spans="2:8" x14ac:dyDescent="0.6">
      <c r="B834" s="75" t="s">
        <v>111</v>
      </c>
      <c r="C834" s="75" t="str">
        <f t="shared" si="12"/>
        <v>Colorado Las Vegas-Raton Basin</v>
      </c>
      <c r="D834" s="97" t="s">
        <v>460</v>
      </c>
      <c r="E834" s="83" t="s">
        <v>289</v>
      </c>
      <c r="F834" s="82">
        <v>43.671844145649978</v>
      </c>
      <c r="G834" s="81">
        <v>3.4197381718215757E-2</v>
      </c>
      <c r="H834" s="80">
        <v>1.7098690859107879</v>
      </c>
    </row>
    <row r="835" spans="2:8" x14ac:dyDescent="0.6">
      <c r="B835" s="75" t="s">
        <v>111</v>
      </c>
      <c r="C835" s="75" t="str">
        <f t="shared" si="12"/>
        <v>Colorado Las Vegas-Raton Basin</v>
      </c>
      <c r="D835" s="97" t="s">
        <v>460</v>
      </c>
      <c r="E835" s="83" t="s">
        <v>288</v>
      </c>
      <c r="F835" s="82">
        <v>48.513160161833312</v>
      </c>
      <c r="G835" s="81">
        <v>0</v>
      </c>
      <c r="H835" s="80">
        <v>0</v>
      </c>
    </row>
    <row r="836" spans="2:8" x14ac:dyDescent="0.6">
      <c r="B836" s="75" t="s">
        <v>111</v>
      </c>
      <c r="C836" s="75" t="str">
        <f t="shared" si="12"/>
        <v>Colorado Las Vegas-Raton Basin</v>
      </c>
      <c r="D836" s="97" t="s">
        <v>460</v>
      </c>
      <c r="E836" s="83" t="s">
        <v>287</v>
      </c>
      <c r="F836" s="82">
        <v>48.52316016183331</v>
      </c>
      <c r="G836" s="81">
        <v>0.1355290958042189</v>
      </c>
      <c r="H836" s="80">
        <v>6.7764547902109449</v>
      </c>
    </row>
    <row r="837" spans="2:8" x14ac:dyDescent="0.6">
      <c r="B837" s="75" t="s">
        <v>111</v>
      </c>
      <c r="C837" s="75" t="str">
        <f t="shared" ref="C837:C900" si="13">IF(D837="",C836,D837)</f>
        <v>Colorado Las Vegas-Raton Basin</v>
      </c>
      <c r="D837" s="97" t="s">
        <v>460</v>
      </c>
      <c r="E837" s="83" t="s">
        <v>286</v>
      </c>
      <c r="F837" s="82">
        <v>53.364476178016645</v>
      </c>
      <c r="G837" s="81">
        <v>0</v>
      </c>
      <c r="H837" s="80">
        <v>0</v>
      </c>
    </row>
    <row r="838" spans="2:8" x14ac:dyDescent="0.6">
      <c r="B838" s="75" t="s">
        <v>111</v>
      </c>
      <c r="C838" s="75" t="str">
        <f t="shared" si="13"/>
        <v>Colorado Las Vegas-Raton Basin</v>
      </c>
      <c r="D838" s="97" t="s">
        <v>460</v>
      </c>
      <c r="E838" s="83" t="s">
        <v>285</v>
      </c>
      <c r="F838" s="82">
        <v>53.374476178016643</v>
      </c>
      <c r="G838" s="81">
        <v>8.9209252795989333E-2</v>
      </c>
      <c r="H838" s="80">
        <v>4.4604626397994673</v>
      </c>
    </row>
    <row r="839" spans="2:8" x14ac:dyDescent="0.6">
      <c r="B839" s="75" t="s">
        <v>111</v>
      </c>
      <c r="C839" s="75" t="str">
        <f t="shared" si="13"/>
        <v>Colorado Las Vegas-Raton Basin</v>
      </c>
      <c r="D839" s="97" t="s">
        <v>460</v>
      </c>
      <c r="E839" s="83" t="s">
        <v>284</v>
      </c>
      <c r="F839" s="82">
        <v>58.215792194199977</v>
      </c>
      <c r="G839" s="81">
        <v>0</v>
      </c>
      <c r="H839" s="80">
        <v>0</v>
      </c>
    </row>
    <row r="840" spans="2:8" ht="13.75" thickBot="1" x14ac:dyDescent="0.75">
      <c r="B840" s="75" t="s">
        <v>111</v>
      </c>
      <c r="C840" s="75" t="str">
        <f t="shared" si="13"/>
        <v>Colorado Las Vegas-Raton Basin</v>
      </c>
      <c r="D840" s="98" t="s">
        <v>460</v>
      </c>
      <c r="E840" s="79" t="s">
        <v>282</v>
      </c>
      <c r="F840" s="78">
        <v>58.225792194199975</v>
      </c>
      <c r="G840" s="77">
        <v>0.27656403120494577</v>
      </c>
      <c r="H840" s="76">
        <v>13.828201560247289</v>
      </c>
    </row>
    <row r="841" spans="2:8" x14ac:dyDescent="0.6">
      <c r="B841" s="75" t="s">
        <v>111</v>
      </c>
      <c r="C841" s="75" t="str">
        <f t="shared" si="13"/>
        <v>Colorado North Park Basin</v>
      </c>
      <c r="D841" s="96" t="s">
        <v>459</v>
      </c>
      <c r="E841" s="87" t="s">
        <v>320</v>
      </c>
      <c r="F841" s="86">
        <v>-29.107896097099989</v>
      </c>
      <c r="G841" s="85">
        <v>0</v>
      </c>
      <c r="H841" s="84">
        <v>0</v>
      </c>
    </row>
    <row r="842" spans="2:8" x14ac:dyDescent="0.6">
      <c r="B842" s="75" t="s">
        <v>111</v>
      </c>
      <c r="C842" s="75" t="str">
        <f t="shared" si="13"/>
        <v>Colorado North Park Basin</v>
      </c>
      <c r="D842" s="97" t="s">
        <v>459</v>
      </c>
      <c r="E842" s="83" t="s">
        <v>319</v>
      </c>
      <c r="F842" s="82">
        <v>-29.097896097099987</v>
      </c>
      <c r="G842" s="81">
        <v>0</v>
      </c>
      <c r="H842" s="80">
        <v>0</v>
      </c>
    </row>
    <row r="843" spans="2:8" x14ac:dyDescent="0.6">
      <c r="B843" s="75" t="s">
        <v>111</v>
      </c>
      <c r="C843" s="75" t="str">
        <f t="shared" si="13"/>
        <v>Colorado North Park Basin</v>
      </c>
      <c r="D843" s="97" t="s">
        <v>459</v>
      </c>
      <c r="E843" s="83" t="s">
        <v>318</v>
      </c>
      <c r="F843" s="82">
        <v>-24.256580080916656</v>
      </c>
      <c r="G843" s="81">
        <v>0</v>
      </c>
      <c r="H843" s="80">
        <v>0</v>
      </c>
    </row>
    <row r="844" spans="2:8" x14ac:dyDescent="0.6">
      <c r="B844" s="75" t="s">
        <v>111</v>
      </c>
      <c r="C844" s="75" t="str">
        <f t="shared" si="13"/>
        <v>Colorado North Park Basin</v>
      </c>
      <c r="D844" s="97" t="s">
        <v>459</v>
      </c>
      <c r="E844" s="83" t="s">
        <v>317</v>
      </c>
      <c r="F844" s="82">
        <v>-24.246580080916655</v>
      </c>
      <c r="G844" s="81">
        <v>0</v>
      </c>
      <c r="H844" s="80">
        <v>0</v>
      </c>
    </row>
    <row r="845" spans="2:8" x14ac:dyDescent="0.6">
      <c r="B845" s="75" t="s">
        <v>111</v>
      </c>
      <c r="C845" s="75" t="str">
        <f t="shared" si="13"/>
        <v>Colorado North Park Basin</v>
      </c>
      <c r="D845" s="97" t="s">
        <v>459</v>
      </c>
      <c r="E845" s="83" t="s">
        <v>316</v>
      </c>
      <c r="F845" s="82">
        <v>-19.405264064733323</v>
      </c>
      <c r="G845" s="81">
        <v>0</v>
      </c>
      <c r="H845" s="80">
        <v>0</v>
      </c>
    </row>
    <row r="846" spans="2:8" x14ac:dyDescent="0.6">
      <c r="B846" s="75" t="s">
        <v>111</v>
      </c>
      <c r="C846" s="75" t="str">
        <f t="shared" si="13"/>
        <v>Colorado North Park Basin</v>
      </c>
      <c r="D846" s="97" t="s">
        <v>459</v>
      </c>
      <c r="E846" s="83" t="s">
        <v>315</v>
      </c>
      <c r="F846" s="82">
        <v>-19.395264064733322</v>
      </c>
      <c r="G846" s="81">
        <v>0</v>
      </c>
      <c r="H846" s="80">
        <v>0</v>
      </c>
    </row>
    <row r="847" spans="2:8" x14ac:dyDescent="0.6">
      <c r="B847" s="75" t="s">
        <v>111</v>
      </c>
      <c r="C847" s="75" t="str">
        <f t="shared" si="13"/>
        <v>Colorado North Park Basin</v>
      </c>
      <c r="D847" s="97" t="s">
        <v>459</v>
      </c>
      <c r="E847" s="83" t="s">
        <v>314</v>
      </c>
      <c r="F847" s="82">
        <v>-14.553948048549994</v>
      </c>
      <c r="G847" s="81">
        <v>0</v>
      </c>
      <c r="H847" s="80">
        <v>0</v>
      </c>
    </row>
    <row r="848" spans="2:8" x14ac:dyDescent="0.6">
      <c r="B848" s="75" t="s">
        <v>111</v>
      </c>
      <c r="C848" s="75" t="str">
        <f t="shared" si="13"/>
        <v>Colorado North Park Basin</v>
      </c>
      <c r="D848" s="97" t="s">
        <v>459</v>
      </c>
      <c r="E848" s="83" t="s">
        <v>313</v>
      </c>
      <c r="F848" s="82">
        <v>-14.543948048549995</v>
      </c>
      <c r="G848" s="81">
        <v>0</v>
      </c>
      <c r="H848" s="80">
        <v>0</v>
      </c>
    </row>
    <row r="849" spans="2:8" x14ac:dyDescent="0.6">
      <c r="B849" s="75" t="s">
        <v>111</v>
      </c>
      <c r="C849" s="75" t="str">
        <f t="shared" si="13"/>
        <v>Colorado North Park Basin</v>
      </c>
      <c r="D849" s="97" t="s">
        <v>459</v>
      </c>
      <c r="E849" s="83" t="s">
        <v>312</v>
      </c>
      <c r="F849" s="82">
        <v>-9.7026320323666617</v>
      </c>
      <c r="G849" s="81">
        <v>0</v>
      </c>
      <c r="H849" s="80">
        <v>0</v>
      </c>
    </row>
    <row r="850" spans="2:8" x14ac:dyDescent="0.6">
      <c r="B850" s="75" t="s">
        <v>111</v>
      </c>
      <c r="C850" s="75" t="str">
        <f t="shared" si="13"/>
        <v>Colorado North Park Basin</v>
      </c>
      <c r="D850" s="97" t="s">
        <v>459</v>
      </c>
      <c r="E850" s="83" t="s">
        <v>311</v>
      </c>
      <c r="F850" s="82">
        <v>-9.6926320323666619</v>
      </c>
      <c r="G850" s="81">
        <v>0</v>
      </c>
      <c r="H850" s="80">
        <v>0</v>
      </c>
    </row>
    <row r="851" spans="2:8" x14ac:dyDescent="0.6">
      <c r="B851" s="75" t="s">
        <v>111</v>
      </c>
      <c r="C851" s="75" t="str">
        <f t="shared" si="13"/>
        <v>Colorado North Park Basin</v>
      </c>
      <c r="D851" s="97" t="s">
        <v>459</v>
      </c>
      <c r="E851" s="83" t="s">
        <v>310</v>
      </c>
      <c r="F851" s="82">
        <v>-4.8513160161833309</v>
      </c>
      <c r="G851" s="81">
        <v>0</v>
      </c>
      <c r="H851" s="80">
        <v>0</v>
      </c>
    </row>
    <row r="852" spans="2:8" x14ac:dyDescent="0.6">
      <c r="B852" s="75" t="s">
        <v>111</v>
      </c>
      <c r="C852" s="75" t="str">
        <f t="shared" si="13"/>
        <v>Colorado North Park Basin</v>
      </c>
      <c r="D852" s="97" t="s">
        <v>459</v>
      </c>
      <c r="E852" s="83" t="s">
        <v>309</v>
      </c>
      <c r="F852" s="82">
        <v>-4.8413160161833311</v>
      </c>
      <c r="G852" s="81">
        <v>0</v>
      </c>
      <c r="H852" s="80">
        <v>0</v>
      </c>
    </row>
    <row r="853" spans="2:8" x14ac:dyDescent="0.6">
      <c r="B853" s="75" t="s">
        <v>111</v>
      </c>
      <c r="C853" s="75" t="str">
        <f t="shared" si="13"/>
        <v>Colorado North Park Basin</v>
      </c>
      <c r="D853" s="97" t="s">
        <v>459</v>
      </c>
      <c r="E853" s="83" t="s">
        <v>308</v>
      </c>
      <c r="F853" s="82">
        <v>0</v>
      </c>
      <c r="G853" s="81">
        <v>0</v>
      </c>
      <c r="H853" s="80">
        <v>0</v>
      </c>
    </row>
    <row r="854" spans="2:8" x14ac:dyDescent="0.6">
      <c r="B854" s="75" t="s">
        <v>111</v>
      </c>
      <c r="C854" s="75" t="str">
        <f t="shared" si="13"/>
        <v>Colorado North Park Basin</v>
      </c>
      <c r="D854" s="97" t="s">
        <v>459</v>
      </c>
      <c r="E854" s="83" t="s">
        <v>307</v>
      </c>
      <c r="F854" s="82">
        <v>0.01</v>
      </c>
      <c r="G854" s="81">
        <v>0</v>
      </c>
      <c r="H854" s="80">
        <v>0</v>
      </c>
    </row>
    <row r="855" spans="2:8" x14ac:dyDescent="0.6">
      <c r="B855" s="75" t="s">
        <v>111</v>
      </c>
      <c r="C855" s="75" t="str">
        <f t="shared" si="13"/>
        <v>Colorado North Park Basin</v>
      </c>
      <c r="D855" s="97" t="s">
        <v>459</v>
      </c>
      <c r="E855" s="83" t="s">
        <v>306</v>
      </c>
      <c r="F855" s="82">
        <v>4.8513160161833309</v>
      </c>
      <c r="G855" s="81">
        <v>0</v>
      </c>
      <c r="H855" s="80">
        <v>0</v>
      </c>
    </row>
    <row r="856" spans="2:8" x14ac:dyDescent="0.6">
      <c r="B856" s="75" t="s">
        <v>111</v>
      </c>
      <c r="C856" s="75" t="str">
        <f t="shared" si="13"/>
        <v>Colorado North Park Basin</v>
      </c>
      <c r="D856" s="97" t="s">
        <v>459</v>
      </c>
      <c r="E856" s="83" t="s">
        <v>305</v>
      </c>
      <c r="F856" s="82">
        <v>4.8613160161833306</v>
      </c>
      <c r="G856" s="81">
        <v>0.77968023042747148</v>
      </c>
      <c r="H856" s="80">
        <v>38.984011521373574</v>
      </c>
    </row>
    <row r="857" spans="2:8" x14ac:dyDescent="0.6">
      <c r="B857" s="75" t="s">
        <v>111</v>
      </c>
      <c r="C857" s="75" t="str">
        <f t="shared" si="13"/>
        <v>Colorado North Park Basin</v>
      </c>
      <c r="D857" s="97" t="s">
        <v>459</v>
      </c>
      <c r="E857" s="83" t="s">
        <v>304</v>
      </c>
      <c r="F857" s="82">
        <v>9.7026320323666617</v>
      </c>
      <c r="G857" s="81">
        <v>0</v>
      </c>
      <c r="H857" s="80">
        <v>0</v>
      </c>
    </row>
    <row r="858" spans="2:8" x14ac:dyDescent="0.6">
      <c r="B858" s="75" t="s">
        <v>111</v>
      </c>
      <c r="C858" s="75" t="str">
        <f t="shared" si="13"/>
        <v>Colorado North Park Basin</v>
      </c>
      <c r="D858" s="97" t="s">
        <v>459</v>
      </c>
      <c r="E858" s="83" t="s">
        <v>303</v>
      </c>
      <c r="F858" s="82">
        <v>9.7126320323666615</v>
      </c>
      <c r="G858" s="81">
        <v>18.885188393324036</v>
      </c>
      <c r="H858" s="80">
        <v>944.25941966620189</v>
      </c>
    </row>
    <row r="859" spans="2:8" x14ac:dyDescent="0.6">
      <c r="B859" s="75" t="s">
        <v>111</v>
      </c>
      <c r="C859" s="75" t="str">
        <f t="shared" si="13"/>
        <v>Colorado North Park Basin</v>
      </c>
      <c r="D859" s="97" t="s">
        <v>459</v>
      </c>
      <c r="E859" s="83" t="s">
        <v>302</v>
      </c>
      <c r="F859" s="82">
        <v>14.553948048549994</v>
      </c>
      <c r="G859" s="81">
        <v>0</v>
      </c>
      <c r="H859" s="80">
        <v>0</v>
      </c>
    </row>
    <row r="860" spans="2:8" x14ac:dyDescent="0.6">
      <c r="B860" s="75" t="s">
        <v>111</v>
      </c>
      <c r="C860" s="75" t="str">
        <f t="shared" si="13"/>
        <v>Colorado North Park Basin</v>
      </c>
      <c r="D860" s="97" t="s">
        <v>459</v>
      </c>
      <c r="E860" s="83" t="s">
        <v>301</v>
      </c>
      <c r="F860" s="82">
        <v>14.563948048549994</v>
      </c>
      <c r="G860" s="81">
        <v>3.6366726320594078</v>
      </c>
      <c r="H860" s="80">
        <v>181.8336316029704</v>
      </c>
    </row>
    <row r="861" spans="2:8" x14ac:dyDescent="0.6">
      <c r="B861" s="75" t="s">
        <v>111</v>
      </c>
      <c r="C861" s="75" t="str">
        <f t="shared" si="13"/>
        <v>Colorado North Park Basin</v>
      </c>
      <c r="D861" s="97" t="s">
        <v>459</v>
      </c>
      <c r="E861" s="83" t="s">
        <v>300</v>
      </c>
      <c r="F861" s="82">
        <v>19.405264064733323</v>
      </c>
      <c r="G861" s="81">
        <v>0</v>
      </c>
      <c r="H861" s="80">
        <v>0</v>
      </c>
    </row>
    <row r="862" spans="2:8" x14ac:dyDescent="0.6">
      <c r="B862" s="75" t="s">
        <v>111</v>
      </c>
      <c r="C862" s="75" t="str">
        <f t="shared" si="13"/>
        <v>Colorado North Park Basin</v>
      </c>
      <c r="D862" s="97" t="s">
        <v>459</v>
      </c>
      <c r="E862" s="83" t="s">
        <v>299</v>
      </c>
      <c r="F862" s="82">
        <v>19.415264064733325</v>
      </c>
      <c r="G862" s="81">
        <v>0.89303968455763705</v>
      </c>
      <c r="H862" s="80">
        <v>44.651984227881847</v>
      </c>
    </row>
    <row r="863" spans="2:8" x14ac:dyDescent="0.6">
      <c r="B863" s="75" t="s">
        <v>111</v>
      </c>
      <c r="C863" s="75" t="str">
        <f t="shared" si="13"/>
        <v>Colorado North Park Basin</v>
      </c>
      <c r="D863" s="97" t="s">
        <v>459</v>
      </c>
      <c r="E863" s="83" t="s">
        <v>298</v>
      </c>
      <c r="F863" s="82">
        <v>24.256580080916656</v>
      </c>
      <c r="G863" s="81">
        <v>0</v>
      </c>
      <c r="H863" s="80">
        <v>0</v>
      </c>
    </row>
    <row r="864" spans="2:8" x14ac:dyDescent="0.6">
      <c r="B864" s="75" t="s">
        <v>111</v>
      </c>
      <c r="C864" s="75" t="str">
        <f t="shared" si="13"/>
        <v>Colorado North Park Basin</v>
      </c>
      <c r="D864" s="97" t="s">
        <v>459</v>
      </c>
      <c r="E864" s="83" t="s">
        <v>297</v>
      </c>
      <c r="F864" s="82">
        <v>24.266580080916658</v>
      </c>
      <c r="G864" s="81">
        <v>0.15978342689314226</v>
      </c>
      <c r="H864" s="80">
        <v>7.9891713446571133</v>
      </c>
    </row>
    <row r="865" spans="2:8" x14ac:dyDescent="0.6">
      <c r="B865" s="75" t="s">
        <v>111</v>
      </c>
      <c r="C865" s="75" t="str">
        <f t="shared" si="13"/>
        <v>Colorado North Park Basin</v>
      </c>
      <c r="D865" s="97" t="s">
        <v>459</v>
      </c>
      <c r="E865" s="83" t="s">
        <v>296</v>
      </c>
      <c r="F865" s="82">
        <v>29.107896097099989</v>
      </c>
      <c r="G865" s="81">
        <v>0</v>
      </c>
      <c r="H865" s="80">
        <v>0</v>
      </c>
    </row>
    <row r="866" spans="2:8" x14ac:dyDescent="0.6">
      <c r="B866" s="75" t="s">
        <v>111</v>
      </c>
      <c r="C866" s="75" t="str">
        <f t="shared" si="13"/>
        <v>Colorado North Park Basin</v>
      </c>
      <c r="D866" s="97" t="s">
        <v>459</v>
      </c>
      <c r="E866" s="83" t="s">
        <v>295</v>
      </c>
      <c r="F866" s="82">
        <v>29.11789609709999</v>
      </c>
      <c r="G866" s="81">
        <v>0</v>
      </c>
      <c r="H866" s="80">
        <v>0</v>
      </c>
    </row>
    <row r="867" spans="2:8" x14ac:dyDescent="0.6">
      <c r="B867" s="75" t="s">
        <v>111</v>
      </c>
      <c r="C867" s="75" t="str">
        <f t="shared" si="13"/>
        <v>Colorado North Park Basin</v>
      </c>
      <c r="D867" s="97" t="s">
        <v>459</v>
      </c>
      <c r="E867" s="83" t="s">
        <v>294</v>
      </c>
      <c r="F867" s="82">
        <v>33.959212113283321</v>
      </c>
      <c r="G867" s="81">
        <v>0</v>
      </c>
      <c r="H867" s="80">
        <v>0</v>
      </c>
    </row>
    <row r="868" spans="2:8" x14ac:dyDescent="0.6">
      <c r="B868" s="75" t="s">
        <v>111</v>
      </c>
      <c r="C868" s="75" t="str">
        <f t="shared" si="13"/>
        <v>Colorado North Park Basin</v>
      </c>
      <c r="D868" s="97" t="s">
        <v>459</v>
      </c>
      <c r="E868" s="83" t="s">
        <v>293</v>
      </c>
      <c r="F868" s="82">
        <v>33.969212113283319</v>
      </c>
      <c r="G868" s="81">
        <v>3.4150440183315194E-2</v>
      </c>
      <c r="H868" s="80">
        <v>1.7075220091657597</v>
      </c>
    </row>
    <row r="869" spans="2:8" x14ac:dyDescent="0.6">
      <c r="B869" s="75" t="s">
        <v>111</v>
      </c>
      <c r="C869" s="75" t="str">
        <f t="shared" si="13"/>
        <v>Colorado North Park Basin</v>
      </c>
      <c r="D869" s="97" t="s">
        <v>459</v>
      </c>
      <c r="E869" s="83" t="s">
        <v>292</v>
      </c>
      <c r="F869" s="82">
        <v>38.810528129466647</v>
      </c>
      <c r="G869" s="81">
        <v>0</v>
      </c>
      <c r="H869" s="80">
        <v>0</v>
      </c>
    </row>
    <row r="870" spans="2:8" x14ac:dyDescent="0.6">
      <c r="B870" s="75" t="s">
        <v>111</v>
      </c>
      <c r="C870" s="75" t="str">
        <f t="shared" si="13"/>
        <v>Colorado North Park Basin</v>
      </c>
      <c r="D870" s="97" t="s">
        <v>459</v>
      </c>
      <c r="E870" s="83" t="s">
        <v>291</v>
      </c>
      <c r="F870" s="82">
        <v>38.820528129466645</v>
      </c>
      <c r="G870" s="81">
        <v>7.8527032146106183E-3</v>
      </c>
      <c r="H870" s="80">
        <v>0.39263516073053095</v>
      </c>
    </row>
    <row r="871" spans="2:8" x14ac:dyDescent="0.6">
      <c r="B871" s="75" t="s">
        <v>111</v>
      </c>
      <c r="C871" s="75" t="str">
        <f t="shared" si="13"/>
        <v>Colorado North Park Basin</v>
      </c>
      <c r="D871" s="97" t="s">
        <v>459</v>
      </c>
      <c r="E871" s="83" t="s">
        <v>290</v>
      </c>
      <c r="F871" s="82">
        <v>43.66184414564998</v>
      </c>
      <c r="G871" s="81">
        <v>0</v>
      </c>
      <c r="H871" s="80">
        <v>0</v>
      </c>
    </row>
    <row r="872" spans="2:8" x14ac:dyDescent="0.6">
      <c r="B872" s="75" t="s">
        <v>111</v>
      </c>
      <c r="C872" s="75" t="str">
        <f t="shared" si="13"/>
        <v>Colorado North Park Basin</v>
      </c>
      <c r="D872" s="97" t="s">
        <v>459</v>
      </c>
      <c r="E872" s="83" t="s">
        <v>289</v>
      </c>
      <c r="F872" s="82">
        <v>43.671844145649978</v>
      </c>
      <c r="G872" s="81">
        <v>0</v>
      </c>
      <c r="H872" s="80">
        <v>0</v>
      </c>
    </row>
    <row r="873" spans="2:8" x14ac:dyDescent="0.6">
      <c r="B873" s="75" t="s">
        <v>111</v>
      </c>
      <c r="C873" s="75" t="str">
        <f t="shared" si="13"/>
        <v>Colorado North Park Basin</v>
      </c>
      <c r="D873" s="97" t="s">
        <v>459</v>
      </c>
      <c r="E873" s="83" t="s">
        <v>288</v>
      </c>
      <c r="F873" s="82">
        <v>48.513160161833312</v>
      </c>
      <c r="G873" s="81">
        <v>0</v>
      </c>
      <c r="H873" s="80">
        <v>0</v>
      </c>
    </row>
    <row r="874" spans="2:8" x14ac:dyDescent="0.6">
      <c r="B874" s="75" t="s">
        <v>111</v>
      </c>
      <c r="C874" s="75" t="str">
        <f t="shared" si="13"/>
        <v>Colorado North Park Basin</v>
      </c>
      <c r="D874" s="97" t="s">
        <v>459</v>
      </c>
      <c r="E874" s="83" t="s">
        <v>287</v>
      </c>
      <c r="F874" s="82">
        <v>48.52316016183331</v>
      </c>
      <c r="G874" s="81">
        <v>0</v>
      </c>
      <c r="H874" s="80">
        <v>0</v>
      </c>
    </row>
    <row r="875" spans="2:8" x14ac:dyDescent="0.6">
      <c r="B875" s="75" t="s">
        <v>111</v>
      </c>
      <c r="C875" s="75" t="str">
        <f t="shared" si="13"/>
        <v>Colorado North Park Basin</v>
      </c>
      <c r="D875" s="97" t="s">
        <v>459</v>
      </c>
      <c r="E875" s="83" t="s">
        <v>286</v>
      </c>
      <c r="F875" s="82">
        <v>53.364476178016645</v>
      </c>
      <c r="G875" s="81">
        <v>0</v>
      </c>
      <c r="H875" s="80">
        <v>0</v>
      </c>
    </row>
    <row r="876" spans="2:8" x14ac:dyDescent="0.6">
      <c r="B876" s="75" t="s">
        <v>111</v>
      </c>
      <c r="C876" s="75" t="str">
        <f t="shared" si="13"/>
        <v>Colorado North Park Basin</v>
      </c>
      <c r="D876" s="97" t="s">
        <v>459</v>
      </c>
      <c r="E876" s="83" t="s">
        <v>285</v>
      </c>
      <c r="F876" s="82">
        <v>53.374476178016643</v>
      </c>
      <c r="G876" s="81">
        <v>0</v>
      </c>
      <c r="H876" s="80">
        <v>0</v>
      </c>
    </row>
    <row r="877" spans="2:8" x14ac:dyDescent="0.6">
      <c r="B877" s="75" t="s">
        <v>111</v>
      </c>
      <c r="C877" s="75" t="str">
        <f t="shared" si="13"/>
        <v>Colorado North Park Basin</v>
      </c>
      <c r="D877" s="97" t="s">
        <v>459</v>
      </c>
      <c r="E877" s="83" t="s">
        <v>284</v>
      </c>
      <c r="F877" s="82">
        <v>58.215792194199977</v>
      </c>
      <c r="G877" s="81">
        <v>0</v>
      </c>
      <c r="H877" s="80">
        <v>0</v>
      </c>
    </row>
    <row r="878" spans="2:8" ht="13.75" thickBot="1" x14ac:dyDescent="0.75">
      <c r="B878" s="75" t="s">
        <v>111</v>
      </c>
      <c r="C878" s="75" t="str">
        <f t="shared" si="13"/>
        <v>Colorado North Park Basin</v>
      </c>
      <c r="D878" s="98" t="s">
        <v>459</v>
      </c>
      <c r="E878" s="79" t="s">
        <v>282</v>
      </c>
      <c r="F878" s="78">
        <v>58.225792194199975</v>
      </c>
      <c r="G878" s="77">
        <v>4.2339285368684816E-3</v>
      </c>
      <c r="H878" s="76">
        <v>0.2116964268434241</v>
      </c>
    </row>
    <row r="879" spans="2:8" x14ac:dyDescent="0.6">
      <c r="B879" s="75" t="s">
        <v>111</v>
      </c>
      <c r="C879" s="75" t="str">
        <f t="shared" si="13"/>
        <v>Colorado Paradox Basin</v>
      </c>
      <c r="D879" s="96" t="s">
        <v>458</v>
      </c>
      <c r="E879" s="87" t="s">
        <v>320</v>
      </c>
      <c r="F879" s="86">
        <v>-29.107896097099989</v>
      </c>
      <c r="G879" s="85">
        <v>0</v>
      </c>
      <c r="H879" s="84">
        <v>0</v>
      </c>
    </row>
    <row r="880" spans="2:8" x14ac:dyDescent="0.6">
      <c r="B880" s="75" t="s">
        <v>111</v>
      </c>
      <c r="C880" s="75" t="str">
        <f t="shared" si="13"/>
        <v>Colorado Paradox Basin</v>
      </c>
      <c r="D880" s="97" t="s">
        <v>458</v>
      </c>
      <c r="E880" s="83" t="s">
        <v>319</v>
      </c>
      <c r="F880" s="82">
        <v>-29.097896097099987</v>
      </c>
      <c r="G880" s="81">
        <v>0</v>
      </c>
      <c r="H880" s="80">
        <v>0</v>
      </c>
    </row>
    <row r="881" spans="2:8" x14ac:dyDescent="0.6">
      <c r="B881" s="75" t="s">
        <v>111</v>
      </c>
      <c r="C881" s="75" t="str">
        <f t="shared" si="13"/>
        <v>Colorado Paradox Basin</v>
      </c>
      <c r="D881" s="97" t="s">
        <v>458</v>
      </c>
      <c r="E881" s="83" t="s">
        <v>318</v>
      </c>
      <c r="F881" s="82">
        <v>-24.256580080916656</v>
      </c>
      <c r="G881" s="81">
        <v>0</v>
      </c>
      <c r="H881" s="80">
        <v>0</v>
      </c>
    </row>
    <row r="882" spans="2:8" x14ac:dyDescent="0.6">
      <c r="B882" s="75" t="s">
        <v>111</v>
      </c>
      <c r="C882" s="75" t="str">
        <f t="shared" si="13"/>
        <v>Colorado Paradox Basin</v>
      </c>
      <c r="D882" s="97" t="s">
        <v>458</v>
      </c>
      <c r="E882" s="83" t="s">
        <v>317</v>
      </c>
      <c r="F882" s="82">
        <v>-24.246580080916655</v>
      </c>
      <c r="G882" s="81">
        <v>0</v>
      </c>
      <c r="H882" s="80">
        <v>0</v>
      </c>
    </row>
    <row r="883" spans="2:8" x14ac:dyDescent="0.6">
      <c r="B883" s="75" t="s">
        <v>111</v>
      </c>
      <c r="C883" s="75" t="str">
        <f t="shared" si="13"/>
        <v>Colorado Paradox Basin</v>
      </c>
      <c r="D883" s="97" t="s">
        <v>458</v>
      </c>
      <c r="E883" s="83" t="s">
        <v>316</v>
      </c>
      <c r="F883" s="82">
        <v>-19.405264064733323</v>
      </c>
      <c r="G883" s="81">
        <v>0</v>
      </c>
      <c r="H883" s="80">
        <v>0</v>
      </c>
    </row>
    <row r="884" spans="2:8" x14ac:dyDescent="0.6">
      <c r="B884" s="75" t="s">
        <v>111</v>
      </c>
      <c r="C884" s="75" t="str">
        <f t="shared" si="13"/>
        <v>Colorado Paradox Basin</v>
      </c>
      <c r="D884" s="97" t="s">
        <v>458</v>
      </c>
      <c r="E884" s="83" t="s">
        <v>315</v>
      </c>
      <c r="F884" s="82">
        <v>-19.395264064733322</v>
      </c>
      <c r="G884" s="81">
        <v>0</v>
      </c>
      <c r="H884" s="80">
        <v>0</v>
      </c>
    </row>
    <row r="885" spans="2:8" x14ac:dyDescent="0.6">
      <c r="B885" s="75" t="s">
        <v>111</v>
      </c>
      <c r="C885" s="75" t="str">
        <f t="shared" si="13"/>
        <v>Colorado Paradox Basin</v>
      </c>
      <c r="D885" s="97" t="s">
        <v>458</v>
      </c>
      <c r="E885" s="83" t="s">
        <v>314</v>
      </c>
      <c r="F885" s="82">
        <v>-14.553948048549994</v>
      </c>
      <c r="G885" s="81">
        <v>0</v>
      </c>
      <c r="H885" s="80">
        <v>0</v>
      </c>
    </row>
    <row r="886" spans="2:8" x14ac:dyDescent="0.6">
      <c r="B886" s="75" t="s">
        <v>111</v>
      </c>
      <c r="C886" s="75" t="str">
        <f t="shared" si="13"/>
        <v>Colorado Paradox Basin</v>
      </c>
      <c r="D886" s="97" t="s">
        <v>458</v>
      </c>
      <c r="E886" s="83" t="s">
        <v>313</v>
      </c>
      <c r="F886" s="82">
        <v>-14.543948048549995</v>
      </c>
      <c r="G886" s="81">
        <v>0</v>
      </c>
      <c r="H886" s="80">
        <v>0</v>
      </c>
    </row>
    <row r="887" spans="2:8" x14ac:dyDescent="0.6">
      <c r="B887" s="75" t="s">
        <v>111</v>
      </c>
      <c r="C887" s="75" t="str">
        <f t="shared" si="13"/>
        <v>Colorado Paradox Basin</v>
      </c>
      <c r="D887" s="97" t="s">
        <v>458</v>
      </c>
      <c r="E887" s="83" t="s">
        <v>312</v>
      </c>
      <c r="F887" s="82">
        <v>-9.7026320323666617</v>
      </c>
      <c r="G887" s="81">
        <v>0</v>
      </c>
      <c r="H887" s="80">
        <v>0</v>
      </c>
    </row>
    <row r="888" spans="2:8" x14ac:dyDescent="0.6">
      <c r="B888" s="75" t="s">
        <v>111</v>
      </c>
      <c r="C888" s="75" t="str">
        <f t="shared" si="13"/>
        <v>Colorado Paradox Basin</v>
      </c>
      <c r="D888" s="97" t="s">
        <v>458</v>
      </c>
      <c r="E888" s="83" t="s">
        <v>311</v>
      </c>
      <c r="F888" s="82">
        <v>-9.6926320323666619</v>
      </c>
      <c r="G888" s="81">
        <v>0</v>
      </c>
      <c r="H888" s="80">
        <v>0</v>
      </c>
    </row>
    <row r="889" spans="2:8" x14ac:dyDescent="0.6">
      <c r="B889" s="75" t="s">
        <v>111</v>
      </c>
      <c r="C889" s="75" t="str">
        <f t="shared" si="13"/>
        <v>Colorado Paradox Basin</v>
      </c>
      <c r="D889" s="97" t="s">
        <v>458</v>
      </c>
      <c r="E889" s="83" t="s">
        <v>310</v>
      </c>
      <c r="F889" s="82">
        <v>-4.8513160161833309</v>
      </c>
      <c r="G889" s="81">
        <v>0</v>
      </c>
      <c r="H889" s="80">
        <v>0</v>
      </c>
    </row>
    <row r="890" spans="2:8" x14ac:dyDescent="0.6">
      <c r="B890" s="75" t="s">
        <v>111</v>
      </c>
      <c r="C890" s="75" t="str">
        <f t="shared" si="13"/>
        <v>Colorado Paradox Basin</v>
      </c>
      <c r="D890" s="97" t="s">
        <v>458</v>
      </c>
      <c r="E890" s="83" t="s">
        <v>309</v>
      </c>
      <c r="F890" s="82">
        <v>-4.8413160161833311</v>
      </c>
      <c r="G890" s="81">
        <v>0</v>
      </c>
      <c r="H890" s="80">
        <v>0</v>
      </c>
    </row>
    <row r="891" spans="2:8" x14ac:dyDescent="0.6">
      <c r="B891" s="75" t="s">
        <v>111</v>
      </c>
      <c r="C891" s="75" t="str">
        <f t="shared" si="13"/>
        <v>Colorado Paradox Basin</v>
      </c>
      <c r="D891" s="97" t="s">
        <v>458</v>
      </c>
      <c r="E891" s="83" t="s">
        <v>308</v>
      </c>
      <c r="F891" s="82">
        <v>0</v>
      </c>
      <c r="G891" s="81">
        <v>0</v>
      </c>
      <c r="H891" s="80">
        <v>0</v>
      </c>
    </row>
    <row r="892" spans="2:8" x14ac:dyDescent="0.6">
      <c r="B892" s="75" t="s">
        <v>111</v>
      </c>
      <c r="C892" s="75" t="str">
        <f t="shared" si="13"/>
        <v>Colorado Paradox Basin</v>
      </c>
      <c r="D892" s="97" t="s">
        <v>458</v>
      </c>
      <c r="E892" s="83" t="s">
        <v>307</v>
      </c>
      <c r="F892" s="82">
        <v>0.01</v>
      </c>
      <c r="G892" s="81">
        <v>0</v>
      </c>
      <c r="H892" s="80">
        <v>0</v>
      </c>
    </row>
    <row r="893" spans="2:8" x14ac:dyDescent="0.6">
      <c r="B893" s="75" t="s">
        <v>111</v>
      </c>
      <c r="C893" s="75" t="str">
        <f t="shared" si="13"/>
        <v>Colorado Paradox Basin</v>
      </c>
      <c r="D893" s="97" t="s">
        <v>458</v>
      </c>
      <c r="E893" s="83" t="s">
        <v>306</v>
      </c>
      <c r="F893" s="82">
        <v>4.8513160161833309</v>
      </c>
      <c r="G893" s="81">
        <v>0</v>
      </c>
      <c r="H893" s="80">
        <v>0</v>
      </c>
    </row>
    <row r="894" spans="2:8" x14ac:dyDescent="0.6">
      <c r="B894" s="75" t="s">
        <v>111</v>
      </c>
      <c r="C894" s="75" t="str">
        <f t="shared" si="13"/>
        <v>Colorado Paradox Basin</v>
      </c>
      <c r="D894" s="97" t="s">
        <v>458</v>
      </c>
      <c r="E894" s="83" t="s">
        <v>305</v>
      </c>
      <c r="F894" s="82">
        <v>4.8613160161833306</v>
      </c>
      <c r="G894" s="81">
        <v>191.96852041138715</v>
      </c>
      <c r="H894" s="80">
        <v>9598.4260205693572</v>
      </c>
    </row>
    <row r="895" spans="2:8" x14ac:dyDescent="0.6">
      <c r="B895" s="75" t="s">
        <v>111</v>
      </c>
      <c r="C895" s="75" t="str">
        <f t="shared" si="13"/>
        <v>Colorado Paradox Basin</v>
      </c>
      <c r="D895" s="97" t="s">
        <v>458</v>
      </c>
      <c r="E895" s="83" t="s">
        <v>304</v>
      </c>
      <c r="F895" s="82">
        <v>9.7026320323666617</v>
      </c>
      <c r="G895" s="81">
        <v>0</v>
      </c>
      <c r="H895" s="80">
        <v>0</v>
      </c>
    </row>
    <row r="896" spans="2:8" x14ac:dyDescent="0.6">
      <c r="B896" s="75" t="s">
        <v>111</v>
      </c>
      <c r="C896" s="75" t="str">
        <f t="shared" si="13"/>
        <v>Colorado Paradox Basin</v>
      </c>
      <c r="D896" s="97" t="s">
        <v>458</v>
      </c>
      <c r="E896" s="83" t="s">
        <v>303</v>
      </c>
      <c r="F896" s="82">
        <v>9.7126320323666615</v>
      </c>
      <c r="G896" s="81">
        <v>37.71689959638644</v>
      </c>
      <c r="H896" s="80">
        <v>1885.8449798193219</v>
      </c>
    </row>
    <row r="897" spans="2:8" x14ac:dyDescent="0.6">
      <c r="B897" s="75" t="s">
        <v>111</v>
      </c>
      <c r="C897" s="75" t="str">
        <f t="shared" si="13"/>
        <v>Colorado Paradox Basin</v>
      </c>
      <c r="D897" s="97" t="s">
        <v>458</v>
      </c>
      <c r="E897" s="83" t="s">
        <v>302</v>
      </c>
      <c r="F897" s="82">
        <v>14.553948048549994</v>
      </c>
      <c r="G897" s="81">
        <v>0</v>
      </c>
      <c r="H897" s="80">
        <v>0</v>
      </c>
    </row>
    <row r="898" spans="2:8" x14ac:dyDescent="0.6">
      <c r="B898" s="75" t="s">
        <v>111</v>
      </c>
      <c r="C898" s="75" t="str">
        <f t="shared" si="13"/>
        <v>Colorado Paradox Basin</v>
      </c>
      <c r="D898" s="97" t="s">
        <v>458</v>
      </c>
      <c r="E898" s="83" t="s">
        <v>301</v>
      </c>
      <c r="F898" s="82">
        <v>14.563948048549994</v>
      </c>
      <c r="G898" s="81">
        <v>3.2517189513413394</v>
      </c>
      <c r="H898" s="80">
        <v>162.58594756706697</v>
      </c>
    </row>
    <row r="899" spans="2:8" x14ac:dyDescent="0.6">
      <c r="B899" s="75" t="s">
        <v>111</v>
      </c>
      <c r="C899" s="75" t="str">
        <f t="shared" si="13"/>
        <v>Colorado Paradox Basin</v>
      </c>
      <c r="D899" s="97" t="s">
        <v>458</v>
      </c>
      <c r="E899" s="83" t="s">
        <v>300</v>
      </c>
      <c r="F899" s="82">
        <v>19.405264064733323</v>
      </c>
      <c r="G899" s="81">
        <v>0</v>
      </c>
      <c r="H899" s="80">
        <v>0</v>
      </c>
    </row>
    <row r="900" spans="2:8" x14ac:dyDescent="0.6">
      <c r="B900" s="75" t="s">
        <v>111</v>
      </c>
      <c r="C900" s="75" t="str">
        <f t="shared" si="13"/>
        <v>Colorado Paradox Basin</v>
      </c>
      <c r="D900" s="97" t="s">
        <v>458</v>
      </c>
      <c r="E900" s="83" t="s">
        <v>299</v>
      </c>
      <c r="F900" s="82">
        <v>19.415264064733325</v>
      </c>
      <c r="G900" s="81">
        <v>1.6581054325565336</v>
      </c>
      <c r="H900" s="80">
        <v>82.905271627826679</v>
      </c>
    </row>
    <row r="901" spans="2:8" x14ac:dyDescent="0.6">
      <c r="B901" s="75" t="s">
        <v>111</v>
      </c>
      <c r="C901" s="75" t="str">
        <f t="shared" ref="C901:C964" si="14">IF(D901="",C900,D901)</f>
        <v>Colorado Paradox Basin</v>
      </c>
      <c r="D901" s="97" t="s">
        <v>458</v>
      </c>
      <c r="E901" s="83" t="s">
        <v>298</v>
      </c>
      <c r="F901" s="82">
        <v>24.256580080916656</v>
      </c>
      <c r="G901" s="81">
        <v>0</v>
      </c>
      <c r="H901" s="80">
        <v>0</v>
      </c>
    </row>
    <row r="902" spans="2:8" x14ac:dyDescent="0.6">
      <c r="B902" s="75" t="s">
        <v>111</v>
      </c>
      <c r="C902" s="75" t="str">
        <f t="shared" si="14"/>
        <v>Colorado Paradox Basin</v>
      </c>
      <c r="D902" s="97" t="s">
        <v>458</v>
      </c>
      <c r="E902" s="83" t="s">
        <v>297</v>
      </c>
      <c r="F902" s="82">
        <v>24.266580080916658</v>
      </c>
      <c r="G902" s="81">
        <v>0.64207359824572408</v>
      </c>
      <c r="H902" s="80">
        <v>32.103679912286204</v>
      </c>
    </row>
    <row r="903" spans="2:8" x14ac:dyDescent="0.6">
      <c r="B903" s="75" t="s">
        <v>111</v>
      </c>
      <c r="C903" s="75" t="str">
        <f t="shared" si="14"/>
        <v>Colorado Paradox Basin</v>
      </c>
      <c r="D903" s="97" t="s">
        <v>458</v>
      </c>
      <c r="E903" s="83" t="s">
        <v>296</v>
      </c>
      <c r="F903" s="82">
        <v>29.107896097099989</v>
      </c>
      <c r="G903" s="81">
        <v>0</v>
      </c>
      <c r="H903" s="80">
        <v>0</v>
      </c>
    </row>
    <row r="904" spans="2:8" x14ac:dyDescent="0.6">
      <c r="B904" s="75" t="s">
        <v>111</v>
      </c>
      <c r="C904" s="75" t="str">
        <f t="shared" si="14"/>
        <v>Colorado Paradox Basin</v>
      </c>
      <c r="D904" s="97" t="s">
        <v>458</v>
      </c>
      <c r="E904" s="83" t="s">
        <v>295</v>
      </c>
      <c r="F904" s="82">
        <v>29.11789609709999</v>
      </c>
      <c r="G904" s="81">
        <v>0.12121853015885889</v>
      </c>
      <c r="H904" s="80">
        <v>6.060926507942944</v>
      </c>
    </row>
    <row r="905" spans="2:8" x14ac:dyDescent="0.6">
      <c r="B905" s="75" t="s">
        <v>111</v>
      </c>
      <c r="C905" s="75" t="str">
        <f t="shared" si="14"/>
        <v>Colorado Paradox Basin</v>
      </c>
      <c r="D905" s="97" t="s">
        <v>458</v>
      </c>
      <c r="E905" s="83" t="s">
        <v>294</v>
      </c>
      <c r="F905" s="82">
        <v>33.959212113283321</v>
      </c>
      <c r="G905" s="81">
        <v>0</v>
      </c>
      <c r="H905" s="80">
        <v>0</v>
      </c>
    </row>
    <row r="906" spans="2:8" x14ac:dyDescent="0.6">
      <c r="B906" s="75" t="s">
        <v>111</v>
      </c>
      <c r="C906" s="75" t="str">
        <f t="shared" si="14"/>
        <v>Colorado Paradox Basin</v>
      </c>
      <c r="D906" s="97" t="s">
        <v>458</v>
      </c>
      <c r="E906" s="83" t="s">
        <v>293</v>
      </c>
      <c r="F906" s="82">
        <v>33.969212113283319</v>
      </c>
      <c r="G906" s="81">
        <v>0.24712742629814574</v>
      </c>
      <c r="H906" s="80">
        <v>12.356371314907287</v>
      </c>
    </row>
    <row r="907" spans="2:8" x14ac:dyDescent="0.6">
      <c r="B907" s="75" t="s">
        <v>111</v>
      </c>
      <c r="C907" s="75" t="str">
        <f t="shared" si="14"/>
        <v>Colorado Paradox Basin</v>
      </c>
      <c r="D907" s="97" t="s">
        <v>458</v>
      </c>
      <c r="E907" s="83" t="s">
        <v>292</v>
      </c>
      <c r="F907" s="82">
        <v>38.810528129466647</v>
      </c>
      <c r="G907" s="81">
        <v>0</v>
      </c>
      <c r="H907" s="80">
        <v>0</v>
      </c>
    </row>
    <row r="908" spans="2:8" x14ac:dyDescent="0.6">
      <c r="B908" s="75" t="s">
        <v>111</v>
      </c>
      <c r="C908" s="75" t="str">
        <f t="shared" si="14"/>
        <v>Colorado Paradox Basin</v>
      </c>
      <c r="D908" s="97" t="s">
        <v>458</v>
      </c>
      <c r="E908" s="83" t="s">
        <v>291</v>
      </c>
      <c r="F908" s="82">
        <v>38.820528129466645</v>
      </c>
      <c r="G908" s="81">
        <v>0.14607596986105956</v>
      </c>
      <c r="H908" s="80">
        <v>7.3037984930529776</v>
      </c>
    </row>
    <row r="909" spans="2:8" x14ac:dyDescent="0.6">
      <c r="B909" s="75" t="s">
        <v>111</v>
      </c>
      <c r="C909" s="75" t="str">
        <f t="shared" si="14"/>
        <v>Colorado Paradox Basin</v>
      </c>
      <c r="D909" s="97" t="s">
        <v>458</v>
      </c>
      <c r="E909" s="83" t="s">
        <v>290</v>
      </c>
      <c r="F909" s="82">
        <v>43.66184414564998</v>
      </c>
      <c r="G909" s="81">
        <v>0</v>
      </c>
      <c r="H909" s="80">
        <v>0</v>
      </c>
    </row>
    <row r="910" spans="2:8" x14ac:dyDescent="0.6">
      <c r="B910" s="75" t="s">
        <v>111</v>
      </c>
      <c r="C910" s="75" t="str">
        <f t="shared" si="14"/>
        <v>Colorado Paradox Basin</v>
      </c>
      <c r="D910" s="97" t="s">
        <v>458</v>
      </c>
      <c r="E910" s="83" t="s">
        <v>289</v>
      </c>
      <c r="F910" s="82">
        <v>43.671844145649978</v>
      </c>
      <c r="G910" s="81">
        <v>0.13554922575120212</v>
      </c>
      <c r="H910" s="80">
        <v>6.7774612875601061</v>
      </c>
    </row>
    <row r="911" spans="2:8" x14ac:dyDescent="0.6">
      <c r="B911" s="75" t="s">
        <v>111</v>
      </c>
      <c r="C911" s="75" t="str">
        <f t="shared" si="14"/>
        <v>Colorado Paradox Basin</v>
      </c>
      <c r="D911" s="97" t="s">
        <v>458</v>
      </c>
      <c r="E911" s="83" t="s">
        <v>288</v>
      </c>
      <c r="F911" s="82">
        <v>48.513160161833312</v>
      </c>
      <c r="G911" s="81">
        <v>0</v>
      </c>
      <c r="H911" s="80">
        <v>0</v>
      </c>
    </row>
    <row r="912" spans="2:8" x14ac:dyDescent="0.6">
      <c r="B912" s="75" t="s">
        <v>111</v>
      </c>
      <c r="C912" s="75" t="str">
        <f t="shared" si="14"/>
        <v>Colorado Paradox Basin</v>
      </c>
      <c r="D912" s="97" t="s">
        <v>458</v>
      </c>
      <c r="E912" s="83" t="s">
        <v>287</v>
      </c>
      <c r="F912" s="82">
        <v>48.52316016183331</v>
      </c>
      <c r="G912" s="81">
        <v>0.10041154742153377</v>
      </c>
      <c r="H912" s="80">
        <v>5.0205773710766888</v>
      </c>
    </row>
    <row r="913" spans="2:8" x14ac:dyDescent="0.6">
      <c r="B913" s="75" t="s">
        <v>111</v>
      </c>
      <c r="C913" s="75" t="str">
        <f t="shared" si="14"/>
        <v>Colorado Paradox Basin</v>
      </c>
      <c r="D913" s="97" t="s">
        <v>458</v>
      </c>
      <c r="E913" s="83" t="s">
        <v>286</v>
      </c>
      <c r="F913" s="82">
        <v>53.364476178016645</v>
      </c>
      <c r="G913" s="81">
        <v>0</v>
      </c>
      <c r="H913" s="80">
        <v>0</v>
      </c>
    </row>
    <row r="914" spans="2:8" x14ac:dyDescent="0.6">
      <c r="B914" s="75" t="s">
        <v>111</v>
      </c>
      <c r="C914" s="75" t="str">
        <f t="shared" si="14"/>
        <v>Colorado Paradox Basin</v>
      </c>
      <c r="D914" s="97" t="s">
        <v>458</v>
      </c>
      <c r="E914" s="83" t="s">
        <v>285</v>
      </c>
      <c r="F914" s="82">
        <v>53.374476178016643</v>
      </c>
      <c r="G914" s="81">
        <v>6.7642710448572008E-2</v>
      </c>
      <c r="H914" s="80">
        <v>3.3821355224285998</v>
      </c>
    </row>
    <row r="915" spans="2:8" x14ac:dyDescent="0.6">
      <c r="B915" s="75" t="s">
        <v>111</v>
      </c>
      <c r="C915" s="75" t="str">
        <f t="shared" si="14"/>
        <v>Colorado Paradox Basin</v>
      </c>
      <c r="D915" s="97" t="s">
        <v>458</v>
      </c>
      <c r="E915" s="83" t="s">
        <v>284</v>
      </c>
      <c r="F915" s="82">
        <v>58.215792194199977</v>
      </c>
      <c r="G915" s="81">
        <v>0</v>
      </c>
      <c r="H915" s="80">
        <v>0</v>
      </c>
    </row>
    <row r="916" spans="2:8" ht="13.75" thickBot="1" x14ac:dyDescent="0.75">
      <c r="B916" s="75" t="s">
        <v>111</v>
      </c>
      <c r="C916" s="75" t="str">
        <f t="shared" si="14"/>
        <v>Colorado Paradox Basin</v>
      </c>
      <c r="D916" s="98" t="s">
        <v>458</v>
      </c>
      <c r="E916" s="79" t="s">
        <v>282</v>
      </c>
      <c r="F916" s="78">
        <v>58.225792194199975</v>
      </c>
      <c r="G916" s="77">
        <v>3.5996484711397755E-2</v>
      </c>
      <c r="H916" s="76">
        <v>1.7998242355698879</v>
      </c>
    </row>
    <row r="917" spans="2:8" x14ac:dyDescent="0.6">
      <c r="B917" s="75" t="s">
        <v>111</v>
      </c>
      <c r="C917" s="75" t="str">
        <f t="shared" si="14"/>
        <v>Colorado Piceance Basin</v>
      </c>
      <c r="D917" s="96" t="s">
        <v>457</v>
      </c>
      <c r="E917" s="87" t="s">
        <v>320</v>
      </c>
      <c r="F917" s="86">
        <v>-29.107896097099989</v>
      </c>
      <c r="G917" s="85">
        <v>0.49028904418550323</v>
      </c>
      <c r="H917" s="84">
        <v>24.514452209275163</v>
      </c>
    </row>
    <row r="918" spans="2:8" x14ac:dyDescent="0.6">
      <c r="B918" s="75" t="s">
        <v>111</v>
      </c>
      <c r="C918" s="75" t="str">
        <f t="shared" si="14"/>
        <v>Colorado Piceance Basin</v>
      </c>
      <c r="D918" s="97" t="s">
        <v>457</v>
      </c>
      <c r="E918" s="83" t="s">
        <v>319</v>
      </c>
      <c r="F918" s="82">
        <v>-29.097896097099987</v>
      </c>
      <c r="G918" s="81">
        <v>0</v>
      </c>
      <c r="H918" s="80">
        <v>0</v>
      </c>
    </row>
    <row r="919" spans="2:8" x14ac:dyDescent="0.6">
      <c r="B919" s="75" t="s">
        <v>111</v>
      </c>
      <c r="C919" s="75" t="str">
        <f t="shared" si="14"/>
        <v>Colorado Piceance Basin</v>
      </c>
      <c r="D919" s="97" t="s">
        <v>457</v>
      </c>
      <c r="E919" s="83" t="s">
        <v>318</v>
      </c>
      <c r="F919" s="82">
        <v>-24.256580080916656</v>
      </c>
      <c r="G919" s="81">
        <v>0</v>
      </c>
      <c r="H919" s="80">
        <v>0</v>
      </c>
    </row>
    <row r="920" spans="2:8" x14ac:dyDescent="0.6">
      <c r="B920" s="75" t="s">
        <v>111</v>
      </c>
      <c r="C920" s="75" t="str">
        <f t="shared" si="14"/>
        <v>Colorado Piceance Basin</v>
      </c>
      <c r="D920" s="97" t="s">
        <v>457</v>
      </c>
      <c r="E920" s="83" t="s">
        <v>317</v>
      </c>
      <c r="F920" s="82">
        <v>-24.246580080916655</v>
      </c>
      <c r="G920" s="81">
        <v>0</v>
      </c>
      <c r="H920" s="80">
        <v>0</v>
      </c>
    </row>
    <row r="921" spans="2:8" x14ac:dyDescent="0.6">
      <c r="B921" s="75" t="s">
        <v>111</v>
      </c>
      <c r="C921" s="75" t="str">
        <f t="shared" si="14"/>
        <v>Colorado Piceance Basin</v>
      </c>
      <c r="D921" s="97" t="s">
        <v>457</v>
      </c>
      <c r="E921" s="83" t="s">
        <v>316</v>
      </c>
      <c r="F921" s="82">
        <v>-19.405264064733323</v>
      </c>
      <c r="G921" s="81">
        <v>0</v>
      </c>
      <c r="H921" s="80">
        <v>0</v>
      </c>
    </row>
    <row r="922" spans="2:8" x14ac:dyDescent="0.6">
      <c r="B922" s="75" t="s">
        <v>111</v>
      </c>
      <c r="C922" s="75" t="str">
        <f t="shared" si="14"/>
        <v>Colorado Piceance Basin</v>
      </c>
      <c r="D922" s="97" t="s">
        <v>457</v>
      </c>
      <c r="E922" s="83" t="s">
        <v>315</v>
      </c>
      <c r="F922" s="82">
        <v>-19.395264064733322</v>
      </c>
      <c r="G922" s="81">
        <v>0</v>
      </c>
      <c r="H922" s="80">
        <v>0</v>
      </c>
    </row>
    <row r="923" spans="2:8" x14ac:dyDescent="0.6">
      <c r="B923" s="75" t="s">
        <v>111</v>
      </c>
      <c r="C923" s="75" t="str">
        <f t="shared" si="14"/>
        <v>Colorado Piceance Basin</v>
      </c>
      <c r="D923" s="97" t="s">
        <v>457</v>
      </c>
      <c r="E923" s="83" t="s">
        <v>314</v>
      </c>
      <c r="F923" s="82">
        <v>-14.553948048549994</v>
      </c>
      <c r="G923" s="81">
        <v>0</v>
      </c>
      <c r="H923" s="80">
        <v>0</v>
      </c>
    </row>
    <row r="924" spans="2:8" x14ac:dyDescent="0.6">
      <c r="B924" s="75" t="s">
        <v>111</v>
      </c>
      <c r="C924" s="75" t="str">
        <f t="shared" si="14"/>
        <v>Colorado Piceance Basin</v>
      </c>
      <c r="D924" s="97" t="s">
        <v>457</v>
      </c>
      <c r="E924" s="83" t="s">
        <v>313</v>
      </c>
      <c r="F924" s="82">
        <v>-14.543948048549995</v>
      </c>
      <c r="G924" s="81">
        <v>0</v>
      </c>
      <c r="H924" s="80">
        <v>0</v>
      </c>
    </row>
    <row r="925" spans="2:8" x14ac:dyDescent="0.6">
      <c r="B925" s="75" t="s">
        <v>111</v>
      </c>
      <c r="C925" s="75" t="str">
        <f t="shared" si="14"/>
        <v>Colorado Piceance Basin</v>
      </c>
      <c r="D925" s="97" t="s">
        <v>457</v>
      </c>
      <c r="E925" s="83" t="s">
        <v>312</v>
      </c>
      <c r="F925" s="82">
        <v>-9.7026320323666617</v>
      </c>
      <c r="G925" s="81">
        <v>2.9837063529977192</v>
      </c>
      <c r="H925" s="80">
        <v>149.18531764988597</v>
      </c>
    </row>
    <row r="926" spans="2:8" x14ac:dyDescent="0.6">
      <c r="B926" s="75" t="s">
        <v>111</v>
      </c>
      <c r="C926" s="75" t="str">
        <f t="shared" si="14"/>
        <v>Colorado Piceance Basin</v>
      </c>
      <c r="D926" s="97" t="s">
        <v>457</v>
      </c>
      <c r="E926" s="83" t="s">
        <v>311</v>
      </c>
      <c r="F926" s="82">
        <v>-9.6926320323666619</v>
      </c>
      <c r="G926" s="81">
        <v>0</v>
      </c>
      <c r="H926" s="80">
        <v>0</v>
      </c>
    </row>
    <row r="927" spans="2:8" x14ac:dyDescent="0.6">
      <c r="B927" s="75" t="s">
        <v>111</v>
      </c>
      <c r="C927" s="75" t="str">
        <f t="shared" si="14"/>
        <v>Colorado Piceance Basin</v>
      </c>
      <c r="D927" s="97" t="s">
        <v>457</v>
      </c>
      <c r="E927" s="83" t="s">
        <v>310</v>
      </c>
      <c r="F927" s="82">
        <v>-4.8513160161833309</v>
      </c>
      <c r="G927" s="81">
        <v>0</v>
      </c>
      <c r="H927" s="80">
        <v>0</v>
      </c>
    </row>
    <row r="928" spans="2:8" x14ac:dyDescent="0.6">
      <c r="B928" s="75" t="s">
        <v>111</v>
      </c>
      <c r="C928" s="75" t="str">
        <f t="shared" si="14"/>
        <v>Colorado Piceance Basin</v>
      </c>
      <c r="D928" s="97" t="s">
        <v>457</v>
      </c>
      <c r="E928" s="83" t="s">
        <v>309</v>
      </c>
      <c r="F928" s="82">
        <v>-4.8413160161833311</v>
      </c>
      <c r="G928" s="81">
        <v>0</v>
      </c>
      <c r="H928" s="80">
        <v>0</v>
      </c>
    </row>
    <row r="929" spans="2:8" x14ac:dyDescent="0.6">
      <c r="B929" s="75" t="s">
        <v>111</v>
      </c>
      <c r="C929" s="75" t="str">
        <f t="shared" si="14"/>
        <v>Colorado Piceance Basin</v>
      </c>
      <c r="D929" s="97" t="s">
        <v>457</v>
      </c>
      <c r="E929" s="83" t="s">
        <v>308</v>
      </c>
      <c r="F929" s="82">
        <v>0</v>
      </c>
      <c r="G929" s="81">
        <v>0</v>
      </c>
      <c r="H929" s="80">
        <v>0</v>
      </c>
    </row>
    <row r="930" spans="2:8" x14ac:dyDescent="0.6">
      <c r="B930" s="75" t="s">
        <v>111</v>
      </c>
      <c r="C930" s="75" t="str">
        <f t="shared" si="14"/>
        <v>Colorado Piceance Basin</v>
      </c>
      <c r="D930" s="97" t="s">
        <v>457</v>
      </c>
      <c r="E930" s="83" t="s">
        <v>307</v>
      </c>
      <c r="F930" s="82">
        <v>0.01</v>
      </c>
      <c r="G930" s="81">
        <v>0</v>
      </c>
      <c r="H930" s="80">
        <v>0</v>
      </c>
    </row>
    <row r="931" spans="2:8" x14ac:dyDescent="0.6">
      <c r="B931" s="75" t="s">
        <v>111</v>
      </c>
      <c r="C931" s="75" t="str">
        <f t="shared" si="14"/>
        <v>Colorado Piceance Basin</v>
      </c>
      <c r="D931" s="97" t="s">
        <v>457</v>
      </c>
      <c r="E931" s="83" t="s">
        <v>306</v>
      </c>
      <c r="F931" s="82">
        <v>4.8513160161833309</v>
      </c>
      <c r="G931" s="81">
        <v>0</v>
      </c>
      <c r="H931" s="80">
        <v>0</v>
      </c>
    </row>
    <row r="932" spans="2:8" x14ac:dyDescent="0.6">
      <c r="B932" s="75" t="s">
        <v>111</v>
      </c>
      <c r="C932" s="75" t="str">
        <f t="shared" si="14"/>
        <v>Colorado Piceance Basin</v>
      </c>
      <c r="D932" s="97" t="s">
        <v>457</v>
      </c>
      <c r="E932" s="83" t="s">
        <v>305</v>
      </c>
      <c r="F932" s="82">
        <v>4.8613160161833306</v>
      </c>
      <c r="G932" s="81">
        <v>32.859369018434158</v>
      </c>
      <c r="H932" s="80">
        <v>1642.9684509217079</v>
      </c>
    </row>
    <row r="933" spans="2:8" x14ac:dyDescent="0.6">
      <c r="B933" s="75" t="s">
        <v>111</v>
      </c>
      <c r="C933" s="75" t="str">
        <f t="shared" si="14"/>
        <v>Colorado Piceance Basin</v>
      </c>
      <c r="D933" s="97" t="s">
        <v>457</v>
      </c>
      <c r="E933" s="83" t="s">
        <v>304</v>
      </c>
      <c r="F933" s="82">
        <v>9.7026320323666617</v>
      </c>
      <c r="G933" s="81">
        <v>0</v>
      </c>
      <c r="H933" s="80">
        <v>0</v>
      </c>
    </row>
    <row r="934" spans="2:8" x14ac:dyDescent="0.6">
      <c r="B934" s="75" t="s">
        <v>111</v>
      </c>
      <c r="C934" s="75" t="str">
        <f t="shared" si="14"/>
        <v>Colorado Piceance Basin</v>
      </c>
      <c r="D934" s="97" t="s">
        <v>457</v>
      </c>
      <c r="E934" s="83" t="s">
        <v>303</v>
      </c>
      <c r="F934" s="82">
        <v>9.7126320323666615</v>
      </c>
      <c r="G934" s="81">
        <v>114.3924419378146</v>
      </c>
      <c r="H934" s="80">
        <v>5719.6220968907301</v>
      </c>
    </row>
    <row r="935" spans="2:8" x14ac:dyDescent="0.6">
      <c r="B935" s="75" t="s">
        <v>111</v>
      </c>
      <c r="C935" s="75" t="str">
        <f t="shared" si="14"/>
        <v>Colorado Piceance Basin</v>
      </c>
      <c r="D935" s="97" t="s">
        <v>457</v>
      </c>
      <c r="E935" s="83" t="s">
        <v>302</v>
      </c>
      <c r="F935" s="82">
        <v>14.553948048549994</v>
      </c>
      <c r="G935" s="81">
        <v>0</v>
      </c>
      <c r="H935" s="80">
        <v>0</v>
      </c>
    </row>
    <row r="936" spans="2:8" x14ac:dyDescent="0.6">
      <c r="B936" s="75" t="s">
        <v>111</v>
      </c>
      <c r="C936" s="75" t="str">
        <f t="shared" si="14"/>
        <v>Colorado Piceance Basin</v>
      </c>
      <c r="D936" s="97" t="s">
        <v>457</v>
      </c>
      <c r="E936" s="83" t="s">
        <v>301</v>
      </c>
      <c r="F936" s="82">
        <v>14.563948048549994</v>
      </c>
      <c r="G936" s="81">
        <v>17.074696380739276</v>
      </c>
      <c r="H936" s="80">
        <v>853.73481903696381</v>
      </c>
    </row>
    <row r="937" spans="2:8" x14ac:dyDescent="0.6">
      <c r="B937" s="75" t="s">
        <v>111</v>
      </c>
      <c r="C937" s="75" t="str">
        <f t="shared" si="14"/>
        <v>Colorado Piceance Basin</v>
      </c>
      <c r="D937" s="97" t="s">
        <v>457</v>
      </c>
      <c r="E937" s="83" t="s">
        <v>300</v>
      </c>
      <c r="F937" s="82">
        <v>19.405264064733323</v>
      </c>
      <c r="G937" s="81">
        <v>6.2433429241245668E-2</v>
      </c>
      <c r="H937" s="80">
        <v>3.1216714620622832</v>
      </c>
    </row>
    <row r="938" spans="2:8" x14ac:dyDescent="0.6">
      <c r="B938" s="75" t="s">
        <v>111</v>
      </c>
      <c r="C938" s="75" t="str">
        <f t="shared" si="14"/>
        <v>Colorado Piceance Basin</v>
      </c>
      <c r="D938" s="97" t="s">
        <v>457</v>
      </c>
      <c r="E938" s="83" t="s">
        <v>299</v>
      </c>
      <c r="F938" s="82">
        <v>19.415264064733325</v>
      </c>
      <c r="G938" s="81">
        <v>37.900244337218751</v>
      </c>
      <c r="H938" s="80">
        <v>1895.0122168609375</v>
      </c>
    </row>
    <row r="939" spans="2:8" x14ac:dyDescent="0.6">
      <c r="B939" s="75" t="s">
        <v>111</v>
      </c>
      <c r="C939" s="75" t="str">
        <f t="shared" si="14"/>
        <v>Colorado Piceance Basin</v>
      </c>
      <c r="D939" s="97" t="s">
        <v>457</v>
      </c>
      <c r="E939" s="83" t="s">
        <v>298</v>
      </c>
      <c r="F939" s="82">
        <v>24.256580080916656</v>
      </c>
      <c r="G939" s="81">
        <v>0</v>
      </c>
      <c r="H939" s="80">
        <v>0</v>
      </c>
    </row>
    <row r="940" spans="2:8" x14ac:dyDescent="0.6">
      <c r="B940" s="75" t="s">
        <v>111</v>
      </c>
      <c r="C940" s="75" t="str">
        <f t="shared" si="14"/>
        <v>Colorado Piceance Basin</v>
      </c>
      <c r="D940" s="97" t="s">
        <v>457</v>
      </c>
      <c r="E940" s="83" t="s">
        <v>297</v>
      </c>
      <c r="F940" s="82">
        <v>24.266580080916658</v>
      </c>
      <c r="G940" s="81">
        <v>2.5523958450760675</v>
      </c>
      <c r="H940" s="80">
        <v>127.61979225380338</v>
      </c>
    </row>
    <row r="941" spans="2:8" x14ac:dyDescent="0.6">
      <c r="B941" s="75" t="s">
        <v>111</v>
      </c>
      <c r="C941" s="75" t="str">
        <f t="shared" si="14"/>
        <v>Colorado Piceance Basin</v>
      </c>
      <c r="D941" s="97" t="s">
        <v>457</v>
      </c>
      <c r="E941" s="83" t="s">
        <v>296</v>
      </c>
      <c r="F941" s="82">
        <v>29.107896097099989</v>
      </c>
      <c r="G941" s="81">
        <v>0</v>
      </c>
      <c r="H941" s="80">
        <v>0</v>
      </c>
    </row>
    <row r="942" spans="2:8" x14ac:dyDescent="0.6">
      <c r="B942" s="75" t="s">
        <v>111</v>
      </c>
      <c r="C942" s="75" t="str">
        <f t="shared" si="14"/>
        <v>Colorado Piceance Basin</v>
      </c>
      <c r="D942" s="97" t="s">
        <v>457</v>
      </c>
      <c r="E942" s="83" t="s">
        <v>295</v>
      </c>
      <c r="F942" s="82">
        <v>29.11789609709999</v>
      </c>
      <c r="G942" s="81">
        <v>0.95572644573495436</v>
      </c>
      <c r="H942" s="80">
        <v>47.786322286747719</v>
      </c>
    </row>
    <row r="943" spans="2:8" x14ac:dyDescent="0.6">
      <c r="B943" s="75" t="s">
        <v>111</v>
      </c>
      <c r="C943" s="75" t="str">
        <f t="shared" si="14"/>
        <v>Colorado Piceance Basin</v>
      </c>
      <c r="D943" s="97" t="s">
        <v>457</v>
      </c>
      <c r="E943" s="83" t="s">
        <v>294</v>
      </c>
      <c r="F943" s="82">
        <v>33.959212113283321</v>
      </c>
      <c r="G943" s="81">
        <v>0</v>
      </c>
      <c r="H943" s="80">
        <v>0</v>
      </c>
    </row>
    <row r="944" spans="2:8" x14ac:dyDescent="0.6">
      <c r="B944" s="75" t="s">
        <v>111</v>
      </c>
      <c r="C944" s="75" t="str">
        <f t="shared" si="14"/>
        <v>Colorado Piceance Basin</v>
      </c>
      <c r="D944" s="97" t="s">
        <v>457</v>
      </c>
      <c r="E944" s="83" t="s">
        <v>293</v>
      </c>
      <c r="F944" s="82">
        <v>33.969212113283319</v>
      </c>
      <c r="G944" s="81">
        <v>0.32049443604315714</v>
      </c>
      <c r="H944" s="80">
        <v>16.02472180215786</v>
      </c>
    </row>
    <row r="945" spans="2:8" x14ac:dyDescent="0.6">
      <c r="B945" s="75" t="s">
        <v>111</v>
      </c>
      <c r="C945" s="75" t="str">
        <f t="shared" si="14"/>
        <v>Colorado Piceance Basin</v>
      </c>
      <c r="D945" s="97" t="s">
        <v>457</v>
      </c>
      <c r="E945" s="83" t="s">
        <v>292</v>
      </c>
      <c r="F945" s="82">
        <v>38.810528129466647</v>
      </c>
      <c r="G945" s="81">
        <v>0</v>
      </c>
      <c r="H945" s="80">
        <v>0</v>
      </c>
    </row>
    <row r="946" spans="2:8" x14ac:dyDescent="0.6">
      <c r="B946" s="75" t="s">
        <v>111</v>
      </c>
      <c r="C946" s="75" t="str">
        <f t="shared" si="14"/>
        <v>Colorado Piceance Basin</v>
      </c>
      <c r="D946" s="97" t="s">
        <v>457</v>
      </c>
      <c r="E946" s="83" t="s">
        <v>291</v>
      </c>
      <c r="F946" s="82">
        <v>38.820528129466645</v>
      </c>
      <c r="G946" s="81">
        <v>0.24707374053821668</v>
      </c>
      <c r="H946" s="80">
        <v>12.353687026910833</v>
      </c>
    </row>
    <row r="947" spans="2:8" x14ac:dyDescent="0.6">
      <c r="B947" s="75" t="s">
        <v>111</v>
      </c>
      <c r="C947" s="75" t="str">
        <f t="shared" si="14"/>
        <v>Colorado Piceance Basin</v>
      </c>
      <c r="D947" s="97" t="s">
        <v>457</v>
      </c>
      <c r="E947" s="83" t="s">
        <v>290</v>
      </c>
      <c r="F947" s="82">
        <v>43.66184414564998</v>
      </c>
      <c r="G947" s="81">
        <v>0</v>
      </c>
      <c r="H947" s="80">
        <v>0</v>
      </c>
    </row>
    <row r="948" spans="2:8" x14ac:dyDescent="0.6">
      <c r="B948" s="75" t="s">
        <v>111</v>
      </c>
      <c r="C948" s="75" t="str">
        <f t="shared" si="14"/>
        <v>Colorado Piceance Basin</v>
      </c>
      <c r="D948" s="97" t="s">
        <v>457</v>
      </c>
      <c r="E948" s="83" t="s">
        <v>289</v>
      </c>
      <c r="F948" s="82">
        <v>43.671844145649978</v>
      </c>
      <c r="G948" s="81">
        <v>7.7127672869373748E-2</v>
      </c>
      <c r="H948" s="80">
        <v>3.8563836434686873</v>
      </c>
    </row>
    <row r="949" spans="2:8" x14ac:dyDescent="0.6">
      <c r="B949" s="75" t="s">
        <v>111</v>
      </c>
      <c r="C949" s="75" t="str">
        <f t="shared" si="14"/>
        <v>Colorado Piceance Basin</v>
      </c>
      <c r="D949" s="97" t="s">
        <v>457</v>
      </c>
      <c r="E949" s="83" t="s">
        <v>288</v>
      </c>
      <c r="F949" s="82">
        <v>48.513160161833312</v>
      </c>
      <c r="G949" s="81">
        <v>0</v>
      </c>
      <c r="H949" s="80">
        <v>0</v>
      </c>
    </row>
    <row r="950" spans="2:8" x14ac:dyDescent="0.6">
      <c r="B950" s="75" t="s">
        <v>111</v>
      </c>
      <c r="C950" s="75" t="str">
        <f t="shared" si="14"/>
        <v>Colorado Piceance Basin</v>
      </c>
      <c r="D950" s="97" t="s">
        <v>457</v>
      </c>
      <c r="E950" s="83" t="s">
        <v>287</v>
      </c>
      <c r="F950" s="82">
        <v>48.52316016183331</v>
      </c>
      <c r="G950" s="81">
        <v>3.6150171113856713</v>
      </c>
      <c r="H950" s="80">
        <v>180.75085556928354</v>
      </c>
    </row>
    <row r="951" spans="2:8" x14ac:dyDescent="0.6">
      <c r="B951" s="75" t="s">
        <v>111</v>
      </c>
      <c r="C951" s="75" t="str">
        <f t="shared" si="14"/>
        <v>Colorado Piceance Basin</v>
      </c>
      <c r="D951" s="97" t="s">
        <v>457</v>
      </c>
      <c r="E951" s="83" t="s">
        <v>286</v>
      </c>
      <c r="F951" s="82">
        <v>53.364476178016645</v>
      </c>
      <c r="G951" s="81">
        <v>0</v>
      </c>
      <c r="H951" s="80">
        <v>0</v>
      </c>
    </row>
    <row r="952" spans="2:8" x14ac:dyDescent="0.6">
      <c r="B952" s="75" t="s">
        <v>111</v>
      </c>
      <c r="C952" s="75" t="str">
        <f t="shared" si="14"/>
        <v>Colorado Piceance Basin</v>
      </c>
      <c r="D952" s="97" t="s">
        <v>457</v>
      </c>
      <c r="E952" s="83" t="s">
        <v>285</v>
      </c>
      <c r="F952" s="82">
        <v>53.374476178016643</v>
      </c>
      <c r="G952" s="81">
        <v>5.0948698930667426E-2</v>
      </c>
      <c r="H952" s="80">
        <v>2.5474349465333712</v>
      </c>
    </row>
    <row r="953" spans="2:8" x14ac:dyDescent="0.6">
      <c r="B953" s="75" t="s">
        <v>111</v>
      </c>
      <c r="C953" s="75" t="str">
        <f t="shared" si="14"/>
        <v>Colorado Piceance Basin</v>
      </c>
      <c r="D953" s="97" t="s">
        <v>457</v>
      </c>
      <c r="E953" s="83" t="s">
        <v>284</v>
      </c>
      <c r="F953" s="82">
        <v>58.215792194199977</v>
      </c>
      <c r="G953" s="81">
        <v>1.8830612730567745E-2</v>
      </c>
      <c r="H953" s="80">
        <v>0.94153063652838731</v>
      </c>
    </row>
    <row r="954" spans="2:8" ht="13.75" thickBot="1" x14ac:dyDescent="0.75">
      <c r="B954" s="75" t="s">
        <v>111</v>
      </c>
      <c r="C954" s="75" t="str">
        <f t="shared" si="14"/>
        <v>Colorado Piceance Basin</v>
      </c>
      <c r="D954" s="98" t="s">
        <v>457</v>
      </c>
      <c r="E954" s="79" t="s">
        <v>282</v>
      </c>
      <c r="F954" s="78">
        <v>58.225792194199975</v>
      </c>
      <c r="G954" s="77">
        <v>0.95911165537789933</v>
      </c>
      <c r="H954" s="76">
        <v>47.955582768894971</v>
      </c>
    </row>
    <row r="955" spans="2:8" x14ac:dyDescent="0.6">
      <c r="B955" s="75" t="s">
        <v>111</v>
      </c>
      <c r="C955" s="75" t="str">
        <f t="shared" si="14"/>
        <v>Colorado San Juan Basin</v>
      </c>
      <c r="D955" s="96" t="s">
        <v>456</v>
      </c>
      <c r="E955" s="87" t="s">
        <v>320</v>
      </c>
      <c r="F955" s="86">
        <v>-29.107896097099989</v>
      </c>
      <c r="G955" s="85">
        <v>0</v>
      </c>
      <c r="H955" s="84">
        <v>0</v>
      </c>
    </row>
    <row r="956" spans="2:8" x14ac:dyDescent="0.6">
      <c r="B956" s="75" t="s">
        <v>111</v>
      </c>
      <c r="C956" s="75" t="str">
        <f t="shared" si="14"/>
        <v>Colorado San Juan Basin</v>
      </c>
      <c r="D956" s="97" t="s">
        <v>456</v>
      </c>
      <c r="E956" s="83" t="s">
        <v>319</v>
      </c>
      <c r="F956" s="82">
        <v>-29.097896097099987</v>
      </c>
      <c r="G956" s="81">
        <v>0</v>
      </c>
      <c r="H956" s="80">
        <v>0</v>
      </c>
    </row>
    <row r="957" spans="2:8" x14ac:dyDescent="0.6">
      <c r="B957" s="75" t="s">
        <v>111</v>
      </c>
      <c r="C957" s="75" t="str">
        <f t="shared" si="14"/>
        <v>Colorado San Juan Basin</v>
      </c>
      <c r="D957" s="97" t="s">
        <v>456</v>
      </c>
      <c r="E957" s="83" t="s">
        <v>318</v>
      </c>
      <c r="F957" s="82">
        <v>-24.256580080916656</v>
      </c>
      <c r="G957" s="81">
        <v>0</v>
      </c>
      <c r="H957" s="80">
        <v>0</v>
      </c>
    </row>
    <row r="958" spans="2:8" x14ac:dyDescent="0.6">
      <c r="B958" s="75" t="s">
        <v>111</v>
      </c>
      <c r="C958" s="75" t="str">
        <f t="shared" si="14"/>
        <v>Colorado San Juan Basin</v>
      </c>
      <c r="D958" s="97" t="s">
        <v>456</v>
      </c>
      <c r="E958" s="83" t="s">
        <v>317</v>
      </c>
      <c r="F958" s="82">
        <v>-24.246580080916655</v>
      </c>
      <c r="G958" s="81">
        <v>0</v>
      </c>
      <c r="H958" s="80">
        <v>0</v>
      </c>
    </row>
    <row r="959" spans="2:8" x14ac:dyDescent="0.6">
      <c r="B959" s="75" t="s">
        <v>111</v>
      </c>
      <c r="C959" s="75" t="str">
        <f t="shared" si="14"/>
        <v>Colorado San Juan Basin</v>
      </c>
      <c r="D959" s="97" t="s">
        <v>456</v>
      </c>
      <c r="E959" s="83" t="s">
        <v>316</v>
      </c>
      <c r="F959" s="82">
        <v>-19.405264064733323</v>
      </c>
      <c r="G959" s="81">
        <v>0</v>
      </c>
      <c r="H959" s="80">
        <v>0</v>
      </c>
    </row>
    <row r="960" spans="2:8" x14ac:dyDescent="0.6">
      <c r="B960" s="75" t="s">
        <v>111</v>
      </c>
      <c r="C960" s="75" t="str">
        <f t="shared" si="14"/>
        <v>Colorado San Juan Basin</v>
      </c>
      <c r="D960" s="97" t="s">
        <v>456</v>
      </c>
      <c r="E960" s="83" t="s">
        <v>315</v>
      </c>
      <c r="F960" s="82">
        <v>-19.395264064733322</v>
      </c>
      <c r="G960" s="81">
        <v>0</v>
      </c>
      <c r="H960" s="80">
        <v>0</v>
      </c>
    </row>
    <row r="961" spans="2:8" x14ac:dyDescent="0.6">
      <c r="B961" s="75" t="s">
        <v>111</v>
      </c>
      <c r="C961" s="75" t="str">
        <f t="shared" si="14"/>
        <v>Colorado San Juan Basin</v>
      </c>
      <c r="D961" s="97" t="s">
        <v>456</v>
      </c>
      <c r="E961" s="83" t="s">
        <v>314</v>
      </c>
      <c r="F961" s="82">
        <v>-14.553948048549994</v>
      </c>
      <c r="G961" s="81">
        <v>0</v>
      </c>
      <c r="H961" s="80">
        <v>0</v>
      </c>
    </row>
    <row r="962" spans="2:8" x14ac:dyDescent="0.6">
      <c r="B962" s="75" t="s">
        <v>111</v>
      </c>
      <c r="C962" s="75" t="str">
        <f t="shared" si="14"/>
        <v>Colorado San Juan Basin</v>
      </c>
      <c r="D962" s="97" t="s">
        <v>456</v>
      </c>
      <c r="E962" s="83" t="s">
        <v>313</v>
      </c>
      <c r="F962" s="82">
        <v>-14.543948048549995</v>
      </c>
      <c r="G962" s="81">
        <v>0</v>
      </c>
      <c r="H962" s="80">
        <v>0</v>
      </c>
    </row>
    <row r="963" spans="2:8" x14ac:dyDescent="0.6">
      <c r="B963" s="75" t="s">
        <v>111</v>
      </c>
      <c r="C963" s="75" t="str">
        <f t="shared" si="14"/>
        <v>Colorado San Juan Basin</v>
      </c>
      <c r="D963" s="97" t="s">
        <v>456</v>
      </c>
      <c r="E963" s="83" t="s">
        <v>312</v>
      </c>
      <c r="F963" s="82">
        <v>-9.7026320323666617</v>
      </c>
      <c r="G963" s="81">
        <v>0</v>
      </c>
      <c r="H963" s="80">
        <v>0</v>
      </c>
    </row>
    <row r="964" spans="2:8" x14ac:dyDescent="0.6">
      <c r="B964" s="75" t="s">
        <v>111</v>
      </c>
      <c r="C964" s="75" t="str">
        <f t="shared" si="14"/>
        <v>Colorado San Juan Basin</v>
      </c>
      <c r="D964" s="97" t="s">
        <v>456</v>
      </c>
      <c r="E964" s="83" t="s">
        <v>311</v>
      </c>
      <c r="F964" s="82">
        <v>-9.6926320323666619</v>
      </c>
      <c r="G964" s="81">
        <v>0</v>
      </c>
      <c r="H964" s="80">
        <v>0</v>
      </c>
    </row>
    <row r="965" spans="2:8" x14ac:dyDescent="0.6">
      <c r="B965" s="75" t="s">
        <v>111</v>
      </c>
      <c r="C965" s="75" t="str">
        <f t="shared" ref="C965:C1028" si="15">IF(D965="",C964,D965)</f>
        <v>Colorado San Juan Basin</v>
      </c>
      <c r="D965" s="97" t="s">
        <v>456</v>
      </c>
      <c r="E965" s="83" t="s">
        <v>310</v>
      </c>
      <c r="F965" s="82">
        <v>-4.8513160161833309</v>
      </c>
      <c r="G965" s="81">
        <v>0</v>
      </c>
      <c r="H965" s="80">
        <v>0</v>
      </c>
    </row>
    <row r="966" spans="2:8" x14ac:dyDescent="0.6">
      <c r="B966" s="75" t="s">
        <v>111</v>
      </c>
      <c r="C966" s="75" t="str">
        <f t="shared" si="15"/>
        <v>Colorado San Juan Basin</v>
      </c>
      <c r="D966" s="97" t="s">
        <v>456</v>
      </c>
      <c r="E966" s="83" t="s">
        <v>309</v>
      </c>
      <c r="F966" s="82">
        <v>-4.8413160161833311</v>
      </c>
      <c r="G966" s="81">
        <v>0</v>
      </c>
      <c r="H966" s="80">
        <v>0</v>
      </c>
    </row>
    <row r="967" spans="2:8" x14ac:dyDescent="0.6">
      <c r="B967" s="75" t="s">
        <v>111</v>
      </c>
      <c r="C967" s="75" t="str">
        <f t="shared" si="15"/>
        <v>Colorado San Juan Basin</v>
      </c>
      <c r="D967" s="97" t="s">
        <v>456</v>
      </c>
      <c r="E967" s="83" t="s">
        <v>308</v>
      </c>
      <c r="F967" s="82">
        <v>0</v>
      </c>
      <c r="G967" s="81">
        <v>0</v>
      </c>
      <c r="H967" s="80">
        <v>0</v>
      </c>
    </row>
    <row r="968" spans="2:8" x14ac:dyDescent="0.6">
      <c r="B968" s="75" t="s">
        <v>111</v>
      </c>
      <c r="C968" s="75" t="str">
        <f t="shared" si="15"/>
        <v>Colorado San Juan Basin</v>
      </c>
      <c r="D968" s="97" t="s">
        <v>456</v>
      </c>
      <c r="E968" s="83" t="s">
        <v>307</v>
      </c>
      <c r="F968" s="82">
        <v>0.01</v>
      </c>
      <c r="G968" s="81">
        <v>0</v>
      </c>
      <c r="H968" s="80">
        <v>0</v>
      </c>
    </row>
    <row r="969" spans="2:8" x14ac:dyDescent="0.6">
      <c r="B969" s="75" t="s">
        <v>111</v>
      </c>
      <c r="C969" s="75" t="str">
        <f t="shared" si="15"/>
        <v>Colorado San Juan Basin</v>
      </c>
      <c r="D969" s="97" t="s">
        <v>456</v>
      </c>
      <c r="E969" s="83" t="s">
        <v>306</v>
      </c>
      <c r="F969" s="82">
        <v>4.8513160161833309</v>
      </c>
      <c r="G969" s="81">
        <v>0</v>
      </c>
      <c r="H969" s="80">
        <v>0</v>
      </c>
    </row>
    <row r="970" spans="2:8" x14ac:dyDescent="0.6">
      <c r="B970" s="75" t="s">
        <v>111</v>
      </c>
      <c r="C970" s="75" t="str">
        <f t="shared" si="15"/>
        <v>Colorado San Juan Basin</v>
      </c>
      <c r="D970" s="97" t="s">
        <v>456</v>
      </c>
      <c r="E970" s="83" t="s">
        <v>305</v>
      </c>
      <c r="F970" s="82">
        <v>4.8613160161833306</v>
      </c>
      <c r="G970" s="81">
        <v>6.4354794973270284</v>
      </c>
      <c r="H970" s="80">
        <v>321.77397486635147</v>
      </c>
    </row>
    <row r="971" spans="2:8" x14ac:dyDescent="0.6">
      <c r="B971" s="75" t="s">
        <v>111</v>
      </c>
      <c r="C971" s="75" t="str">
        <f t="shared" si="15"/>
        <v>Colorado San Juan Basin</v>
      </c>
      <c r="D971" s="97" t="s">
        <v>456</v>
      </c>
      <c r="E971" s="83" t="s">
        <v>304</v>
      </c>
      <c r="F971" s="82">
        <v>9.7026320323666617</v>
      </c>
      <c r="G971" s="81">
        <v>0</v>
      </c>
      <c r="H971" s="80">
        <v>0</v>
      </c>
    </row>
    <row r="972" spans="2:8" x14ac:dyDescent="0.6">
      <c r="B972" s="75" t="s">
        <v>111</v>
      </c>
      <c r="C972" s="75" t="str">
        <f t="shared" si="15"/>
        <v>Colorado San Juan Basin</v>
      </c>
      <c r="D972" s="97" t="s">
        <v>456</v>
      </c>
      <c r="E972" s="83" t="s">
        <v>303</v>
      </c>
      <c r="F972" s="82">
        <v>9.7126320323666615</v>
      </c>
      <c r="G972" s="81">
        <v>37.373130148385705</v>
      </c>
      <c r="H972" s="80">
        <v>1868.6565074192849</v>
      </c>
    </row>
    <row r="973" spans="2:8" x14ac:dyDescent="0.6">
      <c r="B973" s="75" t="s">
        <v>111</v>
      </c>
      <c r="C973" s="75" t="str">
        <f t="shared" si="15"/>
        <v>Colorado San Juan Basin</v>
      </c>
      <c r="D973" s="97" t="s">
        <v>456</v>
      </c>
      <c r="E973" s="83" t="s">
        <v>302</v>
      </c>
      <c r="F973" s="82">
        <v>14.553948048549994</v>
      </c>
      <c r="G973" s="81">
        <v>0</v>
      </c>
      <c r="H973" s="80">
        <v>0</v>
      </c>
    </row>
    <row r="974" spans="2:8" x14ac:dyDescent="0.6">
      <c r="B974" s="75" t="s">
        <v>111</v>
      </c>
      <c r="C974" s="75" t="str">
        <f t="shared" si="15"/>
        <v>Colorado San Juan Basin</v>
      </c>
      <c r="D974" s="97" t="s">
        <v>456</v>
      </c>
      <c r="E974" s="83" t="s">
        <v>301</v>
      </c>
      <c r="F974" s="82">
        <v>14.563948048549994</v>
      </c>
      <c r="G974" s="81">
        <v>4.4375312449051822</v>
      </c>
      <c r="H974" s="80">
        <v>221.87656224525912</v>
      </c>
    </row>
    <row r="975" spans="2:8" x14ac:dyDescent="0.6">
      <c r="B975" s="75" t="s">
        <v>111</v>
      </c>
      <c r="C975" s="75" t="str">
        <f t="shared" si="15"/>
        <v>Colorado San Juan Basin</v>
      </c>
      <c r="D975" s="97" t="s">
        <v>456</v>
      </c>
      <c r="E975" s="83" t="s">
        <v>300</v>
      </c>
      <c r="F975" s="82">
        <v>19.405264064733323</v>
      </c>
      <c r="G975" s="81">
        <v>0</v>
      </c>
      <c r="H975" s="80">
        <v>0</v>
      </c>
    </row>
    <row r="976" spans="2:8" x14ac:dyDescent="0.6">
      <c r="B976" s="75" t="s">
        <v>111</v>
      </c>
      <c r="C976" s="75" t="str">
        <f t="shared" si="15"/>
        <v>Colorado San Juan Basin</v>
      </c>
      <c r="D976" s="97" t="s">
        <v>456</v>
      </c>
      <c r="E976" s="83" t="s">
        <v>299</v>
      </c>
      <c r="F976" s="82">
        <v>19.415264064733325</v>
      </c>
      <c r="G976" s="81">
        <v>0.94851952047270083</v>
      </c>
      <c r="H976" s="80">
        <v>47.425976023635037</v>
      </c>
    </row>
    <row r="977" spans="2:8" x14ac:dyDescent="0.6">
      <c r="B977" s="75" t="s">
        <v>111</v>
      </c>
      <c r="C977" s="75" t="str">
        <f t="shared" si="15"/>
        <v>Colorado San Juan Basin</v>
      </c>
      <c r="D977" s="97" t="s">
        <v>456</v>
      </c>
      <c r="E977" s="83" t="s">
        <v>298</v>
      </c>
      <c r="F977" s="82">
        <v>24.256580080916656</v>
      </c>
      <c r="G977" s="81">
        <v>0</v>
      </c>
      <c r="H977" s="80">
        <v>0</v>
      </c>
    </row>
    <row r="978" spans="2:8" x14ac:dyDescent="0.6">
      <c r="B978" s="75" t="s">
        <v>111</v>
      </c>
      <c r="C978" s="75" t="str">
        <f t="shared" si="15"/>
        <v>Colorado San Juan Basin</v>
      </c>
      <c r="D978" s="97" t="s">
        <v>456</v>
      </c>
      <c r="E978" s="83" t="s">
        <v>297</v>
      </c>
      <c r="F978" s="82">
        <v>24.266580080916658</v>
      </c>
      <c r="G978" s="81">
        <v>8.0914488059529152E-2</v>
      </c>
      <c r="H978" s="80">
        <v>4.0457244029764574</v>
      </c>
    </row>
    <row r="979" spans="2:8" x14ac:dyDescent="0.6">
      <c r="B979" s="75" t="s">
        <v>111</v>
      </c>
      <c r="C979" s="75" t="str">
        <f t="shared" si="15"/>
        <v>Colorado San Juan Basin</v>
      </c>
      <c r="D979" s="97" t="s">
        <v>456</v>
      </c>
      <c r="E979" s="83" t="s">
        <v>296</v>
      </c>
      <c r="F979" s="82">
        <v>29.107896097099989</v>
      </c>
      <c r="G979" s="81">
        <v>0</v>
      </c>
      <c r="H979" s="80">
        <v>0</v>
      </c>
    </row>
    <row r="980" spans="2:8" x14ac:dyDescent="0.6">
      <c r="B980" s="75" t="s">
        <v>111</v>
      </c>
      <c r="C980" s="75" t="str">
        <f t="shared" si="15"/>
        <v>Colorado San Juan Basin</v>
      </c>
      <c r="D980" s="97" t="s">
        <v>456</v>
      </c>
      <c r="E980" s="83" t="s">
        <v>295</v>
      </c>
      <c r="F980" s="82">
        <v>29.11789609709999</v>
      </c>
      <c r="G980" s="81">
        <v>4.8545089877482135E-2</v>
      </c>
      <c r="H980" s="80">
        <v>2.427254493874107</v>
      </c>
    </row>
    <row r="981" spans="2:8" x14ac:dyDescent="0.6">
      <c r="B981" s="75" t="s">
        <v>111</v>
      </c>
      <c r="C981" s="75" t="str">
        <f t="shared" si="15"/>
        <v>Colorado San Juan Basin</v>
      </c>
      <c r="D981" s="97" t="s">
        <v>456</v>
      </c>
      <c r="E981" s="83" t="s">
        <v>294</v>
      </c>
      <c r="F981" s="82">
        <v>33.959212113283321</v>
      </c>
      <c r="G981" s="81">
        <v>0</v>
      </c>
      <c r="H981" s="80">
        <v>0</v>
      </c>
    </row>
    <row r="982" spans="2:8" x14ac:dyDescent="0.6">
      <c r="B982" s="75" t="s">
        <v>111</v>
      </c>
      <c r="C982" s="75" t="str">
        <f t="shared" si="15"/>
        <v>Colorado San Juan Basin</v>
      </c>
      <c r="D982" s="97" t="s">
        <v>456</v>
      </c>
      <c r="E982" s="83" t="s">
        <v>293</v>
      </c>
      <c r="F982" s="82">
        <v>33.969212113283319</v>
      </c>
      <c r="G982" s="81">
        <v>1.7337123701327322E-2</v>
      </c>
      <c r="H982" s="80">
        <v>0.86685618506636619</v>
      </c>
    </row>
    <row r="983" spans="2:8" x14ac:dyDescent="0.6">
      <c r="B983" s="75" t="s">
        <v>111</v>
      </c>
      <c r="C983" s="75" t="str">
        <f t="shared" si="15"/>
        <v>Colorado San Juan Basin</v>
      </c>
      <c r="D983" s="97" t="s">
        <v>456</v>
      </c>
      <c r="E983" s="83" t="s">
        <v>292</v>
      </c>
      <c r="F983" s="82">
        <v>38.810528129466647</v>
      </c>
      <c r="G983" s="81">
        <v>0</v>
      </c>
      <c r="H983" s="80">
        <v>0</v>
      </c>
    </row>
    <row r="984" spans="2:8" x14ac:dyDescent="0.6">
      <c r="B984" s="75" t="s">
        <v>111</v>
      </c>
      <c r="C984" s="75" t="str">
        <f t="shared" si="15"/>
        <v>Colorado San Juan Basin</v>
      </c>
      <c r="D984" s="97" t="s">
        <v>456</v>
      </c>
      <c r="E984" s="83" t="s">
        <v>291</v>
      </c>
      <c r="F984" s="82">
        <v>38.820528129466645</v>
      </c>
      <c r="G984" s="81">
        <v>0</v>
      </c>
      <c r="H984" s="80">
        <v>0</v>
      </c>
    </row>
    <row r="985" spans="2:8" x14ac:dyDescent="0.6">
      <c r="B985" s="75" t="s">
        <v>111</v>
      </c>
      <c r="C985" s="75" t="str">
        <f t="shared" si="15"/>
        <v>Colorado San Juan Basin</v>
      </c>
      <c r="D985" s="97" t="s">
        <v>456</v>
      </c>
      <c r="E985" s="83" t="s">
        <v>290</v>
      </c>
      <c r="F985" s="82">
        <v>43.66184414564998</v>
      </c>
      <c r="G985" s="81">
        <v>0</v>
      </c>
      <c r="H985" s="80">
        <v>0</v>
      </c>
    </row>
    <row r="986" spans="2:8" x14ac:dyDescent="0.6">
      <c r="B986" s="75" t="s">
        <v>111</v>
      </c>
      <c r="C986" s="75" t="str">
        <f t="shared" si="15"/>
        <v>Colorado San Juan Basin</v>
      </c>
      <c r="D986" s="97" t="s">
        <v>456</v>
      </c>
      <c r="E986" s="83" t="s">
        <v>289</v>
      </c>
      <c r="F986" s="82">
        <v>43.671844145649978</v>
      </c>
      <c r="G986" s="81">
        <v>4.4688365127340673E-3</v>
      </c>
      <c r="H986" s="80">
        <v>0.22344182563670337</v>
      </c>
    </row>
    <row r="987" spans="2:8" x14ac:dyDescent="0.6">
      <c r="B987" s="75" t="s">
        <v>111</v>
      </c>
      <c r="C987" s="75" t="str">
        <f t="shared" si="15"/>
        <v>Colorado San Juan Basin</v>
      </c>
      <c r="D987" s="97" t="s">
        <v>456</v>
      </c>
      <c r="E987" s="83" t="s">
        <v>288</v>
      </c>
      <c r="F987" s="82">
        <v>48.513160161833312</v>
      </c>
      <c r="G987" s="81">
        <v>0</v>
      </c>
      <c r="H987" s="80">
        <v>0</v>
      </c>
    </row>
    <row r="988" spans="2:8" x14ac:dyDescent="0.6">
      <c r="B988" s="75" t="s">
        <v>111</v>
      </c>
      <c r="C988" s="75" t="str">
        <f t="shared" si="15"/>
        <v>Colorado San Juan Basin</v>
      </c>
      <c r="D988" s="97" t="s">
        <v>456</v>
      </c>
      <c r="E988" s="83" t="s">
        <v>287</v>
      </c>
      <c r="F988" s="82">
        <v>48.52316016183331</v>
      </c>
      <c r="G988" s="81">
        <v>1.4313681233658301E-2</v>
      </c>
      <c r="H988" s="80">
        <v>0.7156840616829151</v>
      </c>
    </row>
    <row r="989" spans="2:8" x14ac:dyDescent="0.6">
      <c r="B989" s="75" t="s">
        <v>111</v>
      </c>
      <c r="C989" s="75" t="str">
        <f t="shared" si="15"/>
        <v>Colorado San Juan Basin</v>
      </c>
      <c r="D989" s="97" t="s">
        <v>456</v>
      </c>
      <c r="E989" s="83" t="s">
        <v>286</v>
      </c>
      <c r="F989" s="82">
        <v>53.364476178016645</v>
      </c>
      <c r="G989" s="81">
        <v>0</v>
      </c>
      <c r="H989" s="80">
        <v>0</v>
      </c>
    </row>
    <row r="990" spans="2:8" x14ac:dyDescent="0.6">
      <c r="B990" s="75" t="s">
        <v>111</v>
      </c>
      <c r="C990" s="75" t="str">
        <f t="shared" si="15"/>
        <v>Colorado San Juan Basin</v>
      </c>
      <c r="D990" s="97" t="s">
        <v>456</v>
      </c>
      <c r="E990" s="83" t="s">
        <v>285</v>
      </c>
      <c r="F990" s="82">
        <v>53.374476178016643</v>
      </c>
      <c r="G990" s="81">
        <v>0</v>
      </c>
      <c r="H990" s="80">
        <v>0</v>
      </c>
    </row>
    <row r="991" spans="2:8" x14ac:dyDescent="0.6">
      <c r="B991" s="75" t="s">
        <v>111</v>
      </c>
      <c r="C991" s="75" t="str">
        <f t="shared" si="15"/>
        <v>Colorado San Juan Basin</v>
      </c>
      <c r="D991" s="97" t="s">
        <v>456</v>
      </c>
      <c r="E991" s="83" t="s">
        <v>284</v>
      </c>
      <c r="F991" s="82">
        <v>58.215792194199977</v>
      </c>
      <c r="G991" s="81">
        <v>0</v>
      </c>
      <c r="H991" s="80">
        <v>0</v>
      </c>
    </row>
    <row r="992" spans="2:8" ht="13.75" thickBot="1" x14ac:dyDescent="0.75">
      <c r="B992" s="75" t="s">
        <v>111</v>
      </c>
      <c r="C992" s="75" t="str">
        <f t="shared" si="15"/>
        <v>Colorado San Juan Basin</v>
      </c>
      <c r="D992" s="98" t="s">
        <v>456</v>
      </c>
      <c r="E992" s="79" t="s">
        <v>282</v>
      </c>
      <c r="F992" s="78">
        <v>58.225792194199975</v>
      </c>
      <c r="G992" s="77">
        <v>9.7417876799033489E-3</v>
      </c>
      <c r="H992" s="76">
        <v>0.48708938399516749</v>
      </c>
    </row>
    <row r="993" spans="2:8" x14ac:dyDescent="0.6">
      <c r="B993" s="75" t="s">
        <v>111</v>
      </c>
      <c r="C993" s="75" t="str">
        <f t="shared" si="15"/>
        <v>Colorado Uinta Basin</v>
      </c>
      <c r="D993" s="96" t="s">
        <v>455</v>
      </c>
      <c r="E993" s="87" t="s">
        <v>320</v>
      </c>
      <c r="F993" s="86">
        <v>-29.107896097099989</v>
      </c>
      <c r="G993" s="85">
        <v>0</v>
      </c>
      <c r="H993" s="84">
        <v>0</v>
      </c>
    </row>
    <row r="994" spans="2:8" x14ac:dyDescent="0.6">
      <c r="B994" s="75" t="s">
        <v>111</v>
      </c>
      <c r="C994" s="75" t="str">
        <f t="shared" si="15"/>
        <v>Colorado Uinta Basin</v>
      </c>
      <c r="D994" s="97" t="s">
        <v>455</v>
      </c>
      <c r="E994" s="83" t="s">
        <v>319</v>
      </c>
      <c r="F994" s="82">
        <v>-29.097896097099987</v>
      </c>
      <c r="G994" s="81">
        <v>0</v>
      </c>
      <c r="H994" s="80">
        <v>0</v>
      </c>
    </row>
    <row r="995" spans="2:8" x14ac:dyDescent="0.6">
      <c r="B995" s="75" t="s">
        <v>111</v>
      </c>
      <c r="C995" s="75" t="str">
        <f t="shared" si="15"/>
        <v>Colorado Uinta Basin</v>
      </c>
      <c r="D995" s="97" t="s">
        <v>455</v>
      </c>
      <c r="E995" s="83" t="s">
        <v>318</v>
      </c>
      <c r="F995" s="82">
        <v>-24.256580080916656</v>
      </c>
      <c r="G995" s="81">
        <v>0</v>
      </c>
      <c r="H995" s="80">
        <v>0</v>
      </c>
    </row>
    <row r="996" spans="2:8" x14ac:dyDescent="0.6">
      <c r="B996" s="75" t="s">
        <v>111</v>
      </c>
      <c r="C996" s="75" t="str">
        <f t="shared" si="15"/>
        <v>Colorado Uinta Basin</v>
      </c>
      <c r="D996" s="97" t="s">
        <v>455</v>
      </c>
      <c r="E996" s="83" t="s">
        <v>317</v>
      </c>
      <c r="F996" s="82">
        <v>-24.246580080916655</v>
      </c>
      <c r="G996" s="81">
        <v>0</v>
      </c>
      <c r="H996" s="80">
        <v>0</v>
      </c>
    </row>
    <row r="997" spans="2:8" x14ac:dyDescent="0.6">
      <c r="B997" s="75" t="s">
        <v>111</v>
      </c>
      <c r="C997" s="75" t="str">
        <f t="shared" si="15"/>
        <v>Colorado Uinta Basin</v>
      </c>
      <c r="D997" s="97" t="s">
        <v>455</v>
      </c>
      <c r="E997" s="83" t="s">
        <v>316</v>
      </c>
      <c r="F997" s="82">
        <v>-19.405264064733323</v>
      </c>
      <c r="G997" s="81">
        <v>0</v>
      </c>
      <c r="H997" s="80">
        <v>0</v>
      </c>
    </row>
    <row r="998" spans="2:8" x14ac:dyDescent="0.6">
      <c r="B998" s="75" t="s">
        <v>111</v>
      </c>
      <c r="C998" s="75" t="str">
        <f t="shared" si="15"/>
        <v>Colorado Uinta Basin</v>
      </c>
      <c r="D998" s="97" t="s">
        <v>455</v>
      </c>
      <c r="E998" s="83" t="s">
        <v>315</v>
      </c>
      <c r="F998" s="82">
        <v>-19.395264064733322</v>
      </c>
      <c r="G998" s="81">
        <v>0</v>
      </c>
      <c r="H998" s="80">
        <v>0</v>
      </c>
    </row>
    <row r="999" spans="2:8" x14ac:dyDescent="0.6">
      <c r="B999" s="75" t="s">
        <v>111</v>
      </c>
      <c r="C999" s="75" t="str">
        <f t="shared" si="15"/>
        <v>Colorado Uinta Basin</v>
      </c>
      <c r="D999" s="97" t="s">
        <v>455</v>
      </c>
      <c r="E999" s="83" t="s">
        <v>314</v>
      </c>
      <c r="F999" s="82">
        <v>-14.553948048549994</v>
      </c>
      <c r="G999" s="81">
        <v>0</v>
      </c>
      <c r="H999" s="80">
        <v>0</v>
      </c>
    </row>
    <row r="1000" spans="2:8" x14ac:dyDescent="0.6">
      <c r="B1000" s="75" t="s">
        <v>111</v>
      </c>
      <c r="C1000" s="75" t="str">
        <f t="shared" si="15"/>
        <v>Colorado Uinta Basin</v>
      </c>
      <c r="D1000" s="97" t="s">
        <v>455</v>
      </c>
      <c r="E1000" s="83" t="s">
        <v>313</v>
      </c>
      <c r="F1000" s="82">
        <v>-14.543948048549995</v>
      </c>
      <c r="G1000" s="81">
        <v>0</v>
      </c>
      <c r="H1000" s="80">
        <v>0</v>
      </c>
    </row>
    <row r="1001" spans="2:8" x14ac:dyDescent="0.6">
      <c r="B1001" s="75" t="s">
        <v>111</v>
      </c>
      <c r="C1001" s="75" t="str">
        <f t="shared" si="15"/>
        <v>Colorado Uinta Basin</v>
      </c>
      <c r="D1001" s="97" t="s">
        <v>455</v>
      </c>
      <c r="E1001" s="83" t="s">
        <v>312</v>
      </c>
      <c r="F1001" s="82">
        <v>-9.7026320323666617</v>
      </c>
      <c r="G1001" s="81">
        <v>0</v>
      </c>
      <c r="H1001" s="80">
        <v>0</v>
      </c>
    </row>
    <row r="1002" spans="2:8" x14ac:dyDescent="0.6">
      <c r="B1002" s="75" t="s">
        <v>111</v>
      </c>
      <c r="C1002" s="75" t="str">
        <f t="shared" si="15"/>
        <v>Colorado Uinta Basin</v>
      </c>
      <c r="D1002" s="97" t="s">
        <v>455</v>
      </c>
      <c r="E1002" s="83" t="s">
        <v>311</v>
      </c>
      <c r="F1002" s="82">
        <v>-9.6926320323666619</v>
      </c>
      <c r="G1002" s="81">
        <v>0</v>
      </c>
      <c r="H1002" s="80">
        <v>0</v>
      </c>
    </row>
    <row r="1003" spans="2:8" x14ac:dyDescent="0.6">
      <c r="B1003" s="75" t="s">
        <v>111</v>
      </c>
      <c r="C1003" s="75" t="str">
        <f t="shared" si="15"/>
        <v>Colorado Uinta Basin</v>
      </c>
      <c r="D1003" s="97" t="s">
        <v>455</v>
      </c>
      <c r="E1003" s="83" t="s">
        <v>310</v>
      </c>
      <c r="F1003" s="82">
        <v>-4.8513160161833309</v>
      </c>
      <c r="G1003" s="81">
        <v>0</v>
      </c>
      <c r="H1003" s="80">
        <v>0</v>
      </c>
    </row>
    <row r="1004" spans="2:8" x14ac:dyDescent="0.6">
      <c r="B1004" s="75" t="s">
        <v>111</v>
      </c>
      <c r="C1004" s="75" t="str">
        <f t="shared" si="15"/>
        <v>Colorado Uinta Basin</v>
      </c>
      <c r="D1004" s="97" t="s">
        <v>455</v>
      </c>
      <c r="E1004" s="83" t="s">
        <v>309</v>
      </c>
      <c r="F1004" s="82">
        <v>-4.8413160161833311</v>
      </c>
      <c r="G1004" s="81">
        <v>0</v>
      </c>
      <c r="H1004" s="80">
        <v>0</v>
      </c>
    </row>
    <row r="1005" spans="2:8" x14ac:dyDescent="0.6">
      <c r="B1005" s="75" t="s">
        <v>111</v>
      </c>
      <c r="C1005" s="75" t="str">
        <f t="shared" si="15"/>
        <v>Colorado Uinta Basin</v>
      </c>
      <c r="D1005" s="97" t="s">
        <v>455</v>
      </c>
      <c r="E1005" s="83" t="s">
        <v>308</v>
      </c>
      <c r="F1005" s="82">
        <v>0</v>
      </c>
      <c r="G1005" s="81">
        <v>0</v>
      </c>
      <c r="H1005" s="80">
        <v>0</v>
      </c>
    </row>
    <row r="1006" spans="2:8" x14ac:dyDescent="0.6">
      <c r="B1006" s="75" t="s">
        <v>111</v>
      </c>
      <c r="C1006" s="75" t="str">
        <f t="shared" si="15"/>
        <v>Colorado Uinta Basin</v>
      </c>
      <c r="D1006" s="97" t="s">
        <v>455</v>
      </c>
      <c r="E1006" s="83" t="s">
        <v>307</v>
      </c>
      <c r="F1006" s="82">
        <v>0.01</v>
      </c>
      <c r="G1006" s="81">
        <v>0</v>
      </c>
      <c r="H1006" s="80">
        <v>0</v>
      </c>
    </row>
    <row r="1007" spans="2:8" x14ac:dyDescent="0.6">
      <c r="B1007" s="75" t="s">
        <v>111</v>
      </c>
      <c r="C1007" s="75" t="str">
        <f t="shared" si="15"/>
        <v>Colorado Uinta Basin</v>
      </c>
      <c r="D1007" s="97" t="s">
        <v>455</v>
      </c>
      <c r="E1007" s="83" t="s">
        <v>306</v>
      </c>
      <c r="F1007" s="82">
        <v>4.8513160161833309</v>
      </c>
      <c r="G1007" s="81">
        <v>0</v>
      </c>
      <c r="H1007" s="80">
        <v>0</v>
      </c>
    </row>
    <row r="1008" spans="2:8" x14ac:dyDescent="0.6">
      <c r="B1008" s="75" t="s">
        <v>111</v>
      </c>
      <c r="C1008" s="75" t="str">
        <f t="shared" si="15"/>
        <v>Colorado Uinta Basin</v>
      </c>
      <c r="D1008" s="97" t="s">
        <v>455</v>
      </c>
      <c r="E1008" s="83" t="s">
        <v>305</v>
      </c>
      <c r="F1008" s="82">
        <v>4.8613160161833306</v>
      </c>
      <c r="G1008" s="81">
        <v>5.8369588152084626</v>
      </c>
      <c r="H1008" s="80">
        <v>291.84794076042317</v>
      </c>
    </row>
    <row r="1009" spans="2:8" x14ac:dyDescent="0.6">
      <c r="B1009" s="75" t="s">
        <v>111</v>
      </c>
      <c r="C1009" s="75" t="str">
        <f t="shared" si="15"/>
        <v>Colorado Uinta Basin</v>
      </c>
      <c r="D1009" s="97" t="s">
        <v>455</v>
      </c>
      <c r="E1009" s="83" t="s">
        <v>304</v>
      </c>
      <c r="F1009" s="82">
        <v>9.7026320323666617</v>
      </c>
      <c r="G1009" s="81">
        <v>0</v>
      </c>
      <c r="H1009" s="80">
        <v>0</v>
      </c>
    </row>
    <row r="1010" spans="2:8" x14ac:dyDescent="0.6">
      <c r="B1010" s="75" t="s">
        <v>111</v>
      </c>
      <c r="C1010" s="75" t="str">
        <f t="shared" si="15"/>
        <v>Colorado Uinta Basin</v>
      </c>
      <c r="D1010" s="97" t="s">
        <v>455</v>
      </c>
      <c r="E1010" s="83" t="s">
        <v>303</v>
      </c>
      <c r="F1010" s="82">
        <v>9.7126320323666615</v>
      </c>
      <c r="G1010" s="81">
        <v>6.8386449083243974</v>
      </c>
      <c r="H1010" s="80">
        <v>341.93224541621987</v>
      </c>
    </row>
    <row r="1011" spans="2:8" x14ac:dyDescent="0.6">
      <c r="B1011" s="75" t="s">
        <v>111</v>
      </c>
      <c r="C1011" s="75" t="str">
        <f t="shared" si="15"/>
        <v>Colorado Uinta Basin</v>
      </c>
      <c r="D1011" s="97" t="s">
        <v>455</v>
      </c>
      <c r="E1011" s="83" t="s">
        <v>302</v>
      </c>
      <c r="F1011" s="82">
        <v>14.553948048549994</v>
      </c>
      <c r="G1011" s="81">
        <v>0</v>
      </c>
      <c r="H1011" s="80">
        <v>0</v>
      </c>
    </row>
    <row r="1012" spans="2:8" x14ac:dyDescent="0.6">
      <c r="B1012" s="75" t="s">
        <v>111</v>
      </c>
      <c r="C1012" s="75" t="str">
        <f t="shared" si="15"/>
        <v>Colorado Uinta Basin</v>
      </c>
      <c r="D1012" s="97" t="s">
        <v>455</v>
      </c>
      <c r="E1012" s="83" t="s">
        <v>301</v>
      </c>
      <c r="F1012" s="82">
        <v>14.563948048549994</v>
      </c>
      <c r="G1012" s="81">
        <v>0.38698022807051474</v>
      </c>
      <c r="H1012" s="80">
        <v>19.349011403525736</v>
      </c>
    </row>
    <row r="1013" spans="2:8" x14ac:dyDescent="0.6">
      <c r="B1013" s="75" t="s">
        <v>111</v>
      </c>
      <c r="C1013" s="75" t="str">
        <f t="shared" si="15"/>
        <v>Colorado Uinta Basin</v>
      </c>
      <c r="D1013" s="97" t="s">
        <v>455</v>
      </c>
      <c r="E1013" s="83" t="s">
        <v>300</v>
      </c>
      <c r="F1013" s="82">
        <v>19.405264064733323</v>
      </c>
      <c r="G1013" s="81">
        <v>0</v>
      </c>
      <c r="H1013" s="80">
        <v>0</v>
      </c>
    </row>
    <row r="1014" spans="2:8" x14ac:dyDescent="0.6">
      <c r="B1014" s="75" t="s">
        <v>111</v>
      </c>
      <c r="C1014" s="75" t="str">
        <f t="shared" si="15"/>
        <v>Colorado Uinta Basin</v>
      </c>
      <c r="D1014" s="97" t="s">
        <v>455</v>
      </c>
      <c r="E1014" s="83" t="s">
        <v>299</v>
      </c>
      <c r="F1014" s="82">
        <v>19.415264064733325</v>
      </c>
      <c r="G1014" s="81">
        <v>0</v>
      </c>
      <c r="H1014" s="80">
        <v>0</v>
      </c>
    </row>
    <row r="1015" spans="2:8" x14ac:dyDescent="0.6">
      <c r="B1015" s="75" t="s">
        <v>111</v>
      </c>
      <c r="C1015" s="75" t="str">
        <f t="shared" si="15"/>
        <v>Colorado Uinta Basin</v>
      </c>
      <c r="D1015" s="97" t="s">
        <v>455</v>
      </c>
      <c r="E1015" s="83" t="s">
        <v>298</v>
      </c>
      <c r="F1015" s="82">
        <v>24.256580080916656</v>
      </c>
      <c r="G1015" s="81">
        <v>0</v>
      </c>
      <c r="H1015" s="80">
        <v>0</v>
      </c>
    </row>
    <row r="1016" spans="2:8" x14ac:dyDescent="0.6">
      <c r="B1016" s="75" t="s">
        <v>111</v>
      </c>
      <c r="C1016" s="75" t="str">
        <f t="shared" si="15"/>
        <v>Colorado Uinta Basin</v>
      </c>
      <c r="D1016" s="97" t="s">
        <v>455</v>
      </c>
      <c r="E1016" s="83" t="s">
        <v>297</v>
      </c>
      <c r="F1016" s="82">
        <v>24.266580080916658</v>
      </c>
      <c r="G1016" s="81">
        <v>1.3814285318062171E-2</v>
      </c>
      <c r="H1016" s="80">
        <v>0.69071426590310847</v>
      </c>
    </row>
    <row r="1017" spans="2:8" x14ac:dyDescent="0.6">
      <c r="B1017" s="75" t="s">
        <v>111</v>
      </c>
      <c r="C1017" s="75" t="str">
        <f t="shared" si="15"/>
        <v>Colorado Uinta Basin</v>
      </c>
      <c r="D1017" s="97" t="s">
        <v>455</v>
      </c>
      <c r="E1017" s="83" t="s">
        <v>296</v>
      </c>
      <c r="F1017" s="82">
        <v>29.107896097099989</v>
      </c>
      <c r="G1017" s="81">
        <v>0</v>
      </c>
      <c r="H1017" s="80">
        <v>0</v>
      </c>
    </row>
    <row r="1018" spans="2:8" x14ac:dyDescent="0.6">
      <c r="B1018" s="75" t="s">
        <v>111</v>
      </c>
      <c r="C1018" s="75" t="str">
        <f t="shared" si="15"/>
        <v>Colorado Uinta Basin</v>
      </c>
      <c r="D1018" s="97" t="s">
        <v>455</v>
      </c>
      <c r="E1018" s="83" t="s">
        <v>295</v>
      </c>
      <c r="F1018" s="82">
        <v>29.11789609709999</v>
      </c>
      <c r="G1018" s="81">
        <v>0.25775037748858276</v>
      </c>
      <c r="H1018" s="80">
        <v>12.887518874429137</v>
      </c>
    </row>
    <row r="1019" spans="2:8" x14ac:dyDescent="0.6">
      <c r="B1019" s="75" t="s">
        <v>111</v>
      </c>
      <c r="C1019" s="75" t="str">
        <f t="shared" si="15"/>
        <v>Colorado Uinta Basin</v>
      </c>
      <c r="D1019" s="97" t="s">
        <v>455</v>
      </c>
      <c r="E1019" s="83" t="s">
        <v>294</v>
      </c>
      <c r="F1019" s="82">
        <v>33.959212113283321</v>
      </c>
      <c r="G1019" s="81">
        <v>0</v>
      </c>
      <c r="H1019" s="80">
        <v>0</v>
      </c>
    </row>
    <row r="1020" spans="2:8" x14ac:dyDescent="0.6">
      <c r="B1020" s="75" t="s">
        <v>111</v>
      </c>
      <c r="C1020" s="75" t="str">
        <f t="shared" si="15"/>
        <v>Colorado Uinta Basin</v>
      </c>
      <c r="D1020" s="97" t="s">
        <v>455</v>
      </c>
      <c r="E1020" s="83" t="s">
        <v>293</v>
      </c>
      <c r="F1020" s="82">
        <v>33.969212113283319</v>
      </c>
      <c r="G1020" s="81">
        <v>0</v>
      </c>
      <c r="H1020" s="80">
        <v>0</v>
      </c>
    </row>
    <row r="1021" spans="2:8" x14ac:dyDescent="0.6">
      <c r="B1021" s="75" t="s">
        <v>111</v>
      </c>
      <c r="C1021" s="75" t="str">
        <f t="shared" si="15"/>
        <v>Colorado Uinta Basin</v>
      </c>
      <c r="D1021" s="97" t="s">
        <v>455</v>
      </c>
      <c r="E1021" s="83" t="s">
        <v>292</v>
      </c>
      <c r="F1021" s="82">
        <v>38.810528129466647</v>
      </c>
      <c r="G1021" s="81">
        <v>0</v>
      </c>
      <c r="H1021" s="80">
        <v>0</v>
      </c>
    </row>
    <row r="1022" spans="2:8" x14ac:dyDescent="0.6">
      <c r="B1022" s="75" t="s">
        <v>111</v>
      </c>
      <c r="C1022" s="75" t="str">
        <f t="shared" si="15"/>
        <v>Colorado Uinta Basin</v>
      </c>
      <c r="D1022" s="97" t="s">
        <v>455</v>
      </c>
      <c r="E1022" s="83" t="s">
        <v>291</v>
      </c>
      <c r="F1022" s="82">
        <v>38.820528129466645</v>
      </c>
      <c r="G1022" s="81">
        <v>0</v>
      </c>
      <c r="H1022" s="80">
        <v>0</v>
      </c>
    </row>
    <row r="1023" spans="2:8" x14ac:dyDescent="0.6">
      <c r="B1023" s="75" t="s">
        <v>111</v>
      </c>
      <c r="C1023" s="75" t="str">
        <f t="shared" si="15"/>
        <v>Colorado Uinta Basin</v>
      </c>
      <c r="D1023" s="97" t="s">
        <v>455</v>
      </c>
      <c r="E1023" s="83" t="s">
        <v>290</v>
      </c>
      <c r="F1023" s="82">
        <v>43.66184414564998</v>
      </c>
      <c r="G1023" s="81">
        <v>0</v>
      </c>
      <c r="H1023" s="80">
        <v>0</v>
      </c>
    </row>
    <row r="1024" spans="2:8" x14ac:dyDescent="0.6">
      <c r="B1024" s="75" t="s">
        <v>111</v>
      </c>
      <c r="C1024" s="75" t="str">
        <f t="shared" si="15"/>
        <v>Colorado Uinta Basin</v>
      </c>
      <c r="D1024" s="97" t="s">
        <v>455</v>
      </c>
      <c r="E1024" s="83" t="s">
        <v>289</v>
      </c>
      <c r="F1024" s="82">
        <v>43.671844145649978</v>
      </c>
      <c r="G1024" s="81">
        <v>0</v>
      </c>
      <c r="H1024" s="80">
        <v>0</v>
      </c>
    </row>
    <row r="1025" spans="2:8" x14ac:dyDescent="0.6">
      <c r="B1025" s="75" t="s">
        <v>111</v>
      </c>
      <c r="C1025" s="75" t="str">
        <f t="shared" si="15"/>
        <v>Colorado Uinta Basin</v>
      </c>
      <c r="D1025" s="97" t="s">
        <v>455</v>
      </c>
      <c r="E1025" s="83" t="s">
        <v>288</v>
      </c>
      <c r="F1025" s="82">
        <v>48.513160161833312</v>
      </c>
      <c r="G1025" s="81">
        <v>0</v>
      </c>
      <c r="H1025" s="80">
        <v>0</v>
      </c>
    </row>
    <row r="1026" spans="2:8" x14ac:dyDescent="0.6">
      <c r="B1026" s="75" t="s">
        <v>111</v>
      </c>
      <c r="C1026" s="75" t="str">
        <f t="shared" si="15"/>
        <v>Colorado Uinta Basin</v>
      </c>
      <c r="D1026" s="97" t="s">
        <v>455</v>
      </c>
      <c r="E1026" s="83" t="s">
        <v>287</v>
      </c>
      <c r="F1026" s="82">
        <v>48.52316016183331</v>
      </c>
      <c r="G1026" s="81">
        <v>0</v>
      </c>
      <c r="H1026" s="80">
        <v>0</v>
      </c>
    </row>
    <row r="1027" spans="2:8" x14ac:dyDescent="0.6">
      <c r="B1027" s="75" t="s">
        <v>111</v>
      </c>
      <c r="C1027" s="75" t="str">
        <f t="shared" si="15"/>
        <v>Colorado Uinta Basin</v>
      </c>
      <c r="D1027" s="97" t="s">
        <v>455</v>
      </c>
      <c r="E1027" s="83" t="s">
        <v>286</v>
      </c>
      <c r="F1027" s="82">
        <v>53.364476178016645</v>
      </c>
      <c r="G1027" s="81">
        <v>0</v>
      </c>
      <c r="H1027" s="80">
        <v>0</v>
      </c>
    </row>
    <row r="1028" spans="2:8" x14ac:dyDescent="0.6">
      <c r="B1028" s="75" t="s">
        <v>111</v>
      </c>
      <c r="C1028" s="75" t="str">
        <f t="shared" si="15"/>
        <v>Colorado Uinta Basin</v>
      </c>
      <c r="D1028" s="97" t="s">
        <v>455</v>
      </c>
      <c r="E1028" s="83" t="s">
        <v>285</v>
      </c>
      <c r="F1028" s="82">
        <v>53.374476178016643</v>
      </c>
      <c r="G1028" s="81">
        <v>0</v>
      </c>
      <c r="H1028" s="80">
        <v>0</v>
      </c>
    </row>
    <row r="1029" spans="2:8" x14ac:dyDescent="0.6">
      <c r="B1029" s="75" t="s">
        <v>111</v>
      </c>
      <c r="C1029" s="75" t="str">
        <f t="shared" ref="C1029:C1092" si="16">IF(D1029="",C1028,D1029)</f>
        <v>Colorado Uinta Basin</v>
      </c>
      <c r="D1029" s="97" t="s">
        <v>455</v>
      </c>
      <c r="E1029" s="83" t="s">
        <v>284</v>
      </c>
      <c r="F1029" s="82">
        <v>58.215792194199977</v>
      </c>
      <c r="G1029" s="81">
        <v>0</v>
      </c>
      <c r="H1029" s="80">
        <v>0</v>
      </c>
    </row>
    <row r="1030" spans="2:8" ht="13.75" thickBot="1" x14ac:dyDescent="0.75">
      <c r="B1030" s="75" t="s">
        <v>111</v>
      </c>
      <c r="C1030" s="75" t="str">
        <f t="shared" si="16"/>
        <v>Colorado Uinta Basin</v>
      </c>
      <c r="D1030" s="98" t="s">
        <v>455</v>
      </c>
      <c r="E1030" s="79" t="s">
        <v>282</v>
      </c>
      <c r="F1030" s="78">
        <v>58.225792194199975</v>
      </c>
      <c r="G1030" s="77">
        <v>0</v>
      </c>
      <c r="H1030" s="76">
        <v>0</v>
      </c>
    </row>
    <row r="1031" spans="2:8" x14ac:dyDescent="0.6">
      <c r="B1031" s="75" t="s">
        <v>117</v>
      </c>
      <c r="C1031" s="75" t="str">
        <f t="shared" si="16"/>
        <v>Florida Florida Platform</v>
      </c>
      <c r="D1031" s="96" t="s">
        <v>454</v>
      </c>
      <c r="E1031" s="87" t="s">
        <v>320</v>
      </c>
      <c r="F1031" s="86">
        <v>-29.107896097099989</v>
      </c>
      <c r="G1031" s="85">
        <v>0</v>
      </c>
      <c r="H1031" s="84">
        <v>0</v>
      </c>
    </row>
    <row r="1032" spans="2:8" x14ac:dyDescent="0.6">
      <c r="B1032" s="75" t="s">
        <v>117</v>
      </c>
      <c r="C1032" s="75" t="str">
        <f t="shared" si="16"/>
        <v>Florida Florida Platform</v>
      </c>
      <c r="D1032" s="97" t="s">
        <v>454</v>
      </c>
      <c r="E1032" s="83" t="s">
        <v>319</v>
      </c>
      <c r="F1032" s="82">
        <v>-29.097896097099987</v>
      </c>
      <c r="G1032" s="81">
        <v>0</v>
      </c>
      <c r="H1032" s="80">
        <v>0</v>
      </c>
    </row>
    <row r="1033" spans="2:8" x14ac:dyDescent="0.6">
      <c r="B1033" s="75" t="s">
        <v>117</v>
      </c>
      <c r="C1033" s="75" t="str">
        <f t="shared" si="16"/>
        <v>Florida Florida Platform</v>
      </c>
      <c r="D1033" s="97" t="s">
        <v>454</v>
      </c>
      <c r="E1033" s="83" t="s">
        <v>318</v>
      </c>
      <c r="F1033" s="82">
        <v>-24.256580080916656</v>
      </c>
      <c r="G1033" s="81">
        <v>0</v>
      </c>
      <c r="H1033" s="80">
        <v>0</v>
      </c>
    </row>
    <row r="1034" spans="2:8" x14ac:dyDescent="0.6">
      <c r="B1034" s="75" t="s">
        <v>117</v>
      </c>
      <c r="C1034" s="75" t="str">
        <f t="shared" si="16"/>
        <v>Florida Florida Platform</v>
      </c>
      <c r="D1034" s="97" t="s">
        <v>454</v>
      </c>
      <c r="E1034" s="83" t="s">
        <v>317</v>
      </c>
      <c r="F1034" s="82">
        <v>-24.246580080916655</v>
      </c>
      <c r="G1034" s="81">
        <v>0</v>
      </c>
      <c r="H1034" s="80">
        <v>0</v>
      </c>
    </row>
    <row r="1035" spans="2:8" x14ac:dyDescent="0.6">
      <c r="B1035" s="75" t="s">
        <v>117</v>
      </c>
      <c r="C1035" s="75" t="str">
        <f t="shared" si="16"/>
        <v>Florida Florida Platform</v>
      </c>
      <c r="D1035" s="97" t="s">
        <v>454</v>
      </c>
      <c r="E1035" s="83" t="s">
        <v>316</v>
      </c>
      <c r="F1035" s="82">
        <v>-19.405264064733323</v>
      </c>
      <c r="G1035" s="81">
        <v>0</v>
      </c>
      <c r="H1035" s="80">
        <v>0</v>
      </c>
    </row>
    <row r="1036" spans="2:8" x14ac:dyDescent="0.6">
      <c r="B1036" s="75" t="s">
        <v>117</v>
      </c>
      <c r="C1036" s="75" t="str">
        <f t="shared" si="16"/>
        <v>Florida Florida Platform</v>
      </c>
      <c r="D1036" s="97" t="s">
        <v>454</v>
      </c>
      <c r="E1036" s="83" t="s">
        <v>315</v>
      </c>
      <c r="F1036" s="82">
        <v>-19.395264064733322</v>
      </c>
      <c r="G1036" s="81">
        <v>0</v>
      </c>
      <c r="H1036" s="80">
        <v>0</v>
      </c>
    </row>
    <row r="1037" spans="2:8" x14ac:dyDescent="0.6">
      <c r="B1037" s="75" t="s">
        <v>117</v>
      </c>
      <c r="C1037" s="75" t="str">
        <f t="shared" si="16"/>
        <v>Florida Florida Platform</v>
      </c>
      <c r="D1037" s="97" t="s">
        <v>454</v>
      </c>
      <c r="E1037" s="83" t="s">
        <v>314</v>
      </c>
      <c r="F1037" s="82">
        <v>-14.553948048549994</v>
      </c>
      <c r="G1037" s="81">
        <v>0</v>
      </c>
      <c r="H1037" s="80">
        <v>0</v>
      </c>
    </row>
    <row r="1038" spans="2:8" x14ac:dyDescent="0.6">
      <c r="B1038" s="75" t="s">
        <v>117</v>
      </c>
      <c r="C1038" s="75" t="str">
        <f t="shared" si="16"/>
        <v>Florida Florida Platform</v>
      </c>
      <c r="D1038" s="97" t="s">
        <v>454</v>
      </c>
      <c r="E1038" s="83" t="s">
        <v>313</v>
      </c>
      <c r="F1038" s="82">
        <v>-14.543948048549995</v>
      </c>
      <c r="G1038" s="81">
        <v>0</v>
      </c>
      <c r="H1038" s="80">
        <v>0</v>
      </c>
    </row>
    <row r="1039" spans="2:8" x14ac:dyDescent="0.6">
      <c r="B1039" s="75" t="s">
        <v>117</v>
      </c>
      <c r="C1039" s="75" t="str">
        <f t="shared" si="16"/>
        <v>Florida Florida Platform</v>
      </c>
      <c r="D1039" s="97" t="s">
        <v>454</v>
      </c>
      <c r="E1039" s="83" t="s">
        <v>312</v>
      </c>
      <c r="F1039" s="82">
        <v>-9.7026320323666617</v>
      </c>
      <c r="G1039" s="81">
        <v>0</v>
      </c>
      <c r="H1039" s="80">
        <v>0</v>
      </c>
    </row>
    <row r="1040" spans="2:8" x14ac:dyDescent="0.6">
      <c r="B1040" s="75" t="s">
        <v>117</v>
      </c>
      <c r="C1040" s="75" t="str">
        <f t="shared" si="16"/>
        <v>Florida Florida Platform</v>
      </c>
      <c r="D1040" s="97" t="s">
        <v>454</v>
      </c>
      <c r="E1040" s="83" t="s">
        <v>311</v>
      </c>
      <c r="F1040" s="82">
        <v>-9.6926320323666619</v>
      </c>
      <c r="G1040" s="81">
        <v>0</v>
      </c>
      <c r="H1040" s="80">
        <v>0</v>
      </c>
    </row>
    <row r="1041" spans="2:8" x14ac:dyDescent="0.6">
      <c r="B1041" s="75" t="s">
        <v>117</v>
      </c>
      <c r="C1041" s="75" t="str">
        <f t="shared" si="16"/>
        <v>Florida Florida Platform</v>
      </c>
      <c r="D1041" s="97" t="s">
        <v>454</v>
      </c>
      <c r="E1041" s="83" t="s">
        <v>310</v>
      </c>
      <c r="F1041" s="82">
        <v>-4.8513160161833309</v>
      </c>
      <c r="G1041" s="81">
        <v>0</v>
      </c>
      <c r="H1041" s="80">
        <v>0</v>
      </c>
    </row>
    <row r="1042" spans="2:8" x14ac:dyDescent="0.6">
      <c r="B1042" s="75" t="s">
        <v>117</v>
      </c>
      <c r="C1042" s="75" t="str">
        <f t="shared" si="16"/>
        <v>Florida Florida Platform</v>
      </c>
      <c r="D1042" s="97" t="s">
        <v>454</v>
      </c>
      <c r="E1042" s="83" t="s">
        <v>309</v>
      </c>
      <c r="F1042" s="82">
        <v>-4.8413160161833311</v>
      </c>
      <c r="G1042" s="81">
        <v>0</v>
      </c>
      <c r="H1042" s="80">
        <v>0</v>
      </c>
    </row>
    <row r="1043" spans="2:8" x14ac:dyDescent="0.6">
      <c r="B1043" s="75" t="s">
        <v>117</v>
      </c>
      <c r="C1043" s="75" t="str">
        <f t="shared" si="16"/>
        <v>Florida Florida Platform</v>
      </c>
      <c r="D1043" s="97" t="s">
        <v>454</v>
      </c>
      <c r="E1043" s="83" t="s">
        <v>308</v>
      </c>
      <c r="F1043" s="82">
        <v>0</v>
      </c>
      <c r="G1043" s="81">
        <v>0</v>
      </c>
      <c r="H1043" s="80">
        <v>0</v>
      </c>
    </row>
    <row r="1044" spans="2:8" x14ac:dyDescent="0.6">
      <c r="B1044" s="75" t="s">
        <v>117</v>
      </c>
      <c r="C1044" s="75" t="str">
        <f t="shared" si="16"/>
        <v>Florida Florida Platform</v>
      </c>
      <c r="D1044" s="97" t="s">
        <v>454</v>
      </c>
      <c r="E1044" s="83" t="s">
        <v>307</v>
      </c>
      <c r="F1044" s="82">
        <v>0.01</v>
      </c>
      <c r="G1044" s="81">
        <v>0</v>
      </c>
      <c r="H1044" s="80">
        <v>0</v>
      </c>
    </row>
    <row r="1045" spans="2:8" x14ac:dyDescent="0.6">
      <c r="B1045" s="75" t="s">
        <v>117</v>
      </c>
      <c r="C1045" s="75" t="str">
        <f t="shared" si="16"/>
        <v>Florida Florida Platform</v>
      </c>
      <c r="D1045" s="97" t="s">
        <v>454</v>
      </c>
      <c r="E1045" s="83" t="s">
        <v>306</v>
      </c>
      <c r="F1045" s="82">
        <v>4.8513160161833309</v>
      </c>
      <c r="G1045" s="81">
        <v>0</v>
      </c>
      <c r="H1045" s="80">
        <v>0</v>
      </c>
    </row>
    <row r="1046" spans="2:8" x14ac:dyDescent="0.6">
      <c r="B1046" s="75" t="s">
        <v>117</v>
      </c>
      <c r="C1046" s="75" t="str">
        <f t="shared" si="16"/>
        <v>Florida Florida Platform</v>
      </c>
      <c r="D1046" s="97" t="s">
        <v>454</v>
      </c>
      <c r="E1046" s="83" t="s">
        <v>305</v>
      </c>
      <c r="F1046" s="82">
        <v>4.8613160161833306</v>
      </c>
      <c r="G1046" s="81">
        <v>111.7668651410026</v>
      </c>
      <c r="H1046" s="80">
        <v>5588.34325705013</v>
      </c>
    </row>
    <row r="1047" spans="2:8" x14ac:dyDescent="0.6">
      <c r="B1047" s="75" t="s">
        <v>117</v>
      </c>
      <c r="C1047" s="75" t="str">
        <f t="shared" si="16"/>
        <v>Florida Florida Platform</v>
      </c>
      <c r="D1047" s="97" t="s">
        <v>454</v>
      </c>
      <c r="E1047" s="83" t="s">
        <v>304</v>
      </c>
      <c r="F1047" s="82">
        <v>9.7026320323666617</v>
      </c>
      <c r="G1047" s="81">
        <v>0</v>
      </c>
      <c r="H1047" s="80">
        <v>0</v>
      </c>
    </row>
    <row r="1048" spans="2:8" x14ac:dyDescent="0.6">
      <c r="B1048" s="75" t="s">
        <v>117</v>
      </c>
      <c r="C1048" s="75" t="str">
        <f t="shared" si="16"/>
        <v>Florida Florida Platform</v>
      </c>
      <c r="D1048" s="97" t="s">
        <v>454</v>
      </c>
      <c r="E1048" s="83" t="s">
        <v>303</v>
      </c>
      <c r="F1048" s="82">
        <v>9.7126320323666615</v>
      </c>
      <c r="G1048" s="81">
        <v>0.19981202843732629</v>
      </c>
      <c r="H1048" s="80">
        <v>9.9906014218663159</v>
      </c>
    </row>
    <row r="1049" spans="2:8" x14ac:dyDescent="0.6">
      <c r="B1049" s="75" t="s">
        <v>117</v>
      </c>
      <c r="C1049" s="75" t="str">
        <f t="shared" si="16"/>
        <v>Florida Florida Platform</v>
      </c>
      <c r="D1049" s="97" t="s">
        <v>454</v>
      </c>
      <c r="E1049" s="83" t="s">
        <v>302</v>
      </c>
      <c r="F1049" s="82">
        <v>14.553948048549994</v>
      </c>
      <c r="G1049" s="81">
        <v>0</v>
      </c>
      <c r="H1049" s="80">
        <v>0</v>
      </c>
    </row>
    <row r="1050" spans="2:8" x14ac:dyDescent="0.6">
      <c r="B1050" s="75" t="s">
        <v>117</v>
      </c>
      <c r="C1050" s="75" t="str">
        <f t="shared" si="16"/>
        <v>Florida Florida Platform</v>
      </c>
      <c r="D1050" s="97" t="s">
        <v>454</v>
      </c>
      <c r="E1050" s="83" t="s">
        <v>301</v>
      </c>
      <c r="F1050" s="82">
        <v>14.563948048549994</v>
      </c>
      <c r="G1050" s="81">
        <v>41.694122944351669</v>
      </c>
      <c r="H1050" s="80">
        <v>2084.7061472175837</v>
      </c>
    </row>
    <row r="1051" spans="2:8" x14ac:dyDescent="0.6">
      <c r="B1051" s="75" t="s">
        <v>117</v>
      </c>
      <c r="C1051" s="75" t="str">
        <f t="shared" si="16"/>
        <v>Florida Florida Platform</v>
      </c>
      <c r="D1051" s="97" t="s">
        <v>454</v>
      </c>
      <c r="E1051" s="83" t="s">
        <v>300</v>
      </c>
      <c r="F1051" s="82">
        <v>19.405264064733323</v>
      </c>
      <c r="G1051" s="81">
        <v>0</v>
      </c>
      <c r="H1051" s="80">
        <v>0</v>
      </c>
    </row>
    <row r="1052" spans="2:8" x14ac:dyDescent="0.6">
      <c r="B1052" s="75" t="s">
        <v>117</v>
      </c>
      <c r="C1052" s="75" t="str">
        <f t="shared" si="16"/>
        <v>Florida Florida Platform</v>
      </c>
      <c r="D1052" s="97" t="s">
        <v>454</v>
      </c>
      <c r="E1052" s="83" t="s">
        <v>299</v>
      </c>
      <c r="F1052" s="82">
        <v>19.415264064733325</v>
      </c>
      <c r="G1052" s="81">
        <v>34.63985759652482</v>
      </c>
      <c r="H1052" s="80">
        <v>1731.9928798262408</v>
      </c>
    </row>
    <row r="1053" spans="2:8" x14ac:dyDescent="0.6">
      <c r="B1053" s="75" t="s">
        <v>117</v>
      </c>
      <c r="C1053" s="75" t="str">
        <f t="shared" si="16"/>
        <v>Florida Florida Platform</v>
      </c>
      <c r="D1053" s="97" t="s">
        <v>454</v>
      </c>
      <c r="E1053" s="83" t="s">
        <v>298</v>
      </c>
      <c r="F1053" s="82">
        <v>24.256580080916656</v>
      </c>
      <c r="G1053" s="81">
        <v>0</v>
      </c>
      <c r="H1053" s="80">
        <v>0</v>
      </c>
    </row>
    <row r="1054" spans="2:8" x14ac:dyDescent="0.6">
      <c r="B1054" s="75" t="s">
        <v>117</v>
      </c>
      <c r="C1054" s="75" t="str">
        <f t="shared" si="16"/>
        <v>Florida Florida Platform</v>
      </c>
      <c r="D1054" s="97" t="s">
        <v>454</v>
      </c>
      <c r="E1054" s="83" t="s">
        <v>297</v>
      </c>
      <c r="F1054" s="82">
        <v>24.266580080916658</v>
      </c>
      <c r="G1054" s="81">
        <v>14.547327801781629</v>
      </c>
      <c r="H1054" s="80">
        <v>727.36639008908139</v>
      </c>
    </row>
    <row r="1055" spans="2:8" x14ac:dyDescent="0.6">
      <c r="B1055" s="75" t="s">
        <v>117</v>
      </c>
      <c r="C1055" s="75" t="str">
        <f t="shared" si="16"/>
        <v>Florida Florida Platform</v>
      </c>
      <c r="D1055" s="97" t="s">
        <v>454</v>
      </c>
      <c r="E1055" s="83" t="s">
        <v>296</v>
      </c>
      <c r="F1055" s="82">
        <v>29.107896097099989</v>
      </c>
      <c r="G1055" s="81">
        <v>0</v>
      </c>
      <c r="H1055" s="80">
        <v>0</v>
      </c>
    </row>
    <row r="1056" spans="2:8" x14ac:dyDescent="0.6">
      <c r="B1056" s="75" t="s">
        <v>117</v>
      </c>
      <c r="C1056" s="75" t="str">
        <f t="shared" si="16"/>
        <v>Florida Florida Platform</v>
      </c>
      <c r="D1056" s="97" t="s">
        <v>454</v>
      </c>
      <c r="E1056" s="83" t="s">
        <v>295</v>
      </c>
      <c r="F1056" s="82">
        <v>29.11789609709999</v>
      </c>
      <c r="G1056" s="81">
        <v>0.4636670989467746</v>
      </c>
      <c r="H1056" s="80">
        <v>23.183354947338731</v>
      </c>
    </row>
    <row r="1057" spans="2:8" x14ac:dyDescent="0.6">
      <c r="B1057" s="75" t="s">
        <v>117</v>
      </c>
      <c r="C1057" s="75" t="str">
        <f t="shared" si="16"/>
        <v>Florida Florida Platform</v>
      </c>
      <c r="D1057" s="97" t="s">
        <v>454</v>
      </c>
      <c r="E1057" s="83" t="s">
        <v>294</v>
      </c>
      <c r="F1057" s="82">
        <v>33.959212113283321</v>
      </c>
      <c r="G1057" s="81">
        <v>0</v>
      </c>
      <c r="H1057" s="80">
        <v>0</v>
      </c>
    </row>
    <row r="1058" spans="2:8" x14ac:dyDescent="0.6">
      <c r="B1058" s="75" t="s">
        <v>117</v>
      </c>
      <c r="C1058" s="75" t="str">
        <f t="shared" si="16"/>
        <v>Florida Florida Platform</v>
      </c>
      <c r="D1058" s="97" t="s">
        <v>454</v>
      </c>
      <c r="E1058" s="83" t="s">
        <v>293</v>
      </c>
      <c r="F1058" s="82">
        <v>33.969212113283319</v>
      </c>
      <c r="G1058" s="81">
        <v>0.16831699051829019</v>
      </c>
      <c r="H1058" s="80">
        <v>8.4158495259145099</v>
      </c>
    </row>
    <row r="1059" spans="2:8" x14ac:dyDescent="0.6">
      <c r="B1059" s="75" t="s">
        <v>117</v>
      </c>
      <c r="C1059" s="75" t="str">
        <f t="shared" si="16"/>
        <v>Florida Florida Platform</v>
      </c>
      <c r="D1059" s="97" t="s">
        <v>454</v>
      </c>
      <c r="E1059" s="83" t="s">
        <v>292</v>
      </c>
      <c r="F1059" s="82">
        <v>38.810528129466647</v>
      </c>
      <c r="G1059" s="81">
        <v>0</v>
      </c>
      <c r="H1059" s="80">
        <v>0</v>
      </c>
    </row>
    <row r="1060" spans="2:8" x14ac:dyDescent="0.6">
      <c r="B1060" s="75" t="s">
        <v>117</v>
      </c>
      <c r="C1060" s="75" t="str">
        <f t="shared" si="16"/>
        <v>Florida Florida Platform</v>
      </c>
      <c r="D1060" s="97" t="s">
        <v>454</v>
      </c>
      <c r="E1060" s="83" t="s">
        <v>291</v>
      </c>
      <c r="F1060" s="82">
        <v>38.820528129466645</v>
      </c>
      <c r="G1060" s="81">
        <v>1.2457415711327781E-2</v>
      </c>
      <c r="H1060" s="80">
        <v>0.62287078556638897</v>
      </c>
    </row>
    <row r="1061" spans="2:8" x14ac:dyDescent="0.6">
      <c r="B1061" s="75" t="s">
        <v>117</v>
      </c>
      <c r="C1061" s="75" t="str">
        <f t="shared" si="16"/>
        <v>Florida Florida Platform</v>
      </c>
      <c r="D1061" s="97" t="s">
        <v>454</v>
      </c>
      <c r="E1061" s="83" t="s">
        <v>290</v>
      </c>
      <c r="F1061" s="82">
        <v>43.66184414564998</v>
      </c>
      <c r="G1061" s="81">
        <v>0</v>
      </c>
      <c r="H1061" s="80">
        <v>0</v>
      </c>
    </row>
    <row r="1062" spans="2:8" x14ac:dyDescent="0.6">
      <c r="B1062" s="75" t="s">
        <v>117</v>
      </c>
      <c r="C1062" s="75" t="str">
        <f t="shared" si="16"/>
        <v>Florida Florida Platform</v>
      </c>
      <c r="D1062" s="97" t="s">
        <v>454</v>
      </c>
      <c r="E1062" s="83" t="s">
        <v>289</v>
      </c>
      <c r="F1062" s="82">
        <v>43.671844145649978</v>
      </c>
      <c r="G1062" s="81">
        <v>7.7349242083517039E-2</v>
      </c>
      <c r="H1062" s="80">
        <v>3.8674621041758526</v>
      </c>
    </row>
    <row r="1063" spans="2:8" x14ac:dyDescent="0.6">
      <c r="B1063" s="75" t="s">
        <v>117</v>
      </c>
      <c r="C1063" s="75" t="str">
        <f t="shared" si="16"/>
        <v>Florida Florida Platform</v>
      </c>
      <c r="D1063" s="97" t="s">
        <v>454</v>
      </c>
      <c r="E1063" s="83" t="s">
        <v>288</v>
      </c>
      <c r="F1063" s="82">
        <v>48.513160161833312</v>
      </c>
      <c r="G1063" s="81">
        <v>0</v>
      </c>
      <c r="H1063" s="80">
        <v>0</v>
      </c>
    </row>
    <row r="1064" spans="2:8" x14ac:dyDescent="0.6">
      <c r="B1064" s="75" t="s">
        <v>117</v>
      </c>
      <c r="C1064" s="75" t="str">
        <f t="shared" si="16"/>
        <v>Florida Florida Platform</v>
      </c>
      <c r="D1064" s="97" t="s">
        <v>454</v>
      </c>
      <c r="E1064" s="83" t="s">
        <v>287</v>
      </c>
      <c r="F1064" s="82">
        <v>48.52316016183331</v>
      </c>
      <c r="G1064" s="81">
        <v>3.4176182602763616E-2</v>
      </c>
      <c r="H1064" s="80">
        <v>1.7088091301381809</v>
      </c>
    </row>
    <row r="1065" spans="2:8" x14ac:dyDescent="0.6">
      <c r="B1065" s="75" t="s">
        <v>117</v>
      </c>
      <c r="C1065" s="75" t="str">
        <f t="shared" si="16"/>
        <v>Florida Florida Platform</v>
      </c>
      <c r="D1065" s="97" t="s">
        <v>454</v>
      </c>
      <c r="E1065" s="83" t="s">
        <v>286</v>
      </c>
      <c r="F1065" s="82">
        <v>53.364476178016645</v>
      </c>
      <c r="G1065" s="81">
        <v>0</v>
      </c>
      <c r="H1065" s="80">
        <v>0</v>
      </c>
    </row>
    <row r="1066" spans="2:8" x14ac:dyDescent="0.6">
      <c r="B1066" s="75" t="s">
        <v>117</v>
      </c>
      <c r="C1066" s="75" t="str">
        <f t="shared" si="16"/>
        <v>Florida Florida Platform</v>
      </c>
      <c r="D1066" s="97" t="s">
        <v>454</v>
      </c>
      <c r="E1066" s="83" t="s">
        <v>285</v>
      </c>
      <c r="F1066" s="82">
        <v>53.374476178016643</v>
      </c>
      <c r="G1066" s="81">
        <v>1.3085007176068036E-2</v>
      </c>
      <c r="H1066" s="80">
        <v>0.65425035880340188</v>
      </c>
    </row>
    <row r="1067" spans="2:8" x14ac:dyDescent="0.6">
      <c r="B1067" s="75" t="s">
        <v>117</v>
      </c>
      <c r="C1067" s="75" t="str">
        <f t="shared" si="16"/>
        <v>Florida Florida Platform</v>
      </c>
      <c r="D1067" s="97" t="s">
        <v>454</v>
      </c>
      <c r="E1067" s="83" t="s">
        <v>284</v>
      </c>
      <c r="F1067" s="82">
        <v>58.215792194199977</v>
      </c>
      <c r="G1067" s="81">
        <v>0</v>
      </c>
      <c r="H1067" s="80">
        <v>0</v>
      </c>
    </row>
    <row r="1068" spans="2:8" ht="13.75" thickBot="1" x14ac:dyDescent="0.75">
      <c r="B1068" s="75" t="s">
        <v>117</v>
      </c>
      <c r="C1068" s="75" t="str">
        <f t="shared" si="16"/>
        <v>Florida Florida Platform</v>
      </c>
      <c r="D1068" s="98" t="s">
        <v>454</v>
      </c>
      <c r="E1068" s="79" t="s">
        <v>282</v>
      </c>
      <c r="F1068" s="78">
        <v>58.225792194199975</v>
      </c>
      <c r="G1068" s="77">
        <v>0.92059881954807354</v>
      </c>
      <c r="H1068" s="76">
        <v>46.029940977403683</v>
      </c>
    </row>
    <row r="1069" spans="2:8" x14ac:dyDescent="0.6">
      <c r="B1069" s="75" t="s">
        <v>117</v>
      </c>
      <c r="C1069" s="75" t="str">
        <f t="shared" si="16"/>
        <v>Florida Mid-Gulf Coast Basin</v>
      </c>
      <c r="D1069" s="96" t="s">
        <v>453</v>
      </c>
      <c r="E1069" s="87" t="s">
        <v>320</v>
      </c>
      <c r="F1069" s="86">
        <v>-29.107896097099989</v>
      </c>
      <c r="G1069" s="85">
        <v>0</v>
      </c>
      <c r="H1069" s="84">
        <v>0</v>
      </c>
    </row>
    <row r="1070" spans="2:8" x14ac:dyDescent="0.6">
      <c r="B1070" s="75" t="s">
        <v>117</v>
      </c>
      <c r="C1070" s="75" t="str">
        <f t="shared" si="16"/>
        <v>Florida Mid-Gulf Coast Basin</v>
      </c>
      <c r="D1070" s="97" t="s">
        <v>453</v>
      </c>
      <c r="E1070" s="83" t="s">
        <v>319</v>
      </c>
      <c r="F1070" s="82">
        <v>-29.097896097099987</v>
      </c>
      <c r="G1070" s="81">
        <v>0</v>
      </c>
      <c r="H1070" s="80">
        <v>0</v>
      </c>
    </row>
    <row r="1071" spans="2:8" x14ac:dyDescent="0.6">
      <c r="B1071" s="75" t="s">
        <v>117</v>
      </c>
      <c r="C1071" s="75" t="str">
        <f t="shared" si="16"/>
        <v>Florida Mid-Gulf Coast Basin</v>
      </c>
      <c r="D1071" s="97" t="s">
        <v>453</v>
      </c>
      <c r="E1071" s="83" t="s">
        <v>318</v>
      </c>
      <c r="F1071" s="82">
        <v>-24.256580080916656</v>
      </c>
      <c r="G1071" s="81">
        <v>0</v>
      </c>
      <c r="H1071" s="80">
        <v>0</v>
      </c>
    </row>
    <row r="1072" spans="2:8" x14ac:dyDescent="0.6">
      <c r="B1072" s="75" t="s">
        <v>117</v>
      </c>
      <c r="C1072" s="75" t="str">
        <f t="shared" si="16"/>
        <v>Florida Mid-Gulf Coast Basin</v>
      </c>
      <c r="D1072" s="97" t="s">
        <v>453</v>
      </c>
      <c r="E1072" s="83" t="s">
        <v>317</v>
      </c>
      <c r="F1072" s="82">
        <v>-24.246580080916655</v>
      </c>
      <c r="G1072" s="81">
        <v>0</v>
      </c>
      <c r="H1072" s="80">
        <v>0</v>
      </c>
    </row>
    <row r="1073" spans="2:8" x14ac:dyDescent="0.6">
      <c r="B1073" s="75" t="s">
        <v>117</v>
      </c>
      <c r="C1073" s="75" t="str">
        <f t="shared" si="16"/>
        <v>Florida Mid-Gulf Coast Basin</v>
      </c>
      <c r="D1073" s="97" t="s">
        <v>453</v>
      </c>
      <c r="E1073" s="83" t="s">
        <v>316</v>
      </c>
      <c r="F1073" s="82">
        <v>-19.405264064733323</v>
      </c>
      <c r="G1073" s="81">
        <v>0</v>
      </c>
      <c r="H1073" s="80">
        <v>0</v>
      </c>
    </row>
    <row r="1074" spans="2:8" x14ac:dyDescent="0.6">
      <c r="B1074" s="75" t="s">
        <v>117</v>
      </c>
      <c r="C1074" s="75" t="str">
        <f t="shared" si="16"/>
        <v>Florida Mid-Gulf Coast Basin</v>
      </c>
      <c r="D1074" s="97" t="s">
        <v>453</v>
      </c>
      <c r="E1074" s="83" t="s">
        <v>315</v>
      </c>
      <c r="F1074" s="82">
        <v>-19.395264064733322</v>
      </c>
      <c r="G1074" s="81">
        <v>0</v>
      </c>
      <c r="H1074" s="80">
        <v>0</v>
      </c>
    </row>
    <row r="1075" spans="2:8" x14ac:dyDescent="0.6">
      <c r="B1075" s="75" t="s">
        <v>117</v>
      </c>
      <c r="C1075" s="75" t="str">
        <f t="shared" si="16"/>
        <v>Florida Mid-Gulf Coast Basin</v>
      </c>
      <c r="D1075" s="97" t="s">
        <v>453</v>
      </c>
      <c r="E1075" s="83" t="s">
        <v>314</v>
      </c>
      <c r="F1075" s="82">
        <v>-14.553948048549994</v>
      </c>
      <c r="G1075" s="81">
        <v>0</v>
      </c>
      <c r="H1075" s="80">
        <v>0</v>
      </c>
    </row>
    <row r="1076" spans="2:8" x14ac:dyDescent="0.6">
      <c r="B1076" s="75" t="s">
        <v>117</v>
      </c>
      <c r="C1076" s="75" t="str">
        <f t="shared" si="16"/>
        <v>Florida Mid-Gulf Coast Basin</v>
      </c>
      <c r="D1076" s="97" t="s">
        <v>453</v>
      </c>
      <c r="E1076" s="83" t="s">
        <v>313</v>
      </c>
      <c r="F1076" s="82">
        <v>-14.543948048549995</v>
      </c>
      <c r="G1076" s="81">
        <v>0</v>
      </c>
      <c r="H1076" s="80">
        <v>0</v>
      </c>
    </row>
    <row r="1077" spans="2:8" x14ac:dyDescent="0.6">
      <c r="B1077" s="75" t="s">
        <v>117</v>
      </c>
      <c r="C1077" s="75" t="str">
        <f t="shared" si="16"/>
        <v>Florida Mid-Gulf Coast Basin</v>
      </c>
      <c r="D1077" s="97" t="s">
        <v>453</v>
      </c>
      <c r="E1077" s="83" t="s">
        <v>312</v>
      </c>
      <c r="F1077" s="82">
        <v>-9.7026320323666617</v>
      </c>
      <c r="G1077" s="81">
        <v>0</v>
      </c>
      <c r="H1077" s="80">
        <v>0</v>
      </c>
    </row>
    <row r="1078" spans="2:8" x14ac:dyDescent="0.6">
      <c r="B1078" s="75" t="s">
        <v>117</v>
      </c>
      <c r="C1078" s="75" t="str">
        <f t="shared" si="16"/>
        <v>Florida Mid-Gulf Coast Basin</v>
      </c>
      <c r="D1078" s="97" t="s">
        <v>453</v>
      </c>
      <c r="E1078" s="83" t="s">
        <v>311</v>
      </c>
      <c r="F1078" s="82">
        <v>-9.6926320323666619</v>
      </c>
      <c r="G1078" s="81">
        <v>0</v>
      </c>
      <c r="H1078" s="80">
        <v>0</v>
      </c>
    </row>
    <row r="1079" spans="2:8" x14ac:dyDescent="0.6">
      <c r="B1079" s="75" t="s">
        <v>117</v>
      </c>
      <c r="C1079" s="75" t="str">
        <f t="shared" si="16"/>
        <v>Florida Mid-Gulf Coast Basin</v>
      </c>
      <c r="D1079" s="97" t="s">
        <v>453</v>
      </c>
      <c r="E1079" s="83" t="s">
        <v>310</v>
      </c>
      <c r="F1079" s="82">
        <v>-4.8513160161833309</v>
      </c>
      <c r="G1079" s="81">
        <v>0</v>
      </c>
      <c r="H1079" s="80">
        <v>0</v>
      </c>
    </row>
    <row r="1080" spans="2:8" x14ac:dyDescent="0.6">
      <c r="B1080" s="75" t="s">
        <v>117</v>
      </c>
      <c r="C1080" s="75" t="str">
        <f t="shared" si="16"/>
        <v>Florida Mid-Gulf Coast Basin</v>
      </c>
      <c r="D1080" s="97" t="s">
        <v>453</v>
      </c>
      <c r="E1080" s="83" t="s">
        <v>309</v>
      </c>
      <c r="F1080" s="82">
        <v>-4.8413160161833311</v>
      </c>
      <c r="G1080" s="81">
        <v>0</v>
      </c>
      <c r="H1080" s="80">
        <v>0</v>
      </c>
    </row>
    <row r="1081" spans="2:8" x14ac:dyDescent="0.6">
      <c r="B1081" s="75" t="s">
        <v>117</v>
      </c>
      <c r="C1081" s="75" t="str">
        <f t="shared" si="16"/>
        <v>Florida Mid-Gulf Coast Basin</v>
      </c>
      <c r="D1081" s="97" t="s">
        <v>453</v>
      </c>
      <c r="E1081" s="83" t="s">
        <v>308</v>
      </c>
      <c r="F1081" s="82">
        <v>0</v>
      </c>
      <c r="G1081" s="81">
        <v>0</v>
      </c>
      <c r="H1081" s="80">
        <v>0</v>
      </c>
    </row>
    <row r="1082" spans="2:8" x14ac:dyDescent="0.6">
      <c r="B1082" s="75" t="s">
        <v>117</v>
      </c>
      <c r="C1082" s="75" t="str">
        <f t="shared" si="16"/>
        <v>Florida Mid-Gulf Coast Basin</v>
      </c>
      <c r="D1082" s="97" t="s">
        <v>453</v>
      </c>
      <c r="E1082" s="83" t="s">
        <v>307</v>
      </c>
      <c r="F1082" s="82">
        <v>0.01</v>
      </c>
      <c r="G1082" s="81">
        <v>0</v>
      </c>
      <c r="H1082" s="80">
        <v>0</v>
      </c>
    </row>
    <row r="1083" spans="2:8" x14ac:dyDescent="0.6">
      <c r="B1083" s="75" t="s">
        <v>117</v>
      </c>
      <c r="C1083" s="75" t="str">
        <f t="shared" si="16"/>
        <v>Florida Mid-Gulf Coast Basin</v>
      </c>
      <c r="D1083" s="97" t="s">
        <v>453</v>
      </c>
      <c r="E1083" s="83" t="s">
        <v>306</v>
      </c>
      <c r="F1083" s="82">
        <v>4.8513160161833309</v>
      </c>
      <c r="G1083" s="81">
        <v>0</v>
      </c>
      <c r="H1083" s="80">
        <v>0</v>
      </c>
    </row>
    <row r="1084" spans="2:8" x14ac:dyDescent="0.6">
      <c r="B1084" s="75" t="s">
        <v>117</v>
      </c>
      <c r="C1084" s="75" t="str">
        <f t="shared" si="16"/>
        <v>Florida Mid-Gulf Coast Basin</v>
      </c>
      <c r="D1084" s="97" t="s">
        <v>453</v>
      </c>
      <c r="E1084" s="83" t="s">
        <v>305</v>
      </c>
      <c r="F1084" s="82">
        <v>4.8613160161833306</v>
      </c>
      <c r="G1084" s="81">
        <v>5.5824174849625867E-3</v>
      </c>
      <c r="H1084" s="80">
        <v>0.27912087424812937</v>
      </c>
    </row>
    <row r="1085" spans="2:8" x14ac:dyDescent="0.6">
      <c r="B1085" s="75" t="s">
        <v>117</v>
      </c>
      <c r="C1085" s="75" t="str">
        <f t="shared" si="16"/>
        <v>Florida Mid-Gulf Coast Basin</v>
      </c>
      <c r="D1085" s="97" t="s">
        <v>453</v>
      </c>
      <c r="E1085" s="83" t="s">
        <v>304</v>
      </c>
      <c r="F1085" s="82">
        <v>9.7026320323666617</v>
      </c>
      <c r="G1085" s="81">
        <v>0</v>
      </c>
      <c r="H1085" s="80">
        <v>0</v>
      </c>
    </row>
    <row r="1086" spans="2:8" x14ac:dyDescent="0.6">
      <c r="B1086" s="75" t="s">
        <v>117</v>
      </c>
      <c r="C1086" s="75" t="str">
        <f t="shared" si="16"/>
        <v>Florida Mid-Gulf Coast Basin</v>
      </c>
      <c r="D1086" s="97" t="s">
        <v>453</v>
      </c>
      <c r="E1086" s="83" t="s">
        <v>303</v>
      </c>
      <c r="F1086" s="82">
        <v>9.7126320323666615</v>
      </c>
      <c r="G1086" s="81">
        <v>51.447210960391054</v>
      </c>
      <c r="H1086" s="80">
        <v>2572.3605480195529</v>
      </c>
    </row>
    <row r="1087" spans="2:8" x14ac:dyDescent="0.6">
      <c r="B1087" s="75" t="s">
        <v>117</v>
      </c>
      <c r="C1087" s="75" t="str">
        <f t="shared" si="16"/>
        <v>Florida Mid-Gulf Coast Basin</v>
      </c>
      <c r="D1087" s="97" t="s">
        <v>453</v>
      </c>
      <c r="E1087" s="83" t="s">
        <v>302</v>
      </c>
      <c r="F1087" s="82">
        <v>14.553948048549994</v>
      </c>
      <c r="G1087" s="81">
        <v>0</v>
      </c>
      <c r="H1087" s="80">
        <v>0</v>
      </c>
    </row>
    <row r="1088" spans="2:8" x14ac:dyDescent="0.6">
      <c r="B1088" s="75" t="s">
        <v>117</v>
      </c>
      <c r="C1088" s="75" t="str">
        <f t="shared" si="16"/>
        <v>Florida Mid-Gulf Coast Basin</v>
      </c>
      <c r="D1088" s="97" t="s">
        <v>453</v>
      </c>
      <c r="E1088" s="83" t="s">
        <v>301</v>
      </c>
      <c r="F1088" s="82">
        <v>14.563948048549994</v>
      </c>
      <c r="G1088" s="81">
        <v>20.206540409140299</v>
      </c>
      <c r="H1088" s="80">
        <v>1010.3270204570149</v>
      </c>
    </row>
    <row r="1089" spans="2:8" x14ac:dyDescent="0.6">
      <c r="B1089" s="75" t="s">
        <v>117</v>
      </c>
      <c r="C1089" s="75" t="str">
        <f t="shared" si="16"/>
        <v>Florida Mid-Gulf Coast Basin</v>
      </c>
      <c r="D1089" s="97" t="s">
        <v>453</v>
      </c>
      <c r="E1089" s="83" t="s">
        <v>300</v>
      </c>
      <c r="F1089" s="82">
        <v>19.405264064733323</v>
      </c>
      <c r="G1089" s="81">
        <v>0</v>
      </c>
      <c r="H1089" s="80">
        <v>0</v>
      </c>
    </row>
    <row r="1090" spans="2:8" x14ac:dyDescent="0.6">
      <c r="B1090" s="75" t="s">
        <v>117</v>
      </c>
      <c r="C1090" s="75" t="str">
        <f t="shared" si="16"/>
        <v>Florida Mid-Gulf Coast Basin</v>
      </c>
      <c r="D1090" s="97" t="s">
        <v>453</v>
      </c>
      <c r="E1090" s="83" t="s">
        <v>299</v>
      </c>
      <c r="F1090" s="82">
        <v>19.415264064733325</v>
      </c>
      <c r="G1090" s="81">
        <v>0.16424904036007051</v>
      </c>
      <c r="H1090" s="80">
        <v>8.2124520180035265</v>
      </c>
    </row>
    <row r="1091" spans="2:8" x14ac:dyDescent="0.6">
      <c r="B1091" s="75" t="s">
        <v>117</v>
      </c>
      <c r="C1091" s="75" t="str">
        <f t="shared" si="16"/>
        <v>Florida Mid-Gulf Coast Basin</v>
      </c>
      <c r="D1091" s="97" t="s">
        <v>453</v>
      </c>
      <c r="E1091" s="83" t="s">
        <v>298</v>
      </c>
      <c r="F1091" s="82">
        <v>24.256580080916656</v>
      </c>
      <c r="G1091" s="81">
        <v>0</v>
      </c>
      <c r="H1091" s="80">
        <v>0</v>
      </c>
    </row>
    <row r="1092" spans="2:8" x14ac:dyDescent="0.6">
      <c r="B1092" s="75" t="s">
        <v>117</v>
      </c>
      <c r="C1092" s="75" t="str">
        <f t="shared" si="16"/>
        <v>Florida Mid-Gulf Coast Basin</v>
      </c>
      <c r="D1092" s="97" t="s">
        <v>453</v>
      </c>
      <c r="E1092" s="83" t="s">
        <v>297</v>
      </c>
      <c r="F1092" s="82">
        <v>24.266580080916658</v>
      </c>
      <c r="G1092" s="81">
        <v>8.9134304166613179E-2</v>
      </c>
      <c r="H1092" s="80">
        <v>4.4567152083306594</v>
      </c>
    </row>
    <row r="1093" spans="2:8" x14ac:dyDescent="0.6">
      <c r="B1093" s="75" t="s">
        <v>117</v>
      </c>
      <c r="C1093" s="75" t="str">
        <f t="shared" ref="C1093:C1156" si="17">IF(D1093="",C1092,D1093)</f>
        <v>Florida Mid-Gulf Coast Basin</v>
      </c>
      <c r="D1093" s="97" t="s">
        <v>453</v>
      </c>
      <c r="E1093" s="83" t="s">
        <v>296</v>
      </c>
      <c r="F1093" s="82">
        <v>29.107896097099989</v>
      </c>
      <c r="G1093" s="81">
        <v>0</v>
      </c>
      <c r="H1093" s="80">
        <v>0</v>
      </c>
    </row>
    <row r="1094" spans="2:8" x14ac:dyDescent="0.6">
      <c r="B1094" s="75" t="s">
        <v>117</v>
      </c>
      <c r="C1094" s="75" t="str">
        <f t="shared" si="17"/>
        <v>Florida Mid-Gulf Coast Basin</v>
      </c>
      <c r="D1094" s="97" t="s">
        <v>453</v>
      </c>
      <c r="E1094" s="83" t="s">
        <v>295</v>
      </c>
      <c r="F1094" s="82">
        <v>29.11789609709999</v>
      </c>
      <c r="G1094" s="81">
        <v>2.1086363055115395E-2</v>
      </c>
      <c r="H1094" s="80">
        <v>1.0543181527557697</v>
      </c>
    </row>
    <row r="1095" spans="2:8" x14ac:dyDescent="0.6">
      <c r="B1095" s="75" t="s">
        <v>117</v>
      </c>
      <c r="C1095" s="75" t="str">
        <f t="shared" si="17"/>
        <v>Florida Mid-Gulf Coast Basin</v>
      </c>
      <c r="D1095" s="97" t="s">
        <v>453</v>
      </c>
      <c r="E1095" s="83" t="s">
        <v>294</v>
      </c>
      <c r="F1095" s="82">
        <v>33.959212113283321</v>
      </c>
      <c r="G1095" s="81">
        <v>0</v>
      </c>
      <c r="H1095" s="80">
        <v>0</v>
      </c>
    </row>
    <row r="1096" spans="2:8" x14ac:dyDescent="0.6">
      <c r="B1096" s="75" t="s">
        <v>117</v>
      </c>
      <c r="C1096" s="75" t="str">
        <f t="shared" si="17"/>
        <v>Florida Mid-Gulf Coast Basin</v>
      </c>
      <c r="D1096" s="97" t="s">
        <v>453</v>
      </c>
      <c r="E1096" s="83" t="s">
        <v>293</v>
      </c>
      <c r="F1096" s="82">
        <v>33.969212113283319</v>
      </c>
      <c r="G1096" s="81">
        <v>1.1065182876942845E-2</v>
      </c>
      <c r="H1096" s="80">
        <v>0.55325914384714225</v>
      </c>
    </row>
    <row r="1097" spans="2:8" x14ac:dyDescent="0.6">
      <c r="B1097" s="75" t="s">
        <v>117</v>
      </c>
      <c r="C1097" s="75" t="str">
        <f t="shared" si="17"/>
        <v>Florida Mid-Gulf Coast Basin</v>
      </c>
      <c r="D1097" s="97" t="s">
        <v>453</v>
      </c>
      <c r="E1097" s="83" t="s">
        <v>292</v>
      </c>
      <c r="F1097" s="82">
        <v>38.810528129466647</v>
      </c>
      <c r="G1097" s="81">
        <v>0</v>
      </c>
      <c r="H1097" s="80">
        <v>0</v>
      </c>
    </row>
    <row r="1098" spans="2:8" x14ac:dyDescent="0.6">
      <c r="B1098" s="75" t="s">
        <v>117</v>
      </c>
      <c r="C1098" s="75" t="str">
        <f t="shared" si="17"/>
        <v>Florida Mid-Gulf Coast Basin</v>
      </c>
      <c r="D1098" s="97" t="s">
        <v>453</v>
      </c>
      <c r="E1098" s="83" t="s">
        <v>291</v>
      </c>
      <c r="F1098" s="82">
        <v>38.820528129466645</v>
      </c>
      <c r="G1098" s="81">
        <v>9.0910103275516421E-3</v>
      </c>
      <c r="H1098" s="80">
        <v>0.45455051637758215</v>
      </c>
    </row>
    <row r="1099" spans="2:8" x14ac:dyDescent="0.6">
      <c r="B1099" s="75" t="s">
        <v>117</v>
      </c>
      <c r="C1099" s="75" t="str">
        <f t="shared" si="17"/>
        <v>Florida Mid-Gulf Coast Basin</v>
      </c>
      <c r="D1099" s="97" t="s">
        <v>453</v>
      </c>
      <c r="E1099" s="83" t="s">
        <v>290</v>
      </c>
      <c r="F1099" s="82">
        <v>43.66184414564998</v>
      </c>
      <c r="G1099" s="81">
        <v>0</v>
      </c>
      <c r="H1099" s="80">
        <v>0</v>
      </c>
    </row>
    <row r="1100" spans="2:8" x14ac:dyDescent="0.6">
      <c r="B1100" s="75" t="s">
        <v>117</v>
      </c>
      <c r="C1100" s="75" t="str">
        <f t="shared" si="17"/>
        <v>Florida Mid-Gulf Coast Basin</v>
      </c>
      <c r="D1100" s="97" t="s">
        <v>453</v>
      </c>
      <c r="E1100" s="83" t="s">
        <v>289</v>
      </c>
      <c r="F1100" s="82">
        <v>43.671844145649978</v>
      </c>
      <c r="G1100" s="81">
        <v>0</v>
      </c>
      <c r="H1100" s="80">
        <v>0</v>
      </c>
    </row>
    <row r="1101" spans="2:8" x14ac:dyDescent="0.6">
      <c r="B1101" s="75" t="s">
        <v>117</v>
      </c>
      <c r="C1101" s="75" t="str">
        <f t="shared" si="17"/>
        <v>Florida Mid-Gulf Coast Basin</v>
      </c>
      <c r="D1101" s="97" t="s">
        <v>453</v>
      </c>
      <c r="E1101" s="83" t="s">
        <v>288</v>
      </c>
      <c r="F1101" s="82">
        <v>48.513160161833312</v>
      </c>
      <c r="G1101" s="81">
        <v>0</v>
      </c>
      <c r="H1101" s="80">
        <v>0</v>
      </c>
    </row>
    <row r="1102" spans="2:8" x14ac:dyDescent="0.6">
      <c r="B1102" s="75" t="s">
        <v>117</v>
      </c>
      <c r="C1102" s="75" t="str">
        <f t="shared" si="17"/>
        <v>Florida Mid-Gulf Coast Basin</v>
      </c>
      <c r="D1102" s="97" t="s">
        <v>453</v>
      </c>
      <c r="E1102" s="83" t="s">
        <v>287</v>
      </c>
      <c r="F1102" s="82">
        <v>48.52316016183331</v>
      </c>
      <c r="G1102" s="81">
        <v>0.12801129044771839</v>
      </c>
      <c r="H1102" s="80">
        <v>6.4005645223859196</v>
      </c>
    </row>
    <row r="1103" spans="2:8" x14ac:dyDescent="0.6">
      <c r="B1103" s="75" t="s">
        <v>117</v>
      </c>
      <c r="C1103" s="75" t="str">
        <f t="shared" si="17"/>
        <v>Florida Mid-Gulf Coast Basin</v>
      </c>
      <c r="D1103" s="97" t="s">
        <v>453</v>
      </c>
      <c r="E1103" s="83" t="s">
        <v>286</v>
      </c>
      <c r="F1103" s="82">
        <v>53.364476178016645</v>
      </c>
      <c r="G1103" s="81">
        <v>0</v>
      </c>
      <c r="H1103" s="80">
        <v>0</v>
      </c>
    </row>
    <row r="1104" spans="2:8" x14ac:dyDescent="0.6">
      <c r="B1104" s="75" t="s">
        <v>117</v>
      </c>
      <c r="C1104" s="75" t="str">
        <f t="shared" si="17"/>
        <v>Florida Mid-Gulf Coast Basin</v>
      </c>
      <c r="D1104" s="97" t="s">
        <v>453</v>
      </c>
      <c r="E1104" s="83" t="s">
        <v>285</v>
      </c>
      <c r="F1104" s="82">
        <v>53.374476178016643</v>
      </c>
      <c r="G1104" s="81">
        <v>4.7908549532618389E-2</v>
      </c>
      <c r="H1104" s="80">
        <v>2.3954274766309194</v>
      </c>
    </row>
    <row r="1105" spans="2:8" x14ac:dyDescent="0.6">
      <c r="B1105" s="75" t="s">
        <v>117</v>
      </c>
      <c r="C1105" s="75" t="str">
        <f t="shared" si="17"/>
        <v>Florida Mid-Gulf Coast Basin</v>
      </c>
      <c r="D1105" s="97" t="s">
        <v>453</v>
      </c>
      <c r="E1105" s="83" t="s">
        <v>284</v>
      </c>
      <c r="F1105" s="82">
        <v>58.215792194199977</v>
      </c>
      <c r="G1105" s="81">
        <v>0</v>
      </c>
      <c r="H1105" s="80">
        <v>0</v>
      </c>
    </row>
    <row r="1106" spans="2:8" ht="13.75" thickBot="1" x14ac:dyDescent="0.75">
      <c r="B1106" s="75" t="s">
        <v>117</v>
      </c>
      <c r="C1106" s="75" t="str">
        <f t="shared" si="17"/>
        <v>Florida Mid-Gulf Coast Basin</v>
      </c>
      <c r="D1106" s="98" t="s">
        <v>453</v>
      </c>
      <c r="E1106" s="79" t="s">
        <v>282</v>
      </c>
      <c r="F1106" s="78">
        <v>58.225792194199975</v>
      </c>
      <c r="G1106" s="77">
        <v>0.54872723202742058</v>
      </c>
      <c r="H1106" s="76">
        <v>27.436361601371026</v>
      </c>
    </row>
    <row r="1107" spans="2:8" x14ac:dyDescent="0.6">
      <c r="B1107" s="75" t="s">
        <v>117</v>
      </c>
      <c r="C1107" s="75" t="str">
        <f t="shared" si="17"/>
        <v>Florida S.GA Sedimentary Prov</v>
      </c>
      <c r="D1107" s="96" t="s">
        <v>452</v>
      </c>
      <c r="E1107" s="87" t="s">
        <v>320</v>
      </c>
      <c r="F1107" s="86">
        <v>-29.107896097099989</v>
      </c>
      <c r="G1107" s="85">
        <v>0</v>
      </c>
      <c r="H1107" s="84">
        <v>0</v>
      </c>
    </row>
    <row r="1108" spans="2:8" x14ac:dyDescent="0.6">
      <c r="B1108" s="75" t="s">
        <v>117</v>
      </c>
      <c r="C1108" s="75" t="str">
        <f t="shared" si="17"/>
        <v>Florida S.GA Sedimentary Prov</v>
      </c>
      <c r="D1108" s="97" t="s">
        <v>452</v>
      </c>
      <c r="E1108" s="83" t="s">
        <v>319</v>
      </c>
      <c r="F1108" s="82">
        <v>-29.097896097099987</v>
      </c>
      <c r="G1108" s="81">
        <v>0</v>
      </c>
      <c r="H1108" s="80">
        <v>0</v>
      </c>
    </row>
    <row r="1109" spans="2:8" x14ac:dyDescent="0.6">
      <c r="B1109" s="75" t="s">
        <v>117</v>
      </c>
      <c r="C1109" s="75" t="str">
        <f t="shared" si="17"/>
        <v>Florida S.GA Sedimentary Prov</v>
      </c>
      <c r="D1109" s="97" t="s">
        <v>452</v>
      </c>
      <c r="E1109" s="83" t="s">
        <v>318</v>
      </c>
      <c r="F1109" s="82">
        <v>-24.256580080916656</v>
      </c>
      <c r="G1109" s="81">
        <v>0</v>
      </c>
      <c r="H1109" s="80">
        <v>0</v>
      </c>
    </row>
    <row r="1110" spans="2:8" x14ac:dyDescent="0.6">
      <c r="B1110" s="75" t="s">
        <v>117</v>
      </c>
      <c r="C1110" s="75" t="str">
        <f t="shared" si="17"/>
        <v>Florida S.GA Sedimentary Prov</v>
      </c>
      <c r="D1110" s="97" t="s">
        <v>452</v>
      </c>
      <c r="E1110" s="83" t="s">
        <v>317</v>
      </c>
      <c r="F1110" s="82">
        <v>-24.246580080916655</v>
      </c>
      <c r="G1110" s="81">
        <v>0</v>
      </c>
      <c r="H1110" s="80">
        <v>0</v>
      </c>
    </row>
    <row r="1111" spans="2:8" x14ac:dyDescent="0.6">
      <c r="B1111" s="75" t="s">
        <v>117</v>
      </c>
      <c r="C1111" s="75" t="str">
        <f t="shared" si="17"/>
        <v>Florida S.GA Sedimentary Prov</v>
      </c>
      <c r="D1111" s="97" t="s">
        <v>452</v>
      </c>
      <c r="E1111" s="83" t="s">
        <v>316</v>
      </c>
      <c r="F1111" s="82">
        <v>-19.405264064733323</v>
      </c>
      <c r="G1111" s="81">
        <v>0</v>
      </c>
      <c r="H1111" s="80">
        <v>0</v>
      </c>
    </row>
    <row r="1112" spans="2:8" x14ac:dyDescent="0.6">
      <c r="B1112" s="75" t="s">
        <v>117</v>
      </c>
      <c r="C1112" s="75" t="str">
        <f t="shared" si="17"/>
        <v>Florida S.GA Sedimentary Prov</v>
      </c>
      <c r="D1112" s="97" t="s">
        <v>452</v>
      </c>
      <c r="E1112" s="83" t="s">
        <v>315</v>
      </c>
      <c r="F1112" s="82">
        <v>-19.395264064733322</v>
      </c>
      <c r="G1112" s="81">
        <v>0</v>
      </c>
      <c r="H1112" s="80">
        <v>0</v>
      </c>
    </row>
    <row r="1113" spans="2:8" x14ac:dyDescent="0.6">
      <c r="B1113" s="75" t="s">
        <v>117</v>
      </c>
      <c r="C1113" s="75" t="str">
        <f t="shared" si="17"/>
        <v>Florida S.GA Sedimentary Prov</v>
      </c>
      <c r="D1113" s="97" t="s">
        <v>452</v>
      </c>
      <c r="E1113" s="83" t="s">
        <v>314</v>
      </c>
      <c r="F1113" s="82">
        <v>-14.553948048549994</v>
      </c>
      <c r="G1113" s="81">
        <v>0</v>
      </c>
      <c r="H1113" s="80">
        <v>0</v>
      </c>
    </row>
    <row r="1114" spans="2:8" x14ac:dyDescent="0.6">
      <c r="B1114" s="75" t="s">
        <v>117</v>
      </c>
      <c r="C1114" s="75" t="str">
        <f t="shared" si="17"/>
        <v>Florida S.GA Sedimentary Prov</v>
      </c>
      <c r="D1114" s="97" t="s">
        <v>452</v>
      </c>
      <c r="E1114" s="83" t="s">
        <v>313</v>
      </c>
      <c r="F1114" s="82">
        <v>-14.543948048549995</v>
      </c>
      <c r="G1114" s="81">
        <v>0</v>
      </c>
      <c r="H1114" s="80">
        <v>0</v>
      </c>
    </row>
    <row r="1115" spans="2:8" x14ac:dyDescent="0.6">
      <c r="B1115" s="75" t="s">
        <v>117</v>
      </c>
      <c r="C1115" s="75" t="str">
        <f t="shared" si="17"/>
        <v>Florida S.GA Sedimentary Prov</v>
      </c>
      <c r="D1115" s="97" t="s">
        <v>452</v>
      </c>
      <c r="E1115" s="83" t="s">
        <v>312</v>
      </c>
      <c r="F1115" s="82">
        <v>-9.7026320323666617</v>
      </c>
      <c r="G1115" s="81">
        <v>0</v>
      </c>
      <c r="H1115" s="80">
        <v>0</v>
      </c>
    </row>
    <row r="1116" spans="2:8" x14ac:dyDescent="0.6">
      <c r="B1116" s="75" t="s">
        <v>117</v>
      </c>
      <c r="C1116" s="75" t="str">
        <f t="shared" si="17"/>
        <v>Florida S.GA Sedimentary Prov</v>
      </c>
      <c r="D1116" s="97" t="s">
        <v>452</v>
      </c>
      <c r="E1116" s="83" t="s">
        <v>311</v>
      </c>
      <c r="F1116" s="82">
        <v>-9.6926320323666619</v>
      </c>
      <c r="G1116" s="81">
        <v>0</v>
      </c>
      <c r="H1116" s="80">
        <v>0</v>
      </c>
    </row>
    <row r="1117" spans="2:8" x14ac:dyDescent="0.6">
      <c r="B1117" s="75" t="s">
        <v>117</v>
      </c>
      <c r="C1117" s="75" t="str">
        <f t="shared" si="17"/>
        <v>Florida S.GA Sedimentary Prov</v>
      </c>
      <c r="D1117" s="97" t="s">
        <v>452</v>
      </c>
      <c r="E1117" s="83" t="s">
        <v>310</v>
      </c>
      <c r="F1117" s="82">
        <v>-4.8513160161833309</v>
      </c>
      <c r="G1117" s="81">
        <v>0</v>
      </c>
      <c r="H1117" s="80">
        <v>0</v>
      </c>
    </row>
    <row r="1118" spans="2:8" x14ac:dyDescent="0.6">
      <c r="B1118" s="75" t="s">
        <v>117</v>
      </c>
      <c r="C1118" s="75" t="str">
        <f t="shared" si="17"/>
        <v>Florida S.GA Sedimentary Prov</v>
      </c>
      <c r="D1118" s="97" t="s">
        <v>452</v>
      </c>
      <c r="E1118" s="83" t="s">
        <v>309</v>
      </c>
      <c r="F1118" s="82">
        <v>-4.8413160161833311</v>
      </c>
      <c r="G1118" s="81">
        <v>0</v>
      </c>
      <c r="H1118" s="80">
        <v>0</v>
      </c>
    </row>
    <row r="1119" spans="2:8" x14ac:dyDescent="0.6">
      <c r="B1119" s="75" t="s">
        <v>117</v>
      </c>
      <c r="C1119" s="75" t="str">
        <f t="shared" si="17"/>
        <v>Florida S.GA Sedimentary Prov</v>
      </c>
      <c r="D1119" s="97" t="s">
        <v>452</v>
      </c>
      <c r="E1119" s="83" t="s">
        <v>308</v>
      </c>
      <c r="F1119" s="82">
        <v>0</v>
      </c>
      <c r="G1119" s="81">
        <v>0</v>
      </c>
      <c r="H1119" s="80">
        <v>0</v>
      </c>
    </row>
    <row r="1120" spans="2:8" x14ac:dyDescent="0.6">
      <c r="B1120" s="75" t="s">
        <v>117</v>
      </c>
      <c r="C1120" s="75" t="str">
        <f t="shared" si="17"/>
        <v>Florida S.GA Sedimentary Prov</v>
      </c>
      <c r="D1120" s="97" t="s">
        <v>452</v>
      </c>
      <c r="E1120" s="83" t="s">
        <v>307</v>
      </c>
      <c r="F1120" s="82">
        <v>0.01</v>
      </c>
      <c r="G1120" s="81">
        <v>0</v>
      </c>
      <c r="H1120" s="80">
        <v>0</v>
      </c>
    </row>
    <row r="1121" spans="2:8" x14ac:dyDescent="0.6">
      <c r="B1121" s="75" t="s">
        <v>117</v>
      </c>
      <c r="C1121" s="75" t="str">
        <f t="shared" si="17"/>
        <v>Florida S.GA Sedimentary Prov</v>
      </c>
      <c r="D1121" s="97" t="s">
        <v>452</v>
      </c>
      <c r="E1121" s="83" t="s">
        <v>306</v>
      </c>
      <c r="F1121" s="82">
        <v>4.8513160161833309</v>
      </c>
      <c r="G1121" s="81">
        <v>0</v>
      </c>
      <c r="H1121" s="80">
        <v>0</v>
      </c>
    </row>
    <row r="1122" spans="2:8" x14ac:dyDescent="0.6">
      <c r="B1122" s="75" t="s">
        <v>117</v>
      </c>
      <c r="C1122" s="75" t="str">
        <f t="shared" si="17"/>
        <v>Florida S.GA Sedimentary Prov</v>
      </c>
      <c r="D1122" s="97" t="s">
        <v>452</v>
      </c>
      <c r="E1122" s="83" t="s">
        <v>305</v>
      </c>
      <c r="F1122" s="82">
        <v>4.8613160161833306</v>
      </c>
      <c r="G1122" s="81">
        <v>59.899589423416629</v>
      </c>
      <c r="H1122" s="80">
        <v>2994.9794711708314</v>
      </c>
    </row>
    <row r="1123" spans="2:8" x14ac:dyDescent="0.6">
      <c r="B1123" s="75" t="s">
        <v>117</v>
      </c>
      <c r="C1123" s="75" t="str">
        <f t="shared" si="17"/>
        <v>Florida S.GA Sedimentary Prov</v>
      </c>
      <c r="D1123" s="97" t="s">
        <v>452</v>
      </c>
      <c r="E1123" s="83" t="s">
        <v>304</v>
      </c>
      <c r="F1123" s="82">
        <v>9.7026320323666617</v>
      </c>
      <c r="G1123" s="81">
        <v>0</v>
      </c>
      <c r="H1123" s="80">
        <v>0</v>
      </c>
    </row>
    <row r="1124" spans="2:8" x14ac:dyDescent="0.6">
      <c r="B1124" s="75" t="s">
        <v>117</v>
      </c>
      <c r="C1124" s="75" t="str">
        <f t="shared" si="17"/>
        <v>Florida S.GA Sedimentary Prov</v>
      </c>
      <c r="D1124" s="97" t="s">
        <v>452</v>
      </c>
      <c r="E1124" s="83" t="s">
        <v>303</v>
      </c>
      <c r="F1124" s="82">
        <v>9.7126320323666615</v>
      </c>
      <c r="G1124" s="81">
        <v>7.9242202616651696</v>
      </c>
      <c r="H1124" s="80">
        <v>396.21101308325848</v>
      </c>
    </row>
    <row r="1125" spans="2:8" x14ac:dyDescent="0.6">
      <c r="B1125" s="75" t="s">
        <v>117</v>
      </c>
      <c r="C1125" s="75" t="str">
        <f t="shared" si="17"/>
        <v>Florida S.GA Sedimentary Prov</v>
      </c>
      <c r="D1125" s="97" t="s">
        <v>452</v>
      </c>
      <c r="E1125" s="83" t="s">
        <v>302</v>
      </c>
      <c r="F1125" s="82">
        <v>14.553948048549994</v>
      </c>
      <c r="G1125" s="81">
        <v>0</v>
      </c>
      <c r="H1125" s="80">
        <v>0</v>
      </c>
    </row>
    <row r="1126" spans="2:8" x14ac:dyDescent="0.6">
      <c r="B1126" s="75" t="s">
        <v>117</v>
      </c>
      <c r="C1126" s="75" t="str">
        <f t="shared" si="17"/>
        <v>Florida S.GA Sedimentary Prov</v>
      </c>
      <c r="D1126" s="97" t="s">
        <v>452</v>
      </c>
      <c r="E1126" s="83" t="s">
        <v>301</v>
      </c>
      <c r="F1126" s="82">
        <v>14.563948048549994</v>
      </c>
      <c r="G1126" s="81">
        <v>53.309680959763234</v>
      </c>
      <c r="H1126" s="80">
        <v>2665.4840479881614</v>
      </c>
    </row>
    <row r="1127" spans="2:8" x14ac:dyDescent="0.6">
      <c r="B1127" s="75" t="s">
        <v>117</v>
      </c>
      <c r="C1127" s="75" t="str">
        <f t="shared" si="17"/>
        <v>Florida S.GA Sedimentary Prov</v>
      </c>
      <c r="D1127" s="97" t="s">
        <v>452</v>
      </c>
      <c r="E1127" s="83" t="s">
        <v>300</v>
      </c>
      <c r="F1127" s="82">
        <v>19.405264064733323</v>
      </c>
      <c r="G1127" s="81">
        <v>0</v>
      </c>
      <c r="H1127" s="80">
        <v>0</v>
      </c>
    </row>
    <row r="1128" spans="2:8" x14ac:dyDescent="0.6">
      <c r="B1128" s="75" t="s">
        <v>117</v>
      </c>
      <c r="C1128" s="75" t="str">
        <f t="shared" si="17"/>
        <v>Florida S.GA Sedimentary Prov</v>
      </c>
      <c r="D1128" s="97" t="s">
        <v>452</v>
      </c>
      <c r="E1128" s="83" t="s">
        <v>299</v>
      </c>
      <c r="F1128" s="82">
        <v>19.415264064733325</v>
      </c>
      <c r="G1128" s="81">
        <v>0.49670330084467701</v>
      </c>
      <c r="H1128" s="80">
        <v>24.83516504223385</v>
      </c>
    </row>
    <row r="1129" spans="2:8" x14ac:dyDescent="0.6">
      <c r="B1129" s="75" t="s">
        <v>117</v>
      </c>
      <c r="C1129" s="75" t="str">
        <f t="shared" si="17"/>
        <v>Florida S.GA Sedimentary Prov</v>
      </c>
      <c r="D1129" s="97" t="s">
        <v>452</v>
      </c>
      <c r="E1129" s="83" t="s">
        <v>298</v>
      </c>
      <c r="F1129" s="82">
        <v>24.256580080916656</v>
      </c>
      <c r="G1129" s="81">
        <v>0</v>
      </c>
      <c r="H1129" s="80">
        <v>0</v>
      </c>
    </row>
    <row r="1130" spans="2:8" x14ac:dyDescent="0.6">
      <c r="B1130" s="75" t="s">
        <v>117</v>
      </c>
      <c r="C1130" s="75" t="str">
        <f t="shared" si="17"/>
        <v>Florida S.GA Sedimentary Prov</v>
      </c>
      <c r="D1130" s="97" t="s">
        <v>452</v>
      </c>
      <c r="E1130" s="83" t="s">
        <v>297</v>
      </c>
      <c r="F1130" s="82">
        <v>24.266580080916658</v>
      </c>
      <c r="G1130" s="81">
        <v>6.2733995657869024E-2</v>
      </c>
      <c r="H1130" s="80">
        <v>3.1366997828934515</v>
      </c>
    </row>
    <row r="1131" spans="2:8" x14ac:dyDescent="0.6">
      <c r="B1131" s="75" t="s">
        <v>117</v>
      </c>
      <c r="C1131" s="75" t="str">
        <f t="shared" si="17"/>
        <v>Florida S.GA Sedimentary Prov</v>
      </c>
      <c r="D1131" s="97" t="s">
        <v>452</v>
      </c>
      <c r="E1131" s="83" t="s">
        <v>296</v>
      </c>
      <c r="F1131" s="82">
        <v>29.107896097099989</v>
      </c>
      <c r="G1131" s="81">
        <v>0</v>
      </c>
      <c r="H1131" s="80">
        <v>0</v>
      </c>
    </row>
    <row r="1132" spans="2:8" x14ac:dyDescent="0.6">
      <c r="B1132" s="75" t="s">
        <v>117</v>
      </c>
      <c r="C1132" s="75" t="str">
        <f t="shared" si="17"/>
        <v>Florida S.GA Sedimentary Prov</v>
      </c>
      <c r="D1132" s="97" t="s">
        <v>452</v>
      </c>
      <c r="E1132" s="83" t="s">
        <v>295</v>
      </c>
      <c r="F1132" s="82">
        <v>29.11789609709999</v>
      </c>
      <c r="G1132" s="81">
        <v>5.3742827572678493E-3</v>
      </c>
      <c r="H1132" s="80">
        <v>0.26871413786339243</v>
      </c>
    </row>
    <row r="1133" spans="2:8" x14ac:dyDescent="0.6">
      <c r="B1133" s="75" t="s">
        <v>117</v>
      </c>
      <c r="C1133" s="75" t="str">
        <f t="shared" si="17"/>
        <v>Florida S.GA Sedimentary Prov</v>
      </c>
      <c r="D1133" s="97" t="s">
        <v>452</v>
      </c>
      <c r="E1133" s="83" t="s">
        <v>294</v>
      </c>
      <c r="F1133" s="82">
        <v>33.959212113283321</v>
      </c>
      <c r="G1133" s="81">
        <v>0</v>
      </c>
      <c r="H1133" s="80">
        <v>0</v>
      </c>
    </row>
    <row r="1134" spans="2:8" x14ac:dyDescent="0.6">
      <c r="B1134" s="75" t="s">
        <v>117</v>
      </c>
      <c r="C1134" s="75" t="str">
        <f t="shared" si="17"/>
        <v>Florida S.GA Sedimentary Prov</v>
      </c>
      <c r="D1134" s="97" t="s">
        <v>452</v>
      </c>
      <c r="E1134" s="83" t="s">
        <v>293</v>
      </c>
      <c r="F1134" s="82">
        <v>33.969212113283319</v>
      </c>
      <c r="G1134" s="81">
        <v>1.2671470845043289E-2</v>
      </c>
      <c r="H1134" s="80">
        <v>0.63357354225216445</v>
      </c>
    </row>
    <row r="1135" spans="2:8" x14ac:dyDescent="0.6">
      <c r="B1135" s="75" t="s">
        <v>117</v>
      </c>
      <c r="C1135" s="75" t="str">
        <f t="shared" si="17"/>
        <v>Florida S.GA Sedimentary Prov</v>
      </c>
      <c r="D1135" s="97" t="s">
        <v>452</v>
      </c>
      <c r="E1135" s="83" t="s">
        <v>292</v>
      </c>
      <c r="F1135" s="82">
        <v>38.810528129466647</v>
      </c>
      <c r="G1135" s="81">
        <v>0</v>
      </c>
      <c r="H1135" s="80">
        <v>0</v>
      </c>
    </row>
    <row r="1136" spans="2:8" x14ac:dyDescent="0.6">
      <c r="B1136" s="75" t="s">
        <v>117</v>
      </c>
      <c r="C1136" s="75" t="str">
        <f t="shared" si="17"/>
        <v>Florida S.GA Sedimentary Prov</v>
      </c>
      <c r="D1136" s="97" t="s">
        <v>452</v>
      </c>
      <c r="E1136" s="83" t="s">
        <v>291</v>
      </c>
      <c r="F1136" s="82">
        <v>38.820528129466645</v>
      </c>
      <c r="G1136" s="81">
        <v>1.0271096794941726E-2</v>
      </c>
      <c r="H1136" s="80">
        <v>0.51355483974708638</v>
      </c>
    </row>
    <row r="1137" spans="2:8" x14ac:dyDescent="0.6">
      <c r="B1137" s="75" t="s">
        <v>117</v>
      </c>
      <c r="C1137" s="75" t="str">
        <f t="shared" si="17"/>
        <v>Florida S.GA Sedimentary Prov</v>
      </c>
      <c r="D1137" s="97" t="s">
        <v>452</v>
      </c>
      <c r="E1137" s="83" t="s">
        <v>290</v>
      </c>
      <c r="F1137" s="82">
        <v>43.66184414564998</v>
      </c>
      <c r="G1137" s="81">
        <v>0</v>
      </c>
      <c r="H1137" s="80">
        <v>0</v>
      </c>
    </row>
    <row r="1138" spans="2:8" x14ac:dyDescent="0.6">
      <c r="B1138" s="75" t="s">
        <v>117</v>
      </c>
      <c r="C1138" s="75" t="str">
        <f t="shared" si="17"/>
        <v>Florida S.GA Sedimentary Prov</v>
      </c>
      <c r="D1138" s="97" t="s">
        <v>452</v>
      </c>
      <c r="E1138" s="83" t="s">
        <v>289</v>
      </c>
      <c r="F1138" s="82">
        <v>43.671844145649978</v>
      </c>
      <c r="G1138" s="81">
        <v>4.4243487784270718E-3</v>
      </c>
      <c r="H1138" s="80">
        <v>0.22121743892135357</v>
      </c>
    </row>
    <row r="1139" spans="2:8" x14ac:dyDescent="0.6">
      <c r="B1139" s="75" t="s">
        <v>117</v>
      </c>
      <c r="C1139" s="75" t="str">
        <f t="shared" si="17"/>
        <v>Florida S.GA Sedimentary Prov</v>
      </c>
      <c r="D1139" s="97" t="s">
        <v>452</v>
      </c>
      <c r="E1139" s="83" t="s">
        <v>288</v>
      </c>
      <c r="F1139" s="82">
        <v>48.513160161833312</v>
      </c>
      <c r="G1139" s="81">
        <v>0</v>
      </c>
      <c r="H1139" s="80">
        <v>0</v>
      </c>
    </row>
    <row r="1140" spans="2:8" x14ac:dyDescent="0.6">
      <c r="B1140" s="75" t="s">
        <v>117</v>
      </c>
      <c r="C1140" s="75" t="str">
        <f t="shared" si="17"/>
        <v>Florida S.GA Sedimentary Prov</v>
      </c>
      <c r="D1140" s="97" t="s">
        <v>452</v>
      </c>
      <c r="E1140" s="83" t="s">
        <v>287</v>
      </c>
      <c r="F1140" s="82">
        <v>48.52316016183331</v>
      </c>
      <c r="G1140" s="81">
        <v>0</v>
      </c>
      <c r="H1140" s="80">
        <v>0</v>
      </c>
    </row>
    <row r="1141" spans="2:8" x14ac:dyDescent="0.6">
      <c r="B1141" s="75" t="s">
        <v>117</v>
      </c>
      <c r="C1141" s="75" t="str">
        <f t="shared" si="17"/>
        <v>Florida S.GA Sedimentary Prov</v>
      </c>
      <c r="D1141" s="97" t="s">
        <v>452</v>
      </c>
      <c r="E1141" s="83" t="s">
        <v>286</v>
      </c>
      <c r="F1141" s="82">
        <v>53.364476178016645</v>
      </c>
      <c r="G1141" s="81">
        <v>0</v>
      </c>
      <c r="H1141" s="80">
        <v>0</v>
      </c>
    </row>
    <row r="1142" spans="2:8" x14ac:dyDescent="0.6">
      <c r="B1142" s="75" t="s">
        <v>117</v>
      </c>
      <c r="C1142" s="75" t="str">
        <f t="shared" si="17"/>
        <v>Florida S.GA Sedimentary Prov</v>
      </c>
      <c r="D1142" s="97" t="s">
        <v>452</v>
      </c>
      <c r="E1142" s="83" t="s">
        <v>285</v>
      </c>
      <c r="F1142" s="82">
        <v>53.374476178016643</v>
      </c>
      <c r="G1142" s="81">
        <v>5.7762453141381252E-2</v>
      </c>
      <c r="H1142" s="80">
        <v>2.8881226570690623</v>
      </c>
    </row>
    <row r="1143" spans="2:8" x14ac:dyDescent="0.6">
      <c r="B1143" s="75" t="s">
        <v>117</v>
      </c>
      <c r="C1143" s="75" t="str">
        <f t="shared" si="17"/>
        <v>Florida S.GA Sedimentary Prov</v>
      </c>
      <c r="D1143" s="97" t="s">
        <v>452</v>
      </c>
      <c r="E1143" s="83" t="s">
        <v>284</v>
      </c>
      <c r="F1143" s="82">
        <v>58.215792194199977</v>
      </c>
      <c r="G1143" s="81">
        <v>0</v>
      </c>
      <c r="H1143" s="80">
        <v>0</v>
      </c>
    </row>
    <row r="1144" spans="2:8" ht="13.75" thickBot="1" x14ac:dyDescent="0.75">
      <c r="B1144" s="75" t="s">
        <v>117</v>
      </c>
      <c r="C1144" s="75" t="str">
        <f t="shared" si="17"/>
        <v>Florida S.GA Sedimentary Prov</v>
      </c>
      <c r="D1144" s="98" t="s">
        <v>452</v>
      </c>
      <c r="E1144" s="79" t="s">
        <v>282</v>
      </c>
      <c r="F1144" s="78">
        <v>58.225792194199975</v>
      </c>
      <c r="G1144" s="77">
        <v>1.7734190736169575</v>
      </c>
      <c r="H1144" s="76">
        <v>88.670953680847887</v>
      </c>
    </row>
    <row r="1145" spans="2:8" x14ac:dyDescent="0.6">
      <c r="B1145" s="75" t="s">
        <v>117</v>
      </c>
      <c r="C1145" s="75" t="str">
        <f t="shared" si="17"/>
        <v>Georgia Florida Platform</v>
      </c>
      <c r="D1145" s="96" t="s">
        <v>451</v>
      </c>
      <c r="E1145" s="87" t="s">
        <v>320</v>
      </c>
      <c r="F1145" s="86">
        <v>-29.107896097099989</v>
      </c>
      <c r="G1145" s="85">
        <v>0</v>
      </c>
      <c r="H1145" s="84">
        <v>0</v>
      </c>
    </row>
    <row r="1146" spans="2:8" x14ac:dyDescent="0.6">
      <c r="B1146" s="75" t="s">
        <v>117</v>
      </c>
      <c r="C1146" s="75" t="str">
        <f t="shared" si="17"/>
        <v>Georgia Florida Platform</v>
      </c>
      <c r="D1146" s="97" t="s">
        <v>451</v>
      </c>
      <c r="E1146" s="83" t="s">
        <v>319</v>
      </c>
      <c r="F1146" s="82">
        <v>-29.097896097099987</v>
      </c>
      <c r="G1146" s="81">
        <v>0</v>
      </c>
      <c r="H1146" s="80">
        <v>0</v>
      </c>
    </row>
    <row r="1147" spans="2:8" x14ac:dyDescent="0.6">
      <c r="B1147" s="75" t="s">
        <v>117</v>
      </c>
      <c r="C1147" s="75" t="str">
        <f t="shared" si="17"/>
        <v>Georgia Florida Platform</v>
      </c>
      <c r="D1147" s="97" t="s">
        <v>451</v>
      </c>
      <c r="E1147" s="83" t="s">
        <v>318</v>
      </c>
      <c r="F1147" s="82">
        <v>-24.256580080916656</v>
      </c>
      <c r="G1147" s="81">
        <v>0</v>
      </c>
      <c r="H1147" s="80">
        <v>0</v>
      </c>
    </row>
    <row r="1148" spans="2:8" x14ac:dyDescent="0.6">
      <c r="B1148" s="75" t="s">
        <v>117</v>
      </c>
      <c r="C1148" s="75" t="str">
        <f t="shared" si="17"/>
        <v>Georgia Florida Platform</v>
      </c>
      <c r="D1148" s="97" t="s">
        <v>451</v>
      </c>
      <c r="E1148" s="83" t="s">
        <v>317</v>
      </c>
      <c r="F1148" s="82">
        <v>-24.246580080916655</v>
      </c>
      <c r="G1148" s="81">
        <v>0</v>
      </c>
      <c r="H1148" s="80">
        <v>0</v>
      </c>
    </row>
    <row r="1149" spans="2:8" x14ac:dyDescent="0.6">
      <c r="B1149" s="75" t="s">
        <v>117</v>
      </c>
      <c r="C1149" s="75" t="str">
        <f t="shared" si="17"/>
        <v>Georgia Florida Platform</v>
      </c>
      <c r="D1149" s="97" t="s">
        <v>451</v>
      </c>
      <c r="E1149" s="83" t="s">
        <v>316</v>
      </c>
      <c r="F1149" s="82">
        <v>-19.405264064733323</v>
      </c>
      <c r="G1149" s="81">
        <v>0</v>
      </c>
      <c r="H1149" s="80">
        <v>0</v>
      </c>
    </row>
    <row r="1150" spans="2:8" x14ac:dyDescent="0.6">
      <c r="B1150" s="75" t="s">
        <v>117</v>
      </c>
      <c r="C1150" s="75" t="str">
        <f t="shared" si="17"/>
        <v>Georgia Florida Platform</v>
      </c>
      <c r="D1150" s="97" t="s">
        <v>451</v>
      </c>
      <c r="E1150" s="83" t="s">
        <v>315</v>
      </c>
      <c r="F1150" s="82">
        <v>-19.395264064733322</v>
      </c>
      <c r="G1150" s="81">
        <v>0</v>
      </c>
      <c r="H1150" s="80">
        <v>0</v>
      </c>
    </row>
    <row r="1151" spans="2:8" x14ac:dyDescent="0.6">
      <c r="B1151" s="75" t="s">
        <v>117</v>
      </c>
      <c r="C1151" s="75" t="str">
        <f t="shared" si="17"/>
        <v>Georgia Florida Platform</v>
      </c>
      <c r="D1151" s="97" t="s">
        <v>451</v>
      </c>
      <c r="E1151" s="83" t="s">
        <v>314</v>
      </c>
      <c r="F1151" s="82">
        <v>-14.553948048549994</v>
      </c>
      <c r="G1151" s="81">
        <v>0</v>
      </c>
      <c r="H1151" s="80">
        <v>0</v>
      </c>
    </row>
    <row r="1152" spans="2:8" x14ac:dyDescent="0.6">
      <c r="B1152" s="75" t="s">
        <v>117</v>
      </c>
      <c r="C1152" s="75" t="str">
        <f t="shared" si="17"/>
        <v>Georgia Florida Platform</v>
      </c>
      <c r="D1152" s="97" t="s">
        <v>451</v>
      </c>
      <c r="E1152" s="83" t="s">
        <v>313</v>
      </c>
      <c r="F1152" s="82">
        <v>-14.543948048549995</v>
      </c>
      <c r="G1152" s="81">
        <v>0</v>
      </c>
      <c r="H1152" s="80">
        <v>0</v>
      </c>
    </row>
    <row r="1153" spans="2:8" x14ac:dyDescent="0.6">
      <c r="B1153" s="75" t="s">
        <v>117</v>
      </c>
      <c r="C1153" s="75" t="str">
        <f t="shared" si="17"/>
        <v>Georgia Florida Platform</v>
      </c>
      <c r="D1153" s="97" t="s">
        <v>451</v>
      </c>
      <c r="E1153" s="83" t="s">
        <v>312</v>
      </c>
      <c r="F1153" s="82">
        <v>-9.7026320323666617</v>
      </c>
      <c r="G1153" s="81">
        <v>0</v>
      </c>
      <c r="H1153" s="80">
        <v>0</v>
      </c>
    </row>
    <row r="1154" spans="2:8" x14ac:dyDescent="0.6">
      <c r="B1154" s="75" t="s">
        <v>117</v>
      </c>
      <c r="C1154" s="75" t="str">
        <f t="shared" si="17"/>
        <v>Georgia Florida Platform</v>
      </c>
      <c r="D1154" s="97" t="s">
        <v>451</v>
      </c>
      <c r="E1154" s="83" t="s">
        <v>311</v>
      </c>
      <c r="F1154" s="82">
        <v>-9.6926320323666619</v>
      </c>
      <c r="G1154" s="81">
        <v>0</v>
      </c>
      <c r="H1154" s="80">
        <v>0</v>
      </c>
    </row>
    <row r="1155" spans="2:8" x14ac:dyDescent="0.6">
      <c r="B1155" s="75" t="s">
        <v>117</v>
      </c>
      <c r="C1155" s="75" t="str">
        <f t="shared" si="17"/>
        <v>Georgia Florida Platform</v>
      </c>
      <c r="D1155" s="97" t="s">
        <v>451</v>
      </c>
      <c r="E1155" s="83" t="s">
        <v>310</v>
      </c>
      <c r="F1155" s="82">
        <v>-4.8513160161833309</v>
      </c>
      <c r="G1155" s="81">
        <v>0</v>
      </c>
      <c r="H1155" s="80">
        <v>0</v>
      </c>
    </row>
    <row r="1156" spans="2:8" x14ac:dyDescent="0.6">
      <c r="B1156" s="75" t="s">
        <v>117</v>
      </c>
      <c r="C1156" s="75" t="str">
        <f t="shared" si="17"/>
        <v>Georgia Florida Platform</v>
      </c>
      <c r="D1156" s="97" t="s">
        <v>451</v>
      </c>
      <c r="E1156" s="83" t="s">
        <v>309</v>
      </c>
      <c r="F1156" s="82">
        <v>-4.8413160161833311</v>
      </c>
      <c r="G1156" s="81">
        <v>0</v>
      </c>
      <c r="H1156" s="80">
        <v>0</v>
      </c>
    </row>
    <row r="1157" spans="2:8" x14ac:dyDescent="0.6">
      <c r="B1157" s="75" t="s">
        <v>117</v>
      </c>
      <c r="C1157" s="75" t="str">
        <f t="shared" ref="C1157:C1220" si="18">IF(D1157="",C1156,D1157)</f>
        <v>Georgia Florida Platform</v>
      </c>
      <c r="D1157" s="97" t="s">
        <v>451</v>
      </c>
      <c r="E1157" s="83" t="s">
        <v>308</v>
      </c>
      <c r="F1157" s="82">
        <v>0</v>
      </c>
      <c r="G1157" s="81">
        <v>0</v>
      </c>
      <c r="H1157" s="80">
        <v>0</v>
      </c>
    </row>
    <row r="1158" spans="2:8" x14ac:dyDescent="0.6">
      <c r="B1158" s="75" t="s">
        <v>117</v>
      </c>
      <c r="C1158" s="75" t="str">
        <f t="shared" si="18"/>
        <v>Georgia Florida Platform</v>
      </c>
      <c r="D1158" s="97" t="s">
        <v>451</v>
      </c>
      <c r="E1158" s="83" t="s">
        <v>307</v>
      </c>
      <c r="F1158" s="82">
        <v>0.01</v>
      </c>
      <c r="G1158" s="81">
        <v>0</v>
      </c>
      <c r="H1158" s="80">
        <v>0</v>
      </c>
    </row>
    <row r="1159" spans="2:8" x14ac:dyDescent="0.6">
      <c r="B1159" s="75" t="s">
        <v>117</v>
      </c>
      <c r="C1159" s="75" t="str">
        <f t="shared" si="18"/>
        <v>Georgia Florida Platform</v>
      </c>
      <c r="D1159" s="97" t="s">
        <v>451</v>
      </c>
      <c r="E1159" s="83" t="s">
        <v>306</v>
      </c>
      <c r="F1159" s="82">
        <v>4.8513160161833309</v>
      </c>
      <c r="G1159" s="81">
        <v>0</v>
      </c>
      <c r="H1159" s="80">
        <v>0</v>
      </c>
    </row>
    <row r="1160" spans="2:8" x14ac:dyDescent="0.6">
      <c r="B1160" s="75" t="s">
        <v>117</v>
      </c>
      <c r="C1160" s="75" t="str">
        <f t="shared" si="18"/>
        <v>Georgia Florida Platform</v>
      </c>
      <c r="D1160" s="97" t="s">
        <v>451</v>
      </c>
      <c r="E1160" s="83" t="s">
        <v>305</v>
      </c>
      <c r="F1160" s="82">
        <v>4.8613160161833306</v>
      </c>
      <c r="G1160" s="81">
        <v>13.129669202882598</v>
      </c>
      <c r="H1160" s="80">
        <v>656.48346014412994</v>
      </c>
    </row>
    <row r="1161" spans="2:8" x14ac:dyDescent="0.6">
      <c r="B1161" s="75" t="s">
        <v>117</v>
      </c>
      <c r="C1161" s="75" t="str">
        <f t="shared" si="18"/>
        <v>Georgia Florida Platform</v>
      </c>
      <c r="D1161" s="97" t="s">
        <v>451</v>
      </c>
      <c r="E1161" s="83" t="s">
        <v>304</v>
      </c>
      <c r="F1161" s="82">
        <v>9.7026320323666617</v>
      </c>
      <c r="G1161" s="81">
        <v>0</v>
      </c>
      <c r="H1161" s="80">
        <v>0</v>
      </c>
    </row>
    <row r="1162" spans="2:8" x14ac:dyDescent="0.6">
      <c r="B1162" s="75" t="s">
        <v>117</v>
      </c>
      <c r="C1162" s="75" t="str">
        <f t="shared" si="18"/>
        <v>Georgia Florida Platform</v>
      </c>
      <c r="D1162" s="97" t="s">
        <v>451</v>
      </c>
      <c r="E1162" s="83" t="s">
        <v>303</v>
      </c>
      <c r="F1162" s="82">
        <v>9.7126320323666615</v>
      </c>
      <c r="G1162" s="81">
        <v>0</v>
      </c>
      <c r="H1162" s="80">
        <v>0</v>
      </c>
    </row>
    <row r="1163" spans="2:8" x14ac:dyDescent="0.6">
      <c r="B1163" s="75" t="s">
        <v>117</v>
      </c>
      <c r="C1163" s="75" t="str">
        <f t="shared" si="18"/>
        <v>Georgia Florida Platform</v>
      </c>
      <c r="D1163" s="97" t="s">
        <v>451</v>
      </c>
      <c r="E1163" s="83" t="s">
        <v>302</v>
      </c>
      <c r="F1163" s="82">
        <v>14.553948048549994</v>
      </c>
      <c r="G1163" s="81">
        <v>0</v>
      </c>
      <c r="H1163" s="80">
        <v>0</v>
      </c>
    </row>
    <row r="1164" spans="2:8" x14ac:dyDescent="0.6">
      <c r="B1164" s="75" t="s">
        <v>117</v>
      </c>
      <c r="C1164" s="75" t="str">
        <f t="shared" si="18"/>
        <v>Georgia Florida Platform</v>
      </c>
      <c r="D1164" s="97" t="s">
        <v>451</v>
      </c>
      <c r="E1164" s="83" t="s">
        <v>301</v>
      </c>
      <c r="F1164" s="82">
        <v>14.563948048549994</v>
      </c>
      <c r="G1164" s="81">
        <v>0</v>
      </c>
      <c r="H1164" s="80">
        <v>0</v>
      </c>
    </row>
    <row r="1165" spans="2:8" x14ac:dyDescent="0.6">
      <c r="B1165" s="75" t="s">
        <v>117</v>
      </c>
      <c r="C1165" s="75" t="str">
        <f t="shared" si="18"/>
        <v>Georgia Florida Platform</v>
      </c>
      <c r="D1165" s="97" t="s">
        <v>451</v>
      </c>
      <c r="E1165" s="83" t="s">
        <v>300</v>
      </c>
      <c r="F1165" s="82">
        <v>19.405264064733323</v>
      </c>
      <c r="G1165" s="81">
        <v>0</v>
      </c>
      <c r="H1165" s="80">
        <v>0</v>
      </c>
    </row>
    <row r="1166" spans="2:8" x14ac:dyDescent="0.6">
      <c r="B1166" s="75" t="s">
        <v>117</v>
      </c>
      <c r="C1166" s="75" t="str">
        <f t="shared" si="18"/>
        <v>Georgia Florida Platform</v>
      </c>
      <c r="D1166" s="97" t="s">
        <v>451</v>
      </c>
      <c r="E1166" s="83" t="s">
        <v>299</v>
      </c>
      <c r="F1166" s="82">
        <v>19.415264064733325</v>
      </c>
      <c r="G1166" s="81">
        <v>0</v>
      </c>
      <c r="H1166" s="80">
        <v>0</v>
      </c>
    </row>
    <row r="1167" spans="2:8" x14ac:dyDescent="0.6">
      <c r="B1167" s="75" t="s">
        <v>117</v>
      </c>
      <c r="C1167" s="75" t="str">
        <f t="shared" si="18"/>
        <v>Georgia Florida Platform</v>
      </c>
      <c r="D1167" s="97" t="s">
        <v>451</v>
      </c>
      <c r="E1167" s="83" t="s">
        <v>298</v>
      </c>
      <c r="F1167" s="82">
        <v>24.256580080916656</v>
      </c>
      <c r="G1167" s="81">
        <v>0</v>
      </c>
      <c r="H1167" s="80">
        <v>0</v>
      </c>
    </row>
    <row r="1168" spans="2:8" x14ac:dyDescent="0.6">
      <c r="B1168" s="75" t="s">
        <v>117</v>
      </c>
      <c r="C1168" s="75" t="str">
        <f t="shared" si="18"/>
        <v>Georgia Florida Platform</v>
      </c>
      <c r="D1168" s="97" t="s">
        <v>451</v>
      </c>
      <c r="E1168" s="83" t="s">
        <v>297</v>
      </c>
      <c r="F1168" s="82">
        <v>24.266580080916658</v>
      </c>
      <c r="G1168" s="81">
        <v>0</v>
      </c>
      <c r="H1168" s="80">
        <v>0</v>
      </c>
    </row>
    <row r="1169" spans="2:8" x14ac:dyDescent="0.6">
      <c r="B1169" s="75" t="s">
        <v>117</v>
      </c>
      <c r="C1169" s="75" t="str">
        <f t="shared" si="18"/>
        <v>Georgia Florida Platform</v>
      </c>
      <c r="D1169" s="97" t="s">
        <v>451</v>
      </c>
      <c r="E1169" s="83" t="s">
        <v>296</v>
      </c>
      <c r="F1169" s="82">
        <v>29.107896097099989</v>
      </c>
      <c r="G1169" s="81">
        <v>0</v>
      </c>
      <c r="H1169" s="80">
        <v>0</v>
      </c>
    </row>
    <row r="1170" spans="2:8" x14ac:dyDescent="0.6">
      <c r="B1170" s="75" t="s">
        <v>117</v>
      </c>
      <c r="C1170" s="75" t="str">
        <f t="shared" si="18"/>
        <v>Georgia Florida Platform</v>
      </c>
      <c r="D1170" s="97" t="s">
        <v>451</v>
      </c>
      <c r="E1170" s="83" t="s">
        <v>295</v>
      </c>
      <c r="F1170" s="82">
        <v>29.11789609709999</v>
      </c>
      <c r="G1170" s="81">
        <v>0</v>
      </c>
      <c r="H1170" s="80">
        <v>0</v>
      </c>
    </row>
    <row r="1171" spans="2:8" x14ac:dyDescent="0.6">
      <c r="B1171" s="75" t="s">
        <v>117</v>
      </c>
      <c r="C1171" s="75" t="str">
        <f t="shared" si="18"/>
        <v>Georgia Florida Platform</v>
      </c>
      <c r="D1171" s="97" t="s">
        <v>451</v>
      </c>
      <c r="E1171" s="83" t="s">
        <v>294</v>
      </c>
      <c r="F1171" s="82">
        <v>33.959212113283321</v>
      </c>
      <c r="G1171" s="81">
        <v>0</v>
      </c>
      <c r="H1171" s="80">
        <v>0</v>
      </c>
    </row>
    <row r="1172" spans="2:8" x14ac:dyDescent="0.6">
      <c r="B1172" s="75" t="s">
        <v>117</v>
      </c>
      <c r="C1172" s="75" t="str">
        <f t="shared" si="18"/>
        <v>Georgia Florida Platform</v>
      </c>
      <c r="D1172" s="97" t="s">
        <v>451</v>
      </c>
      <c r="E1172" s="83" t="s">
        <v>293</v>
      </c>
      <c r="F1172" s="82">
        <v>33.969212113283319</v>
      </c>
      <c r="G1172" s="81">
        <v>6.0204169067745672E-2</v>
      </c>
      <c r="H1172" s="80">
        <v>3.0102084533872837</v>
      </c>
    </row>
    <row r="1173" spans="2:8" x14ac:dyDescent="0.6">
      <c r="B1173" s="75" t="s">
        <v>117</v>
      </c>
      <c r="C1173" s="75" t="str">
        <f t="shared" si="18"/>
        <v>Georgia Florida Platform</v>
      </c>
      <c r="D1173" s="97" t="s">
        <v>451</v>
      </c>
      <c r="E1173" s="83" t="s">
        <v>292</v>
      </c>
      <c r="F1173" s="82">
        <v>38.810528129466647</v>
      </c>
      <c r="G1173" s="81">
        <v>0</v>
      </c>
      <c r="H1173" s="80">
        <v>0</v>
      </c>
    </row>
    <row r="1174" spans="2:8" x14ac:dyDescent="0.6">
      <c r="B1174" s="75" t="s">
        <v>117</v>
      </c>
      <c r="C1174" s="75" t="str">
        <f t="shared" si="18"/>
        <v>Georgia Florida Platform</v>
      </c>
      <c r="D1174" s="97" t="s">
        <v>451</v>
      </c>
      <c r="E1174" s="83" t="s">
        <v>291</v>
      </c>
      <c r="F1174" s="82">
        <v>38.820528129466645</v>
      </c>
      <c r="G1174" s="81">
        <v>0</v>
      </c>
      <c r="H1174" s="80">
        <v>0</v>
      </c>
    </row>
    <row r="1175" spans="2:8" x14ac:dyDescent="0.6">
      <c r="B1175" s="75" t="s">
        <v>117</v>
      </c>
      <c r="C1175" s="75" t="str">
        <f t="shared" si="18"/>
        <v>Georgia Florida Platform</v>
      </c>
      <c r="D1175" s="97" t="s">
        <v>451</v>
      </c>
      <c r="E1175" s="83" t="s">
        <v>290</v>
      </c>
      <c r="F1175" s="82">
        <v>43.66184414564998</v>
      </c>
      <c r="G1175" s="81">
        <v>0</v>
      </c>
      <c r="H1175" s="80">
        <v>0</v>
      </c>
    </row>
    <row r="1176" spans="2:8" x14ac:dyDescent="0.6">
      <c r="B1176" s="75" t="s">
        <v>117</v>
      </c>
      <c r="C1176" s="75" t="str">
        <f t="shared" si="18"/>
        <v>Georgia Florida Platform</v>
      </c>
      <c r="D1176" s="97" t="s">
        <v>451</v>
      </c>
      <c r="E1176" s="83" t="s">
        <v>289</v>
      </c>
      <c r="F1176" s="82">
        <v>43.671844145649978</v>
      </c>
      <c r="G1176" s="81">
        <v>0</v>
      </c>
      <c r="H1176" s="80">
        <v>0</v>
      </c>
    </row>
    <row r="1177" spans="2:8" x14ac:dyDescent="0.6">
      <c r="B1177" s="75" t="s">
        <v>117</v>
      </c>
      <c r="C1177" s="75" t="str">
        <f t="shared" si="18"/>
        <v>Georgia Florida Platform</v>
      </c>
      <c r="D1177" s="97" t="s">
        <v>451</v>
      </c>
      <c r="E1177" s="83" t="s">
        <v>288</v>
      </c>
      <c r="F1177" s="82">
        <v>48.513160161833312</v>
      </c>
      <c r="G1177" s="81">
        <v>0</v>
      </c>
      <c r="H1177" s="80">
        <v>0</v>
      </c>
    </row>
    <row r="1178" spans="2:8" x14ac:dyDescent="0.6">
      <c r="B1178" s="75" t="s">
        <v>117</v>
      </c>
      <c r="C1178" s="75" t="str">
        <f t="shared" si="18"/>
        <v>Georgia Florida Platform</v>
      </c>
      <c r="D1178" s="97" t="s">
        <v>451</v>
      </c>
      <c r="E1178" s="83" t="s">
        <v>287</v>
      </c>
      <c r="F1178" s="82">
        <v>48.52316016183331</v>
      </c>
      <c r="G1178" s="81">
        <v>0</v>
      </c>
      <c r="H1178" s="80">
        <v>0</v>
      </c>
    </row>
    <row r="1179" spans="2:8" x14ac:dyDescent="0.6">
      <c r="B1179" s="75" t="s">
        <v>117</v>
      </c>
      <c r="C1179" s="75" t="str">
        <f t="shared" si="18"/>
        <v>Georgia Florida Platform</v>
      </c>
      <c r="D1179" s="97" t="s">
        <v>451</v>
      </c>
      <c r="E1179" s="83" t="s">
        <v>286</v>
      </c>
      <c r="F1179" s="82">
        <v>53.364476178016645</v>
      </c>
      <c r="G1179" s="81">
        <v>0</v>
      </c>
      <c r="H1179" s="80">
        <v>0</v>
      </c>
    </row>
    <row r="1180" spans="2:8" x14ac:dyDescent="0.6">
      <c r="B1180" s="75" t="s">
        <v>117</v>
      </c>
      <c r="C1180" s="75" t="str">
        <f t="shared" si="18"/>
        <v>Georgia Florida Platform</v>
      </c>
      <c r="D1180" s="97" t="s">
        <v>451</v>
      </c>
      <c r="E1180" s="83" t="s">
        <v>285</v>
      </c>
      <c r="F1180" s="82">
        <v>53.374476178016643</v>
      </c>
      <c r="G1180" s="81">
        <v>0</v>
      </c>
      <c r="H1180" s="80">
        <v>0</v>
      </c>
    </row>
    <row r="1181" spans="2:8" x14ac:dyDescent="0.6">
      <c r="B1181" s="75" t="s">
        <v>117</v>
      </c>
      <c r="C1181" s="75" t="str">
        <f t="shared" si="18"/>
        <v>Georgia Florida Platform</v>
      </c>
      <c r="D1181" s="97" t="s">
        <v>451</v>
      </c>
      <c r="E1181" s="83" t="s">
        <v>284</v>
      </c>
      <c r="F1181" s="82">
        <v>58.215792194199977</v>
      </c>
      <c r="G1181" s="81">
        <v>0</v>
      </c>
      <c r="H1181" s="80">
        <v>0</v>
      </c>
    </row>
    <row r="1182" spans="2:8" ht="13.75" thickBot="1" x14ac:dyDescent="0.75">
      <c r="B1182" s="75" t="s">
        <v>117</v>
      </c>
      <c r="C1182" s="75" t="str">
        <f t="shared" si="18"/>
        <v>Georgia Florida Platform</v>
      </c>
      <c r="D1182" s="98" t="s">
        <v>451</v>
      </c>
      <c r="E1182" s="79" t="s">
        <v>282</v>
      </c>
      <c r="F1182" s="78">
        <v>58.225792194199975</v>
      </c>
      <c r="G1182" s="77">
        <v>5.8077664336043264E-2</v>
      </c>
      <c r="H1182" s="76">
        <v>2.9038832168021633</v>
      </c>
    </row>
    <row r="1183" spans="2:8" x14ac:dyDescent="0.6">
      <c r="B1183" s="75" t="s">
        <v>119</v>
      </c>
      <c r="C1183" s="75" t="str">
        <f t="shared" si="18"/>
        <v>Georgia S.GA Sedimentary Prov</v>
      </c>
      <c r="D1183" s="96" t="s">
        <v>450</v>
      </c>
      <c r="E1183" s="87" t="s">
        <v>320</v>
      </c>
      <c r="F1183" s="86">
        <v>-29.107896097099989</v>
      </c>
      <c r="G1183" s="85">
        <v>0</v>
      </c>
      <c r="H1183" s="84">
        <v>0</v>
      </c>
    </row>
    <row r="1184" spans="2:8" x14ac:dyDescent="0.6">
      <c r="B1184" s="75" t="s">
        <v>119</v>
      </c>
      <c r="C1184" s="75" t="str">
        <f t="shared" si="18"/>
        <v>Georgia S.GA Sedimentary Prov</v>
      </c>
      <c r="D1184" s="97" t="s">
        <v>450</v>
      </c>
      <c r="E1184" s="83" t="s">
        <v>319</v>
      </c>
      <c r="F1184" s="82">
        <v>-29.097896097099987</v>
      </c>
      <c r="G1184" s="81">
        <v>0</v>
      </c>
      <c r="H1184" s="80">
        <v>0</v>
      </c>
    </row>
    <row r="1185" spans="2:8" x14ac:dyDescent="0.6">
      <c r="B1185" s="75" t="s">
        <v>119</v>
      </c>
      <c r="C1185" s="75" t="str">
        <f t="shared" si="18"/>
        <v>Georgia S.GA Sedimentary Prov</v>
      </c>
      <c r="D1185" s="97" t="s">
        <v>450</v>
      </c>
      <c r="E1185" s="83" t="s">
        <v>318</v>
      </c>
      <c r="F1185" s="82">
        <v>-24.256580080916656</v>
      </c>
      <c r="G1185" s="81">
        <v>0</v>
      </c>
      <c r="H1185" s="80">
        <v>0</v>
      </c>
    </row>
    <row r="1186" spans="2:8" x14ac:dyDescent="0.6">
      <c r="B1186" s="75" t="s">
        <v>119</v>
      </c>
      <c r="C1186" s="75" t="str">
        <f t="shared" si="18"/>
        <v>Georgia S.GA Sedimentary Prov</v>
      </c>
      <c r="D1186" s="97" t="s">
        <v>450</v>
      </c>
      <c r="E1186" s="83" t="s">
        <v>317</v>
      </c>
      <c r="F1186" s="82">
        <v>-24.246580080916655</v>
      </c>
      <c r="G1186" s="81">
        <v>0</v>
      </c>
      <c r="H1186" s="80">
        <v>0</v>
      </c>
    </row>
    <row r="1187" spans="2:8" x14ac:dyDescent="0.6">
      <c r="B1187" s="75" t="s">
        <v>119</v>
      </c>
      <c r="C1187" s="75" t="str">
        <f t="shared" si="18"/>
        <v>Georgia S.GA Sedimentary Prov</v>
      </c>
      <c r="D1187" s="97" t="s">
        <v>450</v>
      </c>
      <c r="E1187" s="83" t="s">
        <v>316</v>
      </c>
      <c r="F1187" s="82">
        <v>-19.405264064733323</v>
      </c>
      <c r="G1187" s="81">
        <v>0</v>
      </c>
      <c r="H1187" s="80">
        <v>0</v>
      </c>
    </row>
    <row r="1188" spans="2:8" x14ac:dyDescent="0.6">
      <c r="B1188" s="75" t="s">
        <v>119</v>
      </c>
      <c r="C1188" s="75" t="str">
        <f t="shared" si="18"/>
        <v>Georgia S.GA Sedimentary Prov</v>
      </c>
      <c r="D1188" s="97" t="s">
        <v>450</v>
      </c>
      <c r="E1188" s="83" t="s">
        <v>315</v>
      </c>
      <c r="F1188" s="82">
        <v>-19.395264064733322</v>
      </c>
      <c r="G1188" s="81">
        <v>0</v>
      </c>
      <c r="H1188" s="80">
        <v>0</v>
      </c>
    </row>
    <row r="1189" spans="2:8" x14ac:dyDescent="0.6">
      <c r="B1189" s="75" t="s">
        <v>119</v>
      </c>
      <c r="C1189" s="75" t="str">
        <f t="shared" si="18"/>
        <v>Georgia S.GA Sedimentary Prov</v>
      </c>
      <c r="D1189" s="97" t="s">
        <v>450</v>
      </c>
      <c r="E1189" s="83" t="s">
        <v>314</v>
      </c>
      <c r="F1189" s="82">
        <v>-14.553948048549994</v>
      </c>
      <c r="G1189" s="81">
        <v>0</v>
      </c>
      <c r="H1189" s="80">
        <v>0</v>
      </c>
    </row>
    <row r="1190" spans="2:8" x14ac:dyDescent="0.6">
      <c r="B1190" s="75" t="s">
        <v>119</v>
      </c>
      <c r="C1190" s="75" t="str">
        <f t="shared" si="18"/>
        <v>Georgia S.GA Sedimentary Prov</v>
      </c>
      <c r="D1190" s="97" t="s">
        <v>450</v>
      </c>
      <c r="E1190" s="83" t="s">
        <v>313</v>
      </c>
      <c r="F1190" s="82">
        <v>-14.543948048549995</v>
      </c>
      <c r="G1190" s="81">
        <v>0</v>
      </c>
      <c r="H1190" s="80">
        <v>0</v>
      </c>
    </row>
    <row r="1191" spans="2:8" x14ac:dyDescent="0.6">
      <c r="B1191" s="75" t="s">
        <v>119</v>
      </c>
      <c r="C1191" s="75" t="str">
        <f t="shared" si="18"/>
        <v>Georgia S.GA Sedimentary Prov</v>
      </c>
      <c r="D1191" s="97" t="s">
        <v>450</v>
      </c>
      <c r="E1191" s="83" t="s">
        <v>312</v>
      </c>
      <c r="F1191" s="82">
        <v>-9.7026320323666617</v>
      </c>
      <c r="G1191" s="81">
        <v>0</v>
      </c>
      <c r="H1191" s="80">
        <v>0</v>
      </c>
    </row>
    <row r="1192" spans="2:8" x14ac:dyDescent="0.6">
      <c r="B1192" s="75" t="s">
        <v>119</v>
      </c>
      <c r="C1192" s="75" t="str">
        <f t="shared" si="18"/>
        <v>Georgia S.GA Sedimentary Prov</v>
      </c>
      <c r="D1192" s="97" t="s">
        <v>450</v>
      </c>
      <c r="E1192" s="83" t="s">
        <v>311</v>
      </c>
      <c r="F1192" s="82">
        <v>-9.6926320323666619</v>
      </c>
      <c r="G1192" s="81">
        <v>0</v>
      </c>
      <c r="H1192" s="80">
        <v>0</v>
      </c>
    </row>
    <row r="1193" spans="2:8" x14ac:dyDescent="0.6">
      <c r="B1193" s="75" t="s">
        <v>119</v>
      </c>
      <c r="C1193" s="75" t="str">
        <f t="shared" si="18"/>
        <v>Georgia S.GA Sedimentary Prov</v>
      </c>
      <c r="D1193" s="97" t="s">
        <v>450</v>
      </c>
      <c r="E1193" s="83" t="s">
        <v>310</v>
      </c>
      <c r="F1193" s="82">
        <v>-4.8513160161833309</v>
      </c>
      <c r="G1193" s="81">
        <v>0</v>
      </c>
      <c r="H1193" s="80">
        <v>0</v>
      </c>
    </row>
    <row r="1194" spans="2:8" x14ac:dyDescent="0.6">
      <c r="B1194" s="75" t="s">
        <v>119</v>
      </c>
      <c r="C1194" s="75" t="str">
        <f t="shared" si="18"/>
        <v>Georgia S.GA Sedimentary Prov</v>
      </c>
      <c r="D1194" s="97" t="s">
        <v>450</v>
      </c>
      <c r="E1194" s="83" t="s">
        <v>309</v>
      </c>
      <c r="F1194" s="82">
        <v>-4.8413160161833311</v>
      </c>
      <c r="G1194" s="81">
        <v>0</v>
      </c>
      <c r="H1194" s="80">
        <v>0</v>
      </c>
    </row>
    <row r="1195" spans="2:8" x14ac:dyDescent="0.6">
      <c r="B1195" s="75" t="s">
        <v>119</v>
      </c>
      <c r="C1195" s="75" t="str">
        <f t="shared" si="18"/>
        <v>Georgia S.GA Sedimentary Prov</v>
      </c>
      <c r="D1195" s="97" t="s">
        <v>450</v>
      </c>
      <c r="E1195" s="83" t="s">
        <v>308</v>
      </c>
      <c r="F1195" s="82">
        <v>0</v>
      </c>
      <c r="G1195" s="81">
        <v>0</v>
      </c>
      <c r="H1195" s="80">
        <v>0</v>
      </c>
    </row>
    <row r="1196" spans="2:8" x14ac:dyDescent="0.6">
      <c r="B1196" s="75" t="s">
        <v>119</v>
      </c>
      <c r="C1196" s="75" t="str">
        <f t="shared" si="18"/>
        <v>Georgia S.GA Sedimentary Prov</v>
      </c>
      <c r="D1196" s="97" t="s">
        <v>450</v>
      </c>
      <c r="E1196" s="83" t="s">
        <v>307</v>
      </c>
      <c r="F1196" s="82">
        <v>0.01</v>
      </c>
      <c r="G1196" s="81">
        <v>0</v>
      </c>
      <c r="H1196" s="80">
        <v>0</v>
      </c>
    </row>
    <row r="1197" spans="2:8" x14ac:dyDescent="0.6">
      <c r="B1197" s="75" t="s">
        <v>119</v>
      </c>
      <c r="C1197" s="75" t="str">
        <f t="shared" si="18"/>
        <v>Georgia S.GA Sedimentary Prov</v>
      </c>
      <c r="D1197" s="97" t="s">
        <v>450</v>
      </c>
      <c r="E1197" s="83" t="s">
        <v>306</v>
      </c>
      <c r="F1197" s="82">
        <v>4.8513160161833309</v>
      </c>
      <c r="G1197" s="81">
        <v>0</v>
      </c>
      <c r="H1197" s="80">
        <v>0</v>
      </c>
    </row>
    <row r="1198" spans="2:8" x14ac:dyDescent="0.6">
      <c r="B1198" s="75" t="s">
        <v>119</v>
      </c>
      <c r="C1198" s="75" t="str">
        <f t="shared" si="18"/>
        <v>Georgia S.GA Sedimentary Prov</v>
      </c>
      <c r="D1198" s="97" t="s">
        <v>450</v>
      </c>
      <c r="E1198" s="83" t="s">
        <v>305</v>
      </c>
      <c r="F1198" s="82">
        <v>4.8613160161833306</v>
      </c>
      <c r="G1198" s="81">
        <v>1024.1118126336723</v>
      </c>
      <c r="H1198" s="80">
        <v>51205.590631683612</v>
      </c>
    </row>
    <row r="1199" spans="2:8" x14ac:dyDescent="0.6">
      <c r="B1199" s="75" t="s">
        <v>119</v>
      </c>
      <c r="C1199" s="75" t="str">
        <f t="shared" si="18"/>
        <v>Georgia S.GA Sedimentary Prov</v>
      </c>
      <c r="D1199" s="97" t="s">
        <v>450</v>
      </c>
      <c r="E1199" s="83" t="s">
        <v>304</v>
      </c>
      <c r="F1199" s="82">
        <v>9.7026320323666617</v>
      </c>
      <c r="G1199" s="81">
        <v>0</v>
      </c>
      <c r="H1199" s="80">
        <v>0</v>
      </c>
    </row>
    <row r="1200" spans="2:8" x14ac:dyDescent="0.6">
      <c r="B1200" s="75" t="s">
        <v>119</v>
      </c>
      <c r="C1200" s="75" t="str">
        <f t="shared" si="18"/>
        <v>Georgia S.GA Sedimentary Prov</v>
      </c>
      <c r="D1200" s="97" t="s">
        <v>450</v>
      </c>
      <c r="E1200" s="83" t="s">
        <v>303</v>
      </c>
      <c r="F1200" s="82">
        <v>9.7126320323666615</v>
      </c>
      <c r="G1200" s="81">
        <v>1.1925896852725404</v>
      </c>
      <c r="H1200" s="80">
        <v>59.62948426362702</v>
      </c>
    </row>
    <row r="1201" spans="2:8" x14ac:dyDescent="0.6">
      <c r="B1201" s="75" t="s">
        <v>119</v>
      </c>
      <c r="C1201" s="75" t="str">
        <f t="shared" si="18"/>
        <v>Georgia S.GA Sedimentary Prov</v>
      </c>
      <c r="D1201" s="97" t="s">
        <v>450</v>
      </c>
      <c r="E1201" s="83" t="s">
        <v>302</v>
      </c>
      <c r="F1201" s="82">
        <v>14.553948048549994</v>
      </c>
      <c r="G1201" s="81">
        <v>0</v>
      </c>
      <c r="H1201" s="80">
        <v>0</v>
      </c>
    </row>
    <row r="1202" spans="2:8" x14ac:dyDescent="0.6">
      <c r="B1202" s="75" t="s">
        <v>119</v>
      </c>
      <c r="C1202" s="75" t="str">
        <f t="shared" si="18"/>
        <v>Georgia S.GA Sedimentary Prov</v>
      </c>
      <c r="D1202" s="97" t="s">
        <v>450</v>
      </c>
      <c r="E1202" s="83" t="s">
        <v>301</v>
      </c>
      <c r="F1202" s="82">
        <v>14.563948048549994</v>
      </c>
      <c r="G1202" s="81">
        <v>8.5494203502525817E-2</v>
      </c>
      <c r="H1202" s="80">
        <v>4.274710175126291</v>
      </c>
    </row>
    <row r="1203" spans="2:8" x14ac:dyDescent="0.6">
      <c r="B1203" s="75" t="s">
        <v>119</v>
      </c>
      <c r="C1203" s="75" t="str">
        <f t="shared" si="18"/>
        <v>Georgia S.GA Sedimentary Prov</v>
      </c>
      <c r="D1203" s="97" t="s">
        <v>450</v>
      </c>
      <c r="E1203" s="83" t="s">
        <v>300</v>
      </c>
      <c r="F1203" s="82">
        <v>19.405264064733323</v>
      </c>
      <c r="G1203" s="81">
        <v>0</v>
      </c>
      <c r="H1203" s="80">
        <v>0</v>
      </c>
    </row>
    <row r="1204" spans="2:8" x14ac:dyDescent="0.6">
      <c r="B1204" s="75" t="s">
        <v>119</v>
      </c>
      <c r="C1204" s="75" t="str">
        <f t="shared" si="18"/>
        <v>Georgia S.GA Sedimentary Prov</v>
      </c>
      <c r="D1204" s="97" t="s">
        <v>450</v>
      </c>
      <c r="E1204" s="83" t="s">
        <v>299</v>
      </c>
      <c r="F1204" s="82">
        <v>19.415264064733325</v>
      </c>
      <c r="G1204" s="81">
        <v>2.4604980360520723E-2</v>
      </c>
      <c r="H1204" s="80">
        <v>1.2302490180260361</v>
      </c>
    </row>
    <row r="1205" spans="2:8" x14ac:dyDescent="0.6">
      <c r="B1205" s="75" t="s">
        <v>119</v>
      </c>
      <c r="C1205" s="75" t="str">
        <f t="shared" si="18"/>
        <v>Georgia S.GA Sedimentary Prov</v>
      </c>
      <c r="D1205" s="97" t="s">
        <v>450</v>
      </c>
      <c r="E1205" s="83" t="s">
        <v>298</v>
      </c>
      <c r="F1205" s="82">
        <v>24.256580080916656</v>
      </c>
      <c r="G1205" s="81">
        <v>0</v>
      </c>
      <c r="H1205" s="80">
        <v>0</v>
      </c>
    </row>
    <row r="1206" spans="2:8" x14ac:dyDescent="0.6">
      <c r="B1206" s="75" t="s">
        <v>119</v>
      </c>
      <c r="C1206" s="75" t="str">
        <f t="shared" si="18"/>
        <v>Georgia S.GA Sedimentary Prov</v>
      </c>
      <c r="D1206" s="97" t="s">
        <v>450</v>
      </c>
      <c r="E1206" s="83" t="s">
        <v>297</v>
      </c>
      <c r="F1206" s="82">
        <v>24.266580080916658</v>
      </c>
      <c r="G1206" s="81">
        <v>4.8270739653742151E-2</v>
      </c>
      <c r="H1206" s="80">
        <v>2.4135369826871074</v>
      </c>
    </row>
    <row r="1207" spans="2:8" x14ac:dyDescent="0.6">
      <c r="B1207" s="75" t="s">
        <v>119</v>
      </c>
      <c r="C1207" s="75" t="str">
        <f t="shared" si="18"/>
        <v>Georgia S.GA Sedimentary Prov</v>
      </c>
      <c r="D1207" s="97" t="s">
        <v>450</v>
      </c>
      <c r="E1207" s="83" t="s">
        <v>296</v>
      </c>
      <c r="F1207" s="82">
        <v>29.107896097099989</v>
      </c>
      <c r="G1207" s="81">
        <v>0</v>
      </c>
      <c r="H1207" s="80">
        <v>0</v>
      </c>
    </row>
    <row r="1208" spans="2:8" x14ac:dyDescent="0.6">
      <c r="B1208" s="75" t="s">
        <v>119</v>
      </c>
      <c r="C1208" s="75" t="str">
        <f t="shared" si="18"/>
        <v>Georgia S.GA Sedimentary Prov</v>
      </c>
      <c r="D1208" s="97" t="s">
        <v>450</v>
      </c>
      <c r="E1208" s="83" t="s">
        <v>295</v>
      </c>
      <c r="F1208" s="82">
        <v>29.11789609709999</v>
      </c>
      <c r="G1208" s="81">
        <v>2.4627156860786009E-2</v>
      </c>
      <c r="H1208" s="80">
        <v>1.2313578430393006</v>
      </c>
    </row>
    <row r="1209" spans="2:8" x14ac:dyDescent="0.6">
      <c r="B1209" s="75" t="s">
        <v>119</v>
      </c>
      <c r="C1209" s="75" t="str">
        <f t="shared" si="18"/>
        <v>Georgia S.GA Sedimentary Prov</v>
      </c>
      <c r="D1209" s="97" t="s">
        <v>450</v>
      </c>
      <c r="E1209" s="83" t="s">
        <v>294</v>
      </c>
      <c r="F1209" s="82">
        <v>33.959212113283321</v>
      </c>
      <c r="G1209" s="81">
        <v>0</v>
      </c>
      <c r="H1209" s="80">
        <v>0</v>
      </c>
    </row>
    <row r="1210" spans="2:8" x14ac:dyDescent="0.6">
      <c r="B1210" s="75" t="s">
        <v>119</v>
      </c>
      <c r="C1210" s="75" t="str">
        <f t="shared" si="18"/>
        <v>Georgia S.GA Sedimentary Prov</v>
      </c>
      <c r="D1210" s="97" t="s">
        <v>450</v>
      </c>
      <c r="E1210" s="83" t="s">
        <v>293</v>
      </c>
      <c r="F1210" s="82">
        <v>33.969212113283319</v>
      </c>
      <c r="G1210" s="81">
        <v>1.2944622733524278</v>
      </c>
      <c r="H1210" s="80">
        <v>64.723113667621391</v>
      </c>
    </row>
    <row r="1211" spans="2:8" x14ac:dyDescent="0.6">
      <c r="B1211" s="75" t="s">
        <v>119</v>
      </c>
      <c r="C1211" s="75" t="str">
        <f t="shared" si="18"/>
        <v>Georgia S.GA Sedimentary Prov</v>
      </c>
      <c r="D1211" s="97" t="s">
        <v>450</v>
      </c>
      <c r="E1211" s="83" t="s">
        <v>292</v>
      </c>
      <c r="F1211" s="82">
        <v>38.810528129466647</v>
      </c>
      <c r="G1211" s="81">
        <v>0</v>
      </c>
      <c r="H1211" s="80">
        <v>0</v>
      </c>
    </row>
    <row r="1212" spans="2:8" x14ac:dyDescent="0.6">
      <c r="B1212" s="75" t="s">
        <v>119</v>
      </c>
      <c r="C1212" s="75" t="str">
        <f t="shared" si="18"/>
        <v>Georgia S.GA Sedimentary Prov</v>
      </c>
      <c r="D1212" s="97" t="s">
        <v>450</v>
      </c>
      <c r="E1212" s="83" t="s">
        <v>291</v>
      </c>
      <c r="F1212" s="82">
        <v>38.820528129466645</v>
      </c>
      <c r="G1212" s="81">
        <v>0.76312414049507027</v>
      </c>
      <c r="H1212" s="80">
        <v>38.156207024753513</v>
      </c>
    </row>
    <row r="1213" spans="2:8" x14ac:dyDescent="0.6">
      <c r="B1213" s="75" t="s">
        <v>119</v>
      </c>
      <c r="C1213" s="75" t="str">
        <f t="shared" si="18"/>
        <v>Georgia S.GA Sedimentary Prov</v>
      </c>
      <c r="D1213" s="97" t="s">
        <v>450</v>
      </c>
      <c r="E1213" s="83" t="s">
        <v>290</v>
      </c>
      <c r="F1213" s="82">
        <v>43.66184414564998</v>
      </c>
      <c r="G1213" s="81">
        <v>0</v>
      </c>
      <c r="H1213" s="80">
        <v>0</v>
      </c>
    </row>
    <row r="1214" spans="2:8" x14ac:dyDescent="0.6">
      <c r="B1214" s="75" t="s">
        <v>119</v>
      </c>
      <c r="C1214" s="75" t="str">
        <f t="shared" si="18"/>
        <v>Georgia S.GA Sedimentary Prov</v>
      </c>
      <c r="D1214" s="97" t="s">
        <v>450</v>
      </c>
      <c r="E1214" s="83" t="s">
        <v>289</v>
      </c>
      <c r="F1214" s="82">
        <v>43.671844145649978</v>
      </c>
      <c r="G1214" s="81">
        <v>1.9348790947652683E-2</v>
      </c>
      <c r="H1214" s="80">
        <v>0.96743954738263416</v>
      </c>
    </row>
    <row r="1215" spans="2:8" x14ac:dyDescent="0.6">
      <c r="B1215" s="75" t="s">
        <v>119</v>
      </c>
      <c r="C1215" s="75" t="str">
        <f t="shared" si="18"/>
        <v>Georgia S.GA Sedimentary Prov</v>
      </c>
      <c r="D1215" s="97" t="s">
        <v>450</v>
      </c>
      <c r="E1215" s="83" t="s">
        <v>288</v>
      </c>
      <c r="F1215" s="82">
        <v>48.513160161833312</v>
      </c>
      <c r="G1215" s="81">
        <v>0</v>
      </c>
      <c r="H1215" s="80">
        <v>0</v>
      </c>
    </row>
    <row r="1216" spans="2:8" x14ac:dyDescent="0.6">
      <c r="B1216" s="75" t="s">
        <v>119</v>
      </c>
      <c r="C1216" s="75" t="str">
        <f t="shared" si="18"/>
        <v>Georgia S.GA Sedimentary Prov</v>
      </c>
      <c r="D1216" s="97" t="s">
        <v>450</v>
      </c>
      <c r="E1216" s="83" t="s">
        <v>287</v>
      </c>
      <c r="F1216" s="82">
        <v>48.52316016183331</v>
      </c>
      <c r="G1216" s="81">
        <v>9.6491154919254696E-2</v>
      </c>
      <c r="H1216" s="80">
        <v>4.8245577459627347</v>
      </c>
    </row>
    <row r="1217" spans="2:8" x14ac:dyDescent="0.6">
      <c r="B1217" s="75" t="s">
        <v>119</v>
      </c>
      <c r="C1217" s="75" t="str">
        <f t="shared" si="18"/>
        <v>Georgia S.GA Sedimentary Prov</v>
      </c>
      <c r="D1217" s="97" t="s">
        <v>450</v>
      </c>
      <c r="E1217" s="83" t="s">
        <v>286</v>
      </c>
      <c r="F1217" s="82">
        <v>53.364476178016645</v>
      </c>
      <c r="G1217" s="81">
        <v>0</v>
      </c>
      <c r="H1217" s="80">
        <v>0</v>
      </c>
    </row>
    <row r="1218" spans="2:8" x14ac:dyDescent="0.6">
      <c r="B1218" s="75" t="s">
        <v>119</v>
      </c>
      <c r="C1218" s="75" t="str">
        <f t="shared" si="18"/>
        <v>Georgia S.GA Sedimentary Prov</v>
      </c>
      <c r="D1218" s="97" t="s">
        <v>450</v>
      </c>
      <c r="E1218" s="83" t="s">
        <v>285</v>
      </c>
      <c r="F1218" s="82">
        <v>53.374476178016643</v>
      </c>
      <c r="G1218" s="81">
        <v>5.9895910413975219E-2</v>
      </c>
      <c r="H1218" s="80">
        <v>2.9947955206987609</v>
      </c>
    </row>
    <row r="1219" spans="2:8" x14ac:dyDescent="0.6">
      <c r="B1219" s="75" t="s">
        <v>119</v>
      </c>
      <c r="C1219" s="75" t="str">
        <f t="shared" si="18"/>
        <v>Georgia S.GA Sedimentary Prov</v>
      </c>
      <c r="D1219" s="97" t="s">
        <v>450</v>
      </c>
      <c r="E1219" s="83" t="s">
        <v>284</v>
      </c>
      <c r="F1219" s="82">
        <v>58.215792194199977</v>
      </c>
      <c r="G1219" s="81">
        <v>0</v>
      </c>
      <c r="H1219" s="80">
        <v>0</v>
      </c>
    </row>
    <row r="1220" spans="2:8" ht="13.75" thickBot="1" x14ac:dyDescent="0.75">
      <c r="B1220" s="75" t="s">
        <v>119</v>
      </c>
      <c r="C1220" s="75" t="str">
        <f t="shared" si="18"/>
        <v>Georgia S.GA Sedimentary Prov</v>
      </c>
      <c r="D1220" s="98" t="s">
        <v>450</v>
      </c>
      <c r="E1220" s="79" t="s">
        <v>282</v>
      </c>
      <c r="F1220" s="78">
        <v>58.225792194199975</v>
      </c>
      <c r="G1220" s="77">
        <v>0.40306049303616959</v>
      </c>
      <c r="H1220" s="76">
        <v>20.153024651808479</v>
      </c>
    </row>
    <row r="1221" spans="2:8" x14ac:dyDescent="0.6">
      <c r="B1221" s="75" t="s">
        <v>123</v>
      </c>
      <c r="C1221" s="75" t="str">
        <f t="shared" ref="C1221:C1284" si="19">IF(D1221="",C1220,D1221)</f>
        <v>Idaho Central Western Overthrust</v>
      </c>
      <c r="D1221" s="96" t="s">
        <v>449</v>
      </c>
      <c r="E1221" s="87" t="s">
        <v>320</v>
      </c>
      <c r="F1221" s="86">
        <v>-29.107896097099989</v>
      </c>
      <c r="G1221" s="85">
        <v>0</v>
      </c>
      <c r="H1221" s="84">
        <v>0</v>
      </c>
    </row>
    <row r="1222" spans="2:8" x14ac:dyDescent="0.6">
      <c r="B1222" s="75" t="s">
        <v>123</v>
      </c>
      <c r="C1222" s="75" t="str">
        <f t="shared" si="19"/>
        <v>Idaho Central Western Overthrust</v>
      </c>
      <c r="D1222" s="97" t="s">
        <v>449</v>
      </c>
      <c r="E1222" s="83" t="s">
        <v>319</v>
      </c>
      <c r="F1222" s="82">
        <v>-29.097896097099987</v>
      </c>
      <c r="G1222" s="81">
        <v>0</v>
      </c>
      <c r="H1222" s="80">
        <v>0</v>
      </c>
    </row>
    <row r="1223" spans="2:8" x14ac:dyDescent="0.6">
      <c r="B1223" s="75" t="s">
        <v>123</v>
      </c>
      <c r="C1223" s="75" t="str">
        <f t="shared" si="19"/>
        <v>Idaho Central Western Overthrust</v>
      </c>
      <c r="D1223" s="97" t="s">
        <v>449</v>
      </c>
      <c r="E1223" s="83" t="s">
        <v>318</v>
      </c>
      <c r="F1223" s="82">
        <v>-24.256580080916656</v>
      </c>
      <c r="G1223" s="81">
        <v>0</v>
      </c>
      <c r="H1223" s="80">
        <v>0</v>
      </c>
    </row>
    <row r="1224" spans="2:8" x14ac:dyDescent="0.6">
      <c r="B1224" s="75" t="s">
        <v>123</v>
      </c>
      <c r="C1224" s="75" t="str">
        <f t="shared" si="19"/>
        <v>Idaho Central Western Overthrust</v>
      </c>
      <c r="D1224" s="97" t="s">
        <v>449</v>
      </c>
      <c r="E1224" s="83" t="s">
        <v>317</v>
      </c>
      <c r="F1224" s="82">
        <v>-24.246580080916655</v>
      </c>
      <c r="G1224" s="81">
        <v>0</v>
      </c>
      <c r="H1224" s="80">
        <v>0</v>
      </c>
    </row>
    <row r="1225" spans="2:8" x14ac:dyDescent="0.6">
      <c r="B1225" s="75" t="s">
        <v>123</v>
      </c>
      <c r="C1225" s="75" t="str">
        <f t="shared" si="19"/>
        <v>Idaho Central Western Overthrust</v>
      </c>
      <c r="D1225" s="97" t="s">
        <v>449</v>
      </c>
      <c r="E1225" s="83" t="s">
        <v>316</v>
      </c>
      <c r="F1225" s="82">
        <v>-19.405264064733323</v>
      </c>
      <c r="G1225" s="81">
        <v>0</v>
      </c>
      <c r="H1225" s="80">
        <v>0</v>
      </c>
    </row>
    <row r="1226" spans="2:8" x14ac:dyDescent="0.6">
      <c r="B1226" s="75" t="s">
        <v>123</v>
      </c>
      <c r="C1226" s="75" t="str">
        <f t="shared" si="19"/>
        <v>Idaho Central Western Overthrust</v>
      </c>
      <c r="D1226" s="97" t="s">
        <v>449</v>
      </c>
      <c r="E1226" s="83" t="s">
        <v>315</v>
      </c>
      <c r="F1226" s="82">
        <v>-19.395264064733322</v>
      </c>
      <c r="G1226" s="81">
        <v>0</v>
      </c>
      <c r="H1226" s="80">
        <v>0</v>
      </c>
    </row>
    <row r="1227" spans="2:8" x14ac:dyDescent="0.6">
      <c r="B1227" s="75" t="s">
        <v>123</v>
      </c>
      <c r="C1227" s="75" t="str">
        <f t="shared" si="19"/>
        <v>Idaho Central Western Overthrust</v>
      </c>
      <c r="D1227" s="97" t="s">
        <v>449</v>
      </c>
      <c r="E1227" s="83" t="s">
        <v>314</v>
      </c>
      <c r="F1227" s="82">
        <v>-14.553948048549994</v>
      </c>
      <c r="G1227" s="81">
        <v>0</v>
      </c>
      <c r="H1227" s="80">
        <v>0</v>
      </c>
    </row>
    <row r="1228" spans="2:8" x14ac:dyDescent="0.6">
      <c r="B1228" s="75" t="s">
        <v>123</v>
      </c>
      <c r="C1228" s="75" t="str">
        <f t="shared" si="19"/>
        <v>Idaho Central Western Overthrust</v>
      </c>
      <c r="D1228" s="97" t="s">
        <v>449</v>
      </c>
      <c r="E1228" s="83" t="s">
        <v>313</v>
      </c>
      <c r="F1228" s="82">
        <v>-14.543948048549995</v>
      </c>
      <c r="G1228" s="81">
        <v>0</v>
      </c>
      <c r="H1228" s="80">
        <v>0</v>
      </c>
    </row>
    <row r="1229" spans="2:8" x14ac:dyDescent="0.6">
      <c r="B1229" s="75" t="s">
        <v>123</v>
      </c>
      <c r="C1229" s="75" t="str">
        <f t="shared" si="19"/>
        <v>Idaho Central Western Overthrust</v>
      </c>
      <c r="D1229" s="97" t="s">
        <v>449</v>
      </c>
      <c r="E1229" s="83" t="s">
        <v>312</v>
      </c>
      <c r="F1229" s="82">
        <v>-9.7026320323666617</v>
      </c>
      <c r="G1229" s="81">
        <v>0</v>
      </c>
      <c r="H1229" s="80">
        <v>0</v>
      </c>
    </row>
    <row r="1230" spans="2:8" x14ac:dyDescent="0.6">
      <c r="B1230" s="75" t="s">
        <v>123</v>
      </c>
      <c r="C1230" s="75" t="str">
        <f t="shared" si="19"/>
        <v>Idaho Central Western Overthrust</v>
      </c>
      <c r="D1230" s="97" t="s">
        <v>449</v>
      </c>
      <c r="E1230" s="83" t="s">
        <v>311</v>
      </c>
      <c r="F1230" s="82">
        <v>-9.6926320323666619</v>
      </c>
      <c r="G1230" s="81">
        <v>0</v>
      </c>
      <c r="H1230" s="80">
        <v>0</v>
      </c>
    </row>
    <row r="1231" spans="2:8" x14ac:dyDescent="0.6">
      <c r="B1231" s="75" t="s">
        <v>123</v>
      </c>
      <c r="C1231" s="75" t="str">
        <f t="shared" si="19"/>
        <v>Idaho Central Western Overthrust</v>
      </c>
      <c r="D1231" s="97" t="s">
        <v>449</v>
      </c>
      <c r="E1231" s="83" t="s">
        <v>310</v>
      </c>
      <c r="F1231" s="82">
        <v>-4.8513160161833309</v>
      </c>
      <c r="G1231" s="81">
        <v>0</v>
      </c>
      <c r="H1231" s="80">
        <v>0</v>
      </c>
    </row>
    <row r="1232" spans="2:8" x14ac:dyDescent="0.6">
      <c r="B1232" s="75" t="s">
        <v>123</v>
      </c>
      <c r="C1232" s="75" t="str">
        <f t="shared" si="19"/>
        <v>Idaho Central Western Overthrust</v>
      </c>
      <c r="D1232" s="97" t="s">
        <v>449</v>
      </c>
      <c r="E1232" s="83" t="s">
        <v>309</v>
      </c>
      <c r="F1232" s="82">
        <v>-4.8413160161833311</v>
      </c>
      <c r="G1232" s="81">
        <v>0</v>
      </c>
      <c r="H1232" s="80">
        <v>0</v>
      </c>
    </row>
    <row r="1233" spans="2:8" x14ac:dyDescent="0.6">
      <c r="B1233" s="75" t="s">
        <v>123</v>
      </c>
      <c r="C1233" s="75" t="str">
        <f t="shared" si="19"/>
        <v>Idaho Central Western Overthrust</v>
      </c>
      <c r="D1233" s="97" t="s">
        <v>449</v>
      </c>
      <c r="E1233" s="83" t="s">
        <v>308</v>
      </c>
      <c r="F1233" s="82">
        <v>0</v>
      </c>
      <c r="G1233" s="81">
        <v>0</v>
      </c>
      <c r="H1233" s="80">
        <v>0</v>
      </c>
    </row>
    <row r="1234" spans="2:8" x14ac:dyDescent="0.6">
      <c r="B1234" s="75" t="s">
        <v>123</v>
      </c>
      <c r="C1234" s="75" t="str">
        <f t="shared" si="19"/>
        <v>Idaho Central Western Overthrust</v>
      </c>
      <c r="D1234" s="97" t="s">
        <v>449</v>
      </c>
      <c r="E1234" s="83" t="s">
        <v>307</v>
      </c>
      <c r="F1234" s="82">
        <v>0.01</v>
      </c>
      <c r="G1234" s="81">
        <v>0</v>
      </c>
      <c r="H1234" s="80">
        <v>0</v>
      </c>
    </row>
    <row r="1235" spans="2:8" x14ac:dyDescent="0.6">
      <c r="B1235" s="75" t="s">
        <v>123</v>
      </c>
      <c r="C1235" s="75" t="str">
        <f t="shared" si="19"/>
        <v>Idaho Central Western Overthrust</v>
      </c>
      <c r="D1235" s="97" t="s">
        <v>449</v>
      </c>
      <c r="E1235" s="83" t="s">
        <v>306</v>
      </c>
      <c r="F1235" s="82">
        <v>4.8513160161833309</v>
      </c>
      <c r="G1235" s="81">
        <v>0</v>
      </c>
      <c r="H1235" s="80">
        <v>0</v>
      </c>
    </row>
    <row r="1236" spans="2:8" x14ac:dyDescent="0.6">
      <c r="B1236" s="75" t="s">
        <v>123</v>
      </c>
      <c r="C1236" s="75" t="str">
        <f t="shared" si="19"/>
        <v>Idaho Central Western Overthrust</v>
      </c>
      <c r="D1236" s="97" t="s">
        <v>449</v>
      </c>
      <c r="E1236" s="83" t="s">
        <v>305</v>
      </c>
      <c r="F1236" s="82">
        <v>4.8613160161833306</v>
      </c>
      <c r="G1236" s="81">
        <v>0</v>
      </c>
      <c r="H1236" s="80">
        <v>0</v>
      </c>
    </row>
    <row r="1237" spans="2:8" x14ac:dyDescent="0.6">
      <c r="B1237" s="75" t="s">
        <v>123</v>
      </c>
      <c r="C1237" s="75" t="str">
        <f t="shared" si="19"/>
        <v>Idaho Central Western Overthrust</v>
      </c>
      <c r="D1237" s="97" t="s">
        <v>449</v>
      </c>
      <c r="E1237" s="83" t="s">
        <v>304</v>
      </c>
      <c r="F1237" s="82">
        <v>9.7026320323666617</v>
      </c>
      <c r="G1237" s="81">
        <v>0</v>
      </c>
      <c r="H1237" s="80">
        <v>0</v>
      </c>
    </row>
    <row r="1238" spans="2:8" x14ac:dyDescent="0.6">
      <c r="B1238" s="75" t="s">
        <v>123</v>
      </c>
      <c r="C1238" s="75" t="str">
        <f t="shared" si="19"/>
        <v>Idaho Central Western Overthrust</v>
      </c>
      <c r="D1238" s="97" t="s">
        <v>449</v>
      </c>
      <c r="E1238" s="83" t="s">
        <v>303</v>
      </c>
      <c r="F1238" s="82">
        <v>9.7126320323666615</v>
      </c>
      <c r="G1238" s="81">
        <v>0.30946898122677302</v>
      </c>
      <c r="H1238" s="80">
        <v>15.47344906133865</v>
      </c>
    </row>
    <row r="1239" spans="2:8" x14ac:dyDescent="0.6">
      <c r="B1239" s="75" t="s">
        <v>123</v>
      </c>
      <c r="C1239" s="75" t="str">
        <f t="shared" si="19"/>
        <v>Idaho Central Western Overthrust</v>
      </c>
      <c r="D1239" s="97" t="s">
        <v>449</v>
      </c>
      <c r="E1239" s="83" t="s">
        <v>302</v>
      </c>
      <c r="F1239" s="82">
        <v>14.553948048549994</v>
      </c>
      <c r="G1239" s="81">
        <v>0</v>
      </c>
      <c r="H1239" s="80">
        <v>0</v>
      </c>
    </row>
    <row r="1240" spans="2:8" x14ac:dyDescent="0.6">
      <c r="B1240" s="75" t="s">
        <v>123</v>
      </c>
      <c r="C1240" s="75" t="str">
        <f t="shared" si="19"/>
        <v>Idaho Central Western Overthrust</v>
      </c>
      <c r="D1240" s="97" t="s">
        <v>449</v>
      </c>
      <c r="E1240" s="83" t="s">
        <v>301</v>
      </c>
      <c r="F1240" s="82">
        <v>14.563948048549994</v>
      </c>
      <c r="G1240" s="81">
        <v>0.38649695980627691</v>
      </c>
      <c r="H1240" s="80">
        <v>19.324847990313845</v>
      </c>
    </row>
    <row r="1241" spans="2:8" x14ac:dyDescent="0.6">
      <c r="B1241" s="75" t="s">
        <v>123</v>
      </c>
      <c r="C1241" s="75" t="str">
        <f t="shared" si="19"/>
        <v>Idaho Central Western Overthrust</v>
      </c>
      <c r="D1241" s="97" t="s">
        <v>449</v>
      </c>
      <c r="E1241" s="83" t="s">
        <v>300</v>
      </c>
      <c r="F1241" s="82">
        <v>19.405264064733323</v>
      </c>
      <c r="G1241" s="81">
        <v>0</v>
      </c>
      <c r="H1241" s="80">
        <v>0</v>
      </c>
    </row>
    <row r="1242" spans="2:8" x14ac:dyDescent="0.6">
      <c r="B1242" s="75" t="s">
        <v>123</v>
      </c>
      <c r="C1242" s="75" t="str">
        <f t="shared" si="19"/>
        <v>Idaho Central Western Overthrust</v>
      </c>
      <c r="D1242" s="97" t="s">
        <v>449</v>
      </c>
      <c r="E1242" s="83" t="s">
        <v>299</v>
      </c>
      <c r="F1242" s="82">
        <v>19.415264064733325</v>
      </c>
      <c r="G1242" s="81">
        <v>2.8399229866271095E-2</v>
      </c>
      <c r="H1242" s="80">
        <v>1.4199614933135547</v>
      </c>
    </row>
    <row r="1243" spans="2:8" x14ac:dyDescent="0.6">
      <c r="B1243" s="75" t="s">
        <v>123</v>
      </c>
      <c r="C1243" s="75" t="str">
        <f t="shared" si="19"/>
        <v>Idaho Central Western Overthrust</v>
      </c>
      <c r="D1243" s="97" t="s">
        <v>449</v>
      </c>
      <c r="E1243" s="83" t="s">
        <v>298</v>
      </c>
      <c r="F1243" s="82">
        <v>24.256580080916656</v>
      </c>
      <c r="G1243" s="81">
        <v>0</v>
      </c>
      <c r="H1243" s="80">
        <v>0</v>
      </c>
    </row>
    <row r="1244" spans="2:8" x14ac:dyDescent="0.6">
      <c r="B1244" s="75" t="s">
        <v>123</v>
      </c>
      <c r="C1244" s="75" t="str">
        <f t="shared" si="19"/>
        <v>Idaho Central Western Overthrust</v>
      </c>
      <c r="D1244" s="97" t="s">
        <v>449</v>
      </c>
      <c r="E1244" s="83" t="s">
        <v>297</v>
      </c>
      <c r="F1244" s="82">
        <v>24.266580080916658</v>
      </c>
      <c r="G1244" s="81">
        <v>0</v>
      </c>
      <c r="H1244" s="80">
        <v>0</v>
      </c>
    </row>
    <row r="1245" spans="2:8" x14ac:dyDescent="0.6">
      <c r="B1245" s="75" t="s">
        <v>123</v>
      </c>
      <c r="C1245" s="75" t="str">
        <f t="shared" si="19"/>
        <v>Idaho Central Western Overthrust</v>
      </c>
      <c r="D1245" s="97" t="s">
        <v>449</v>
      </c>
      <c r="E1245" s="83" t="s">
        <v>296</v>
      </c>
      <c r="F1245" s="82">
        <v>29.107896097099989</v>
      </c>
      <c r="G1245" s="81">
        <v>0</v>
      </c>
      <c r="H1245" s="80">
        <v>0</v>
      </c>
    </row>
    <row r="1246" spans="2:8" x14ac:dyDescent="0.6">
      <c r="B1246" s="75" t="s">
        <v>123</v>
      </c>
      <c r="C1246" s="75" t="str">
        <f t="shared" si="19"/>
        <v>Idaho Central Western Overthrust</v>
      </c>
      <c r="D1246" s="97" t="s">
        <v>449</v>
      </c>
      <c r="E1246" s="83" t="s">
        <v>295</v>
      </c>
      <c r="F1246" s="82">
        <v>29.11789609709999</v>
      </c>
      <c r="G1246" s="81">
        <v>1.1054044254325934E-2</v>
      </c>
      <c r="H1246" s="80">
        <v>0.55270221271629671</v>
      </c>
    </row>
    <row r="1247" spans="2:8" x14ac:dyDescent="0.6">
      <c r="B1247" s="75" t="s">
        <v>123</v>
      </c>
      <c r="C1247" s="75" t="str">
        <f t="shared" si="19"/>
        <v>Idaho Central Western Overthrust</v>
      </c>
      <c r="D1247" s="97" t="s">
        <v>449</v>
      </c>
      <c r="E1247" s="83" t="s">
        <v>294</v>
      </c>
      <c r="F1247" s="82">
        <v>33.959212113283321</v>
      </c>
      <c r="G1247" s="81">
        <v>0</v>
      </c>
      <c r="H1247" s="80">
        <v>0</v>
      </c>
    </row>
    <row r="1248" spans="2:8" x14ac:dyDescent="0.6">
      <c r="B1248" s="75" t="s">
        <v>123</v>
      </c>
      <c r="C1248" s="75" t="str">
        <f t="shared" si="19"/>
        <v>Idaho Central Western Overthrust</v>
      </c>
      <c r="D1248" s="97" t="s">
        <v>449</v>
      </c>
      <c r="E1248" s="83" t="s">
        <v>293</v>
      </c>
      <c r="F1248" s="82">
        <v>33.969212113283319</v>
      </c>
      <c r="G1248" s="81">
        <v>0</v>
      </c>
      <c r="H1248" s="80">
        <v>0</v>
      </c>
    </row>
    <row r="1249" spans="2:8" x14ac:dyDescent="0.6">
      <c r="B1249" s="75" t="s">
        <v>123</v>
      </c>
      <c r="C1249" s="75" t="str">
        <f t="shared" si="19"/>
        <v>Idaho Central Western Overthrust</v>
      </c>
      <c r="D1249" s="97" t="s">
        <v>449</v>
      </c>
      <c r="E1249" s="83" t="s">
        <v>292</v>
      </c>
      <c r="F1249" s="82">
        <v>38.810528129466647</v>
      </c>
      <c r="G1249" s="81">
        <v>0</v>
      </c>
      <c r="H1249" s="80">
        <v>0</v>
      </c>
    </row>
    <row r="1250" spans="2:8" x14ac:dyDescent="0.6">
      <c r="B1250" s="75" t="s">
        <v>123</v>
      </c>
      <c r="C1250" s="75" t="str">
        <f t="shared" si="19"/>
        <v>Idaho Central Western Overthrust</v>
      </c>
      <c r="D1250" s="97" t="s">
        <v>449</v>
      </c>
      <c r="E1250" s="83" t="s">
        <v>291</v>
      </c>
      <c r="F1250" s="82">
        <v>38.820528129466645</v>
      </c>
      <c r="G1250" s="81">
        <v>0</v>
      </c>
      <c r="H1250" s="80">
        <v>0</v>
      </c>
    </row>
    <row r="1251" spans="2:8" x14ac:dyDescent="0.6">
      <c r="B1251" s="75" t="s">
        <v>123</v>
      </c>
      <c r="C1251" s="75" t="str">
        <f t="shared" si="19"/>
        <v>Idaho Central Western Overthrust</v>
      </c>
      <c r="D1251" s="97" t="s">
        <v>449</v>
      </c>
      <c r="E1251" s="83" t="s">
        <v>290</v>
      </c>
      <c r="F1251" s="82">
        <v>43.66184414564998</v>
      </c>
      <c r="G1251" s="81">
        <v>0</v>
      </c>
      <c r="H1251" s="80">
        <v>0</v>
      </c>
    </row>
    <row r="1252" spans="2:8" x14ac:dyDescent="0.6">
      <c r="B1252" s="75" t="s">
        <v>123</v>
      </c>
      <c r="C1252" s="75" t="str">
        <f t="shared" si="19"/>
        <v>Idaho Central Western Overthrust</v>
      </c>
      <c r="D1252" s="97" t="s">
        <v>449</v>
      </c>
      <c r="E1252" s="83" t="s">
        <v>289</v>
      </c>
      <c r="F1252" s="82">
        <v>43.671844145649978</v>
      </c>
      <c r="G1252" s="81">
        <v>0</v>
      </c>
      <c r="H1252" s="80">
        <v>0</v>
      </c>
    </row>
    <row r="1253" spans="2:8" x14ac:dyDescent="0.6">
      <c r="B1253" s="75" t="s">
        <v>123</v>
      </c>
      <c r="C1253" s="75" t="str">
        <f t="shared" si="19"/>
        <v>Idaho Central Western Overthrust</v>
      </c>
      <c r="D1253" s="97" t="s">
        <v>449</v>
      </c>
      <c r="E1253" s="83" t="s">
        <v>288</v>
      </c>
      <c r="F1253" s="82">
        <v>48.513160161833312</v>
      </c>
      <c r="G1253" s="81">
        <v>0</v>
      </c>
      <c r="H1253" s="80">
        <v>0</v>
      </c>
    </row>
    <row r="1254" spans="2:8" x14ac:dyDescent="0.6">
      <c r="B1254" s="75" t="s">
        <v>123</v>
      </c>
      <c r="C1254" s="75" t="str">
        <f t="shared" si="19"/>
        <v>Idaho Central Western Overthrust</v>
      </c>
      <c r="D1254" s="97" t="s">
        <v>449</v>
      </c>
      <c r="E1254" s="83" t="s">
        <v>287</v>
      </c>
      <c r="F1254" s="82">
        <v>48.52316016183331</v>
      </c>
      <c r="G1254" s="81">
        <v>0</v>
      </c>
      <c r="H1254" s="80">
        <v>0</v>
      </c>
    </row>
    <row r="1255" spans="2:8" x14ac:dyDescent="0.6">
      <c r="B1255" s="75" t="s">
        <v>123</v>
      </c>
      <c r="C1255" s="75" t="str">
        <f t="shared" si="19"/>
        <v>Idaho Central Western Overthrust</v>
      </c>
      <c r="D1255" s="97" t="s">
        <v>449</v>
      </c>
      <c r="E1255" s="83" t="s">
        <v>286</v>
      </c>
      <c r="F1255" s="82">
        <v>53.364476178016645</v>
      </c>
      <c r="G1255" s="81">
        <v>0</v>
      </c>
      <c r="H1255" s="80">
        <v>0</v>
      </c>
    </row>
    <row r="1256" spans="2:8" x14ac:dyDescent="0.6">
      <c r="B1256" s="75" t="s">
        <v>123</v>
      </c>
      <c r="C1256" s="75" t="str">
        <f t="shared" si="19"/>
        <v>Idaho Central Western Overthrust</v>
      </c>
      <c r="D1256" s="97" t="s">
        <v>449</v>
      </c>
      <c r="E1256" s="83" t="s">
        <v>285</v>
      </c>
      <c r="F1256" s="82">
        <v>53.374476178016643</v>
      </c>
      <c r="G1256" s="81">
        <v>0</v>
      </c>
      <c r="H1256" s="80">
        <v>0</v>
      </c>
    </row>
    <row r="1257" spans="2:8" x14ac:dyDescent="0.6">
      <c r="B1257" s="75" t="s">
        <v>123</v>
      </c>
      <c r="C1257" s="75" t="str">
        <f t="shared" si="19"/>
        <v>Idaho Central Western Overthrust</v>
      </c>
      <c r="D1257" s="97" t="s">
        <v>449</v>
      </c>
      <c r="E1257" s="83" t="s">
        <v>284</v>
      </c>
      <c r="F1257" s="82">
        <v>58.215792194199977</v>
      </c>
      <c r="G1257" s="81">
        <v>0</v>
      </c>
      <c r="H1257" s="80">
        <v>0</v>
      </c>
    </row>
    <row r="1258" spans="2:8" ht="13.75" thickBot="1" x14ac:dyDescent="0.75">
      <c r="B1258" s="75" t="s">
        <v>123</v>
      </c>
      <c r="C1258" s="75" t="str">
        <f t="shared" si="19"/>
        <v>Idaho Central Western Overthrust</v>
      </c>
      <c r="D1258" s="98" t="s">
        <v>449</v>
      </c>
      <c r="E1258" s="79" t="s">
        <v>282</v>
      </c>
      <c r="F1258" s="78">
        <v>58.225792194199975</v>
      </c>
      <c r="G1258" s="77">
        <v>0</v>
      </c>
      <c r="H1258" s="76">
        <v>0</v>
      </c>
    </row>
    <row r="1259" spans="2:8" x14ac:dyDescent="0.6">
      <c r="B1259" s="75" t="s">
        <v>125</v>
      </c>
      <c r="C1259" s="75" t="str">
        <f t="shared" si="19"/>
        <v>Illinois Illinois Basin</v>
      </c>
      <c r="D1259" s="96" t="s">
        <v>448</v>
      </c>
      <c r="E1259" s="87" t="s">
        <v>320</v>
      </c>
      <c r="F1259" s="86">
        <v>-29.107896097099989</v>
      </c>
      <c r="G1259" s="85">
        <v>0</v>
      </c>
      <c r="H1259" s="84">
        <v>0</v>
      </c>
    </row>
    <row r="1260" spans="2:8" x14ac:dyDescent="0.6">
      <c r="B1260" s="75" t="s">
        <v>125</v>
      </c>
      <c r="C1260" s="75" t="str">
        <f t="shared" si="19"/>
        <v>Illinois Illinois Basin</v>
      </c>
      <c r="D1260" s="97" t="s">
        <v>448</v>
      </c>
      <c r="E1260" s="83" t="s">
        <v>319</v>
      </c>
      <c r="F1260" s="82">
        <v>-29.097896097099987</v>
      </c>
      <c r="G1260" s="81">
        <v>0</v>
      </c>
      <c r="H1260" s="80">
        <v>0</v>
      </c>
    </row>
    <row r="1261" spans="2:8" x14ac:dyDescent="0.6">
      <c r="B1261" s="75" t="s">
        <v>125</v>
      </c>
      <c r="C1261" s="75" t="str">
        <f t="shared" si="19"/>
        <v>Illinois Illinois Basin</v>
      </c>
      <c r="D1261" s="97" t="s">
        <v>448</v>
      </c>
      <c r="E1261" s="83" t="s">
        <v>318</v>
      </c>
      <c r="F1261" s="82">
        <v>-24.256580080916656</v>
      </c>
      <c r="G1261" s="81">
        <v>0</v>
      </c>
      <c r="H1261" s="80">
        <v>0</v>
      </c>
    </row>
    <row r="1262" spans="2:8" x14ac:dyDescent="0.6">
      <c r="B1262" s="75" t="s">
        <v>125</v>
      </c>
      <c r="C1262" s="75" t="str">
        <f t="shared" si="19"/>
        <v>Illinois Illinois Basin</v>
      </c>
      <c r="D1262" s="97" t="s">
        <v>448</v>
      </c>
      <c r="E1262" s="83" t="s">
        <v>317</v>
      </c>
      <c r="F1262" s="82">
        <v>-24.246580080916655</v>
      </c>
      <c r="G1262" s="81">
        <v>0</v>
      </c>
      <c r="H1262" s="80">
        <v>0</v>
      </c>
    </row>
    <row r="1263" spans="2:8" x14ac:dyDescent="0.6">
      <c r="B1263" s="75" t="s">
        <v>125</v>
      </c>
      <c r="C1263" s="75" t="str">
        <f t="shared" si="19"/>
        <v>Illinois Illinois Basin</v>
      </c>
      <c r="D1263" s="97" t="s">
        <v>448</v>
      </c>
      <c r="E1263" s="83" t="s">
        <v>316</v>
      </c>
      <c r="F1263" s="82">
        <v>-19.405264064733323</v>
      </c>
      <c r="G1263" s="81">
        <v>0</v>
      </c>
      <c r="H1263" s="80">
        <v>0</v>
      </c>
    </row>
    <row r="1264" spans="2:8" x14ac:dyDescent="0.6">
      <c r="B1264" s="75" t="s">
        <v>125</v>
      </c>
      <c r="C1264" s="75" t="str">
        <f t="shared" si="19"/>
        <v>Illinois Illinois Basin</v>
      </c>
      <c r="D1264" s="97" t="s">
        <v>448</v>
      </c>
      <c r="E1264" s="83" t="s">
        <v>315</v>
      </c>
      <c r="F1264" s="82">
        <v>-19.395264064733322</v>
      </c>
      <c r="G1264" s="81">
        <v>0</v>
      </c>
      <c r="H1264" s="80">
        <v>0</v>
      </c>
    </row>
    <row r="1265" spans="2:8" x14ac:dyDescent="0.6">
      <c r="B1265" s="75" t="s">
        <v>125</v>
      </c>
      <c r="C1265" s="75" t="str">
        <f t="shared" si="19"/>
        <v>Illinois Illinois Basin</v>
      </c>
      <c r="D1265" s="97" t="s">
        <v>448</v>
      </c>
      <c r="E1265" s="83" t="s">
        <v>314</v>
      </c>
      <c r="F1265" s="82">
        <v>-14.553948048549994</v>
      </c>
      <c r="G1265" s="81">
        <v>0</v>
      </c>
      <c r="H1265" s="80">
        <v>0</v>
      </c>
    </row>
    <row r="1266" spans="2:8" x14ac:dyDescent="0.6">
      <c r="B1266" s="75" t="s">
        <v>125</v>
      </c>
      <c r="C1266" s="75" t="str">
        <f t="shared" si="19"/>
        <v>Illinois Illinois Basin</v>
      </c>
      <c r="D1266" s="97" t="s">
        <v>448</v>
      </c>
      <c r="E1266" s="83" t="s">
        <v>313</v>
      </c>
      <c r="F1266" s="82">
        <v>-14.543948048549995</v>
      </c>
      <c r="G1266" s="81">
        <v>0</v>
      </c>
      <c r="H1266" s="80">
        <v>0</v>
      </c>
    </row>
    <row r="1267" spans="2:8" x14ac:dyDescent="0.6">
      <c r="B1267" s="75" t="s">
        <v>125</v>
      </c>
      <c r="C1267" s="75" t="str">
        <f t="shared" si="19"/>
        <v>Illinois Illinois Basin</v>
      </c>
      <c r="D1267" s="97" t="s">
        <v>448</v>
      </c>
      <c r="E1267" s="83" t="s">
        <v>312</v>
      </c>
      <c r="F1267" s="82">
        <v>-9.7026320323666617</v>
      </c>
      <c r="G1267" s="81">
        <v>0</v>
      </c>
      <c r="H1267" s="80">
        <v>0</v>
      </c>
    </row>
    <row r="1268" spans="2:8" x14ac:dyDescent="0.6">
      <c r="B1268" s="75" t="s">
        <v>125</v>
      </c>
      <c r="C1268" s="75" t="str">
        <f t="shared" si="19"/>
        <v>Illinois Illinois Basin</v>
      </c>
      <c r="D1268" s="97" t="s">
        <v>448</v>
      </c>
      <c r="E1268" s="83" t="s">
        <v>311</v>
      </c>
      <c r="F1268" s="82">
        <v>-9.6926320323666619</v>
      </c>
      <c r="G1268" s="81">
        <v>0</v>
      </c>
      <c r="H1268" s="80">
        <v>0</v>
      </c>
    </row>
    <row r="1269" spans="2:8" x14ac:dyDescent="0.6">
      <c r="B1269" s="75" t="s">
        <v>125</v>
      </c>
      <c r="C1269" s="75" t="str">
        <f t="shared" si="19"/>
        <v>Illinois Illinois Basin</v>
      </c>
      <c r="D1269" s="97" t="s">
        <v>448</v>
      </c>
      <c r="E1269" s="83" t="s">
        <v>310</v>
      </c>
      <c r="F1269" s="82">
        <v>-4.8513160161833309</v>
      </c>
      <c r="G1269" s="81">
        <v>0</v>
      </c>
      <c r="H1269" s="80">
        <v>0</v>
      </c>
    </row>
    <row r="1270" spans="2:8" x14ac:dyDescent="0.6">
      <c r="B1270" s="75" t="s">
        <v>125</v>
      </c>
      <c r="C1270" s="75" t="str">
        <f t="shared" si="19"/>
        <v>Illinois Illinois Basin</v>
      </c>
      <c r="D1270" s="97" t="s">
        <v>448</v>
      </c>
      <c r="E1270" s="83" t="s">
        <v>309</v>
      </c>
      <c r="F1270" s="82">
        <v>-4.8413160161833311</v>
      </c>
      <c r="G1270" s="81">
        <v>0</v>
      </c>
      <c r="H1270" s="80">
        <v>0</v>
      </c>
    </row>
    <row r="1271" spans="2:8" x14ac:dyDescent="0.6">
      <c r="B1271" s="75" t="s">
        <v>125</v>
      </c>
      <c r="C1271" s="75" t="str">
        <f t="shared" si="19"/>
        <v>Illinois Illinois Basin</v>
      </c>
      <c r="D1271" s="97" t="s">
        <v>448</v>
      </c>
      <c r="E1271" s="83" t="s">
        <v>308</v>
      </c>
      <c r="F1271" s="82">
        <v>0</v>
      </c>
      <c r="G1271" s="81">
        <v>0</v>
      </c>
      <c r="H1271" s="80">
        <v>0</v>
      </c>
    </row>
    <row r="1272" spans="2:8" x14ac:dyDescent="0.6">
      <c r="B1272" s="75" t="s">
        <v>125</v>
      </c>
      <c r="C1272" s="75" t="str">
        <f t="shared" si="19"/>
        <v>Illinois Illinois Basin</v>
      </c>
      <c r="D1272" s="97" t="s">
        <v>448</v>
      </c>
      <c r="E1272" s="83" t="s">
        <v>307</v>
      </c>
      <c r="F1272" s="82">
        <v>0.01</v>
      </c>
      <c r="G1272" s="81">
        <v>0</v>
      </c>
      <c r="H1272" s="80">
        <v>0</v>
      </c>
    </row>
    <row r="1273" spans="2:8" x14ac:dyDescent="0.6">
      <c r="B1273" s="75" t="s">
        <v>125</v>
      </c>
      <c r="C1273" s="75" t="str">
        <f t="shared" si="19"/>
        <v>Illinois Illinois Basin</v>
      </c>
      <c r="D1273" s="97" t="s">
        <v>448</v>
      </c>
      <c r="E1273" s="83" t="s">
        <v>306</v>
      </c>
      <c r="F1273" s="82">
        <v>4.8513160161833309</v>
      </c>
      <c r="G1273" s="81">
        <v>0</v>
      </c>
      <c r="H1273" s="80">
        <v>0</v>
      </c>
    </row>
    <row r="1274" spans="2:8" x14ac:dyDescent="0.6">
      <c r="B1274" s="75" t="s">
        <v>125</v>
      </c>
      <c r="C1274" s="75" t="str">
        <f t="shared" si="19"/>
        <v>Illinois Illinois Basin</v>
      </c>
      <c r="D1274" s="97" t="s">
        <v>448</v>
      </c>
      <c r="E1274" s="83" t="s">
        <v>305</v>
      </c>
      <c r="F1274" s="82">
        <v>4.8613160161833306</v>
      </c>
      <c r="G1274" s="81">
        <v>439.34608838395178</v>
      </c>
      <c r="H1274" s="80">
        <v>21967.30441919759</v>
      </c>
    </row>
    <row r="1275" spans="2:8" x14ac:dyDescent="0.6">
      <c r="B1275" s="75" t="s">
        <v>125</v>
      </c>
      <c r="C1275" s="75" t="str">
        <f t="shared" si="19"/>
        <v>Illinois Illinois Basin</v>
      </c>
      <c r="D1275" s="97" t="s">
        <v>448</v>
      </c>
      <c r="E1275" s="83" t="s">
        <v>304</v>
      </c>
      <c r="F1275" s="82">
        <v>9.7026320323666617</v>
      </c>
      <c r="G1275" s="81">
        <v>0</v>
      </c>
      <c r="H1275" s="80">
        <v>0</v>
      </c>
    </row>
    <row r="1276" spans="2:8" x14ac:dyDescent="0.6">
      <c r="B1276" s="75" t="s">
        <v>125</v>
      </c>
      <c r="C1276" s="75" t="str">
        <f t="shared" si="19"/>
        <v>Illinois Illinois Basin</v>
      </c>
      <c r="D1276" s="97" t="s">
        <v>448</v>
      </c>
      <c r="E1276" s="83" t="s">
        <v>303</v>
      </c>
      <c r="F1276" s="82">
        <v>9.7126320323666615</v>
      </c>
      <c r="G1276" s="81">
        <v>128.47587258867</v>
      </c>
      <c r="H1276" s="80">
        <v>6423.7936294334995</v>
      </c>
    </row>
    <row r="1277" spans="2:8" x14ac:dyDescent="0.6">
      <c r="B1277" s="75" t="s">
        <v>125</v>
      </c>
      <c r="C1277" s="75" t="str">
        <f t="shared" si="19"/>
        <v>Illinois Illinois Basin</v>
      </c>
      <c r="D1277" s="97" t="s">
        <v>448</v>
      </c>
      <c r="E1277" s="83" t="s">
        <v>302</v>
      </c>
      <c r="F1277" s="82">
        <v>14.553948048549994</v>
      </c>
      <c r="G1277" s="81">
        <v>0</v>
      </c>
      <c r="H1277" s="80">
        <v>0</v>
      </c>
    </row>
    <row r="1278" spans="2:8" x14ac:dyDescent="0.6">
      <c r="B1278" s="75" t="s">
        <v>125</v>
      </c>
      <c r="C1278" s="75" t="str">
        <f t="shared" si="19"/>
        <v>Illinois Illinois Basin</v>
      </c>
      <c r="D1278" s="97" t="s">
        <v>448</v>
      </c>
      <c r="E1278" s="83" t="s">
        <v>301</v>
      </c>
      <c r="F1278" s="82">
        <v>14.563948048549994</v>
      </c>
      <c r="G1278" s="81">
        <v>13.286118632793302</v>
      </c>
      <c r="H1278" s="80">
        <v>664.30593163966512</v>
      </c>
    </row>
    <row r="1279" spans="2:8" x14ac:dyDescent="0.6">
      <c r="B1279" s="75" t="s">
        <v>125</v>
      </c>
      <c r="C1279" s="75" t="str">
        <f t="shared" si="19"/>
        <v>Illinois Illinois Basin</v>
      </c>
      <c r="D1279" s="97" t="s">
        <v>448</v>
      </c>
      <c r="E1279" s="83" t="s">
        <v>300</v>
      </c>
      <c r="F1279" s="82">
        <v>19.405264064733323</v>
      </c>
      <c r="G1279" s="81">
        <v>0</v>
      </c>
      <c r="H1279" s="80">
        <v>0</v>
      </c>
    </row>
    <row r="1280" spans="2:8" x14ac:dyDescent="0.6">
      <c r="B1280" s="75" t="s">
        <v>125</v>
      </c>
      <c r="C1280" s="75" t="str">
        <f t="shared" si="19"/>
        <v>Illinois Illinois Basin</v>
      </c>
      <c r="D1280" s="97" t="s">
        <v>448</v>
      </c>
      <c r="E1280" s="83" t="s">
        <v>299</v>
      </c>
      <c r="F1280" s="82">
        <v>19.415264064733325</v>
      </c>
      <c r="G1280" s="81">
        <v>6.1306952637353112</v>
      </c>
      <c r="H1280" s="80">
        <v>306.53476318676553</v>
      </c>
    </row>
    <row r="1281" spans="2:8" x14ac:dyDescent="0.6">
      <c r="B1281" s="75" t="s">
        <v>125</v>
      </c>
      <c r="C1281" s="75" t="str">
        <f t="shared" si="19"/>
        <v>Illinois Illinois Basin</v>
      </c>
      <c r="D1281" s="97" t="s">
        <v>448</v>
      </c>
      <c r="E1281" s="83" t="s">
        <v>298</v>
      </c>
      <c r="F1281" s="82">
        <v>24.256580080916656</v>
      </c>
      <c r="G1281" s="81">
        <v>0</v>
      </c>
      <c r="H1281" s="80">
        <v>0</v>
      </c>
    </row>
    <row r="1282" spans="2:8" x14ac:dyDescent="0.6">
      <c r="B1282" s="75" t="s">
        <v>125</v>
      </c>
      <c r="C1282" s="75" t="str">
        <f t="shared" si="19"/>
        <v>Illinois Illinois Basin</v>
      </c>
      <c r="D1282" s="97" t="s">
        <v>448</v>
      </c>
      <c r="E1282" s="83" t="s">
        <v>297</v>
      </c>
      <c r="F1282" s="82">
        <v>24.266580080916658</v>
      </c>
      <c r="G1282" s="81">
        <v>3.3537763678106081</v>
      </c>
      <c r="H1282" s="80">
        <v>167.6888183905304</v>
      </c>
    </row>
    <row r="1283" spans="2:8" x14ac:dyDescent="0.6">
      <c r="B1283" s="75" t="s">
        <v>125</v>
      </c>
      <c r="C1283" s="75" t="str">
        <f t="shared" si="19"/>
        <v>Illinois Illinois Basin</v>
      </c>
      <c r="D1283" s="97" t="s">
        <v>448</v>
      </c>
      <c r="E1283" s="83" t="s">
        <v>296</v>
      </c>
      <c r="F1283" s="82">
        <v>29.107896097099989</v>
      </c>
      <c r="G1283" s="81">
        <v>0</v>
      </c>
      <c r="H1283" s="80">
        <v>0</v>
      </c>
    </row>
    <row r="1284" spans="2:8" x14ac:dyDescent="0.6">
      <c r="B1284" s="75" t="s">
        <v>125</v>
      </c>
      <c r="C1284" s="75" t="str">
        <f t="shared" si="19"/>
        <v>Illinois Illinois Basin</v>
      </c>
      <c r="D1284" s="97" t="s">
        <v>448</v>
      </c>
      <c r="E1284" s="83" t="s">
        <v>295</v>
      </c>
      <c r="F1284" s="82">
        <v>29.11789609709999</v>
      </c>
      <c r="G1284" s="81">
        <v>1.4261550531019882</v>
      </c>
      <c r="H1284" s="80">
        <v>71.307752655099407</v>
      </c>
    </row>
    <row r="1285" spans="2:8" x14ac:dyDescent="0.6">
      <c r="B1285" s="75" t="s">
        <v>125</v>
      </c>
      <c r="C1285" s="75" t="str">
        <f t="shared" ref="C1285:C1348" si="20">IF(D1285="",C1284,D1285)</f>
        <v>Illinois Illinois Basin</v>
      </c>
      <c r="D1285" s="97" t="s">
        <v>448</v>
      </c>
      <c r="E1285" s="83" t="s">
        <v>294</v>
      </c>
      <c r="F1285" s="82">
        <v>33.959212113283321</v>
      </c>
      <c r="G1285" s="81">
        <v>0</v>
      </c>
      <c r="H1285" s="80">
        <v>0</v>
      </c>
    </row>
    <row r="1286" spans="2:8" x14ac:dyDescent="0.6">
      <c r="B1286" s="75" t="s">
        <v>125</v>
      </c>
      <c r="C1286" s="75" t="str">
        <f t="shared" si="20"/>
        <v>Illinois Illinois Basin</v>
      </c>
      <c r="D1286" s="97" t="s">
        <v>448</v>
      </c>
      <c r="E1286" s="83" t="s">
        <v>293</v>
      </c>
      <c r="F1286" s="82">
        <v>33.969212113283319</v>
      </c>
      <c r="G1286" s="81">
        <v>1.1997298018524163</v>
      </c>
      <c r="H1286" s="80">
        <v>59.986490092620812</v>
      </c>
    </row>
    <row r="1287" spans="2:8" x14ac:dyDescent="0.6">
      <c r="B1287" s="75" t="s">
        <v>125</v>
      </c>
      <c r="C1287" s="75" t="str">
        <f t="shared" si="20"/>
        <v>Illinois Illinois Basin</v>
      </c>
      <c r="D1287" s="97" t="s">
        <v>448</v>
      </c>
      <c r="E1287" s="83" t="s">
        <v>292</v>
      </c>
      <c r="F1287" s="82">
        <v>38.810528129466647</v>
      </c>
      <c r="G1287" s="81">
        <v>0</v>
      </c>
      <c r="H1287" s="80">
        <v>0</v>
      </c>
    </row>
    <row r="1288" spans="2:8" x14ac:dyDescent="0.6">
      <c r="B1288" s="75" t="s">
        <v>125</v>
      </c>
      <c r="C1288" s="75" t="str">
        <f t="shared" si="20"/>
        <v>Illinois Illinois Basin</v>
      </c>
      <c r="D1288" s="97" t="s">
        <v>448</v>
      </c>
      <c r="E1288" s="83" t="s">
        <v>291</v>
      </c>
      <c r="F1288" s="82">
        <v>38.820528129466645</v>
      </c>
      <c r="G1288" s="81">
        <v>0.56442430096970853</v>
      </c>
      <c r="H1288" s="80">
        <v>28.22121504848543</v>
      </c>
    </row>
    <row r="1289" spans="2:8" x14ac:dyDescent="0.6">
      <c r="B1289" s="75" t="s">
        <v>125</v>
      </c>
      <c r="C1289" s="75" t="str">
        <f t="shared" si="20"/>
        <v>Illinois Illinois Basin</v>
      </c>
      <c r="D1289" s="97" t="s">
        <v>448</v>
      </c>
      <c r="E1289" s="83" t="s">
        <v>290</v>
      </c>
      <c r="F1289" s="82">
        <v>43.66184414564998</v>
      </c>
      <c r="G1289" s="81">
        <v>0</v>
      </c>
      <c r="H1289" s="80">
        <v>0</v>
      </c>
    </row>
    <row r="1290" spans="2:8" x14ac:dyDescent="0.6">
      <c r="B1290" s="75" t="s">
        <v>125</v>
      </c>
      <c r="C1290" s="75" t="str">
        <f t="shared" si="20"/>
        <v>Illinois Illinois Basin</v>
      </c>
      <c r="D1290" s="97" t="s">
        <v>448</v>
      </c>
      <c r="E1290" s="83" t="s">
        <v>289</v>
      </c>
      <c r="F1290" s="82">
        <v>43.671844145649978</v>
      </c>
      <c r="G1290" s="81">
        <v>0.28609324535537412</v>
      </c>
      <c r="H1290" s="80">
        <v>14.304662267768707</v>
      </c>
    </row>
    <row r="1291" spans="2:8" x14ac:dyDescent="0.6">
      <c r="B1291" s="75" t="s">
        <v>125</v>
      </c>
      <c r="C1291" s="75" t="str">
        <f t="shared" si="20"/>
        <v>Illinois Illinois Basin</v>
      </c>
      <c r="D1291" s="97" t="s">
        <v>448</v>
      </c>
      <c r="E1291" s="83" t="s">
        <v>288</v>
      </c>
      <c r="F1291" s="82">
        <v>48.513160161833312</v>
      </c>
      <c r="G1291" s="81">
        <v>0</v>
      </c>
      <c r="H1291" s="80">
        <v>0</v>
      </c>
    </row>
    <row r="1292" spans="2:8" x14ac:dyDescent="0.6">
      <c r="B1292" s="75" t="s">
        <v>125</v>
      </c>
      <c r="C1292" s="75" t="str">
        <f t="shared" si="20"/>
        <v>Illinois Illinois Basin</v>
      </c>
      <c r="D1292" s="97" t="s">
        <v>448</v>
      </c>
      <c r="E1292" s="83" t="s">
        <v>287</v>
      </c>
      <c r="F1292" s="82">
        <v>48.52316016183331</v>
      </c>
      <c r="G1292" s="81">
        <v>0.177895439792186</v>
      </c>
      <c r="H1292" s="80">
        <v>8.8947719896092998</v>
      </c>
    </row>
    <row r="1293" spans="2:8" x14ac:dyDescent="0.6">
      <c r="B1293" s="75" t="s">
        <v>125</v>
      </c>
      <c r="C1293" s="75" t="str">
        <f t="shared" si="20"/>
        <v>Illinois Illinois Basin</v>
      </c>
      <c r="D1293" s="97" t="s">
        <v>448</v>
      </c>
      <c r="E1293" s="83" t="s">
        <v>286</v>
      </c>
      <c r="F1293" s="82">
        <v>53.364476178016645</v>
      </c>
      <c r="G1293" s="81">
        <v>0</v>
      </c>
      <c r="H1293" s="80">
        <v>0</v>
      </c>
    </row>
    <row r="1294" spans="2:8" x14ac:dyDescent="0.6">
      <c r="B1294" s="75" t="s">
        <v>125</v>
      </c>
      <c r="C1294" s="75" t="str">
        <f t="shared" si="20"/>
        <v>Illinois Illinois Basin</v>
      </c>
      <c r="D1294" s="97" t="s">
        <v>448</v>
      </c>
      <c r="E1294" s="83" t="s">
        <v>285</v>
      </c>
      <c r="F1294" s="82">
        <v>53.374476178016643</v>
      </c>
      <c r="G1294" s="81">
        <v>0.19393773149804847</v>
      </c>
      <c r="H1294" s="80">
        <v>9.6968865749024236</v>
      </c>
    </row>
    <row r="1295" spans="2:8" x14ac:dyDescent="0.6">
      <c r="B1295" s="75" t="s">
        <v>125</v>
      </c>
      <c r="C1295" s="75" t="str">
        <f t="shared" si="20"/>
        <v>Illinois Illinois Basin</v>
      </c>
      <c r="D1295" s="97" t="s">
        <v>448</v>
      </c>
      <c r="E1295" s="83" t="s">
        <v>284</v>
      </c>
      <c r="F1295" s="82">
        <v>58.215792194199977</v>
      </c>
      <c r="G1295" s="81">
        <v>0</v>
      </c>
      <c r="H1295" s="80">
        <v>0</v>
      </c>
    </row>
    <row r="1296" spans="2:8" ht="13.75" thickBot="1" x14ac:dyDescent="0.75">
      <c r="B1296" s="75" t="s">
        <v>125</v>
      </c>
      <c r="C1296" s="75" t="str">
        <f t="shared" si="20"/>
        <v>Illinois Illinois Basin</v>
      </c>
      <c r="D1296" s="98" t="s">
        <v>448</v>
      </c>
      <c r="E1296" s="79" t="s">
        <v>282</v>
      </c>
      <c r="F1296" s="78">
        <v>58.225792194199975</v>
      </c>
      <c r="G1296" s="77">
        <v>0.47539695197537457</v>
      </c>
      <c r="H1296" s="76">
        <v>23.769847598768727</v>
      </c>
    </row>
    <row r="1297" spans="2:8" x14ac:dyDescent="0.6">
      <c r="B1297" s="75" t="s">
        <v>125</v>
      </c>
      <c r="C1297" s="75" t="str">
        <f t="shared" si="20"/>
        <v>Illinois Wisconsin Arch</v>
      </c>
      <c r="D1297" s="96" t="s">
        <v>447</v>
      </c>
      <c r="E1297" s="87" t="s">
        <v>320</v>
      </c>
      <c r="F1297" s="86">
        <v>-29.107896097099989</v>
      </c>
      <c r="G1297" s="85">
        <v>0</v>
      </c>
      <c r="H1297" s="84">
        <v>0</v>
      </c>
    </row>
    <row r="1298" spans="2:8" x14ac:dyDescent="0.6">
      <c r="B1298" s="75" t="s">
        <v>125</v>
      </c>
      <c r="C1298" s="75" t="str">
        <f t="shared" si="20"/>
        <v>Illinois Wisconsin Arch</v>
      </c>
      <c r="D1298" s="97" t="s">
        <v>447</v>
      </c>
      <c r="E1298" s="83" t="s">
        <v>319</v>
      </c>
      <c r="F1298" s="82">
        <v>-29.097896097099987</v>
      </c>
      <c r="G1298" s="81">
        <v>0</v>
      </c>
      <c r="H1298" s="80">
        <v>0</v>
      </c>
    </row>
    <row r="1299" spans="2:8" x14ac:dyDescent="0.6">
      <c r="B1299" s="75" t="s">
        <v>125</v>
      </c>
      <c r="C1299" s="75" t="str">
        <f t="shared" si="20"/>
        <v>Illinois Wisconsin Arch</v>
      </c>
      <c r="D1299" s="97" t="s">
        <v>447</v>
      </c>
      <c r="E1299" s="83" t="s">
        <v>318</v>
      </c>
      <c r="F1299" s="82">
        <v>-24.256580080916656</v>
      </c>
      <c r="G1299" s="81">
        <v>0</v>
      </c>
      <c r="H1299" s="80">
        <v>0</v>
      </c>
    </row>
    <row r="1300" spans="2:8" x14ac:dyDescent="0.6">
      <c r="B1300" s="75" t="s">
        <v>125</v>
      </c>
      <c r="C1300" s="75" t="str">
        <f t="shared" si="20"/>
        <v>Illinois Wisconsin Arch</v>
      </c>
      <c r="D1300" s="97" t="s">
        <v>447</v>
      </c>
      <c r="E1300" s="83" t="s">
        <v>317</v>
      </c>
      <c r="F1300" s="82">
        <v>-24.246580080916655</v>
      </c>
      <c r="G1300" s="81">
        <v>0</v>
      </c>
      <c r="H1300" s="80">
        <v>0</v>
      </c>
    </row>
    <row r="1301" spans="2:8" x14ac:dyDescent="0.6">
      <c r="B1301" s="75" t="s">
        <v>125</v>
      </c>
      <c r="C1301" s="75" t="str">
        <f t="shared" si="20"/>
        <v>Illinois Wisconsin Arch</v>
      </c>
      <c r="D1301" s="97" t="s">
        <v>447</v>
      </c>
      <c r="E1301" s="83" t="s">
        <v>316</v>
      </c>
      <c r="F1301" s="82">
        <v>-19.405264064733323</v>
      </c>
      <c r="G1301" s="81">
        <v>0</v>
      </c>
      <c r="H1301" s="80">
        <v>0</v>
      </c>
    </row>
    <row r="1302" spans="2:8" x14ac:dyDescent="0.6">
      <c r="B1302" s="75" t="s">
        <v>125</v>
      </c>
      <c r="C1302" s="75" t="str">
        <f t="shared" si="20"/>
        <v>Illinois Wisconsin Arch</v>
      </c>
      <c r="D1302" s="97" t="s">
        <v>447</v>
      </c>
      <c r="E1302" s="83" t="s">
        <v>315</v>
      </c>
      <c r="F1302" s="82">
        <v>-19.395264064733322</v>
      </c>
      <c r="G1302" s="81">
        <v>0</v>
      </c>
      <c r="H1302" s="80">
        <v>0</v>
      </c>
    </row>
    <row r="1303" spans="2:8" x14ac:dyDescent="0.6">
      <c r="B1303" s="75" t="s">
        <v>125</v>
      </c>
      <c r="C1303" s="75" t="str">
        <f t="shared" si="20"/>
        <v>Illinois Wisconsin Arch</v>
      </c>
      <c r="D1303" s="97" t="s">
        <v>447</v>
      </c>
      <c r="E1303" s="83" t="s">
        <v>314</v>
      </c>
      <c r="F1303" s="82">
        <v>-14.553948048549994</v>
      </c>
      <c r="G1303" s="81">
        <v>0</v>
      </c>
      <c r="H1303" s="80">
        <v>0</v>
      </c>
    </row>
    <row r="1304" spans="2:8" x14ac:dyDescent="0.6">
      <c r="B1304" s="75" t="s">
        <v>125</v>
      </c>
      <c r="C1304" s="75" t="str">
        <f t="shared" si="20"/>
        <v>Illinois Wisconsin Arch</v>
      </c>
      <c r="D1304" s="97" t="s">
        <v>447</v>
      </c>
      <c r="E1304" s="83" t="s">
        <v>313</v>
      </c>
      <c r="F1304" s="82">
        <v>-14.543948048549995</v>
      </c>
      <c r="G1304" s="81">
        <v>0</v>
      </c>
      <c r="H1304" s="80">
        <v>0</v>
      </c>
    </row>
    <row r="1305" spans="2:8" x14ac:dyDescent="0.6">
      <c r="B1305" s="75" t="s">
        <v>125</v>
      </c>
      <c r="C1305" s="75" t="str">
        <f t="shared" si="20"/>
        <v>Illinois Wisconsin Arch</v>
      </c>
      <c r="D1305" s="97" t="s">
        <v>447</v>
      </c>
      <c r="E1305" s="83" t="s">
        <v>312</v>
      </c>
      <c r="F1305" s="82">
        <v>-9.7026320323666617</v>
      </c>
      <c r="G1305" s="81">
        <v>0</v>
      </c>
      <c r="H1305" s="80">
        <v>0</v>
      </c>
    </row>
    <row r="1306" spans="2:8" x14ac:dyDescent="0.6">
      <c r="B1306" s="75" t="s">
        <v>125</v>
      </c>
      <c r="C1306" s="75" t="str">
        <f t="shared" si="20"/>
        <v>Illinois Wisconsin Arch</v>
      </c>
      <c r="D1306" s="97" t="s">
        <v>447</v>
      </c>
      <c r="E1306" s="83" t="s">
        <v>311</v>
      </c>
      <c r="F1306" s="82">
        <v>-9.6926320323666619</v>
      </c>
      <c r="G1306" s="81">
        <v>0</v>
      </c>
      <c r="H1306" s="80">
        <v>0</v>
      </c>
    </row>
    <row r="1307" spans="2:8" x14ac:dyDescent="0.6">
      <c r="B1307" s="75" t="s">
        <v>125</v>
      </c>
      <c r="C1307" s="75" t="str">
        <f t="shared" si="20"/>
        <v>Illinois Wisconsin Arch</v>
      </c>
      <c r="D1307" s="97" t="s">
        <v>447</v>
      </c>
      <c r="E1307" s="83" t="s">
        <v>310</v>
      </c>
      <c r="F1307" s="82">
        <v>-4.8513160161833309</v>
      </c>
      <c r="G1307" s="81">
        <v>0</v>
      </c>
      <c r="H1307" s="80">
        <v>0</v>
      </c>
    </row>
    <row r="1308" spans="2:8" x14ac:dyDescent="0.6">
      <c r="B1308" s="75" t="s">
        <v>125</v>
      </c>
      <c r="C1308" s="75" t="str">
        <f t="shared" si="20"/>
        <v>Illinois Wisconsin Arch</v>
      </c>
      <c r="D1308" s="97" t="s">
        <v>447</v>
      </c>
      <c r="E1308" s="83" t="s">
        <v>309</v>
      </c>
      <c r="F1308" s="82">
        <v>-4.8413160161833311</v>
      </c>
      <c r="G1308" s="81">
        <v>0</v>
      </c>
      <c r="H1308" s="80">
        <v>0</v>
      </c>
    </row>
    <row r="1309" spans="2:8" x14ac:dyDescent="0.6">
      <c r="B1309" s="75" t="s">
        <v>125</v>
      </c>
      <c r="C1309" s="75" t="str">
        <f t="shared" si="20"/>
        <v>Illinois Wisconsin Arch</v>
      </c>
      <c r="D1309" s="97" t="s">
        <v>447</v>
      </c>
      <c r="E1309" s="83" t="s">
        <v>308</v>
      </c>
      <c r="F1309" s="82">
        <v>0</v>
      </c>
      <c r="G1309" s="81">
        <v>0</v>
      </c>
      <c r="H1309" s="80">
        <v>0</v>
      </c>
    </row>
    <row r="1310" spans="2:8" x14ac:dyDescent="0.6">
      <c r="B1310" s="75" t="s">
        <v>125</v>
      </c>
      <c r="C1310" s="75" t="str">
        <f t="shared" si="20"/>
        <v>Illinois Wisconsin Arch</v>
      </c>
      <c r="D1310" s="97" t="s">
        <v>447</v>
      </c>
      <c r="E1310" s="83" t="s">
        <v>307</v>
      </c>
      <c r="F1310" s="82">
        <v>0.01</v>
      </c>
      <c r="G1310" s="81">
        <v>0</v>
      </c>
      <c r="H1310" s="80">
        <v>0</v>
      </c>
    </row>
    <row r="1311" spans="2:8" x14ac:dyDescent="0.6">
      <c r="B1311" s="75" t="s">
        <v>125</v>
      </c>
      <c r="C1311" s="75" t="str">
        <f t="shared" si="20"/>
        <v>Illinois Wisconsin Arch</v>
      </c>
      <c r="D1311" s="97" t="s">
        <v>447</v>
      </c>
      <c r="E1311" s="83" t="s">
        <v>306</v>
      </c>
      <c r="F1311" s="82">
        <v>4.8513160161833309</v>
      </c>
      <c r="G1311" s="81">
        <v>0</v>
      </c>
      <c r="H1311" s="80">
        <v>0</v>
      </c>
    </row>
    <row r="1312" spans="2:8" x14ac:dyDescent="0.6">
      <c r="B1312" s="75" t="s">
        <v>125</v>
      </c>
      <c r="C1312" s="75" t="str">
        <f t="shared" si="20"/>
        <v>Illinois Wisconsin Arch</v>
      </c>
      <c r="D1312" s="97" t="s">
        <v>447</v>
      </c>
      <c r="E1312" s="83" t="s">
        <v>305</v>
      </c>
      <c r="F1312" s="82">
        <v>4.8613160161833306</v>
      </c>
      <c r="G1312" s="81">
        <v>0.74438083407850153</v>
      </c>
      <c r="H1312" s="80">
        <v>37.219041703925079</v>
      </c>
    </row>
    <row r="1313" spans="2:8" x14ac:dyDescent="0.6">
      <c r="B1313" s="75" t="s">
        <v>125</v>
      </c>
      <c r="C1313" s="75" t="str">
        <f t="shared" si="20"/>
        <v>Illinois Wisconsin Arch</v>
      </c>
      <c r="D1313" s="97" t="s">
        <v>447</v>
      </c>
      <c r="E1313" s="83" t="s">
        <v>304</v>
      </c>
      <c r="F1313" s="82">
        <v>9.7026320323666617</v>
      </c>
      <c r="G1313" s="81">
        <v>0</v>
      </c>
      <c r="H1313" s="80">
        <v>0</v>
      </c>
    </row>
    <row r="1314" spans="2:8" x14ac:dyDescent="0.6">
      <c r="B1314" s="75" t="s">
        <v>125</v>
      </c>
      <c r="C1314" s="75" t="str">
        <f t="shared" si="20"/>
        <v>Illinois Wisconsin Arch</v>
      </c>
      <c r="D1314" s="97" t="s">
        <v>447</v>
      </c>
      <c r="E1314" s="83" t="s">
        <v>303</v>
      </c>
      <c r="F1314" s="82">
        <v>9.7126320323666615</v>
      </c>
      <c r="G1314" s="81">
        <v>0.48596231339421314</v>
      </c>
      <c r="H1314" s="80">
        <v>24.298115669710658</v>
      </c>
    </row>
    <row r="1315" spans="2:8" x14ac:dyDescent="0.6">
      <c r="B1315" s="75" t="s">
        <v>125</v>
      </c>
      <c r="C1315" s="75" t="str">
        <f t="shared" si="20"/>
        <v>Illinois Wisconsin Arch</v>
      </c>
      <c r="D1315" s="97" t="s">
        <v>447</v>
      </c>
      <c r="E1315" s="83" t="s">
        <v>302</v>
      </c>
      <c r="F1315" s="82">
        <v>14.553948048549994</v>
      </c>
      <c r="G1315" s="81">
        <v>0</v>
      </c>
      <c r="H1315" s="80">
        <v>0</v>
      </c>
    </row>
    <row r="1316" spans="2:8" x14ac:dyDescent="0.6">
      <c r="B1316" s="75" t="s">
        <v>125</v>
      </c>
      <c r="C1316" s="75" t="str">
        <f t="shared" si="20"/>
        <v>Illinois Wisconsin Arch</v>
      </c>
      <c r="D1316" s="97" t="s">
        <v>447</v>
      </c>
      <c r="E1316" s="83" t="s">
        <v>301</v>
      </c>
      <c r="F1316" s="82">
        <v>14.563948048549994</v>
      </c>
      <c r="G1316" s="81">
        <v>3.0072488903473554E-2</v>
      </c>
      <c r="H1316" s="80">
        <v>1.5036244451736778</v>
      </c>
    </row>
    <row r="1317" spans="2:8" x14ac:dyDescent="0.6">
      <c r="B1317" s="75" t="s">
        <v>125</v>
      </c>
      <c r="C1317" s="75" t="str">
        <f t="shared" si="20"/>
        <v>Illinois Wisconsin Arch</v>
      </c>
      <c r="D1317" s="97" t="s">
        <v>447</v>
      </c>
      <c r="E1317" s="83" t="s">
        <v>300</v>
      </c>
      <c r="F1317" s="82">
        <v>19.405264064733323</v>
      </c>
      <c r="G1317" s="81">
        <v>0</v>
      </c>
      <c r="H1317" s="80">
        <v>0</v>
      </c>
    </row>
    <row r="1318" spans="2:8" x14ac:dyDescent="0.6">
      <c r="B1318" s="75" t="s">
        <v>125</v>
      </c>
      <c r="C1318" s="75" t="str">
        <f t="shared" si="20"/>
        <v>Illinois Wisconsin Arch</v>
      </c>
      <c r="D1318" s="97" t="s">
        <v>447</v>
      </c>
      <c r="E1318" s="83" t="s">
        <v>299</v>
      </c>
      <c r="F1318" s="82">
        <v>19.415264064733325</v>
      </c>
      <c r="G1318" s="81">
        <v>0</v>
      </c>
      <c r="H1318" s="80">
        <v>0</v>
      </c>
    </row>
    <row r="1319" spans="2:8" x14ac:dyDescent="0.6">
      <c r="B1319" s="75" t="s">
        <v>125</v>
      </c>
      <c r="C1319" s="75" t="str">
        <f t="shared" si="20"/>
        <v>Illinois Wisconsin Arch</v>
      </c>
      <c r="D1319" s="97" t="s">
        <v>447</v>
      </c>
      <c r="E1319" s="83" t="s">
        <v>298</v>
      </c>
      <c r="F1319" s="82">
        <v>24.256580080916656</v>
      </c>
      <c r="G1319" s="81">
        <v>0</v>
      </c>
      <c r="H1319" s="80">
        <v>0</v>
      </c>
    </row>
    <row r="1320" spans="2:8" x14ac:dyDescent="0.6">
      <c r="B1320" s="75" t="s">
        <v>125</v>
      </c>
      <c r="C1320" s="75" t="str">
        <f t="shared" si="20"/>
        <v>Illinois Wisconsin Arch</v>
      </c>
      <c r="D1320" s="97" t="s">
        <v>447</v>
      </c>
      <c r="E1320" s="83" t="s">
        <v>297</v>
      </c>
      <c r="F1320" s="82">
        <v>24.266580080916658</v>
      </c>
      <c r="G1320" s="81">
        <v>0</v>
      </c>
      <c r="H1320" s="80">
        <v>0</v>
      </c>
    </row>
    <row r="1321" spans="2:8" x14ac:dyDescent="0.6">
      <c r="B1321" s="75" t="s">
        <v>125</v>
      </c>
      <c r="C1321" s="75" t="str">
        <f t="shared" si="20"/>
        <v>Illinois Wisconsin Arch</v>
      </c>
      <c r="D1321" s="97" t="s">
        <v>447</v>
      </c>
      <c r="E1321" s="83" t="s">
        <v>296</v>
      </c>
      <c r="F1321" s="82">
        <v>29.107896097099989</v>
      </c>
      <c r="G1321" s="81">
        <v>0</v>
      </c>
      <c r="H1321" s="80">
        <v>0</v>
      </c>
    </row>
    <row r="1322" spans="2:8" x14ac:dyDescent="0.6">
      <c r="B1322" s="75" t="s">
        <v>125</v>
      </c>
      <c r="C1322" s="75" t="str">
        <f t="shared" si="20"/>
        <v>Illinois Wisconsin Arch</v>
      </c>
      <c r="D1322" s="97" t="s">
        <v>447</v>
      </c>
      <c r="E1322" s="83" t="s">
        <v>295</v>
      </c>
      <c r="F1322" s="82">
        <v>29.11789609709999</v>
      </c>
      <c r="G1322" s="81">
        <v>0</v>
      </c>
      <c r="H1322" s="80">
        <v>0</v>
      </c>
    </row>
    <row r="1323" spans="2:8" x14ac:dyDescent="0.6">
      <c r="B1323" s="75" t="s">
        <v>125</v>
      </c>
      <c r="C1323" s="75" t="str">
        <f t="shared" si="20"/>
        <v>Illinois Wisconsin Arch</v>
      </c>
      <c r="D1323" s="97" t="s">
        <v>447</v>
      </c>
      <c r="E1323" s="83" t="s">
        <v>294</v>
      </c>
      <c r="F1323" s="82">
        <v>33.959212113283321</v>
      </c>
      <c r="G1323" s="81">
        <v>0</v>
      </c>
      <c r="H1323" s="80">
        <v>0</v>
      </c>
    </row>
    <row r="1324" spans="2:8" x14ac:dyDescent="0.6">
      <c r="B1324" s="75" t="s">
        <v>125</v>
      </c>
      <c r="C1324" s="75" t="str">
        <f t="shared" si="20"/>
        <v>Illinois Wisconsin Arch</v>
      </c>
      <c r="D1324" s="97" t="s">
        <v>447</v>
      </c>
      <c r="E1324" s="83" t="s">
        <v>293</v>
      </c>
      <c r="F1324" s="82">
        <v>33.969212113283319</v>
      </c>
      <c r="G1324" s="81">
        <v>0</v>
      </c>
      <c r="H1324" s="80">
        <v>0</v>
      </c>
    </row>
    <row r="1325" spans="2:8" x14ac:dyDescent="0.6">
      <c r="B1325" s="75" t="s">
        <v>125</v>
      </c>
      <c r="C1325" s="75" t="str">
        <f t="shared" si="20"/>
        <v>Illinois Wisconsin Arch</v>
      </c>
      <c r="D1325" s="97" t="s">
        <v>447</v>
      </c>
      <c r="E1325" s="83" t="s">
        <v>292</v>
      </c>
      <c r="F1325" s="82">
        <v>38.810528129466647</v>
      </c>
      <c r="G1325" s="81">
        <v>0</v>
      </c>
      <c r="H1325" s="80">
        <v>0</v>
      </c>
    </row>
    <row r="1326" spans="2:8" x14ac:dyDescent="0.6">
      <c r="B1326" s="75" t="s">
        <v>125</v>
      </c>
      <c r="C1326" s="75" t="str">
        <f t="shared" si="20"/>
        <v>Illinois Wisconsin Arch</v>
      </c>
      <c r="D1326" s="97" t="s">
        <v>447</v>
      </c>
      <c r="E1326" s="83" t="s">
        <v>291</v>
      </c>
      <c r="F1326" s="82">
        <v>38.820528129466645</v>
      </c>
      <c r="G1326" s="81">
        <v>0</v>
      </c>
      <c r="H1326" s="80">
        <v>0</v>
      </c>
    </row>
    <row r="1327" spans="2:8" x14ac:dyDescent="0.6">
      <c r="B1327" s="75" t="s">
        <v>125</v>
      </c>
      <c r="C1327" s="75" t="str">
        <f t="shared" si="20"/>
        <v>Illinois Wisconsin Arch</v>
      </c>
      <c r="D1327" s="97" t="s">
        <v>447</v>
      </c>
      <c r="E1327" s="83" t="s">
        <v>290</v>
      </c>
      <c r="F1327" s="82">
        <v>43.66184414564998</v>
      </c>
      <c r="G1327" s="81">
        <v>0</v>
      </c>
      <c r="H1327" s="80">
        <v>0</v>
      </c>
    </row>
    <row r="1328" spans="2:8" x14ac:dyDescent="0.6">
      <c r="B1328" s="75" t="s">
        <v>125</v>
      </c>
      <c r="C1328" s="75" t="str">
        <f t="shared" si="20"/>
        <v>Illinois Wisconsin Arch</v>
      </c>
      <c r="D1328" s="97" t="s">
        <v>447</v>
      </c>
      <c r="E1328" s="83" t="s">
        <v>289</v>
      </c>
      <c r="F1328" s="82">
        <v>43.671844145649978</v>
      </c>
      <c r="G1328" s="81">
        <v>0</v>
      </c>
      <c r="H1328" s="80">
        <v>0</v>
      </c>
    </row>
    <row r="1329" spans="2:8" x14ac:dyDescent="0.6">
      <c r="B1329" s="75" t="s">
        <v>125</v>
      </c>
      <c r="C1329" s="75" t="str">
        <f t="shared" si="20"/>
        <v>Illinois Wisconsin Arch</v>
      </c>
      <c r="D1329" s="97" t="s">
        <v>447</v>
      </c>
      <c r="E1329" s="83" t="s">
        <v>288</v>
      </c>
      <c r="F1329" s="82">
        <v>48.513160161833312</v>
      </c>
      <c r="G1329" s="81">
        <v>0</v>
      </c>
      <c r="H1329" s="80">
        <v>0</v>
      </c>
    </row>
    <row r="1330" spans="2:8" x14ac:dyDescent="0.6">
      <c r="B1330" s="75" t="s">
        <v>125</v>
      </c>
      <c r="C1330" s="75" t="str">
        <f t="shared" si="20"/>
        <v>Illinois Wisconsin Arch</v>
      </c>
      <c r="D1330" s="97" t="s">
        <v>447</v>
      </c>
      <c r="E1330" s="83" t="s">
        <v>287</v>
      </c>
      <c r="F1330" s="82">
        <v>48.52316016183331</v>
      </c>
      <c r="G1330" s="81">
        <v>0</v>
      </c>
      <c r="H1330" s="80">
        <v>0</v>
      </c>
    </row>
    <row r="1331" spans="2:8" x14ac:dyDescent="0.6">
      <c r="B1331" s="75" t="s">
        <v>125</v>
      </c>
      <c r="C1331" s="75" t="str">
        <f t="shared" si="20"/>
        <v>Illinois Wisconsin Arch</v>
      </c>
      <c r="D1331" s="97" t="s">
        <v>447</v>
      </c>
      <c r="E1331" s="83" t="s">
        <v>286</v>
      </c>
      <c r="F1331" s="82">
        <v>53.364476178016645</v>
      </c>
      <c r="G1331" s="81">
        <v>0</v>
      </c>
      <c r="H1331" s="80">
        <v>0</v>
      </c>
    </row>
    <row r="1332" spans="2:8" x14ac:dyDescent="0.6">
      <c r="B1332" s="75" t="s">
        <v>125</v>
      </c>
      <c r="C1332" s="75" t="str">
        <f t="shared" si="20"/>
        <v>Illinois Wisconsin Arch</v>
      </c>
      <c r="D1332" s="97" t="s">
        <v>447</v>
      </c>
      <c r="E1332" s="83" t="s">
        <v>285</v>
      </c>
      <c r="F1332" s="82">
        <v>53.374476178016643</v>
      </c>
      <c r="G1332" s="81">
        <v>0</v>
      </c>
      <c r="H1332" s="80">
        <v>0</v>
      </c>
    </row>
    <row r="1333" spans="2:8" x14ac:dyDescent="0.6">
      <c r="B1333" s="75" t="s">
        <v>125</v>
      </c>
      <c r="C1333" s="75" t="str">
        <f t="shared" si="20"/>
        <v>Illinois Wisconsin Arch</v>
      </c>
      <c r="D1333" s="97" t="s">
        <v>447</v>
      </c>
      <c r="E1333" s="83" t="s">
        <v>284</v>
      </c>
      <c r="F1333" s="82">
        <v>58.215792194199977</v>
      </c>
      <c r="G1333" s="81">
        <v>0</v>
      </c>
      <c r="H1333" s="80">
        <v>0</v>
      </c>
    </row>
    <row r="1334" spans="2:8" ht="13.75" thickBot="1" x14ac:dyDescent="0.75">
      <c r="B1334" s="75" t="s">
        <v>125</v>
      </c>
      <c r="C1334" s="75" t="str">
        <f t="shared" si="20"/>
        <v>Illinois Wisconsin Arch</v>
      </c>
      <c r="D1334" s="98" t="s">
        <v>447</v>
      </c>
      <c r="E1334" s="79" t="s">
        <v>282</v>
      </c>
      <c r="F1334" s="78">
        <v>58.225792194199975</v>
      </c>
      <c r="G1334" s="77">
        <v>0</v>
      </c>
      <c r="H1334" s="76">
        <v>0</v>
      </c>
    </row>
    <row r="1335" spans="2:8" x14ac:dyDescent="0.6">
      <c r="B1335" s="75" t="s">
        <v>127</v>
      </c>
      <c r="C1335" s="75" t="str">
        <f t="shared" si="20"/>
        <v>Indiana Cincinnati Arch</v>
      </c>
      <c r="D1335" s="96" t="s">
        <v>446</v>
      </c>
      <c r="E1335" s="87" t="s">
        <v>320</v>
      </c>
      <c r="F1335" s="86">
        <v>-29.107896097099989</v>
      </c>
      <c r="G1335" s="85">
        <v>0</v>
      </c>
      <c r="H1335" s="84">
        <v>0</v>
      </c>
    </row>
    <row r="1336" spans="2:8" x14ac:dyDescent="0.6">
      <c r="B1336" s="75" t="s">
        <v>127</v>
      </c>
      <c r="C1336" s="75" t="str">
        <f t="shared" si="20"/>
        <v>Indiana Cincinnati Arch</v>
      </c>
      <c r="D1336" s="97" t="s">
        <v>446</v>
      </c>
      <c r="E1336" s="83" t="s">
        <v>319</v>
      </c>
      <c r="F1336" s="82">
        <v>-29.097896097099987</v>
      </c>
      <c r="G1336" s="81">
        <v>0</v>
      </c>
      <c r="H1336" s="80">
        <v>0</v>
      </c>
    </row>
    <row r="1337" spans="2:8" x14ac:dyDescent="0.6">
      <c r="B1337" s="75" t="s">
        <v>127</v>
      </c>
      <c r="C1337" s="75" t="str">
        <f t="shared" si="20"/>
        <v>Indiana Cincinnati Arch</v>
      </c>
      <c r="D1337" s="97" t="s">
        <v>446</v>
      </c>
      <c r="E1337" s="83" t="s">
        <v>318</v>
      </c>
      <c r="F1337" s="82">
        <v>-24.256580080916656</v>
      </c>
      <c r="G1337" s="81">
        <v>0</v>
      </c>
      <c r="H1337" s="80">
        <v>0</v>
      </c>
    </row>
    <row r="1338" spans="2:8" x14ac:dyDescent="0.6">
      <c r="B1338" s="75" t="s">
        <v>127</v>
      </c>
      <c r="C1338" s="75" t="str">
        <f t="shared" si="20"/>
        <v>Indiana Cincinnati Arch</v>
      </c>
      <c r="D1338" s="97" t="s">
        <v>446</v>
      </c>
      <c r="E1338" s="83" t="s">
        <v>317</v>
      </c>
      <c r="F1338" s="82">
        <v>-24.246580080916655</v>
      </c>
      <c r="G1338" s="81">
        <v>0</v>
      </c>
      <c r="H1338" s="80">
        <v>0</v>
      </c>
    </row>
    <row r="1339" spans="2:8" x14ac:dyDescent="0.6">
      <c r="B1339" s="75" t="s">
        <v>127</v>
      </c>
      <c r="C1339" s="75" t="str">
        <f t="shared" si="20"/>
        <v>Indiana Cincinnati Arch</v>
      </c>
      <c r="D1339" s="97" t="s">
        <v>446</v>
      </c>
      <c r="E1339" s="83" t="s">
        <v>316</v>
      </c>
      <c r="F1339" s="82">
        <v>-19.405264064733323</v>
      </c>
      <c r="G1339" s="81">
        <v>0</v>
      </c>
      <c r="H1339" s="80">
        <v>0</v>
      </c>
    </row>
    <row r="1340" spans="2:8" x14ac:dyDescent="0.6">
      <c r="B1340" s="75" t="s">
        <v>127</v>
      </c>
      <c r="C1340" s="75" t="str">
        <f t="shared" si="20"/>
        <v>Indiana Cincinnati Arch</v>
      </c>
      <c r="D1340" s="97" t="s">
        <v>446</v>
      </c>
      <c r="E1340" s="83" t="s">
        <v>315</v>
      </c>
      <c r="F1340" s="82">
        <v>-19.395264064733322</v>
      </c>
      <c r="G1340" s="81">
        <v>0</v>
      </c>
      <c r="H1340" s="80">
        <v>0</v>
      </c>
    </row>
    <row r="1341" spans="2:8" x14ac:dyDescent="0.6">
      <c r="B1341" s="75" t="s">
        <v>127</v>
      </c>
      <c r="C1341" s="75" t="str">
        <f t="shared" si="20"/>
        <v>Indiana Cincinnati Arch</v>
      </c>
      <c r="D1341" s="97" t="s">
        <v>446</v>
      </c>
      <c r="E1341" s="83" t="s">
        <v>314</v>
      </c>
      <c r="F1341" s="82">
        <v>-14.553948048549994</v>
      </c>
      <c r="G1341" s="81">
        <v>0</v>
      </c>
      <c r="H1341" s="80">
        <v>0</v>
      </c>
    </row>
    <row r="1342" spans="2:8" x14ac:dyDescent="0.6">
      <c r="B1342" s="75" t="s">
        <v>127</v>
      </c>
      <c r="C1342" s="75" t="str">
        <f t="shared" si="20"/>
        <v>Indiana Cincinnati Arch</v>
      </c>
      <c r="D1342" s="97" t="s">
        <v>446</v>
      </c>
      <c r="E1342" s="83" t="s">
        <v>313</v>
      </c>
      <c r="F1342" s="82">
        <v>-14.543948048549995</v>
      </c>
      <c r="G1342" s="81">
        <v>0</v>
      </c>
      <c r="H1342" s="80">
        <v>0</v>
      </c>
    </row>
    <row r="1343" spans="2:8" x14ac:dyDescent="0.6">
      <c r="B1343" s="75" t="s">
        <v>127</v>
      </c>
      <c r="C1343" s="75" t="str">
        <f t="shared" si="20"/>
        <v>Indiana Cincinnati Arch</v>
      </c>
      <c r="D1343" s="97" t="s">
        <v>446</v>
      </c>
      <c r="E1343" s="83" t="s">
        <v>312</v>
      </c>
      <c r="F1343" s="82">
        <v>-9.7026320323666617</v>
      </c>
      <c r="G1343" s="81">
        <v>0</v>
      </c>
      <c r="H1343" s="80">
        <v>0</v>
      </c>
    </row>
    <row r="1344" spans="2:8" x14ac:dyDescent="0.6">
      <c r="B1344" s="75" t="s">
        <v>127</v>
      </c>
      <c r="C1344" s="75" t="str">
        <f t="shared" si="20"/>
        <v>Indiana Cincinnati Arch</v>
      </c>
      <c r="D1344" s="97" t="s">
        <v>446</v>
      </c>
      <c r="E1344" s="83" t="s">
        <v>311</v>
      </c>
      <c r="F1344" s="82">
        <v>-9.6926320323666619</v>
      </c>
      <c r="G1344" s="81">
        <v>0</v>
      </c>
      <c r="H1344" s="80">
        <v>0</v>
      </c>
    </row>
    <row r="1345" spans="2:8" x14ac:dyDescent="0.6">
      <c r="B1345" s="75" t="s">
        <v>127</v>
      </c>
      <c r="C1345" s="75" t="str">
        <f t="shared" si="20"/>
        <v>Indiana Cincinnati Arch</v>
      </c>
      <c r="D1345" s="97" t="s">
        <v>446</v>
      </c>
      <c r="E1345" s="83" t="s">
        <v>310</v>
      </c>
      <c r="F1345" s="82">
        <v>-4.8513160161833309</v>
      </c>
      <c r="G1345" s="81">
        <v>0</v>
      </c>
      <c r="H1345" s="80">
        <v>0</v>
      </c>
    </row>
    <row r="1346" spans="2:8" x14ac:dyDescent="0.6">
      <c r="B1346" s="75" t="s">
        <v>127</v>
      </c>
      <c r="C1346" s="75" t="str">
        <f t="shared" si="20"/>
        <v>Indiana Cincinnati Arch</v>
      </c>
      <c r="D1346" s="97" t="s">
        <v>446</v>
      </c>
      <c r="E1346" s="83" t="s">
        <v>309</v>
      </c>
      <c r="F1346" s="82">
        <v>-4.8413160161833311</v>
      </c>
      <c r="G1346" s="81">
        <v>0</v>
      </c>
      <c r="H1346" s="80">
        <v>0</v>
      </c>
    </row>
    <row r="1347" spans="2:8" x14ac:dyDescent="0.6">
      <c r="B1347" s="75" t="s">
        <v>127</v>
      </c>
      <c r="C1347" s="75" t="str">
        <f t="shared" si="20"/>
        <v>Indiana Cincinnati Arch</v>
      </c>
      <c r="D1347" s="97" t="s">
        <v>446</v>
      </c>
      <c r="E1347" s="83" t="s">
        <v>308</v>
      </c>
      <c r="F1347" s="82">
        <v>0</v>
      </c>
      <c r="G1347" s="81">
        <v>0</v>
      </c>
      <c r="H1347" s="80">
        <v>0</v>
      </c>
    </row>
    <row r="1348" spans="2:8" x14ac:dyDescent="0.6">
      <c r="B1348" s="75" t="s">
        <v>127</v>
      </c>
      <c r="C1348" s="75" t="str">
        <f t="shared" si="20"/>
        <v>Indiana Cincinnati Arch</v>
      </c>
      <c r="D1348" s="97" t="s">
        <v>446</v>
      </c>
      <c r="E1348" s="83" t="s">
        <v>307</v>
      </c>
      <c r="F1348" s="82">
        <v>0.01</v>
      </c>
      <c r="G1348" s="81">
        <v>0</v>
      </c>
      <c r="H1348" s="80">
        <v>0</v>
      </c>
    </row>
    <row r="1349" spans="2:8" x14ac:dyDescent="0.6">
      <c r="B1349" s="75" t="s">
        <v>127</v>
      </c>
      <c r="C1349" s="75" t="str">
        <f t="shared" ref="C1349:C1412" si="21">IF(D1349="",C1348,D1349)</f>
        <v>Indiana Cincinnati Arch</v>
      </c>
      <c r="D1349" s="97" t="s">
        <v>446</v>
      </c>
      <c r="E1349" s="83" t="s">
        <v>306</v>
      </c>
      <c r="F1349" s="82">
        <v>4.8513160161833309</v>
      </c>
      <c r="G1349" s="81">
        <v>0</v>
      </c>
      <c r="H1349" s="80">
        <v>0</v>
      </c>
    </row>
    <row r="1350" spans="2:8" x14ac:dyDescent="0.6">
      <c r="B1350" s="75" t="s">
        <v>127</v>
      </c>
      <c r="C1350" s="75" t="str">
        <f t="shared" si="21"/>
        <v>Indiana Cincinnati Arch</v>
      </c>
      <c r="D1350" s="97" t="s">
        <v>446</v>
      </c>
      <c r="E1350" s="83" t="s">
        <v>305</v>
      </c>
      <c r="F1350" s="82">
        <v>4.8613160161833306</v>
      </c>
      <c r="G1350" s="81">
        <v>18.781601751063764</v>
      </c>
      <c r="H1350" s="80">
        <v>939.08008755318826</v>
      </c>
    </row>
    <row r="1351" spans="2:8" x14ac:dyDescent="0.6">
      <c r="B1351" s="75" t="s">
        <v>127</v>
      </c>
      <c r="C1351" s="75" t="str">
        <f t="shared" si="21"/>
        <v>Indiana Cincinnati Arch</v>
      </c>
      <c r="D1351" s="97" t="s">
        <v>446</v>
      </c>
      <c r="E1351" s="83" t="s">
        <v>304</v>
      </c>
      <c r="F1351" s="82">
        <v>9.7026320323666617</v>
      </c>
      <c r="G1351" s="81">
        <v>0</v>
      </c>
      <c r="H1351" s="80">
        <v>0</v>
      </c>
    </row>
    <row r="1352" spans="2:8" x14ac:dyDescent="0.6">
      <c r="B1352" s="75" t="s">
        <v>127</v>
      </c>
      <c r="C1352" s="75" t="str">
        <f t="shared" si="21"/>
        <v>Indiana Cincinnati Arch</v>
      </c>
      <c r="D1352" s="97" t="s">
        <v>446</v>
      </c>
      <c r="E1352" s="83" t="s">
        <v>303</v>
      </c>
      <c r="F1352" s="82">
        <v>9.7126320323666615</v>
      </c>
      <c r="G1352" s="81">
        <v>6.5310143040693456</v>
      </c>
      <c r="H1352" s="80">
        <v>326.55071520346729</v>
      </c>
    </row>
    <row r="1353" spans="2:8" x14ac:dyDescent="0.6">
      <c r="B1353" s="75" t="s">
        <v>127</v>
      </c>
      <c r="C1353" s="75" t="str">
        <f t="shared" si="21"/>
        <v>Indiana Cincinnati Arch</v>
      </c>
      <c r="D1353" s="97" t="s">
        <v>446</v>
      </c>
      <c r="E1353" s="83" t="s">
        <v>302</v>
      </c>
      <c r="F1353" s="82">
        <v>14.553948048549994</v>
      </c>
      <c r="G1353" s="81">
        <v>0</v>
      </c>
      <c r="H1353" s="80">
        <v>0</v>
      </c>
    </row>
    <row r="1354" spans="2:8" x14ac:dyDescent="0.6">
      <c r="B1354" s="75" t="s">
        <v>127</v>
      </c>
      <c r="C1354" s="75" t="str">
        <f t="shared" si="21"/>
        <v>Indiana Cincinnati Arch</v>
      </c>
      <c r="D1354" s="97" t="s">
        <v>446</v>
      </c>
      <c r="E1354" s="83" t="s">
        <v>301</v>
      </c>
      <c r="F1354" s="82">
        <v>14.563948048549994</v>
      </c>
      <c r="G1354" s="81">
        <v>1.4291112187298742</v>
      </c>
      <c r="H1354" s="80">
        <v>71.455560936493711</v>
      </c>
    </row>
    <row r="1355" spans="2:8" x14ac:dyDescent="0.6">
      <c r="B1355" s="75" t="s">
        <v>127</v>
      </c>
      <c r="C1355" s="75" t="str">
        <f t="shared" si="21"/>
        <v>Indiana Cincinnati Arch</v>
      </c>
      <c r="D1355" s="97" t="s">
        <v>446</v>
      </c>
      <c r="E1355" s="83" t="s">
        <v>300</v>
      </c>
      <c r="F1355" s="82">
        <v>19.405264064733323</v>
      </c>
      <c r="G1355" s="81">
        <v>0</v>
      </c>
      <c r="H1355" s="80">
        <v>0</v>
      </c>
    </row>
    <row r="1356" spans="2:8" x14ac:dyDescent="0.6">
      <c r="B1356" s="75" t="s">
        <v>127</v>
      </c>
      <c r="C1356" s="75" t="str">
        <f t="shared" si="21"/>
        <v>Indiana Cincinnati Arch</v>
      </c>
      <c r="D1356" s="97" t="s">
        <v>446</v>
      </c>
      <c r="E1356" s="83" t="s">
        <v>299</v>
      </c>
      <c r="F1356" s="82">
        <v>19.415264064733325</v>
      </c>
      <c r="G1356" s="81">
        <v>0.41879979467316181</v>
      </c>
      <c r="H1356" s="80">
        <v>20.939989733658091</v>
      </c>
    </row>
    <row r="1357" spans="2:8" x14ac:dyDescent="0.6">
      <c r="B1357" s="75" t="s">
        <v>127</v>
      </c>
      <c r="C1357" s="75" t="str">
        <f t="shared" si="21"/>
        <v>Indiana Cincinnati Arch</v>
      </c>
      <c r="D1357" s="97" t="s">
        <v>446</v>
      </c>
      <c r="E1357" s="83" t="s">
        <v>298</v>
      </c>
      <c r="F1357" s="82">
        <v>24.256580080916656</v>
      </c>
      <c r="G1357" s="81">
        <v>0</v>
      </c>
      <c r="H1357" s="80">
        <v>0</v>
      </c>
    </row>
    <row r="1358" spans="2:8" x14ac:dyDescent="0.6">
      <c r="B1358" s="75" t="s">
        <v>127</v>
      </c>
      <c r="C1358" s="75" t="str">
        <f t="shared" si="21"/>
        <v>Indiana Cincinnati Arch</v>
      </c>
      <c r="D1358" s="97" t="s">
        <v>446</v>
      </c>
      <c r="E1358" s="83" t="s">
        <v>297</v>
      </c>
      <c r="F1358" s="82">
        <v>24.266580080916658</v>
      </c>
      <c r="G1358" s="81">
        <v>0.18117652793259265</v>
      </c>
      <c r="H1358" s="80">
        <v>9.0588263966296321</v>
      </c>
    </row>
    <row r="1359" spans="2:8" x14ac:dyDescent="0.6">
      <c r="B1359" s="75" t="s">
        <v>127</v>
      </c>
      <c r="C1359" s="75" t="str">
        <f t="shared" si="21"/>
        <v>Indiana Cincinnati Arch</v>
      </c>
      <c r="D1359" s="97" t="s">
        <v>446</v>
      </c>
      <c r="E1359" s="83" t="s">
        <v>296</v>
      </c>
      <c r="F1359" s="82">
        <v>29.107896097099989</v>
      </c>
      <c r="G1359" s="81">
        <v>0</v>
      </c>
      <c r="H1359" s="80">
        <v>0</v>
      </c>
    </row>
    <row r="1360" spans="2:8" x14ac:dyDescent="0.6">
      <c r="B1360" s="75" t="s">
        <v>127</v>
      </c>
      <c r="C1360" s="75" t="str">
        <f t="shared" si="21"/>
        <v>Indiana Cincinnati Arch</v>
      </c>
      <c r="D1360" s="97" t="s">
        <v>446</v>
      </c>
      <c r="E1360" s="83" t="s">
        <v>295</v>
      </c>
      <c r="F1360" s="82">
        <v>29.11789609709999</v>
      </c>
      <c r="G1360" s="81">
        <v>9.959853305788384E-2</v>
      </c>
      <c r="H1360" s="80">
        <v>4.9799266528941919</v>
      </c>
    </row>
    <row r="1361" spans="2:8" x14ac:dyDescent="0.6">
      <c r="B1361" s="75" t="s">
        <v>127</v>
      </c>
      <c r="C1361" s="75" t="str">
        <f t="shared" si="21"/>
        <v>Indiana Cincinnati Arch</v>
      </c>
      <c r="D1361" s="97" t="s">
        <v>446</v>
      </c>
      <c r="E1361" s="83" t="s">
        <v>294</v>
      </c>
      <c r="F1361" s="82">
        <v>33.959212113283321</v>
      </c>
      <c r="G1361" s="81">
        <v>0</v>
      </c>
      <c r="H1361" s="80">
        <v>0</v>
      </c>
    </row>
    <row r="1362" spans="2:8" x14ac:dyDescent="0.6">
      <c r="B1362" s="75" t="s">
        <v>127</v>
      </c>
      <c r="C1362" s="75" t="str">
        <f t="shared" si="21"/>
        <v>Indiana Cincinnati Arch</v>
      </c>
      <c r="D1362" s="97" t="s">
        <v>446</v>
      </c>
      <c r="E1362" s="83" t="s">
        <v>293</v>
      </c>
      <c r="F1362" s="82">
        <v>33.969212113283319</v>
      </c>
      <c r="G1362" s="81">
        <v>1.3425996686702598E-2</v>
      </c>
      <c r="H1362" s="80">
        <v>0.67129983433512996</v>
      </c>
    </row>
    <row r="1363" spans="2:8" x14ac:dyDescent="0.6">
      <c r="B1363" s="75" t="s">
        <v>127</v>
      </c>
      <c r="C1363" s="75" t="str">
        <f t="shared" si="21"/>
        <v>Indiana Cincinnati Arch</v>
      </c>
      <c r="D1363" s="97" t="s">
        <v>446</v>
      </c>
      <c r="E1363" s="83" t="s">
        <v>292</v>
      </c>
      <c r="F1363" s="82">
        <v>38.810528129466647</v>
      </c>
      <c r="G1363" s="81">
        <v>0</v>
      </c>
      <c r="H1363" s="80">
        <v>0</v>
      </c>
    </row>
    <row r="1364" spans="2:8" x14ac:dyDescent="0.6">
      <c r="B1364" s="75" t="s">
        <v>127</v>
      </c>
      <c r="C1364" s="75" t="str">
        <f t="shared" si="21"/>
        <v>Indiana Cincinnati Arch</v>
      </c>
      <c r="D1364" s="97" t="s">
        <v>446</v>
      </c>
      <c r="E1364" s="83" t="s">
        <v>291</v>
      </c>
      <c r="F1364" s="82">
        <v>38.820528129466645</v>
      </c>
      <c r="G1364" s="81">
        <v>2.0184715348009249E-2</v>
      </c>
      <c r="H1364" s="80">
        <v>1.0092357674004626</v>
      </c>
    </row>
    <row r="1365" spans="2:8" x14ac:dyDescent="0.6">
      <c r="B1365" s="75" t="s">
        <v>127</v>
      </c>
      <c r="C1365" s="75" t="str">
        <f t="shared" si="21"/>
        <v>Indiana Cincinnati Arch</v>
      </c>
      <c r="D1365" s="97" t="s">
        <v>446</v>
      </c>
      <c r="E1365" s="83" t="s">
        <v>290</v>
      </c>
      <c r="F1365" s="82">
        <v>43.66184414564998</v>
      </c>
      <c r="G1365" s="81">
        <v>0</v>
      </c>
      <c r="H1365" s="80">
        <v>0</v>
      </c>
    </row>
    <row r="1366" spans="2:8" x14ac:dyDescent="0.6">
      <c r="B1366" s="75" t="s">
        <v>127</v>
      </c>
      <c r="C1366" s="75" t="str">
        <f t="shared" si="21"/>
        <v>Indiana Cincinnati Arch</v>
      </c>
      <c r="D1366" s="97" t="s">
        <v>446</v>
      </c>
      <c r="E1366" s="83" t="s">
        <v>289</v>
      </c>
      <c r="F1366" s="82">
        <v>43.671844145649978</v>
      </c>
      <c r="G1366" s="81">
        <v>3.9560952731341305E-3</v>
      </c>
      <c r="H1366" s="80">
        <v>0.19780476365670654</v>
      </c>
    </row>
    <row r="1367" spans="2:8" x14ac:dyDescent="0.6">
      <c r="B1367" s="75" t="s">
        <v>127</v>
      </c>
      <c r="C1367" s="75" t="str">
        <f t="shared" si="21"/>
        <v>Indiana Cincinnati Arch</v>
      </c>
      <c r="D1367" s="97" t="s">
        <v>446</v>
      </c>
      <c r="E1367" s="83" t="s">
        <v>288</v>
      </c>
      <c r="F1367" s="82">
        <v>48.513160161833312</v>
      </c>
      <c r="G1367" s="81">
        <v>0</v>
      </c>
      <c r="H1367" s="80">
        <v>0</v>
      </c>
    </row>
    <row r="1368" spans="2:8" x14ac:dyDescent="0.6">
      <c r="B1368" s="75" t="s">
        <v>127</v>
      </c>
      <c r="C1368" s="75" t="str">
        <f t="shared" si="21"/>
        <v>Indiana Cincinnati Arch</v>
      </c>
      <c r="D1368" s="97" t="s">
        <v>446</v>
      </c>
      <c r="E1368" s="83" t="s">
        <v>287</v>
      </c>
      <c r="F1368" s="82">
        <v>48.52316016183331</v>
      </c>
      <c r="G1368" s="81">
        <v>9.8120040936090069E-3</v>
      </c>
      <c r="H1368" s="80">
        <v>0.49060020468045029</v>
      </c>
    </row>
    <row r="1369" spans="2:8" x14ac:dyDescent="0.6">
      <c r="B1369" s="75" t="s">
        <v>127</v>
      </c>
      <c r="C1369" s="75" t="str">
        <f t="shared" si="21"/>
        <v>Indiana Cincinnati Arch</v>
      </c>
      <c r="D1369" s="97" t="s">
        <v>446</v>
      </c>
      <c r="E1369" s="83" t="s">
        <v>286</v>
      </c>
      <c r="F1369" s="82">
        <v>53.364476178016645</v>
      </c>
      <c r="G1369" s="81">
        <v>0</v>
      </c>
      <c r="H1369" s="80">
        <v>0</v>
      </c>
    </row>
    <row r="1370" spans="2:8" x14ac:dyDescent="0.6">
      <c r="B1370" s="75" t="s">
        <v>127</v>
      </c>
      <c r="C1370" s="75" t="str">
        <f t="shared" si="21"/>
        <v>Indiana Cincinnati Arch</v>
      </c>
      <c r="D1370" s="97" t="s">
        <v>446</v>
      </c>
      <c r="E1370" s="83" t="s">
        <v>285</v>
      </c>
      <c r="F1370" s="82">
        <v>53.374476178016643</v>
      </c>
      <c r="G1370" s="81">
        <v>0</v>
      </c>
      <c r="H1370" s="80">
        <v>0</v>
      </c>
    </row>
    <row r="1371" spans="2:8" x14ac:dyDescent="0.6">
      <c r="B1371" s="75" t="s">
        <v>127</v>
      </c>
      <c r="C1371" s="75" t="str">
        <f t="shared" si="21"/>
        <v>Indiana Cincinnati Arch</v>
      </c>
      <c r="D1371" s="97" t="s">
        <v>446</v>
      </c>
      <c r="E1371" s="83" t="s">
        <v>284</v>
      </c>
      <c r="F1371" s="82">
        <v>58.215792194199977</v>
      </c>
      <c r="G1371" s="81">
        <v>0</v>
      </c>
      <c r="H1371" s="80">
        <v>0</v>
      </c>
    </row>
    <row r="1372" spans="2:8" ht="13.75" thickBot="1" x14ac:dyDescent="0.75">
      <c r="B1372" s="75" t="s">
        <v>127</v>
      </c>
      <c r="C1372" s="75" t="str">
        <f t="shared" si="21"/>
        <v>Indiana Cincinnati Arch</v>
      </c>
      <c r="D1372" s="98" t="s">
        <v>446</v>
      </c>
      <c r="E1372" s="79" t="s">
        <v>282</v>
      </c>
      <c r="F1372" s="78">
        <v>58.225792194199975</v>
      </c>
      <c r="G1372" s="77">
        <v>1.124708890988016E-2</v>
      </c>
      <c r="H1372" s="76">
        <v>0.56235444549400793</v>
      </c>
    </row>
    <row r="1373" spans="2:8" x14ac:dyDescent="0.6">
      <c r="B1373" s="75" t="s">
        <v>125</v>
      </c>
      <c r="C1373" s="75" t="str">
        <f t="shared" si="21"/>
        <v>Indiana Illinois Basin</v>
      </c>
      <c r="D1373" s="96" t="s">
        <v>445</v>
      </c>
      <c r="E1373" s="87" t="s">
        <v>320</v>
      </c>
      <c r="F1373" s="86">
        <v>-29.107896097099989</v>
      </c>
      <c r="G1373" s="85">
        <v>0</v>
      </c>
      <c r="H1373" s="84">
        <v>0</v>
      </c>
    </row>
    <row r="1374" spans="2:8" x14ac:dyDescent="0.6">
      <c r="B1374" s="75" t="s">
        <v>125</v>
      </c>
      <c r="C1374" s="75" t="str">
        <f t="shared" si="21"/>
        <v>Indiana Illinois Basin</v>
      </c>
      <c r="D1374" s="97" t="s">
        <v>445</v>
      </c>
      <c r="E1374" s="83" t="s">
        <v>319</v>
      </c>
      <c r="F1374" s="82">
        <v>-29.097896097099987</v>
      </c>
      <c r="G1374" s="81">
        <v>0</v>
      </c>
      <c r="H1374" s="80">
        <v>0</v>
      </c>
    </row>
    <row r="1375" spans="2:8" x14ac:dyDescent="0.6">
      <c r="B1375" s="75" t="s">
        <v>125</v>
      </c>
      <c r="C1375" s="75" t="str">
        <f t="shared" si="21"/>
        <v>Indiana Illinois Basin</v>
      </c>
      <c r="D1375" s="97" t="s">
        <v>445</v>
      </c>
      <c r="E1375" s="83" t="s">
        <v>318</v>
      </c>
      <c r="F1375" s="82">
        <v>-24.256580080916656</v>
      </c>
      <c r="G1375" s="81">
        <v>0</v>
      </c>
      <c r="H1375" s="80">
        <v>0</v>
      </c>
    </row>
    <row r="1376" spans="2:8" x14ac:dyDescent="0.6">
      <c r="B1376" s="75" t="s">
        <v>125</v>
      </c>
      <c r="C1376" s="75" t="str">
        <f t="shared" si="21"/>
        <v>Indiana Illinois Basin</v>
      </c>
      <c r="D1376" s="97" t="s">
        <v>445</v>
      </c>
      <c r="E1376" s="83" t="s">
        <v>317</v>
      </c>
      <c r="F1376" s="82">
        <v>-24.246580080916655</v>
      </c>
      <c r="G1376" s="81">
        <v>0</v>
      </c>
      <c r="H1376" s="80">
        <v>0</v>
      </c>
    </row>
    <row r="1377" spans="2:8" x14ac:dyDescent="0.6">
      <c r="B1377" s="75" t="s">
        <v>125</v>
      </c>
      <c r="C1377" s="75" t="str">
        <f t="shared" si="21"/>
        <v>Indiana Illinois Basin</v>
      </c>
      <c r="D1377" s="97" t="s">
        <v>445</v>
      </c>
      <c r="E1377" s="83" t="s">
        <v>316</v>
      </c>
      <c r="F1377" s="82">
        <v>-19.405264064733323</v>
      </c>
      <c r="G1377" s="81">
        <v>0</v>
      </c>
      <c r="H1377" s="80">
        <v>0</v>
      </c>
    </row>
    <row r="1378" spans="2:8" x14ac:dyDescent="0.6">
      <c r="B1378" s="75" t="s">
        <v>125</v>
      </c>
      <c r="C1378" s="75" t="str">
        <f t="shared" si="21"/>
        <v>Indiana Illinois Basin</v>
      </c>
      <c r="D1378" s="97" t="s">
        <v>445</v>
      </c>
      <c r="E1378" s="83" t="s">
        <v>315</v>
      </c>
      <c r="F1378" s="82">
        <v>-19.395264064733322</v>
      </c>
      <c r="G1378" s="81">
        <v>0</v>
      </c>
      <c r="H1378" s="80">
        <v>0</v>
      </c>
    </row>
    <row r="1379" spans="2:8" x14ac:dyDescent="0.6">
      <c r="B1379" s="75" t="s">
        <v>125</v>
      </c>
      <c r="C1379" s="75" t="str">
        <f t="shared" si="21"/>
        <v>Indiana Illinois Basin</v>
      </c>
      <c r="D1379" s="97" t="s">
        <v>445</v>
      </c>
      <c r="E1379" s="83" t="s">
        <v>314</v>
      </c>
      <c r="F1379" s="82">
        <v>-14.553948048549994</v>
      </c>
      <c r="G1379" s="81">
        <v>0</v>
      </c>
      <c r="H1379" s="80">
        <v>0</v>
      </c>
    </row>
    <row r="1380" spans="2:8" x14ac:dyDescent="0.6">
      <c r="B1380" s="75" t="s">
        <v>125</v>
      </c>
      <c r="C1380" s="75" t="str">
        <f t="shared" si="21"/>
        <v>Indiana Illinois Basin</v>
      </c>
      <c r="D1380" s="97" t="s">
        <v>445</v>
      </c>
      <c r="E1380" s="83" t="s">
        <v>313</v>
      </c>
      <c r="F1380" s="82">
        <v>-14.543948048549995</v>
      </c>
      <c r="G1380" s="81">
        <v>0</v>
      </c>
      <c r="H1380" s="80">
        <v>0</v>
      </c>
    </row>
    <row r="1381" spans="2:8" x14ac:dyDescent="0.6">
      <c r="B1381" s="75" t="s">
        <v>125</v>
      </c>
      <c r="C1381" s="75" t="str">
        <f t="shared" si="21"/>
        <v>Indiana Illinois Basin</v>
      </c>
      <c r="D1381" s="97" t="s">
        <v>445</v>
      </c>
      <c r="E1381" s="83" t="s">
        <v>312</v>
      </c>
      <c r="F1381" s="82">
        <v>-9.7026320323666617</v>
      </c>
      <c r="G1381" s="81">
        <v>0</v>
      </c>
      <c r="H1381" s="80">
        <v>0</v>
      </c>
    </row>
    <row r="1382" spans="2:8" x14ac:dyDescent="0.6">
      <c r="B1382" s="75" t="s">
        <v>125</v>
      </c>
      <c r="C1382" s="75" t="str">
        <f t="shared" si="21"/>
        <v>Indiana Illinois Basin</v>
      </c>
      <c r="D1382" s="97" t="s">
        <v>445</v>
      </c>
      <c r="E1382" s="83" t="s">
        <v>311</v>
      </c>
      <c r="F1382" s="82">
        <v>-9.6926320323666619</v>
      </c>
      <c r="G1382" s="81">
        <v>0</v>
      </c>
      <c r="H1382" s="80">
        <v>0</v>
      </c>
    </row>
    <row r="1383" spans="2:8" x14ac:dyDescent="0.6">
      <c r="B1383" s="75" t="s">
        <v>125</v>
      </c>
      <c r="C1383" s="75" t="str">
        <f t="shared" si="21"/>
        <v>Indiana Illinois Basin</v>
      </c>
      <c r="D1383" s="97" t="s">
        <v>445</v>
      </c>
      <c r="E1383" s="83" t="s">
        <v>310</v>
      </c>
      <c r="F1383" s="82">
        <v>-4.8513160161833309</v>
      </c>
      <c r="G1383" s="81">
        <v>0</v>
      </c>
      <c r="H1383" s="80">
        <v>0</v>
      </c>
    </row>
    <row r="1384" spans="2:8" x14ac:dyDescent="0.6">
      <c r="B1384" s="75" t="s">
        <v>125</v>
      </c>
      <c r="C1384" s="75" t="str">
        <f t="shared" si="21"/>
        <v>Indiana Illinois Basin</v>
      </c>
      <c r="D1384" s="97" t="s">
        <v>445</v>
      </c>
      <c r="E1384" s="83" t="s">
        <v>309</v>
      </c>
      <c r="F1384" s="82">
        <v>-4.8413160161833311</v>
      </c>
      <c r="G1384" s="81">
        <v>0</v>
      </c>
      <c r="H1384" s="80">
        <v>0</v>
      </c>
    </row>
    <row r="1385" spans="2:8" x14ac:dyDescent="0.6">
      <c r="B1385" s="75" t="s">
        <v>125</v>
      </c>
      <c r="C1385" s="75" t="str">
        <f t="shared" si="21"/>
        <v>Indiana Illinois Basin</v>
      </c>
      <c r="D1385" s="97" t="s">
        <v>445</v>
      </c>
      <c r="E1385" s="83" t="s">
        <v>308</v>
      </c>
      <c r="F1385" s="82">
        <v>0</v>
      </c>
      <c r="G1385" s="81">
        <v>0</v>
      </c>
      <c r="H1385" s="80">
        <v>0</v>
      </c>
    </row>
    <row r="1386" spans="2:8" x14ac:dyDescent="0.6">
      <c r="B1386" s="75" t="s">
        <v>125</v>
      </c>
      <c r="C1386" s="75" t="str">
        <f t="shared" si="21"/>
        <v>Indiana Illinois Basin</v>
      </c>
      <c r="D1386" s="97" t="s">
        <v>445</v>
      </c>
      <c r="E1386" s="83" t="s">
        <v>307</v>
      </c>
      <c r="F1386" s="82">
        <v>0.01</v>
      </c>
      <c r="G1386" s="81">
        <v>0</v>
      </c>
      <c r="H1386" s="80">
        <v>0</v>
      </c>
    </row>
    <row r="1387" spans="2:8" x14ac:dyDescent="0.6">
      <c r="B1387" s="75" t="s">
        <v>125</v>
      </c>
      <c r="C1387" s="75" t="str">
        <f t="shared" si="21"/>
        <v>Indiana Illinois Basin</v>
      </c>
      <c r="D1387" s="97" t="s">
        <v>445</v>
      </c>
      <c r="E1387" s="83" t="s">
        <v>306</v>
      </c>
      <c r="F1387" s="82">
        <v>4.8513160161833309</v>
      </c>
      <c r="G1387" s="81">
        <v>0</v>
      </c>
      <c r="H1387" s="80">
        <v>0</v>
      </c>
    </row>
    <row r="1388" spans="2:8" x14ac:dyDescent="0.6">
      <c r="B1388" s="75" t="s">
        <v>125</v>
      </c>
      <c r="C1388" s="75" t="str">
        <f t="shared" si="21"/>
        <v>Indiana Illinois Basin</v>
      </c>
      <c r="D1388" s="97" t="s">
        <v>445</v>
      </c>
      <c r="E1388" s="83" t="s">
        <v>305</v>
      </c>
      <c r="F1388" s="82">
        <v>4.8613160161833306</v>
      </c>
      <c r="G1388" s="81">
        <v>85.457253554778106</v>
      </c>
      <c r="H1388" s="80">
        <v>4272.8626777389054</v>
      </c>
    </row>
    <row r="1389" spans="2:8" x14ac:dyDescent="0.6">
      <c r="B1389" s="75" t="s">
        <v>125</v>
      </c>
      <c r="C1389" s="75" t="str">
        <f t="shared" si="21"/>
        <v>Indiana Illinois Basin</v>
      </c>
      <c r="D1389" s="97" t="s">
        <v>445</v>
      </c>
      <c r="E1389" s="83" t="s">
        <v>304</v>
      </c>
      <c r="F1389" s="82">
        <v>9.7026320323666617</v>
      </c>
      <c r="G1389" s="81">
        <v>0</v>
      </c>
      <c r="H1389" s="80">
        <v>0</v>
      </c>
    </row>
    <row r="1390" spans="2:8" x14ac:dyDescent="0.6">
      <c r="B1390" s="75" t="s">
        <v>125</v>
      </c>
      <c r="C1390" s="75" t="str">
        <f t="shared" si="21"/>
        <v>Indiana Illinois Basin</v>
      </c>
      <c r="D1390" s="97" t="s">
        <v>445</v>
      </c>
      <c r="E1390" s="83" t="s">
        <v>303</v>
      </c>
      <c r="F1390" s="82">
        <v>9.7126320323666615</v>
      </c>
      <c r="G1390" s="81">
        <v>21.00064547290793</v>
      </c>
      <c r="H1390" s="80">
        <v>1050.0322736453966</v>
      </c>
    </row>
    <row r="1391" spans="2:8" x14ac:dyDescent="0.6">
      <c r="B1391" s="75" t="s">
        <v>125</v>
      </c>
      <c r="C1391" s="75" t="str">
        <f t="shared" si="21"/>
        <v>Indiana Illinois Basin</v>
      </c>
      <c r="D1391" s="97" t="s">
        <v>445</v>
      </c>
      <c r="E1391" s="83" t="s">
        <v>302</v>
      </c>
      <c r="F1391" s="82">
        <v>14.553948048549994</v>
      </c>
      <c r="G1391" s="81">
        <v>0</v>
      </c>
      <c r="H1391" s="80">
        <v>0</v>
      </c>
    </row>
    <row r="1392" spans="2:8" x14ac:dyDescent="0.6">
      <c r="B1392" s="75" t="s">
        <v>125</v>
      </c>
      <c r="C1392" s="75" t="str">
        <f t="shared" si="21"/>
        <v>Indiana Illinois Basin</v>
      </c>
      <c r="D1392" s="97" t="s">
        <v>445</v>
      </c>
      <c r="E1392" s="83" t="s">
        <v>301</v>
      </c>
      <c r="F1392" s="82">
        <v>14.563948048549994</v>
      </c>
      <c r="G1392" s="81">
        <v>1.6164425379784453</v>
      </c>
      <c r="H1392" s="80">
        <v>80.822126898922264</v>
      </c>
    </row>
    <row r="1393" spans="2:8" x14ac:dyDescent="0.6">
      <c r="B1393" s="75" t="s">
        <v>125</v>
      </c>
      <c r="C1393" s="75" t="str">
        <f t="shared" si="21"/>
        <v>Indiana Illinois Basin</v>
      </c>
      <c r="D1393" s="97" t="s">
        <v>445</v>
      </c>
      <c r="E1393" s="83" t="s">
        <v>300</v>
      </c>
      <c r="F1393" s="82">
        <v>19.405264064733323</v>
      </c>
      <c r="G1393" s="81">
        <v>0</v>
      </c>
      <c r="H1393" s="80">
        <v>0</v>
      </c>
    </row>
    <row r="1394" spans="2:8" x14ac:dyDescent="0.6">
      <c r="B1394" s="75" t="s">
        <v>125</v>
      </c>
      <c r="C1394" s="75" t="str">
        <f t="shared" si="21"/>
        <v>Indiana Illinois Basin</v>
      </c>
      <c r="D1394" s="97" t="s">
        <v>445</v>
      </c>
      <c r="E1394" s="83" t="s">
        <v>299</v>
      </c>
      <c r="F1394" s="82">
        <v>19.415264064733325</v>
      </c>
      <c r="G1394" s="81">
        <v>0.36765362206300467</v>
      </c>
      <c r="H1394" s="80">
        <v>18.382681103150233</v>
      </c>
    </row>
    <row r="1395" spans="2:8" x14ac:dyDescent="0.6">
      <c r="B1395" s="75" t="s">
        <v>125</v>
      </c>
      <c r="C1395" s="75" t="str">
        <f t="shared" si="21"/>
        <v>Indiana Illinois Basin</v>
      </c>
      <c r="D1395" s="97" t="s">
        <v>445</v>
      </c>
      <c r="E1395" s="83" t="s">
        <v>298</v>
      </c>
      <c r="F1395" s="82">
        <v>24.256580080916656</v>
      </c>
      <c r="G1395" s="81">
        <v>0</v>
      </c>
      <c r="H1395" s="80">
        <v>0</v>
      </c>
    </row>
    <row r="1396" spans="2:8" x14ac:dyDescent="0.6">
      <c r="B1396" s="75" t="s">
        <v>125</v>
      </c>
      <c r="C1396" s="75" t="str">
        <f t="shared" si="21"/>
        <v>Indiana Illinois Basin</v>
      </c>
      <c r="D1396" s="97" t="s">
        <v>445</v>
      </c>
      <c r="E1396" s="83" t="s">
        <v>297</v>
      </c>
      <c r="F1396" s="82">
        <v>24.266580080916658</v>
      </c>
      <c r="G1396" s="81">
        <v>0.16202104805341477</v>
      </c>
      <c r="H1396" s="80">
        <v>8.1010524026707369</v>
      </c>
    </row>
    <row r="1397" spans="2:8" x14ac:dyDescent="0.6">
      <c r="B1397" s="75" t="s">
        <v>125</v>
      </c>
      <c r="C1397" s="75" t="str">
        <f t="shared" si="21"/>
        <v>Indiana Illinois Basin</v>
      </c>
      <c r="D1397" s="97" t="s">
        <v>445</v>
      </c>
      <c r="E1397" s="83" t="s">
        <v>296</v>
      </c>
      <c r="F1397" s="82">
        <v>29.107896097099989</v>
      </c>
      <c r="G1397" s="81">
        <v>0</v>
      </c>
      <c r="H1397" s="80">
        <v>0</v>
      </c>
    </row>
    <row r="1398" spans="2:8" x14ac:dyDescent="0.6">
      <c r="B1398" s="75" t="s">
        <v>125</v>
      </c>
      <c r="C1398" s="75" t="str">
        <f t="shared" si="21"/>
        <v>Indiana Illinois Basin</v>
      </c>
      <c r="D1398" s="97" t="s">
        <v>445</v>
      </c>
      <c r="E1398" s="83" t="s">
        <v>295</v>
      </c>
      <c r="F1398" s="82">
        <v>29.11789609709999</v>
      </c>
      <c r="G1398" s="81">
        <v>0.11798570584592848</v>
      </c>
      <c r="H1398" s="80">
        <v>5.8992852922964234</v>
      </c>
    </row>
    <row r="1399" spans="2:8" x14ac:dyDescent="0.6">
      <c r="B1399" s="75" t="s">
        <v>125</v>
      </c>
      <c r="C1399" s="75" t="str">
        <f t="shared" si="21"/>
        <v>Indiana Illinois Basin</v>
      </c>
      <c r="D1399" s="97" t="s">
        <v>445</v>
      </c>
      <c r="E1399" s="83" t="s">
        <v>294</v>
      </c>
      <c r="F1399" s="82">
        <v>33.959212113283321</v>
      </c>
      <c r="G1399" s="81">
        <v>0</v>
      </c>
      <c r="H1399" s="80">
        <v>0</v>
      </c>
    </row>
    <row r="1400" spans="2:8" x14ac:dyDescent="0.6">
      <c r="B1400" s="75" t="s">
        <v>125</v>
      </c>
      <c r="C1400" s="75" t="str">
        <f t="shared" si="21"/>
        <v>Indiana Illinois Basin</v>
      </c>
      <c r="D1400" s="97" t="s">
        <v>445</v>
      </c>
      <c r="E1400" s="83" t="s">
        <v>293</v>
      </c>
      <c r="F1400" s="82">
        <v>33.969212113283319</v>
      </c>
      <c r="G1400" s="81">
        <v>0.11258842702825975</v>
      </c>
      <c r="H1400" s="80">
        <v>5.6294213514129874</v>
      </c>
    </row>
    <row r="1401" spans="2:8" x14ac:dyDescent="0.6">
      <c r="B1401" s="75" t="s">
        <v>125</v>
      </c>
      <c r="C1401" s="75" t="str">
        <f t="shared" si="21"/>
        <v>Indiana Illinois Basin</v>
      </c>
      <c r="D1401" s="97" t="s">
        <v>445</v>
      </c>
      <c r="E1401" s="83" t="s">
        <v>292</v>
      </c>
      <c r="F1401" s="82">
        <v>38.810528129466647</v>
      </c>
      <c r="G1401" s="81">
        <v>0</v>
      </c>
      <c r="H1401" s="80">
        <v>0</v>
      </c>
    </row>
    <row r="1402" spans="2:8" x14ac:dyDescent="0.6">
      <c r="B1402" s="75" t="s">
        <v>125</v>
      </c>
      <c r="C1402" s="75" t="str">
        <f t="shared" si="21"/>
        <v>Indiana Illinois Basin</v>
      </c>
      <c r="D1402" s="97" t="s">
        <v>445</v>
      </c>
      <c r="E1402" s="83" t="s">
        <v>291</v>
      </c>
      <c r="F1402" s="82">
        <v>38.820528129466645</v>
      </c>
      <c r="G1402" s="81">
        <v>0.23765111659724036</v>
      </c>
      <c r="H1402" s="80">
        <v>11.882555829862019</v>
      </c>
    </row>
    <row r="1403" spans="2:8" x14ac:dyDescent="0.6">
      <c r="B1403" s="75" t="s">
        <v>125</v>
      </c>
      <c r="C1403" s="75" t="str">
        <f t="shared" si="21"/>
        <v>Indiana Illinois Basin</v>
      </c>
      <c r="D1403" s="97" t="s">
        <v>445</v>
      </c>
      <c r="E1403" s="83" t="s">
        <v>290</v>
      </c>
      <c r="F1403" s="82">
        <v>43.66184414564998</v>
      </c>
      <c r="G1403" s="81">
        <v>0</v>
      </c>
      <c r="H1403" s="80">
        <v>0</v>
      </c>
    </row>
    <row r="1404" spans="2:8" x14ac:dyDescent="0.6">
      <c r="B1404" s="75" t="s">
        <v>125</v>
      </c>
      <c r="C1404" s="75" t="str">
        <f t="shared" si="21"/>
        <v>Indiana Illinois Basin</v>
      </c>
      <c r="D1404" s="97" t="s">
        <v>445</v>
      </c>
      <c r="E1404" s="83" t="s">
        <v>289</v>
      </c>
      <c r="F1404" s="82">
        <v>43.671844145649978</v>
      </c>
      <c r="G1404" s="81">
        <v>0.14755229891917523</v>
      </c>
      <c r="H1404" s="80">
        <v>7.3776149459587614</v>
      </c>
    </row>
    <row r="1405" spans="2:8" x14ac:dyDescent="0.6">
      <c r="B1405" s="75" t="s">
        <v>125</v>
      </c>
      <c r="C1405" s="75" t="str">
        <f t="shared" si="21"/>
        <v>Indiana Illinois Basin</v>
      </c>
      <c r="D1405" s="97" t="s">
        <v>445</v>
      </c>
      <c r="E1405" s="83" t="s">
        <v>288</v>
      </c>
      <c r="F1405" s="82">
        <v>48.513160161833312</v>
      </c>
      <c r="G1405" s="81">
        <v>0</v>
      </c>
      <c r="H1405" s="80">
        <v>0</v>
      </c>
    </row>
    <row r="1406" spans="2:8" x14ac:dyDescent="0.6">
      <c r="B1406" s="75" t="s">
        <v>125</v>
      </c>
      <c r="C1406" s="75" t="str">
        <f t="shared" si="21"/>
        <v>Indiana Illinois Basin</v>
      </c>
      <c r="D1406" s="97" t="s">
        <v>445</v>
      </c>
      <c r="E1406" s="83" t="s">
        <v>287</v>
      </c>
      <c r="F1406" s="82">
        <v>48.52316016183331</v>
      </c>
      <c r="G1406" s="81">
        <v>4.9191267606090362E-2</v>
      </c>
      <c r="H1406" s="80">
        <v>2.4595633803045183</v>
      </c>
    </row>
    <row r="1407" spans="2:8" x14ac:dyDescent="0.6">
      <c r="B1407" s="75" t="s">
        <v>125</v>
      </c>
      <c r="C1407" s="75" t="str">
        <f t="shared" si="21"/>
        <v>Indiana Illinois Basin</v>
      </c>
      <c r="D1407" s="97" t="s">
        <v>445</v>
      </c>
      <c r="E1407" s="83" t="s">
        <v>286</v>
      </c>
      <c r="F1407" s="82">
        <v>53.364476178016645</v>
      </c>
      <c r="G1407" s="81">
        <v>0</v>
      </c>
      <c r="H1407" s="80">
        <v>0</v>
      </c>
    </row>
    <row r="1408" spans="2:8" x14ac:dyDescent="0.6">
      <c r="B1408" s="75" t="s">
        <v>125</v>
      </c>
      <c r="C1408" s="75" t="str">
        <f t="shared" si="21"/>
        <v>Indiana Illinois Basin</v>
      </c>
      <c r="D1408" s="97" t="s">
        <v>445</v>
      </c>
      <c r="E1408" s="83" t="s">
        <v>285</v>
      </c>
      <c r="F1408" s="82">
        <v>53.374476178016643</v>
      </c>
      <c r="G1408" s="81">
        <v>1.5592491452644889E-2</v>
      </c>
      <c r="H1408" s="80">
        <v>0.77962457263224449</v>
      </c>
    </row>
    <row r="1409" spans="2:8" x14ac:dyDescent="0.6">
      <c r="B1409" s="75" t="s">
        <v>125</v>
      </c>
      <c r="C1409" s="75" t="str">
        <f t="shared" si="21"/>
        <v>Indiana Illinois Basin</v>
      </c>
      <c r="D1409" s="97" t="s">
        <v>445</v>
      </c>
      <c r="E1409" s="83" t="s">
        <v>284</v>
      </c>
      <c r="F1409" s="82">
        <v>58.215792194199977</v>
      </c>
      <c r="G1409" s="81">
        <v>0</v>
      </c>
      <c r="H1409" s="80">
        <v>0</v>
      </c>
    </row>
    <row r="1410" spans="2:8" ht="13.75" thickBot="1" x14ac:dyDescent="0.75">
      <c r="B1410" s="75" t="s">
        <v>125</v>
      </c>
      <c r="C1410" s="75" t="str">
        <f t="shared" si="21"/>
        <v>Indiana Illinois Basin</v>
      </c>
      <c r="D1410" s="98" t="s">
        <v>445</v>
      </c>
      <c r="E1410" s="79" t="s">
        <v>282</v>
      </c>
      <c r="F1410" s="78">
        <v>58.225792194199975</v>
      </c>
      <c r="G1410" s="77">
        <v>0.34604039317290453</v>
      </c>
      <c r="H1410" s="76">
        <v>17.302019658645225</v>
      </c>
    </row>
    <row r="1411" spans="2:8" x14ac:dyDescent="0.6">
      <c r="B1411" s="75" t="s">
        <v>127</v>
      </c>
      <c r="C1411" s="75" t="str">
        <f t="shared" si="21"/>
        <v>Indiana Michigan Basin</v>
      </c>
      <c r="D1411" s="96" t="s">
        <v>444</v>
      </c>
      <c r="E1411" s="87" t="s">
        <v>320</v>
      </c>
      <c r="F1411" s="86">
        <v>-29.107896097099989</v>
      </c>
      <c r="G1411" s="85">
        <v>0</v>
      </c>
      <c r="H1411" s="84">
        <v>0</v>
      </c>
    </row>
    <row r="1412" spans="2:8" x14ac:dyDescent="0.6">
      <c r="B1412" s="75" t="s">
        <v>127</v>
      </c>
      <c r="C1412" s="75" t="str">
        <f t="shared" si="21"/>
        <v>Indiana Michigan Basin</v>
      </c>
      <c r="D1412" s="97" t="s">
        <v>444</v>
      </c>
      <c r="E1412" s="83" t="s">
        <v>319</v>
      </c>
      <c r="F1412" s="82">
        <v>-29.097896097099987</v>
      </c>
      <c r="G1412" s="81">
        <v>0</v>
      </c>
      <c r="H1412" s="80">
        <v>0</v>
      </c>
    </row>
    <row r="1413" spans="2:8" x14ac:dyDescent="0.6">
      <c r="B1413" s="75" t="s">
        <v>127</v>
      </c>
      <c r="C1413" s="75" t="str">
        <f t="shared" ref="C1413:C1476" si="22">IF(D1413="",C1412,D1413)</f>
        <v>Indiana Michigan Basin</v>
      </c>
      <c r="D1413" s="97" t="s">
        <v>444</v>
      </c>
      <c r="E1413" s="83" t="s">
        <v>318</v>
      </c>
      <c r="F1413" s="82">
        <v>-24.256580080916656</v>
      </c>
      <c r="G1413" s="81">
        <v>0</v>
      </c>
      <c r="H1413" s="80">
        <v>0</v>
      </c>
    </row>
    <row r="1414" spans="2:8" x14ac:dyDescent="0.6">
      <c r="B1414" s="75" t="s">
        <v>127</v>
      </c>
      <c r="C1414" s="75" t="str">
        <f t="shared" si="22"/>
        <v>Indiana Michigan Basin</v>
      </c>
      <c r="D1414" s="97" t="s">
        <v>444</v>
      </c>
      <c r="E1414" s="83" t="s">
        <v>317</v>
      </c>
      <c r="F1414" s="82">
        <v>-24.246580080916655</v>
      </c>
      <c r="G1414" s="81">
        <v>0</v>
      </c>
      <c r="H1414" s="80">
        <v>0</v>
      </c>
    </row>
    <row r="1415" spans="2:8" x14ac:dyDescent="0.6">
      <c r="B1415" s="75" t="s">
        <v>127</v>
      </c>
      <c r="C1415" s="75" t="str">
        <f t="shared" si="22"/>
        <v>Indiana Michigan Basin</v>
      </c>
      <c r="D1415" s="97" t="s">
        <v>444</v>
      </c>
      <c r="E1415" s="83" t="s">
        <v>316</v>
      </c>
      <c r="F1415" s="82">
        <v>-19.405264064733323</v>
      </c>
      <c r="G1415" s="81">
        <v>0</v>
      </c>
      <c r="H1415" s="80">
        <v>0</v>
      </c>
    </row>
    <row r="1416" spans="2:8" x14ac:dyDescent="0.6">
      <c r="B1416" s="75" t="s">
        <v>127</v>
      </c>
      <c r="C1416" s="75" t="str">
        <f t="shared" si="22"/>
        <v>Indiana Michigan Basin</v>
      </c>
      <c r="D1416" s="97" t="s">
        <v>444</v>
      </c>
      <c r="E1416" s="83" t="s">
        <v>315</v>
      </c>
      <c r="F1416" s="82">
        <v>-19.395264064733322</v>
      </c>
      <c r="G1416" s="81">
        <v>0</v>
      </c>
      <c r="H1416" s="80">
        <v>0</v>
      </c>
    </row>
    <row r="1417" spans="2:8" x14ac:dyDescent="0.6">
      <c r="B1417" s="75" t="s">
        <v>127</v>
      </c>
      <c r="C1417" s="75" t="str">
        <f t="shared" si="22"/>
        <v>Indiana Michigan Basin</v>
      </c>
      <c r="D1417" s="97" t="s">
        <v>444</v>
      </c>
      <c r="E1417" s="83" t="s">
        <v>314</v>
      </c>
      <c r="F1417" s="82">
        <v>-14.553948048549994</v>
      </c>
      <c r="G1417" s="81">
        <v>0</v>
      </c>
      <c r="H1417" s="80">
        <v>0</v>
      </c>
    </row>
    <row r="1418" spans="2:8" x14ac:dyDescent="0.6">
      <c r="B1418" s="75" t="s">
        <v>127</v>
      </c>
      <c r="C1418" s="75" t="str">
        <f t="shared" si="22"/>
        <v>Indiana Michigan Basin</v>
      </c>
      <c r="D1418" s="97" t="s">
        <v>444</v>
      </c>
      <c r="E1418" s="83" t="s">
        <v>313</v>
      </c>
      <c r="F1418" s="82">
        <v>-14.543948048549995</v>
      </c>
      <c r="G1418" s="81">
        <v>0</v>
      </c>
      <c r="H1418" s="80">
        <v>0</v>
      </c>
    </row>
    <row r="1419" spans="2:8" x14ac:dyDescent="0.6">
      <c r="B1419" s="75" t="s">
        <v>127</v>
      </c>
      <c r="C1419" s="75" t="str">
        <f t="shared" si="22"/>
        <v>Indiana Michigan Basin</v>
      </c>
      <c r="D1419" s="97" t="s">
        <v>444</v>
      </c>
      <c r="E1419" s="83" t="s">
        <v>312</v>
      </c>
      <c r="F1419" s="82">
        <v>-9.7026320323666617</v>
      </c>
      <c r="G1419" s="81">
        <v>0</v>
      </c>
      <c r="H1419" s="80">
        <v>0</v>
      </c>
    </row>
    <row r="1420" spans="2:8" x14ac:dyDescent="0.6">
      <c r="B1420" s="75" t="s">
        <v>127</v>
      </c>
      <c r="C1420" s="75" t="str">
        <f t="shared" si="22"/>
        <v>Indiana Michigan Basin</v>
      </c>
      <c r="D1420" s="97" t="s">
        <v>444</v>
      </c>
      <c r="E1420" s="83" t="s">
        <v>311</v>
      </c>
      <c r="F1420" s="82">
        <v>-9.6926320323666619</v>
      </c>
      <c r="G1420" s="81">
        <v>0</v>
      </c>
      <c r="H1420" s="80">
        <v>0</v>
      </c>
    </row>
    <row r="1421" spans="2:8" x14ac:dyDescent="0.6">
      <c r="B1421" s="75" t="s">
        <v>127</v>
      </c>
      <c r="C1421" s="75" t="str">
        <f t="shared" si="22"/>
        <v>Indiana Michigan Basin</v>
      </c>
      <c r="D1421" s="97" t="s">
        <v>444</v>
      </c>
      <c r="E1421" s="83" t="s">
        <v>310</v>
      </c>
      <c r="F1421" s="82">
        <v>-4.8513160161833309</v>
      </c>
      <c r="G1421" s="81">
        <v>0</v>
      </c>
      <c r="H1421" s="80">
        <v>0</v>
      </c>
    </row>
    <row r="1422" spans="2:8" x14ac:dyDescent="0.6">
      <c r="B1422" s="75" t="s">
        <v>127</v>
      </c>
      <c r="C1422" s="75" t="str">
        <f t="shared" si="22"/>
        <v>Indiana Michigan Basin</v>
      </c>
      <c r="D1422" s="97" t="s">
        <v>444</v>
      </c>
      <c r="E1422" s="83" t="s">
        <v>309</v>
      </c>
      <c r="F1422" s="82">
        <v>-4.8413160161833311</v>
      </c>
      <c r="G1422" s="81">
        <v>0</v>
      </c>
      <c r="H1422" s="80">
        <v>0</v>
      </c>
    </row>
    <row r="1423" spans="2:8" x14ac:dyDescent="0.6">
      <c r="B1423" s="75" t="s">
        <v>127</v>
      </c>
      <c r="C1423" s="75" t="str">
        <f t="shared" si="22"/>
        <v>Indiana Michigan Basin</v>
      </c>
      <c r="D1423" s="97" t="s">
        <v>444</v>
      </c>
      <c r="E1423" s="83" t="s">
        <v>308</v>
      </c>
      <c r="F1423" s="82">
        <v>0</v>
      </c>
      <c r="G1423" s="81">
        <v>0</v>
      </c>
      <c r="H1423" s="80">
        <v>0</v>
      </c>
    </row>
    <row r="1424" spans="2:8" x14ac:dyDescent="0.6">
      <c r="B1424" s="75" t="s">
        <v>127</v>
      </c>
      <c r="C1424" s="75" t="str">
        <f t="shared" si="22"/>
        <v>Indiana Michigan Basin</v>
      </c>
      <c r="D1424" s="97" t="s">
        <v>444</v>
      </c>
      <c r="E1424" s="83" t="s">
        <v>307</v>
      </c>
      <c r="F1424" s="82">
        <v>0.01</v>
      </c>
      <c r="G1424" s="81">
        <v>0</v>
      </c>
      <c r="H1424" s="80">
        <v>0</v>
      </c>
    </row>
    <row r="1425" spans="2:8" x14ac:dyDescent="0.6">
      <c r="B1425" s="75" t="s">
        <v>127</v>
      </c>
      <c r="C1425" s="75" t="str">
        <f t="shared" si="22"/>
        <v>Indiana Michigan Basin</v>
      </c>
      <c r="D1425" s="97" t="s">
        <v>444</v>
      </c>
      <c r="E1425" s="83" t="s">
        <v>306</v>
      </c>
      <c r="F1425" s="82">
        <v>4.8513160161833309</v>
      </c>
      <c r="G1425" s="81">
        <v>0</v>
      </c>
      <c r="H1425" s="80">
        <v>0</v>
      </c>
    </row>
    <row r="1426" spans="2:8" x14ac:dyDescent="0.6">
      <c r="B1426" s="75" t="s">
        <v>127</v>
      </c>
      <c r="C1426" s="75" t="str">
        <f t="shared" si="22"/>
        <v>Indiana Michigan Basin</v>
      </c>
      <c r="D1426" s="97" t="s">
        <v>444</v>
      </c>
      <c r="E1426" s="83" t="s">
        <v>305</v>
      </c>
      <c r="F1426" s="82">
        <v>4.8613160161833306</v>
      </c>
      <c r="G1426" s="81">
        <v>1.370337154027649</v>
      </c>
      <c r="H1426" s="80">
        <v>68.516857701382449</v>
      </c>
    </row>
    <row r="1427" spans="2:8" x14ac:dyDescent="0.6">
      <c r="B1427" s="75" t="s">
        <v>127</v>
      </c>
      <c r="C1427" s="75" t="str">
        <f t="shared" si="22"/>
        <v>Indiana Michigan Basin</v>
      </c>
      <c r="D1427" s="97" t="s">
        <v>444</v>
      </c>
      <c r="E1427" s="83" t="s">
        <v>304</v>
      </c>
      <c r="F1427" s="82">
        <v>9.7026320323666617</v>
      </c>
      <c r="G1427" s="81">
        <v>0</v>
      </c>
      <c r="H1427" s="80">
        <v>0</v>
      </c>
    </row>
    <row r="1428" spans="2:8" x14ac:dyDescent="0.6">
      <c r="B1428" s="75" t="s">
        <v>127</v>
      </c>
      <c r="C1428" s="75" t="str">
        <f t="shared" si="22"/>
        <v>Indiana Michigan Basin</v>
      </c>
      <c r="D1428" s="97" t="s">
        <v>444</v>
      </c>
      <c r="E1428" s="83" t="s">
        <v>303</v>
      </c>
      <c r="F1428" s="82">
        <v>9.7126320323666615</v>
      </c>
      <c r="G1428" s="81">
        <v>0.864876543555955</v>
      </c>
      <c r="H1428" s="80">
        <v>43.243827177797755</v>
      </c>
    </row>
    <row r="1429" spans="2:8" x14ac:dyDescent="0.6">
      <c r="B1429" s="75" t="s">
        <v>127</v>
      </c>
      <c r="C1429" s="75" t="str">
        <f t="shared" si="22"/>
        <v>Indiana Michigan Basin</v>
      </c>
      <c r="D1429" s="97" t="s">
        <v>444</v>
      </c>
      <c r="E1429" s="83" t="s">
        <v>302</v>
      </c>
      <c r="F1429" s="82">
        <v>14.553948048549994</v>
      </c>
      <c r="G1429" s="81">
        <v>0</v>
      </c>
      <c r="H1429" s="80">
        <v>0</v>
      </c>
    </row>
    <row r="1430" spans="2:8" x14ac:dyDescent="0.6">
      <c r="B1430" s="75" t="s">
        <v>127</v>
      </c>
      <c r="C1430" s="75" t="str">
        <f t="shared" si="22"/>
        <v>Indiana Michigan Basin</v>
      </c>
      <c r="D1430" s="97" t="s">
        <v>444</v>
      </c>
      <c r="E1430" s="83" t="s">
        <v>301</v>
      </c>
      <c r="F1430" s="82">
        <v>14.563948048549994</v>
      </c>
      <c r="G1430" s="81">
        <v>0.21495130423778042</v>
      </c>
      <c r="H1430" s="80">
        <v>10.74756521188902</v>
      </c>
    </row>
    <row r="1431" spans="2:8" x14ac:dyDescent="0.6">
      <c r="B1431" s="75" t="s">
        <v>127</v>
      </c>
      <c r="C1431" s="75" t="str">
        <f t="shared" si="22"/>
        <v>Indiana Michigan Basin</v>
      </c>
      <c r="D1431" s="97" t="s">
        <v>444</v>
      </c>
      <c r="E1431" s="83" t="s">
        <v>300</v>
      </c>
      <c r="F1431" s="82">
        <v>19.405264064733323</v>
      </c>
      <c r="G1431" s="81">
        <v>0</v>
      </c>
      <c r="H1431" s="80">
        <v>0</v>
      </c>
    </row>
    <row r="1432" spans="2:8" x14ac:dyDescent="0.6">
      <c r="B1432" s="75" t="s">
        <v>127</v>
      </c>
      <c r="C1432" s="75" t="str">
        <f t="shared" si="22"/>
        <v>Indiana Michigan Basin</v>
      </c>
      <c r="D1432" s="97" t="s">
        <v>444</v>
      </c>
      <c r="E1432" s="83" t="s">
        <v>299</v>
      </c>
      <c r="F1432" s="82">
        <v>19.415264064733325</v>
      </c>
      <c r="G1432" s="81">
        <v>6.7941034579249077E-2</v>
      </c>
      <c r="H1432" s="80">
        <v>3.3970517289624542</v>
      </c>
    </row>
    <row r="1433" spans="2:8" x14ac:dyDescent="0.6">
      <c r="B1433" s="75" t="s">
        <v>127</v>
      </c>
      <c r="C1433" s="75" t="str">
        <f t="shared" si="22"/>
        <v>Indiana Michigan Basin</v>
      </c>
      <c r="D1433" s="97" t="s">
        <v>444</v>
      </c>
      <c r="E1433" s="83" t="s">
        <v>298</v>
      </c>
      <c r="F1433" s="82">
        <v>24.256580080916656</v>
      </c>
      <c r="G1433" s="81">
        <v>0</v>
      </c>
      <c r="H1433" s="80">
        <v>0</v>
      </c>
    </row>
    <row r="1434" spans="2:8" x14ac:dyDescent="0.6">
      <c r="B1434" s="75" t="s">
        <v>127</v>
      </c>
      <c r="C1434" s="75" t="str">
        <f t="shared" si="22"/>
        <v>Indiana Michigan Basin</v>
      </c>
      <c r="D1434" s="97" t="s">
        <v>444</v>
      </c>
      <c r="E1434" s="83" t="s">
        <v>297</v>
      </c>
      <c r="F1434" s="82">
        <v>24.266580080916658</v>
      </c>
      <c r="G1434" s="81">
        <v>5.4613725132333403E-2</v>
      </c>
      <c r="H1434" s="80">
        <v>2.7306862566166701</v>
      </c>
    </row>
    <row r="1435" spans="2:8" x14ac:dyDescent="0.6">
      <c r="B1435" s="75" t="s">
        <v>127</v>
      </c>
      <c r="C1435" s="75" t="str">
        <f t="shared" si="22"/>
        <v>Indiana Michigan Basin</v>
      </c>
      <c r="D1435" s="97" t="s">
        <v>444</v>
      </c>
      <c r="E1435" s="83" t="s">
        <v>296</v>
      </c>
      <c r="F1435" s="82">
        <v>29.107896097099989</v>
      </c>
      <c r="G1435" s="81">
        <v>0</v>
      </c>
      <c r="H1435" s="80">
        <v>0</v>
      </c>
    </row>
    <row r="1436" spans="2:8" x14ac:dyDescent="0.6">
      <c r="B1436" s="75" t="s">
        <v>127</v>
      </c>
      <c r="C1436" s="75" t="str">
        <f t="shared" si="22"/>
        <v>Indiana Michigan Basin</v>
      </c>
      <c r="D1436" s="97" t="s">
        <v>444</v>
      </c>
      <c r="E1436" s="83" t="s">
        <v>295</v>
      </c>
      <c r="F1436" s="82">
        <v>29.11789609709999</v>
      </c>
      <c r="G1436" s="81">
        <v>1.2466185931880994E-2</v>
      </c>
      <c r="H1436" s="80">
        <v>0.62330929659404966</v>
      </c>
    </row>
    <row r="1437" spans="2:8" x14ac:dyDescent="0.6">
      <c r="B1437" s="75" t="s">
        <v>127</v>
      </c>
      <c r="C1437" s="75" t="str">
        <f t="shared" si="22"/>
        <v>Indiana Michigan Basin</v>
      </c>
      <c r="D1437" s="97" t="s">
        <v>444</v>
      </c>
      <c r="E1437" s="83" t="s">
        <v>294</v>
      </c>
      <c r="F1437" s="82">
        <v>33.959212113283321</v>
      </c>
      <c r="G1437" s="81">
        <v>0</v>
      </c>
      <c r="H1437" s="80">
        <v>0</v>
      </c>
    </row>
    <row r="1438" spans="2:8" x14ac:dyDescent="0.6">
      <c r="B1438" s="75" t="s">
        <v>127</v>
      </c>
      <c r="C1438" s="75" t="str">
        <f t="shared" si="22"/>
        <v>Indiana Michigan Basin</v>
      </c>
      <c r="D1438" s="97" t="s">
        <v>444</v>
      </c>
      <c r="E1438" s="83" t="s">
        <v>293</v>
      </c>
      <c r="F1438" s="82">
        <v>33.969212113283319</v>
      </c>
      <c r="G1438" s="81">
        <v>3.151043114722106E-2</v>
      </c>
      <c r="H1438" s="80">
        <v>1.5755215573610528</v>
      </c>
    </row>
    <row r="1439" spans="2:8" x14ac:dyDescent="0.6">
      <c r="B1439" s="75" t="s">
        <v>127</v>
      </c>
      <c r="C1439" s="75" t="str">
        <f t="shared" si="22"/>
        <v>Indiana Michigan Basin</v>
      </c>
      <c r="D1439" s="97" t="s">
        <v>444</v>
      </c>
      <c r="E1439" s="83" t="s">
        <v>292</v>
      </c>
      <c r="F1439" s="82">
        <v>38.810528129466647</v>
      </c>
      <c r="G1439" s="81">
        <v>0</v>
      </c>
      <c r="H1439" s="80">
        <v>0</v>
      </c>
    </row>
    <row r="1440" spans="2:8" x14ac:dyDescent="0.6">
      <c r="B1440" s="75" t="s">
        <v>127</v>
      </c>
      <c r="C1440" s="75" t="str">
        <f t="shared" si="22"/>
        <v>Indiana Michigan Basin</v>
      </c>
      <c r="D1440" s="97" t="s">
        <v>444</v>
      </c>
      <c r="E1440" s="83" t="s">
        <v>291</v>
      </c>
      <c r="F1440" s="82">
        <v>38.820528129466645</v>
      </c>
      <c r="G1440" s="81">
        <v>0</v>
      </c>
      <c r="H1440" s="80">
        <v>0</v>
      </c>
    </row>
    <row r="1441" spans="2:8" x14ac:dyDescent="0.6">
      <c r="B1441" s="75" t="s">
        <v>127</v>
      </c>
      <c r="C1441" s="75" t="str">
        <f t="shared" si="22"/>
        <v>Indiana Michigan Basin</v>
      </c>
      <c r="D1441" s="97" t="s">
        <v>444</v>
      </c>
      <c r="E1441" s="83" t="s">
        <v>290</v>
      </c>
      <c r="F1441" s="82">
        <v>43.66184414564998</v>
      </c>
      <c r="G1441" s="81">
        <v>0</v>
      </c>
      <c r="H1441" s="80">
        <v>0</v>
      </c>
    </row>
    <row r="1442" spans="2:8" x14ac:dyDescent="0.6">
      <c r="B1442" s="75" t="s">
        <v>127</v>
      </c>
      <c r="C1442" s="75" t="str">
        <f t="shared" si="22"/>
        <v>Indiana Michigan Basin</v>
      </c>
      <c r="D1442" s="97" t="s">
        <v>444</v>
      </c>
      <c r="E1442" s="83" t="s">
        <v>289</v>
      </c>
      <c r="F1442" s="82">
        <v>43.671844145649978</v>
      </c>
      <c r="G1442" s="81">
        <v>7.9907245938281319E-3</v>
      </c>
      <c r="H1442" s="80">
        <v>0.39953622969140656</v>
      </c>
    </row>
    <row r="1443" spans="2:8" x14ac:dyDescent="0.6">
      <c r="B1443" s="75" t="s">
        <v>127</v>
      </c>
      <c r="C1443" s="75" t="str">
        <f t="shared" si="22"/>
        <v>Indiana Michigan Basin</v>
      </c>
      <c r="D1443" s="97" t="s">
        <v>444</v>
      </c>
      <c r="E1443" s="83" t="s">
        <v>288</v>
      </c>
      <c r="F1443" s="82">
        <v>48.513160161833312</v>
      </c>
      <c r="G1443" s="81">
        <v>0</v>
      </c>
      <c r="H1443" s="80">
        <v>0</v>
      </c>
    </row>
    <row r="1444" spans="2:8" x14ac:dyDescent="0.6">
      <c r="B1444" s="75" t="s">
        <v>127</v>
      </c>
      <c r="C1444" s="75" t="str">
        <f t="shared" si="22"/>
        <v>Indiana Michigan Basin</v>
      </c>
      <c r="D1444" s="97" t="s">
        <v>444</v>
      </c>
      <c r="E1444" s="83" t="s">
        <v>287</v>
      </c>
      <c r="F1444" s="82">
        <v>48.52316016183331</v>
      </c>
      <c r="G1444" s="81">
        <v>6.9578895660856871E-3</v>
      </c>
      <c r="H1444" s="80">
        <v>0.34789447830428438</v>
      </c>
    </row>
    <row r="1445" spans="2:8" x14ac:dyDescent="0.6">
      <c r="B1445" s="75" t="s">
        <v>127</v>
      </c>
      <c r="C1445" s="75" t="str">
        <f t="shared" si="22"/>
        <v>Indiana Michigan Basin</v>
      </c>
      <c r="D1445" s="97" t="s">
        <v>444</v>
      </c>
      <c r="E1445" s="83" t="s">
        <v>286</v>
      </c>
      <c r="F1445" s="82">
        <v>53.364476178016645</v>
      </c>
      <c r="G1445" s="81">
        <v>0</v>
      </c>
      <c r="H1445" s="80">
        <v>0</v>
      </c>
    </row>
    <row r="1446" spans="2:8" x14ac:dyDescent="0.6">
      <c r="B1446" s="75" t="s">
        <v>127</v>
      </c>
      <c r="C1446" s="75" t="str">
        <f t="shared" si="22"/>
        <v>Indiana Michigan Basin</v>
      </c>
      <c r="D1446" s="97" t="s">
        <v>444</v>
      </c>
      <c r="E1446" s="83" t="s">
        <v>285</v>
      </c>
      <c r="F1446" s="82">
        <v>53.374476178016643</v>
      </c>
      <c r="G1446" s="81">
        <v>0</v>
      </c>
      <c r="H1446" s="80">
        <v>0</v>
      </c>
    </row>
    <row r="1447" spans="2:8" x14ac:dyDescent="0.6">
      <c r="B1447" s="75" t="s">
        <v>127</v>
      </c>
      <c r="C1447" s="75" t="str">
        <f t="shared" si="22"/>
        <v>Indiana Michigan Basin</v>
      </c>
      <c r="D1447" s="97" t="s">
        <v>444</v>
      </c>
      <c r="E1447" s="83" t="s">
        <v>284</v>
      </c>
      <c r="F1447" s="82">
        <v>58.215792194199977</v>
      </c>
      <c r="G1447" s="81">
        <v>0</v>
      </c>
      <c r="H1447" s="80">
        <v>0</v>
      </c>
    </row>
    <row r="1448" spans="2:8" ht="13.75" thickBot="1" x14ac:dyDescent="0.75">
      <c r="B1448" s="75" t="s">
        <v>127</v>
      </c>
      <c r="C1448" s="75" t="str">
        <f t="shared" si="22"/>
        <v>Indiana Michigan Basin</v>
      </c>
      <c r="D1448" s="98" t="s">
        <v>444</v>
      </c>
      <c r="E1448" s="79" t="s">
        <v>282</v>
      </c>
      <c r="F1448" s="78">
        <v>58.225792194199975</v>
      </c>
      <c r="G1448" s="77">
        <v>1.4854959327540577E-3</v>
      </c>
      <c r="H1448" s="76">
        <v>7.4274796637702881E-2</v>
      </c>
    </row>
    <row r="1449" spans="2:8" x14ac:dyDescent="0.6">
      <c r="B1449" s="75" t="s">
        <v>127</v>
      </c>
      <c r="C1449" s="75" t="str">
        <f t="shared" si="22"/>
        <v>Indiana Wisconsin Arch</v>
      </c>
      <c r="D1449" s="96" t="s">
        <v>443</v>
      </c>
      <c r="E1449" s="87" t="s">
        <v>320</v>
      </c>
      <c r="F1449" s="86">
        <v>-29.107896097099989</v>
      </c>
      <c r="G1449" s="85">
        <v>0</v>
      </c>
      <c r="H1449" s="84">
        <v>0</v>
      </c>
    </row>
    <row r="1450" spans="2:8" x14ac:dyDescent="0.6">
      <c r="B1450" s="75" t="s">
        <v>127</v>
      </c>
      <c r="C1450" s="75" t="str">
        <f t="shared" si="22"/>
        <v>Indiana Wisconsin Arch</v>
      </c>
      <c r="D1450" s="97" t="s">
        <v>443</v>
      </c>
      <c r="E1450" s="83" t="s">
        <v>319</v>
      </c>
      <c r="F1450" s="82">
        <v>-29.097896097099987</v>
      </c>
      <c r="G1450" s="81">
        <v>0</v>
      </c>
      <c r="H1450" s="80">
        <v>0</v>
      </c>
    </row>
    <row r="1451" spans="2:8" x14ac:dyDescent="0.6">
      <c r="B1451" s="75" t="s">
        <v>127</v>
      </c>
      <c r="C1451" s="75" t="str">
        <f t="shared" si="22"/>
        <v>Indiana Wisconsin Arch</v>
      </c>
      <c r="D1451" s="97" t="s">
        <v>443</v>
      </c>
      <c r="E1451" s="83" t="s">
        <v>318</v>
      </c>
      <c r="F1451" s="82">
        <v>-24.256580080916656</v>
      </c>
      <c r="G1451" s="81">
        <v>0</v>
      </c>
      <c r="H1451" s="80">
        <v>0</v>
      </c>
    </row>
    <row r="1452" spans="2:8" x14ac:dyDescent="0.6">
      <c r="B1452" s="75" t="s">
        <v>127</v>
      </c>
      <c r="C1452" s="75" t="str">
        <f t="shared" si="22"/>
        <v>Indiana Wisconsin Arch</v>
      </c>
      <c r="D1452" s="97" t="s">
        <v>443</v>
      </c>
      <c r="E1452" s="83" t="s">
        <v>317</v>
      </c>
      <c r="F1452" s="82">
        <v>-24.246580080916655</v>
      </c>
      <c r="G1452" s="81">
        <v>0</v>
      </c>
      <c r="H1452" s="80">
        <v>0</v>
      </c>
    </row>
    <row r="1453" spans="2:8" x14ac:dyDescent="0.6">
      <c r="B1453" s="75" t="s">
        <v>127</v>
      </c>
      <c r="C1453" s="75" t="str">
        <f t="shared" si="22"/>
        <v>Indiana Wisconsin Arch</v>
      </c>
      <c r="D1453" s="97" t="s">
        <v>443</v>
      </c>
      <c r="E1453" s="83" t="s">
        <v>316</v>
      </c>
      <c r="F1453" s="82">
        <v>-19.405264064733323</v>
      </c>
      <c r="G1453" s="81">
        <v>0</v>
      </c>
      <c r="H1453" s="80">
        <v>0</v>
      </c>
    </row>
    <row r="1454" spans="2:8" x14ac:dyDescent="0.6">
      <c r="B1454" s="75" t="s">
        <v>127</v>
      </c>
      <c r="C1454" s="75" t="str">
        <f t="shared" si="22"/>
        <v>Indiana Wisconsin Arch</v>
      </c>
      <c r="D1454" s="97" t="s">
        <v>443</v>
      </c>
      <c r="E1454" s="83" t="s">
        <v>315</v>
      </c>
      <c r="F1454" s="82">
        <v>-19.395264064733322</v>
      </c>
      <c r="G1454" s="81">
        <v>0</v>
      </c>
      <c r="H1454" s="80">
        <v>0</v>
      </c>
    </row>
    <row r="1455" spans="2:8" x14ac:dyDescent="0.6">
      <c r="B1455" s="75" t="s">
        <v>127</v>
      </c>
      <c r="C1455" s="75" t="str">
        <f t="shared" si="22"/>
        <v>Indiana Wisconsin Arch</v>
      </c>
      <c r="D1455" s="97" t="s">
        <v>443</v>
      </c>
      <c r="E1455" s="83" t="s">
        <v>314</v>
      </c>
      <c r="F1455" s="82">
        <v>-14.553948048549994</v>
      </c>
      <c r="G1455" s="81">
        <v>0</v>
      </c>
      <c r="H1455" s="80">
        <v>0</v>
      </c>
    </row>
    <row r="1456" spans="2:8" x14ac:dyDescent="0.6">
      <c r="B1456" s="75" t="s">
        <v>127</v>
      </c>
      <c r="C1456" s="75" t="str">
        <f t="shared" si="22"/>
        <v>Indiana Wisconsin Arch</v>
      </c>
      <c r="D1456" s="97" t="s">
        <v>443</v>
      </c>
      <c r="E1456" s="83" t="s">
        <v>313</v>
      </c>
      <c r="F1456" s="82">
        <v>-14.543948048549995</v>
      </c>
      <c r="G1456" s="81">
        <v>0</v>
      </c>
      <c r="H1456" s="80">
        <v>0</v>
      </c>
    </row>
    <row r="1457" spans="2:8" x14ac:dyDescent="0.6">
      <c r="B1457" s="75" t="s">
        <v>127</v>
      </c>
      <c r="C1457" s="75" t="str">
        <f t="shared" si="22"/>
        <v>Indiana Wisconsin Arch</v>
      </c>
      <c r="D1457" s="97" t="s">
        <v>443</v>
      </c>
      <c r="E1457" s="83" t="s">
        <v>312</v>
      </c>
      <c r="F1457" s="82">
        <v>-9.7026320323666617</v>
      </c>
      <c r="G1457" s="81">
        <v>0</v>
      </c>
      <c r="H1457" s="80">
        <v>0</v>
      </c>
    </row>
    <row r="1458" spans="2:8" x14ac:dyDescent="0.6">
      <c r="B1458" s="75" t="s">
        <v>127</v>
      </c>
      <c r="C1458" s="75" t="str">
        <f t="shared" si="22"/>
        <v>Indiana Wisconsin Arch</v>
      </c>
      <c r="D1458" s="97" t="s">
        <v>443</v>
      </c>
      <c r="E1458" s="83" t="s">
        <v>311</v>
      </c>
      <c r="F1458" s="82">
        <v>-9.6926320323666619</v>
      </c>
      <c r="G1458" s="81">
        <v>0</v>
      </c>
      <c r="H1458" s="80">
        <v>0</v>
      </c>
    </row>
    <row r="1459" spans="2:8" x14ac:dyDescent="0.6">
      <c r="B1459" s="75" t="s">
        <v>127</v>
      </c>
      <c r="C1459" s="75" t="str">
        <f t="shared" si="22"/>
        <v>Indiana Wisconsin Arch</v>
      </c>
      <c r="D1459" s="97" t="s">
        <v>443</v>
      </c>
      <c r="E1459" s="83" t="s">
        <v>310</v>
      </c>
      <c r="F1459" s="82">
        <v>-4.8513160161833309</v>
      </c>
      <c r="G1459" s="81">
        <v>0</v>
      </c>
      <c r="H1459" s="80">
        <v>0</v>
      </c>
    </row>
    <row r="1460" spans="2:8" x14ac:dyDescent="0.6">
      <c r="B1460" s="75" t="s">
        <v>127</v>
      </c>
      <c r="C1460" s="75" t="str">
        <f t="shared" si="22"/>
        <v>Indiana Wisconsin Arch</v>
      </c>
      <c r="D1460" s="97" t="s">
        <v>443</v>
      </c>
      <c r="E1460" s="83" t="s">
        <v>309</v>
      </c>
      <c r="F1460" s="82">
        <v>-4.8413160161833311</v>
      </c>
      <c r="G1460" s="81">
        <v>0</v>
      </c>
      <c r="H1460" s="80">
        <v>0</v>
      </c>
    </row>
    <row r="1461" spans="2:8" x14ac:dyDescent="0.6">
      <c r="B1461" s="75" t="s">
        <v>127</v>
      </c>
      <c r="C1461" s="75" t="str">
        <f t="shared" si="22"/>
        <v>Indiana Wisconsin Arch</v>
      </c>
      <c r="D1461" s="97" t="s">
        <v>443</v>
      </c>
      <c r="E1461" s="83" t="s">
        <v>308</v>
      </c>
      <c r="F1461" s="82">
        <v>0</v>
      </c>
      <c r="G1461" s="81">
        <v>0</v>
      </c>
      <c r="H1461" s="80">
        <v>0</v>
      </c>
    </row>
    <row r="1462" spans="2:8" x14ac:dyDescent="0.6">
      <c r="B1462" s="75" t="s">
        <v>127</v>
      </c>
      <c r="C1462" s="75" t="str">
        <f t="shared" si="22"/>
        <v>Indiana Wisconsin Arch</v>
      </c>
      <c r="D1462" s="97" t="s">
        <v>443</v>
      </c>
      <c r="E1462" s="83" t="s">
        <v>307</v>
      </c>
      <c r="F1462" s="82">
        <v>0.01</v>
      </c>
      <c r="G1462" s="81">
        <v>0</v>
      </c>
      <c r="H1462" s="80">
        <v>0</v>
      </c>
    </row>
    <row r="1463" spans="2:8" x14ac:dyDescent="0.6">
      <c r="B1463" s="75" t="s">
        <v>127</v>
      </c>
      <c r="C1463" s="75" t="str">
        <f t="shared" si="22"/>
        <v>Indiana Wisconsin Arch</v>
      </c>
      <c r="D1463" s="97" t="s">
        <v>443</v>
      </c>
      <c r="E1463" s="83" t="s">
        <v>306</v>
      </c>
      <c r="F1463" s="82">
        <v>4.8513160161833309</v>
      </c>
      <c r="G1463" s="81">
        <v>0</v>
      </c>
      <c r="H1463" s="80">
        <v>0</v>
      </c>
    </row>
    <row r="1464" spans="2:8" x14ac:dyDescent="0.6">
      <c r="B1464" s="75" t="s">
        <v>127</v>
      </c>
      <c r="C1464" s="75" t="str">
        <f t="shared" si="22"/>
        <v>Indiana Wisconsin Arch</v>
      </c>
      <c r="D1464" s="97" t="s">
        <v>443</v>
      </c>
      <c r="E1464" s="83" t="s">
        <v>305</v>
      </c>
      <c r="F1464" s="82">
        <v>4.8613160161833306</v>
      </c>
      <c r="G1464" s="81">
        <v>0.52485901008660785</v>
      </c>
      <c r="H1464" s="80">
        <v>26.242950504330391</v>
      </c>
    </row>
    <row r="1465" spans="2:8" x14ac:dyDescent="0.6">
      <c r="B1465" s="75" t="s">
        <v>127</v>
      </c>
      <c r="C1465" s="75" t="str">
        <f t="shared" si="22"/>
        <v>Indiana Wisconsin Arch</v>
      </c>
      <c r="D1465" s="97" t="s">
        <v>443</v>
      </c>
      <c r="E1465" s="83" t="s">
        <v>304</v>
      </c>
      <c r="F1465" s="82">
        <v>9.7026320323666617</v>
      </c>
      <c r="G1465" s="81">
        <v>0</v>
      </c>
      <c r="H1465" s="80">
        <v>0</v>
      </c>
    </row>
    <row r="1466" spans="2:8" x14ac:dyDescent="0.6">
      <c r="B1466" s="75" t="s">
        <v>127</v>
      </c>
      <c r="C1466" s="75" t="str">
        <f t="shared" si="22"/>
        <v>Indiana Wisconsin Arch</v>
      </c>
      <c r="D1466" s="97" t="s">
        <v>443</v>
      </c>
      <c r="E1466" s="83" t="s">
        <v>303</v>
      </c>
      <c r="F1466" s="82">
        <v>9.7126320323666615</v>
      </c>
      <c r="G1466" s="81">
        <v>0</v>
      </c>
      <c r="H1466" s="80">
        <v>0</v>
      </c>
    </row>
    <row r="1467" spans="2:8" x14ac:dyDescent="0.6">
      <c r="B1467" s="75" t="s">
        <v>127</v>
      </c>
      <c r="C1467" s="75" t="str">
        <f t="shared" si="22"/>
        <v>Indiana Wisconsin Arch</v>
      </c>
      <c r="D1467" s="97" t="s">
        <v>443</v>
      </c>
      <c r="E1467" s="83" t="s">
        <v>302</v>
      </c>
      <c r="F1467" s="82">
        <v>14.553948048549994</v>
      </c>
      <c r="G1467" s="81">
        <v>0</v>
      </c>
      <c r="H1467" s="80">
        <v>0</v>
      </c>
    </row>
    <row r="1468" spans="2:8" x14ac:dyDescent="0.6">
      <c r="B1468" s="75" t="s">
        <v>127</v>
      </c>
      <c r="C1468" s="75" t="str">
        <f t="shared" si="22"/>
        <v>Indiana Wisconsin Arch</v>
      </c>
      <c r="D1468" s="97" t="s">
        <v>443</v>
      </c>
      <c r="E1468" s="83" t="s">
        <v>301</v>
      </c>
      <c r="F1468" s="82">
        <v>14.563948048549994</v>
      </c>
      <c r="G1468" s="81">
        <v>0</v>
      </c>
      <c r="H1468" s="80">
        <v>0</v>
      </c>
    </row>
    <row r="1469" spans="2:8" x14ac:dyDescent="0.6">
      <c r="B1469" s="75" t="s">
        <v>127</v>
      </c>
      <c r="C1469" s="75" t="str">
        <f t="shared" si="22"/>
        <v>Indiana Wisconsin Arch</v>
      </c>
      <c r="D1469" s="97" t="s">
        <v>443</v>
      </c>
      <c r="E1469" s="83" t="s">
        <v>300</v>
      </c>
      <c r="F1469" s="82">
        <v>19.405264064733323</v>
      </c>
      <c r="G1469" s="81">
        <v>0</v>
      </c>
      <c r="H1469" s="80">
        <v>0</v>
      </c>
    </row>
    <row r="1470" spans="2:8" x14ac:dyDescent="0.6">
      <c r="B1470" s="75" t="s">
        <v>127</v>
      </c>
      <c r="C1470" s="75" t="str">
        <f t="shared" si="22"/>
        <v>Indiana Wisconsin Arch</v>
      </c>
      <c r="D1470" s="97" t="s">
        <v>443</v>
      </c>
      <c r="E1470" s="83" t="s">
        <v>299</v>
      </c>
      <c r="F1470" s="82">
        <v>19.415264064733325</v>
      </c>
      <c r="G1470" s="81">
        <v>0</v>
      </c>
      <c r="H1470" s="80">
        <v>0</v>
      </c>
    </row>
    <row r="1471" spans="2:8" x14ac:dyDescent="0.6">
      <c r="B1471" s="75" t="s">
        <v>127</v>
      </c>
      <c r="C1471" s="75" t="str">
        <f t="shared" si="22"/>
        <v>Indiana Wisconsin Arch</v>
      </c>
      <c r="D1471" s="97" t="s">
        <v>443</v>
      </c>
      <c r="E1471" s="83" t="s">
        <v>298</v>
      </c>
      <c r="F1471" s="82">
        <v>24.256580080916656</v>
      </c>
      <c r="G1471" s="81">
        <v>0</v>
      </c>
      <c r="H1471" s="80">
        <v>0</v>
      </c>
    </row>
    <row r="1472" spans="2:8" x14ac:dyDescent="0.6">
      <c r="B1472" s="75" t="s">
        <v>127</v>
      </c>
      <c r="C1472" s="75" t="str">
        <f t="shared" si="22"/>
        <v>Indiana Wisconsin Arch</v>
      </c>
      <c r="D1472" s="97" t="s">
        <v>443</v>
      </c>
      <c r="E1472" s="83" t="s">
        <v>297</v>
      </c>
      <c r="F1472" s="82">
        <v>24.266580080916658</v>
      </c>
      <c r="G1472" s="81">
        <v>0</v>
      </c>
      <c r="H1472" s="80">
        <v>0</v>
      </c>
    </row>
    <row r="1473" spans="2:8" x14ac:dyDescent="0.6">
      <c r="B1473" s="75" t="s">
        <v>127</v>
      </c>
      <c r="C1473" s="75" t="str">
        <f t="shared" si="22"/>
        <v>Indiana Wisconsin Arch</v>
      </c>
      <c r="D1473" s="97" t="s">
        <v>443</v>
      </c>
      <c r="E1473" s="83" t="s">
        <v>296</v>
      </c>
      <c r="F1473" s="82">
        <v>29.107896097099989</v>
      </c>
      <c r="G1473" s="81">
        <v>0</v>
      </c>
      <c r="H1473" s="80">
        <v>0</v>
      </c>
    </row>
    <row r="1474" spans="2:8" x14ac:dyDescent="0.6">
      <c r="B1474" s="75" t="s">
        <v>127</v>
      </c>
      <c r="C1474" s="75" t="str">
        <f t="shared" si="22"/>
        <v>Indiana Wisconsin Arch</v>
      </c>
      <c r="D1474" s="97" t="s">
        <v>443</v>
      </c>
      <c r="E1474" s="83" t="s">
        <v>295</v>
      </c>
      <c r="F1474" s="82">
        <v>29.11789609709999</v>
      </c>
      <c r="G1474" s="81">
        <v>0</v>
      </c>
      <c r="H1474" s="80">
        <v>0</v>
      </c>
    </row>
    <row r="1475" spans="2:8" x14ac:dyDescent="0.6">
      <c r="B1475" s="75" t="s">
        <v>127</v>
      </c>
      <c r="C1475" s="75" t="str">
        <f t="shared" si="22"/>
        <v>Indiana Wisconsin Arch</v>
      </c>
      <c r="D1475" s="97" t="s">
        <v>443</v>
      </c>
      <c r="E1475" s="83" t="s">
        <v>294</v>
      </c>
      <c r="F1475" s="82">
        <v>33.959212113283321</v>
      </c>
      <c r="G1475" s="81">
        <v>0</v>
      </c>
      <c r="H1475" s="80">
        <v>0</v>
      </c>
    </row>
    <row r="1476" spans="2:8" x14ac:dyDescent="0.6">
      <c r="B1476" s="75" t="s">
        <v>127</v>
      </c>
      <c r="C1476" s="75" t="str">
        <f t="shared" si="22"/>
        <v>Indiana Wisconsin Arch</v>
      </c>
      <c r="D1476" s="97" t="s">
        <v>443</v>
      </c>
      <c r="E1476" s="83" t="s">
        <v>293</v>
      </c>
      <c r="F1476" s="82">
        <v>33.969212113283319</v>
      </c>
      <c r="G1476" s="81">
        <v>0</v>
      </c>
      <c r="H1476" s="80">
        <v>0</v>
      </c>
    </row>
    <row r="1477" spans="2:8" x14ac:dyDescent="0.6">
      <c r="B1477" s="75" t="s">
        <v>127</v>
      </c>
      <c r="C1477" s="75" t="str">
        <f t="shared" ref="C1477:C1540" si="23">IF(D1477="",C1476,D1477)</f>
        <v>Indiana Wisconsin Arch</v>
      </c>
      <c r="D1477" s="97" t="s">
        <v>443</v>
      </c>
      <c r="E1477" s="83" t="s">
        <v>292</v>
      </c>
      <c r="F1477" s="82">
        <v>38.810528129466647</v>
      </c>
      <c r="G1477" s="81">
        <v>0</v>
      </c>
      <c r="H1477" s="80">
        <v>0</v>
      </c>
    </row>
    <row r="1478" spans="2:8" x14ac:dyDescent="0.6">
      <c r="B1478" s="75" t="s">
        <v>127</v>
      </c>
      <c r="C1478" s="75" t="str">
        <f t="shared" si="23"/>
        <v>Indiana Wisconsin Arch</v>
      </c>
      <c r="D1478" s="97" t="s">
        <v>443</v>
      </c>
      <c r="E1478" s="83" t="s">
        <v>291</v>
      </c>
      <c r="F1478" s="82">
        <v>38.820528129466645</v>
      </c>
      <c r="G1478" s="81">
        <v>0</v>
      </c>
      <c r="H1478" s="80">
        <v>0</v>
      </c>
    </row>
    <row r="1479" spans="2:8" x14ac:dyDescent="0.6">
      <c r="B1479" s="75" t="s">
        <v>127</v>
      </c>
      <c r="C1479" s="75" t="str">
        <f t="shared" si="23"/>
        <v>Indiana Wisconsin Arch</v>
      </c>
      <c r="D1479" s="97" t="s">
        <v>443</v>
      </c>
      <c r="E1479" s="83" t="s">
        <v>290</v>
      </c>
      <c r="F1479" s="82">
        <v>43.66184414564998</v>
      </c>
      <c r="G1479" s="81">
        <v>0</v>
      </c>
      <c r="H1479" s="80">
        <v>0</v>
      </c>
    </row>
    <row r="1480" spans="2:8" x14ac:dyDescent="0.6">
      <c r="B1480" s="75" t="s">
        <v>127</v>
      </c>
      <c r="C1480" s="75" t="str">
        <f t="shared" si="23"/>
        <v>Indiana Wisconsin Arch</v>
      </c>
      <c r="D1480" s="97" t="s">
        <v>443</v>
      </c>
      <c r="E1480" s="83" t="s">
        <v>289</v>
      </c>
      <c r="F1480" s="82">
        <v>43.671844145649978</v>
      </c>
      <c r="G1480" s="81">
        <v>0</v>
      </c>
      <c r="H1480" s="80">
        <v>0</v>
      </c>
    </row>
    <row r="1481" spans="2:8" x14ac:dyDescent="0.6">
      <c r="B1481" s="75" t="s">
        <v>127</v>
      </c>
      <c r="C1481" s="75" t="str">
        <f t="shared" si="23"/>
        <v>Indiana Wisconsin Arch</v>
      </c>
      <c r="D1481" s="97" t="s">
        <v>443</v>
      </c>
      <c r="E1481" s="83" t="s">
        <v>288</v>
      </c>
      <c r="F1481" s="82">
        <v>48.513160161833312</v>
      </c>
      <c r="G1481" s="81">
        <v>0</v>
      </c>
      <c r="H1481" s="80">
        <v>0</v>
      </c>
    </row>
    <row r="1482" spans="2:8" x14ac:dyDescent="0.6">
      <c r="B1482" s="75" t="s">
        <v>127</v>
      </c>
      <c r="C1482" s="75" t="str">
        <f t="shared" si="23"/>
        <v>Indiana Wisconsin Arch</v>
      </c>
      <c r="D1482" s="97" t="s">
        <v>443</v>
      </c>
      <c r="E1482" s="83" t="s">
        <v>287</v>
      </c>
      <c r="F1482" s="82">
        <v>48.52316016183331</v>
      </c>
      <c r="G1482" s="81">
        <v>0</v>
      </c>
      <c r="H1482" s="80">
        <v>0</v>
      </c>
    </row>
    <row r="1483" spans="2:8" x14ac:dyDescent="0.6">
      <c r="B1483" s="75" t="s">
        <v>127</v>
      </c>
      <c r="C1483" s="75" t="str">
        <f t="shared" si="23"/>
        <v>Indiana Wisconsin Arch</v>
      </c>
      <c r="D1483" s="97" t="s">
        <v>443</v>
      </c>
      <c r="E1483" s="83" t="s">
        <v>286</v>
      </c>
      <c r="F1483" s="82">
        <v>53.364476178016645</v>
      </c>
      <c r="G1483" s="81">
        <v>0</v>
      </c>
      <c r="H1483" s="80">
        <v>0</v>
      </c>
    </row>
    <row r="1484" spans="2:8" x14ac:dyDescent="0.6">
      <c r="B1484" s="75" t="s">
        <v>127</v>
      </c>
      <c r="C1484" s="75" t="str">
        <f t="shared" si="23"/>
        <v>Indiana Wisconsin Arch</v>
      </c>
      <c r="D1484" s="97" t="s">
        <v>443</v>
      </c>
      <c r="E1484" s="83" t="s">
        <v>285</v>
      </c>
      <c r="F1484" s="82">
        <v>53.374476178016643</v>
      </c>
      <c r="G1484" s="81">
        <v>0</v>
      </c>
      <c r="H1484" s="80">
        <v>0</v>
      </c>
    </row>
    <row r="1485" spans="2:8" x14ac:dyDescent="0.6">
      <c r="B1485" s="75" t="s">
        <v>127</v>
      </c>
      <c r="C1485" s="75" t="str">
        <f t="shared" si="23"/>
        <v>Indiana Wisconsin Arch</v>
      </c>
      <c r="D1485" s="97" t="s">
        <v>443</v>
      </c>
      <c r="E1485" s="83" t="s">
        <v>284</v>
      </c>
      <c r="F1485" s="82">
        <v>58.215792194199977</v>
      </c>
      <c r="G1485" s="81">
        <v>0</v>
      </c>
      <c r="H1485" s="80">
        <v>0</v>
      </c>
    </row>
    <row r="1486" spans="2:8" ht="13.75" thickBot="1" x14ac:dyDescent="0.75">
      <c r="B1486" s="75" t="s">
        <v>127</v>
      </c>
      <c r="C1486" s="75" t="str">
        <f t="shared" si="23"/>
        <v>Indiana Wisconsin Arch</v>
      </c>
      <c r="D1486" s="98" t="s">
        <v>443</v>
      </c>
      <c r="E1486" s="79" t="s">
        <v>282</v>
      </c>
      <c r="F1486" s="78">
        <v>58.225792194199975</v>
      </c>
      <c r="G1486" s="77">
        <v>0</v>
      </c>
      <c r="H1486" s="76">
        <v>0</v>
      </c>
    </row>
    <row r="1487" spans="2:8" x14ac:dyDescent="0.6">
      <c r="B1487" s="75" t="s">
        <v>131</v>
      </c>
      <c r="C1487" s="75" t="str">
        <f t="shared" si="23"/>
        <v>Kansas Anadarko Basin</v>
      </c>
      <c r="D1487" s="96" t="s">
        <v>442</v>
      </c>
      <c r="E1487" s="87" t="s">
        <v>320</v>
      </c>
      <c r="F1487" s="86">
        <v>-29.107896097099989</v>
      </c>
      <c r="G1487" s="85">
        <v>5.8049116308835886</v>
      </c>
      <c r="H1487" s="84">
        <v>290.2455815441794</v>
      </c>
    </row>
    <row r="1488" spans="2:8" x14ac:dyDescent="0.6">
      <c r="B1488" s="75" t="s">
        <v>131</v>
      </c>
      <c r="C1488" s="75" t="str">
        <f t="shared" si="23"/>
        <v>Kansas Anadarko Basin</v>
      </c>
      <c r="D1488" s="97" t="s">
        <v>442</v>
      </c>
      <c r="E1488" s="83" t="s">
        <v>319</v>
      </c>
      <c r="F1488" s="82">
        <v>-29.097896097099987</v>
      </c>
      <c r="G1488" s="81">
        <v>0</v>
      </c>
      <c r="H1488" s="80">
        <v>0</v>
      </c>
    </row>
    <row r="1489" spans="2:8" x14ac:dyDescent="0.6">
      <c r="B1489" s="75" t="s">
        <v>131</v>
      </c>
      <c r="C1489" s="75" t="str">
        <f t="shared" si="23"/>
        <v>Kansas Anadarko Basin</v>
      </c>
      <c r="D1489" s="97" t="s">
        <v>442</v>
      </c>
      <c r="E1489" s="83" t="s">
        <v>318</v>
      </c>
      <c r="F1489" s="82">
        <v>-24.256580080916656</v>
      </c>
      <c r="G1489" s="81">
        <v>0.12691955908560079</v>
      </c>
      <c r="H1489" s="80">
        <v>6.3459779542800403</v>
      </c>
    </row>
    <row r="1490" spans="2:8" x14ac:dyDescent="0.6">
      <c r="B1490" s="75" t="s">
        <v>131</v>
      </c>
      <c r="C1490" s="75" t="str">
        <f t="shared" si="23"/>
        <v>Kansas Anadarko Basin</v>
      </c>
      <c r="D1490" s="97" t="s">
        <v>442</v>
      </c>
      <c r="E1490" s="83" t="s">
        <v>317</v>
      </c>
      <c r="F1490" s="82">
        <v>-24.246580080916655</v>
      </c>
      <c r="G1490" s="81">
        <v>0</v>
      </c>
      <c r="H1490" s="80">
        <v>0</v>
      </c>
    </row>
    <row r="1491" spans="2:8" x14ac:dyDescent="0.6">
      <c r="B1491" s="75" t="s">
        <v>131</v>
      </c>
      <c r="C1491" s="75" t="str">
        <f t="shared" si="23"/>
        <v>Kansas Anadarko Basin</v>
      </c>
      <c r="D1491" s="97" t="s">
        <v>442</v>
      </c>
      <c r="E1491" s="83" t="s">
        <v>316</v>
      </c>
      <c r="F1491" s="82">
        <v>-19.405264064733323</v>
      </c>
      <c r="G1491" s="81">
        <v>0.25120260984353071</v>
      </c>
      <c r="H1491" s="80">
        <v>12.560130492176535</v>
      </c>
    </row>
    <row r="1492" spans="2:8" x14ac:dyDescent="0.6">
      <c r="B1492" s="75" t="s">
        <v>131</v>
      </c>
      <c r="C1492" s="75" t="str">
        <f t="shared" si="23"/>
        <v>Kansas Anadarko Basin</v>
      </c>
      <c r="D1492" s="97" t="s">
        <v>442</v>
      </c>
      <c r="E1492" s="83" t="s">
        <v>315</v>
      </c>
      <c r="F1492" s="82">
        <v>-19.395264064733322</v>
      </c>
      <c r="G1492" s="81">
        <v>0</v>
      </c>
      <c r="H1492" s="80">
        <v>0</v>
      </c>
    </row>
    <row r="1493" spans="2:8" x14ac:dyDescent="0.6">
      <c r="B1493" s="75" t="s">
        <v>131</v>
      </c>
      <c r="C1493" s="75" t="str">
        <f t="shared" si="23"/>
        <v>Kansas Anadarko Basin</v>
      </c>
      <c r="D1493" s="97" t="s">
        <v>442</v>
      </c>
      <c r="E1493" s="83" t="s">
        <v>314</v>
      </c>
      <c r="F1493" s="82">
        <v>-14.553948048549994</v>
      </c>
      <c r="G1493" s="81">
        <v>0.25244163636517758</v>
      </c>
      <c r="H1493" s="80">
        <v>12.622081818258881</v>
      </c>
    </row>
    <row r="1494" spans="2:8" x14ac:dyDescent="0.6">
      <c r="B1494" s="75" t="s">
        <v>131</v>
      </c>
      <c r="C1494" s="75" t="str">
        <f t="shared" si="23"/>
        <v>Kansas Anadarko Basin</v>
      </c>
      <c r="D1494" s="97" t="s">
        <v>442</v>
      </c>
      <c r="E1494" s="83" t="s">
        <v>313</v>
      </c>
      <c r="F1494" s="82">
        <v>-14.543948048549995</v>
      </c>
      <c r="G1494" s="81">
        <v>0</v>
      </c>
      <c r="H1494" s="80">
        <v>0</v>
      </c>
    </row>
    <row r="1495" spans="2:8" x14ac:dyDescent="0.6">
      <c r="B1495" s="75" t="s">
        <v>131</v>
      </c>
      <c r="C1495" s="75" t="str">
        <f t="shared" si="23"/>
        <v>Kansas Anadarko Basin</v>
      </c>
      <c r="D1495" s="97" t="s">
        <v>442</v>
      </c>
      <c r="E1495" s="83" t="s">
        <v>312</v>
      </c>
      <c r="F1495" s="82">
        <v>-9.7026320323666617</v>
      </c>
      <c r="G1495" s="81">
        <v>0.33327003546883249</v>
      </c>
      <c r="H1495" s="80">
        <v>16.663501773441624</v>
      </c>
    </row>
    <row r="1496" spans="2:8" x14ac:dyDescent="0.6">
      <c r="B1496" s="75" t="s">
        <v>131</v>
      </c>
      <c r="C1496" s="75" t="str">
        <f t="shared" si="23"/>
        <v>Kansas Anadarko Basin</v>
      </c>
      <c r="D1496" s="97" t="s">
        <v>442</v>
      </c>
      <c r="E1496" s="83" t="s">
        <v>311</v>
      </c>
      <c r="F1496" s="82">
        <v>-9.6926320323666619</v>
      </c>
      <c r="G1496" s="81">
        <v>0</v>
      </c>
      <c r="H1496" s="80">
        <v>0</v>
      </c>
    </row>
    <row r="1497" spans="2:8" x14ac:dyDescent="0.6">
      <c r="B1497" s="75" t="s">
        <v>131</v>
      </c>
      <c r="C1497" s="75" t="str">
        <f t="shared" si="23"/>
        <v>Kansas Anadarko Basin</v>
      </c>
      <c r="D1497" s="97" t="s">
        <v>442</v>
      </c>
      <c r="E1497" s="83" t="s">
        <v>310</v>
      </c>
      <c r="F1497" s="82">
        <v>-4.8513160161833309</v>
      </c>
      <c r="G1497" s="81">
        <v>0.1232677334400042</v>
      </c>
      <c r="H1497" s="80">
        <v>6.1633866720002102</v>
      </c>
    </row>
    <row r="1498" spans="2:8" x14ac:dyDescent="0.6">
      <c r="B1498" s="75" t="s">
        <v>131</v>
      </c>
      <c r="C1498" s="75" t="str">
        <f t="shared" si="23"/>
        <v>Kansas Anadarko Basin</v>
      </c>
      <c r="D1498" s="97" t="s">
        <v>442</v>
      </c>
      <c r="E1498" s="83" t="s">
        <v>309</v>
      </c>
      <c r="F1498" s="82">
        <v>-4.8413160161833311</v>
      </c>
      <c r="G1498" s="81">
        <v>0</v>
      </c>
      <c r="H1498" s="80">
        <v>0</v>
      </c>
    </row>
    <row r="1499" spans="2:8" x14ac:dyDescent="0.6">
      <c r="B1499" s="75" t="s">
        <v>131</v>
      </c>
      <c r="C1499" s="75" t="str">
        <f t="shared" si="23"/>
        <v>Kansas Anadarko Basin</v>
      </c>
      <c r="D1499" s="97" t="s">
        <v>442</v>
      </c>
      <c r="E1499" s="83" t="s">
        <v>308</v>
      </c>
      <c r="F1499" s="82">
        <v>0</v>
      </c>
      <c r="G1499" s="81">
        <v>0.24009083496411571</v>
      </c>
      <c r="H1499" s="80">
        <v>12.004541748205785</v>
      </c>
    </row>
    <row r="1500" spans="2:8" x14ac:dyDescent="0.6">
      <c r="B1500" s="75" t="s">
        <v>131</v>
      </c>
      <c r="C1500" s="75" t="str">
        <f t="shared" si="23"/>
        <v>Kansas Anadarko Basin</v>
      </c>
      <c r="D1500" s="97" t="s">
        <v>442</v>
      </c>
      <c r="E1500" s="83" t="s">
        <v>307</v>
      </c>
      <c r="F1500" s="82">
        <v>0.01</v>
      </c>
      <c r="G1500" s="81">
        <v>0</v>
      </c>
      <c r="H1500" s="80">
        <v>0</v>
      </c>
    </row>
    <row r="1501" spans="2:8" x14ac:dyDescent="0.6">
      <c r="B1501" s="75" t="s">
        <v>131</v>
      </c>
      <c r="C1501" s="75" t="str">
        <f t="shared" si="23"/>
        <v>Kansas Anadarko Basin</v>
      </c>
      <c r="D1501" s="97" t="s">
        <v>442</v>
      </c>
      <c r="E1501" s="83" t="s">
        <v>306</v>
      </c>
      <c r="F1501" s="82">
        <v>4.8513160161833309</v>
      </c>
      <c r="G1501" s="81">
        <v>0.1038237542861455</v>
      </c>
      <c r="H1501" s="80">
        <v>5.1911877143072749</v>
      </c>
    </row>
    <row r="1502" spans="2:8" x14ac:dyDescent="0.6">
      <c r="B1502" s="75" t="s">
        <v>131</v>
      </c>
      <c r="C1502" s="75" t="str">
        <f t="shared" si="23"/>
        <v>Kansas Anadarko Basin</v>
      </c>
      <c r="D1502" s="97" t="s">
        <v>442</v>
      </c>
      <c r="E1502" s="83" t="s">
        <v>305</v>
      </c>
      <c r="F1502" s="82">
        <v>4.8613160161833306</v>
      </c>
      <c r="G1502" s="81">
        <v>45.419035540611958</v>
      </c>
      <c r="H1502" s="80">
        <v>2270.9517770305979</v>
      </c>
    </row>
    <row r="1503" spans="2:8" x14ac:dyDescent="0.6">
      <c r="B1503" s="75" t="s">
        <v>131</v>
      </c>
      <c r="C1503" s="75" t="str">
        <f t="shared" si="23"/>
        <v>Kansas Anadarko Basin</v>
      </c>
      <c r="D1503" s="97" t="s">
        <v>442</v>
      </c>
      <c r="E1503" s="83" t="s">
        <v>304</v>
      </c>
      <c r="F1503" s="82">
        <v>9.7026320323666617</v>
      </c>
      <c r="G1503" s="81">
        <v>0.13000282673931168</v>
      </c>
      <c r="H1503" s="80">
        <v>6.5001413369655836</v>
      </c>
    </row>
    <row r="1504" spans="2:8" x14ac:dyDescent="0.6">
      <c r="B1504" s="75" t="s">
        <v>131</v>
      </c>
      <c r="C1504" s="75" t="str">
        <f t="shared" si="23"/>
        <v>Kansas Anadarko Basin</v>
      </c>
      <c r="D1504" s="97" t="s">
        <v>442</v>
      </c>
      <c r="E1504" s="83" t="s">
        <v>303</v>
      </c>
      <c r="F1504" s="82">
        <v>9.7126320323666615</v>
      </c>
      <c r="G1504" s="81">
        <v>218.19989864121686</v>
      </c>
      <c r="H1504" s="80">
        <v>10909.994932060843</v>
      </c>
    </row>
    <row r="1505" spans="2:8" x14ac:dyDescent="0.6">
      <c r="B1505" s="75" t="s">
        <v>131</v>
      </c>
      <c r="C1505" s="75" t="str">
        <f t="shared" si="23"/>
        <v>Kansas Anadarko Basin</v>
      </c>
      <c r="D1505" s="97" t="s">
        <v>442</v>
      </c>
      <c r="E1505" s="83" t="s">
        <v>302</v>
      </c>
      <c r="F1505" s="82">
        <v>14.553948048549994</v>
      </c>
      <c r="G1505" s="81">
        <v>0</v>
      </c>
      <c r="H1505" s="80">
        <v>0</v>
      </c>
    </row>
    <row r="1506" spans="2:8" x14ac:dyDescent="0.6">
      <c r="B1506" s="75" t="s">
        <v>131</v>
      </c>
      <c r="C1506" s="75" t="str">
        <f t="shared" si="23"/>
        <v>Kansas Anadarko Basin</v>
      </c>
      <c r="D1506" s="97" t="s">
        <v>442</v>
      </c>
      <c r="E1506" s="83" t="s">
        <v>301</v>
      </c>
      <c r="F1506" s="82">
        <v>14.563948048549994</v>
      </c>
      <c r="G1506" s="81">
        <v>2.391483602255263</v>
      </c>
      <c r="H1506" s="80">
        <v>119.57418011276314</v>
      </c>
    </row>
    <row r="1507" spans="2:8" x14ac:dyDescent="0.6">
      <c r="B1507" s="75" t="s">
        <v>131</v>
      </c>
      <c r="C1507" s="75" t="str">
        <f t="shared" si="23"/>
        <v>Kansas Anadarko Basin</v>
      </c>
      <c r="D1507" s="97" t="s">
        <v>442</v>
      </c>
      <c r="E1507" s="83" t="s">
        <v>300</v>
      </c>
      <c r="F1507" s="82">
        <v>19.405264064733323</v>
      </c>
      <c r="G1507" s="81">
        <v>0</v>
      </c>
      <c r="H1507" s="80">
        <v>0</v>
      </c>
    </row>
    <row r="1508" spans="2:8" x14ac:dyDescent="0.6">
      <c r="B1508" s="75" t="s">
        <v>131</v>
      </c>
      <c r="C1508" s="75" t="str">
        <f t="shared" si="23"/>
        <v>Kansas Anadarko Basin</v>
      </c>
      <c r="D1508" s="97" t="s">
        <v>442</v>
      </c>
      <c r="E1508" s="83" t="s">
        <v>299</v>
      </c>
      <c r="F1508" s="82">
        <v>19.415264064733325</v>
      </c>
      <c r="G1508" s="81">
        <v>10.172600262192594</v>
      </c>
      <c r="H1508" s="80">
        <v>508.63001310962966</v>
      </c>
    </row>
    <row r="1509" spans="2:8" x14ac:dyDescent="0.6">
      <c r="B1509" s="75" t="s">
        <v>131</v>
      </c>
      <c r="C1509" s="75" t="str">
        <f t="shared" si="23"/>
        <v>Kansas Anadarko Basin</v>
      </c>
      <c r="D1509" s="97" t="s">
        <v>442</v>
      </c>
      <c r="E1509" s="83" t="s">
        <v>298</v>
      </c>
      <c r="F1509" s="82">
        <v>24.256580080916656</v>
      </c>
      <c r="G1509" s="81">
        <v>0</v>
      </c>
      <c r="H1509" s="80">
        <v>0</v>
      </c>
    </row>
    <row r="1510" spans="2:8" x14ac:dyDescent="0.6">
      <c r="B1510" s="75" t="s">
        <v>131</v>
      </c>
      <c r="C1510" s="75" t="str">
        <f t="shared" si="23"/>
        <v>Kansas Anadarko Basin</v>
      </c>
      <c r="D1510" s="97" t="s">
        <v>442</v>
      </c>
      <c r="E1510" s="83" t="s">
        <v>297</v>
      </c>
      <c r="F1510" s="82">
        <v>24.266580080916658</v>
      </c>
      <c r="G1510" s="81">
        <v>9.4867717389158983</v>
      </c>
      <c r="H1510" s="80">
        <v>474.33858694579493</v>
      </c>
    </row>
    <row r="1511" spans="2:8" x14ac:dyDescent="0.6">
      <c r="B1511" s="75" t="s">
        <v>131</v>
      </c>
      <c r="C1511" s="75" t="str">
        <f t="shared" si="23"/>
        <v>Kansas Anadarko Basin</v>
      </c>
      <c r="D1511" s="97" t="s">
        <v>442</v>
      </c>
      <c r="E1511" s="83" t="s">
        <v>296</v>
      </c>
      <c r="F1511" s="82">
        <v>29.107896097099989</v>
      </c>
      <c r="G1511" s="81">
        <v>0</v>
      </c>
      <c r="H1511" s="80">
        <v>0</v>
      </c>
    </row>
    <row r="1512" spans="2:8" x14ac:dyDescent="0.6">
      <c r="B1512" s="75" t="s">
        <v>131</v>
      </c>
      <c r="C1512" s="75" t="str">
        <f t="shared" si="23"/>
        <v>Kansas Anadarko Basin</v>
      </c>
      <c r="D1512" s="97" t="s">
        <v>442</v>
      </c>
      <c r="E1512" s="83" t="s">
        <v>295</v>
      </c>
      <c r="F1512" s="82">
        <v>29.11789609709999</v>
      </c>
      <c r="G1512" s="81">
        <v>3.2250963746760615</v>
      </c>
      <c r="H1512" s="80">
        <v>161.25481873380306</v>
      </c>
    </row>
    <row r="1513" spans="2:8" x14ac:dyDescent="0.6">
      <c r="B1513" s="75" t="s">
        <v>131</v>
      </c>
      <c r="C1513" s="75" t="str">
        <f t="shared" si="23"/>
        <v>Kansas Anadarko Basin</v>
      </c>
      <c r="D1513" s="97" t="s">
        <v>442</v>
      </c>
      <c r="E1513" s="83" t="s">
        <v>294</v>
      </c>
      <c r="F1513" s="82">
        <v>33.959212113283321</v>
      </c>
      <c r="G1513" s="81">
        <v>0</v>
      </c>
      <c r="H1513" s="80">
        <v>0</v>
      </c>
    </row>
    <row r="1514" spans="2:8" x14ac:dyDescent="0.6">
      <c r="B1514" s="75" t="s">
        <v>131</v>
      </c>
      <c r="C1514" s="75" t="str">
        <f t="shared" si="23"/>
        <v>Kansas Anadarko Basin</v>
      </c>
      <c r="D1514" s="97" t="s">
        <v>442</v>
      </c>
      <c r="E1514" s="83" t="s">
        <v>293</v>
      </c>
      <c r="F1514" s="82">
        <v>33.969212113283319</v>
      </c>
      <c r="G1514" s="81">
        <v>1.8183570302238397</v>
      </c>
      <c r="H1514" s="80">
        <v>90.917851511191984</v>
      </c>
    </row>
    <row r="1515" spans="2:8" x14ac:dyDescent="0.6">
      <c r="B1515" s="75" t="s">
        <v>131</v>
      </c>
      <c r="C1515" s="75" t="str">
        <f t="shared" si="23"/>
        <v>Kansas Anadarko Basin</v>
      </c>
      <c r="D1515" s="97" t="s">
        <v>442</v>
      </c>
      <c r="E1515" s="83" t="s">
        <v>292</v>
      </c>
      <c r="F1515" s="82">
        <v>38.810528129466647</v>
      </c>
      <c r="G1515" s="81">
        <v>0</v>
      </c>
      <c r="H1515" s="80">
        <v>0</v>
      </c>
    </row>
    <row r="1516" spans="2:8" x14ac:dyDescent="0.6">
      <c r="B1516" s="75" t="s">
        <v>131</v>
      </c>
      <c r="C1516" s="75" t="str">
        <f t="shared" si="23"/>
        <v>Kansas Anadarko Basin</v>
      </c>
      <c r="D1516" s="97" t="s">
        <v>442</v>
      </c>
      <c r="E1516" s="83" t="s">
        <v>291</v>
      </c>
      <c r="F1516" s="82">
        <v>38.820528129466645</v>
      </c>
      <c r="G1516" s="81">
        <v>0.37174849412556538</v>
      </c>
      <c r="H1516" s="80">
        <v>18.587424706278266</v>
      </c>
    </row>
    <row r="1517" spans="2:8" x14ac:dyDescent="0.6">
      <c r="B1517" s="75" t="s">
        <v>131</v>
      </c>
      <c r="C1517" s="75" t="str">
        <f t="shared" si="23"/>
        <v>Kansas Anadarko Basin</v>
      </c>
      <c r="D1517" s="97" t="s">
        <v>442</v>
      </c>
      <c r="E1517" s="83" t="s">
        <v>290</v>
      </c>
      <c r="F1517" s="82">
        <v>43.66184414564998</v>
      </c>
      <c r="G1517" s="81">
        <v>0</v>
      </c>
      <c r="H1517" s="80">
        <v>0</v>
      </c>
    </row>
    <row r="1518" spans="2:8" x14ac:dyDescent="0.6">
      <c r="B1518" s="75" t="s">
        <v>131</v>
      </c>
      <c r="C1518" s="75" t="str">
        <f t="shared" si="23"/>
        <v>Kansas Anadarko Basin</v>
      </c>
      <c r="D1518" s="97" t="s">
        <v>442</v>
      </c>
      <c r="E1518" s="83" t="s">
        <v>289</v>
      </c>
      <c r="F1518" s="82">
        <v>43.671844145649978</v>
      </c>
      <c r="G1518" s="81">
        <v>0.37960241801469607</v>
      </c>
      <c r="H1518" s="80">
        <v>18.980120900734804</v>
      </c>
    </row>
    <row r="1519" spans="2:8" x14ac:dyDescent="0.6">
      <c r="B1519" s="75" t="s">
        <v>131</v>
      </c>
      <c r="C1519" s="75" t="str">
        <f t="shared" si="23"/>
        <v>Kansas Anadarko Basin</v>
      </c>
      <c r="D1519" s="97" t="s">
        <v>442</v>
      </c>
      <c r="E1519" s="83" t="s">
        <v>288</v>
      </c>
      <c r="F1519" s="82">
        <v>48.513160161833312</v>
      </c>
      <c r="G1519" s="81">
        <v>0</v>
      </c>
      <c r="H1519" s="80">
        <v>0</v>
      </c>
    </row>
    <row r="1520" spans="2:8" x14ac:dyDescent="0.6">
      <c r="B1520" s="75" t="s">
        <v>131</v>
      </c>
      <c r="C1520" s="75" t="str">
        <f t="shared" si="23"/>
        <v>Kansas Anadarko Basin</v>
      </c>
      <c r="D1520" s="97" t="s">
        <v>442</v>
      </c>
      <c r="E1520" s="83" t="s">
        <v>287</v>
      </c>
      <c r="F1520" s="82">
        <v>48.52316016183331</v>
      </c>
      <c r="G1520" s="81">
        <v>0.29519177623059323</v>
      </c>
      <c r="H1520" s="80">
        <v>14.75958881152966</v>
      </c>
    </row>
    <row r="1521" spans="2:8" x14ac:dyDescent="0.6">
      <c r="B1521" s="75" t="s">
        <v>131</v>
      </c>
      <c r="C1521" s="75" t="str">
        <f t="shared" si="23"/>
        <v>Kansas Anadarko Basin</v>
      </c>
      <c r="D1521" s="97" t="s">
        <v>442</v>
      </c>
      <c r="E1521" s="83" t="s">
        <v>286</v>
      </c>
      <c r="F1521" s="82">
        <v>53.364476178016645</v>
      </c>
      <c r="G1521" s="81">
        <v>0</v>
      </c>
      <c r="H1521" s="80">
        <v>0</v>
      </c>
    </row>
    <row r="1522" spans="2:8" x14ac:dyDescent="0.6">
      <c r="B1522" s="75" t="s">
        <v>131</v>
      </c>
      <c r="C1522" s="75" t="str">
        <f t="shared" si="23"/>
        <v>Kansas Anadarko Basin</v>
      </c>
      <c r="D1522" s="97" t="s">
        <v>442</v>
      </c>
      <c r="E1522" s="83" t="s">
        <v>285</v>
      </c>
      <c r="F1522" s="82">
        <v>53.374476178016643</v>
      </c>
      <c r="G1522" s="81">
        <v>0.32284221731042945</v>
      </c>
      <c r="H1522" s="80">
        <v>16.14211086552147</v>
      </c>
    </row>
    <row r="1523" spans="2:8" x14ac:dyDescent="0.6">
      <c r="B1523" s="75" t="s">
        <v>131</v>
      </c>
      <c r="C1523" s="75" t="str">
        <f t="shared" si="23"/>
        <v>Kansas Anadarko Basin</v>
      </c>
      <c r="D1523" s="97" t="s">
        <v>442</v>
      </c>
      <c r="E1523" s="83" t="s">
        <v>284</v>
      </c>
      <c r="F1523" s="82">
        <v>58.215792194199977</v>
      </c>
      <c r="G1523" s="81">
        <v>2.3136170681396992E-2</v>
      </c>
      <c r="H1523" s="80">
        <v>1.1568085340698495</v>
      </c>
    </row>
    <row r="1524" spans="2:8" ht="13.75" thickBot="1" x14ac:dyDescent="0.75">
      <c r="B1524" s="75" t="s">
        <v>131</v>
      </c>
      <c r="C1524" s="75" t="str">
        <f t="shared" si="23"/>
        <v>Kansas Anadarko Basin</v>
      </c>
      <c r="D1524" s="98" t="s">
        <v>442</v>
      </c>
      <c r="E1524" s="79" t="s">
        <v>282</v>
      </c>
      <c r="F1524" s="78">
        <v>58.225792194199975</v>
      </c>
      <c r="G1524" s="77">
        <v>0.37829288577959169</v>
      </c>
      <c r="H1524" s="76">
        <v>18.914644288979584</v>
      </c>
    </row>
    <row r="1525" spans="2:8" x14ac:dyDescent="0.6">
      <c r="B1525" s="75" t="s">
        <v>131</v>
      </c>
      <c r="C1525" s="75" t="str">
        <f t="shared" si="23"/>
        <v>Kansas Central Kansas Uplift</v>
      </c>
      <c r="D1525" s="96" t="s">
        <v>441</v>
      </c>
      <c r="E1525" s="87" t="s">
        <v>320</v>
      </c>
      <c r="F1525" s="86">
        <v>-29.107896097099989</v>
      </c>
      <c r="G1525" s="85">
        <v>1.7955903332556313</v>
      </c>
      <c r="H1525" s="84">
        <v>89.77951666278156</v>
      </c>
    </row>
    <row r="1526" spans="2:8" x14ac:dyDescent="0.6">
      <c r="B1526" s="75" t="s">
        <v>131</v>
      </c>
      <c r="C1526" s="75" t="str">
        <f t="shared" si="23"/>
        <v>Kansas Central Kansas Uplift</v>
      </c>
      <c r="D1526" s="97" t="s">
        <v>441</v>
      </c>
      <c r="E1526" s="83" t="s">
        <v>319</v>
      </c>
      <c r="F1526" s="82">
        <v>-29.097896097099987</v>
      </c>
      <c r="G1526" s="81">
        <v>0</v>
      </c>
      <c r="H1526" s="80">
        <v>0</v>
      </c>
    </row>
    <row r="1527" spans="2:8" x14ac:dyDescent="0.6">
      <c r="B1527" s="75" t="s">
        <v>131</v>
      </c>
      <c r="C1527" s="75" t="str">
        <f t="shared" si="23"/>
        <v>Kansas Central Kansas Uplift</v>
      </c>
      <c r="D1527" s="97" t="s">
        <v>441</v>
      </c>
      <c r="E1527" s="83" t="s">
        <v>318</v>
      </c>
      <c r="F1527" s="82">
        <v>-24.256580080916656</v>
      </c>
      <c r="G1527" s="81">
        <v>0.16186363396839085</v>
      </c>
      <c r="H1527" s="80">
        <v>8.0931816984195422</v>
      </c>
    </row>
    <row r="1528" spans="2:8" x14ac:dyDescent="0.6">
      <c r="B1528" s="75" t="s">
        <v>131</v>
      </c>
      <c r="C1528" s="75" t="str">
        <f t="shared" si="23"/>
        <v>Kansas Central Kansas Uplift</v>
      </c>
      <c r="D1528" s="97" t="s">
        <v>441</v>
      </c>
      <c r="E1528" s="83" t="s">
        <v>317</v>
      </c>
      <c r="F1528" s="82">
        <v>-24.246580080916655</v>
      </c>
      <c r="G1528" s="81">
        <v>0</v>
      </c>
      <c r="H1528" s="80">
        <v>0</v>
      </c>
    </row>
    <row r="1529" spans="2:8" x14ac:dyDescent="0.6">
      <c r="B1529" s="75" t="s">
        <v>131</v>
      </c>
      <c r="C1529" s="75" t="str">
        <f t="shared" si="23"/>
        <v>Kansas Central Kansas Uplift</v>
      </c>
      <c r="D1529" s="97" t="s">
        <v>441</v>
      </c>
      <c r="E1529" s="83" t="s">
        <v>316</v>
      </c>
      <c r="F1529" s="82">
        <v>-19.405264064733323</v>
      </c>
      <c r="G1529" s="81">
        <v>0.32988450511913164</v>
      </c>
      <c r="H1529" s="80">
        <v>16.494225255956582</v>
      </c>
    </row>
    <row r="1530" spans="2:8" x14ac:dyDescent="0.6">
      <c r="B1530" s="75" t="s">
        <v>131</v>
      </c>
      <c r="C1530" s="75" t="str">
        <f t="shared" si="23"/>
        <v>Kansas Central Kansas Uplift</v>
      </c>
      <c r="D1530" s="97" t="s">
        <v>441</v>
      </c>
      <c r="E1530" s="83" t="s">
        <v>315</v>
      </c>
      <c r="F1530" s="82">
        <v>-19.395264064733322</v>
      </c>
      <c r="G1530" s="81">
        <v>0</v>
      </c>
      <c r="H1530" s="80">
        <v>0</v>
      </c>
    </row>
    <row r="1531" spans="2:8" x14ac:dyDescent="0.6">
      <c r="B1531" s="75" t="s">
        <v>131</v>
      </c>
      <c r="C1531" s="75" t="str">
        <f t="shared" si="23"/>
        <v>Kansas Central Kansas Uplift</v>
      </c>
      <c r="D1531" s="97" t="s">
        <v>441</v>
      </c>
      <c r="E1531" s="83" t="s">
        <v>314</v>
      </c>
      <c r="F1531" s="82">
        <v>-14.553948048549994</v>
      </c>
      <c r="G1531" s="81">
        <v>0.46187335376994315</v>
      </c>
      <c r="H1531" s="80">
        <v>23.093667688497156</v>
      </c>
    </row>
    <row r="1532" spans="2:8" x14ac:dyDescent="0.6">
      <c r="B1532" s="75" t="s">
        <v>131</v>
      </c>
      <c r="C1532" s="75" t="str">
        <f t="shared" si="23"/>
        <v>Kansas Central Kansas Uplift</v>
      </c>
      <c r="D1532" s="97" t="s">
        <v>441</v>
      </c>
      <c r="E1532" s="83" t="s">
        <v>313</v>
      </c>
      <c r="F1532" s="82">
        <v>-14.543948048549995</v>
      </c>
      <c r="G1532" s="81">
        <v>0</v>
      </c>
      <c r="H1532" s="80">
        <v>0</v>
      </c>
    </row>
    <row r="1533" spans="2:8" x14ac:dyDescent="0.6">
      <c r="B1533" s="75" t="s">
        <v>131</v>
      </c>
      <c r="C1533" s="75" t="str">
        <f t="shared" si="23"/>
        <v>Kansas Central Kansas Uplift</v>
      </c>
      <c r="D1533" s="97" t="s">
        <v>441</v>
      </c>
      <c r="E1533" s="83" t="s">
        <v>312</v>
      </c>
      <c r="F1533" s="82">
        <v>-9.7026320323666617</v>
      </c>
      <c r="G1533" s="81">
        <v>0.47097974279481136</v>
      </c>
      <c r="H1533" s="80">
        <v>23.548987139740568</v>
      </c>
    </row>
    <row r="1534" spans="2:8" x14ac:dyDescent="0.6">
      <c r="B1534" s="75" t="s">
        <v>131</v>
      </c>
      <c r="C1534" s="75" t="str">
        <f t="shared" si="23"/>
        <v>Kansas Central Kansas Uplift</v>
      </c>
      <c r="D1534" s="97" t="s">
        <v>441</v>
      </c>
      <c r="E1534" s="83" t="s">
        <v>311</v>
      </c>
      <c r="F1534" s="82">
        <v>-9.6926320323666619</v>
      </c>
      <c r="G1534" s="81">
        <v>0</v>
      </c>
      <c r="H1534" s="80">
        <v>0</v>
      </c>
    </row>
    <row r="1535" spans="2:8" x14ac:dyDescent="0.6">
      <c r="B1535" s="75" t="s">
        <v>131</v>
      </c>
      <c r="C1535" s="75" t="str">
        <f t="shared" si="23"/>
        <v>Kansas Central Kansas Uplift</v>
      </c>
      <c r="D1535" s="97" t="s">
        <v>441</v>
      </c>
      <c r="E1535" s="83" t="s">
        <v>310</v>
      </c>
      <c r="F1535" s="82">
        <v>-4.8513160161833309</v>
      </c>
      <c r="G1535" s="81">
        <v>0.43386631042085322</v>
      </c>
      <c r="H1535" s="80">
        <v>21.69331552104266</v>
      </c>
    </row>
    <row r="1536" spans="2:8" x14ac:dyDescent="0.6">
      <c r="B1536" s="75" t="s">
        <v>131</v>
      </c>
      <c r="C1536" s="75" t="str">
        <f t="shared" si="23"/>
        <v>Kansas Central Kansas Uplift</v>
      </c>
      <c r="D1536" s="97" t="s">
        <v>441</v>
      </c>
      <c r="E1536" s="83" t="s">
        <v>309</v>
      </c>
      <c r="F1536" s="82">
        <v>-4.8413160161833311</v>
      </c>
      <c r="G1536" s="81">
        <v>0</v>
      </c>
      <c r="H1536" s="80">
        <v>0</v>
      </c>
    </row>
    <row r="1537" spans="2:8" x14ac:dyDescent="0.6">
      <c r="B1537" s="75" t="s">
        <v>131</v>
      </c>
      <c r="C1537" s="75" t="str">
        <f t="shared" si="23"/>
        <v>Kansas Central Kansas Uplift</v>
      </c>
      <c r="D1537" s="97" t="s">
        <v>441</v>
      </c>
      <c r="E1537" s="83" t="s">
        <v>308</v>
      </c>
      <c r="F1537" s="82">
        <v>0</v>
      </c>
      <c r="G1537" s="81">
        <v>1.111038503979292</v>
      </c>
      <c r="H1537" s="80">
        <v>55.551925198964611</v>
      </c>
    </row>
    <row r="1538" spans="2:8" x14ac:dyDescent="0.6">
      <c r="B1538" s="75" t="s">
        <v>131</v>
      </c>
      <c r="C1538" s="75" t="str">
        <f t="shared" si="23"/>
        <v>Kansas Central Kansas Uplift</v>
      </c>
      <c r="D1538" s="97" t="s">
        <v>441</v>
      </c>
      <c r="E1538" s="83" t="s">
        <v>307</v>
      </c>
      <c r="F1538" s="82">
        <v>0.01</v>
      </c>
      <c r="G1538" s="81">
        <v>0</v>
      </c>
      <c r="H1538" s="80">
        <v>0</v>
      </c>
    </row>
    <row r="1539" spans="2:8" x14ac:dyDescent="0.6">
      <c r="B1539" s="75" t="s">
        <v>131</v>
      </c>
      <c r="C1539" s="75" t="str">
        <f t="shared" si="23"/>
        <v>Kansas Central Kansas Uplift</v>
      </c>
      <c r="D1539" s="97" t="s">
        <v>441</v>
      </c>
      <c r="E1539" s="83" t="s">
        <v>306</v>
      </c>
      <c r="F1539" s="82">
        <v>4.8513160161833309</v>
      </c>
      <c r="G1539" s="81">
        <v>1.5193188400588258</v>
      </c>
      <c r="H1539" s="80">
        <v>75.965942002941276</v>
      </c>
    </row>
    <row r="1540" spans="2:8" x14ac:dyDescent="0.6">
      <c r="B1540" s="75" t="s">
        <v>131</v>
      </c>
      <c r="C1540" s="75" t="str">
        <f t="shared" si="23"/>
        <v>Kansas Central Kansas Uplift</v>
      </c>
      <c r="D1540" s="97" t="s">
        <v>441</v>
      </c>
      <c r="E1540" s="83" t="s">
        <v>305</v>
      </c>
      <c r="F1540" s="82">
        <v>4.8613160161833306</v>
      </c>
      <c r="G1540" s="81">
        <v>31.536008135376708</v>
      </c>
      <c r="H1540" s="80">
        <v>1576.8004067688355</v>
      </c>
    </row>
    <row r="1541" spans="2:8" x14ac:dyDescent="0.6">
      <c r="B1541" s="75" t="s">
        <v>131</v>
      </c>
      <c r="C1541" s="75" t="str">
        <f t="shared" ref="C1541:C1604" si="24">IF(D1541="",C1540,D1541)</f>
        <v>Kansas Central Kansas Uplift</v>
      </c>
      <c r="D1541" s="97" t="s">
        <v>441</v>
      </c>
      <c r="E1541" s="83" t="s">
        <v>304</v>
      </c>
      <c r="F1541" s="82">
        <v>9.7026320323666617</v>
      </c>
      <c r="G1541" s="81">
        <v>2.6179226207736819</v>
      </c>
      <c r="H1541" s="80">
        <v>130.89613103868408</v>
      </c>
    </row>
    <row r="1542" spans="2:8" x14ac:dyDescent="0.6">
      <c r="B1542" s="75" t="s">
        <v>131</v>
      </c>
      <c r="C1542" s="75" t="str">
        <f t="shared" si="24"/>
        <v>Kansas Central Kansas Uplift</v>
      </c>
      <c r="D1542" s="97" t="s">
        <v>441</v>
      </c>
      <c r="E1542" s="83" t="s">
        <v>303</v>
      </c>
      <c r="F1542" s="82">
        <v>9.7126320323666615</v>
      </c>
      <c r="G1542" s="81">
        <v>11.092704482910152</v>
      </c>
      <c r="H1542" s="80">
        <v>554.63522414550766</v>
      </c>
    </row>
    <row r="1543" spans="2:8" x14ac:dyDescent="0.6">
      <c r="B1543" s="75" t="s">
        <v>131</v>
      </c>
      <c r="C1543" s="75" t="str">
        <f t="shared" si="24"/>
        <v>Kansas Central Kansas Uplift</v>
      </c>
      <c r="D1543" s="97" t="s">
        <v>441</v>
      </c>
      <c r="E1543" s="83" t="s">
        <v>302</v>
      </c>
      <c r="F1543" s="82">
        <v>14.553948048549994</v>
      </c>
      <c r="G1543" s="81">
        <v>1.0574764558896739</v>
      </c>
      <c r="H1543" s="80">
        <v>52.873822794483686</v>
      </c>
    </row>
    <row r="1544" spans="2:8" x14ac:dyDescent="0.6">
      <c r="B1544" s="75" t="s">
        <v>131</v>
      </c>
      <c r="C1544" s="75" t="str">
        <f t="shared" si="24"/>
        <v>Kansas Central Kansas Uplift</v>
      </c>
      <c r="D1544" s="97" t="s">
        <v>441</v>
      </c>
      <c r="E1544" s="83" t="s">
        <v>301</v>
      </c>
      <c r="F1544" s="82">
        <v>14.563948048549994</v>
      </c>
      <c r="G1544" s="81">
        <v>0.70497865217529676</v>
      </c>
      <c r="H1544" s="80">
        <v>35.248932608764839</v>
      </c>
    </row>
    <row r="1545" spans="2:8" x14ac:dyDescent="0.6">
      <c r="B1545" s="75" t="s">
        <v>131</v>
      </c>
      <c r="C1545" s="75" t="str">
        <f t="shared" si="24"/>
        <v>Kansas Central Kansas Uplift</v>
      </c>
      <c r="D1545" s="97" t="s">
        <v>441</v>
      </c>
      <c r="E1545" s="83" t="s">
        <v>300</v>
      </c>
      <c r="F1545" s="82">
        <v>19.405264064733323</v>
      </c>
      <c r="G1545" s="81">
        <v>1.7707316043652399</v>
      </c>
      <c r="H1545" s="80">
        <v>88.536580218262003</v>
      </c>
    </row>
    <row r="1546" spans="2:8" x14ac:dyDescent="0.6">
      <c r="B1546" s="75" t="s">
        <v>131</v>
      </c>
      <c r="C1546" s="75" t="str">
        <f t="shared" si="24"/>
        <v>Kansas Central Kansas Uplift</v>
      </c>
      <c r="D1546" s="97" t="s">
        <v>441</v>
      </c>
      <c r="E1546" s="83" t="s">
        <v>299</v>
      </c>
      <c r="F1546" s="82">
        <v>19.415264064733325</v>
      </c>
      <c r="G1546" s="81">
        <v>1.5995923774609286</v>
      </c>
      <c r="H1546" s="80">
        <v>79.979618873046434</v>
      </c>
    </row>
    <row r="1547" spans="2:8" x14ac:dyDescent="0.6">
      <c r="B1547" s="75" t="s">
        <v>131</v>
      </c>
      <c r="C1547" s="75" t="str">
        <f t="shared" si="24"/>
        <v>Kansas Central Kansas Uplift</v>
      </c>
      <c r="D1547" s="97" t="s">
        <v>441</v>
      </c>
      <c r="E1547" s="83" t="s">
        <v>298</v>
      </c>
      <c r="F1547" s="82">
        <v>24.256580080916656</v>
      </c>
      <c r="G1547" s="81">
        <v>3.4641259537376299</v>
      </c>
      <c r="H1547" s="80">
        <v>173.20629768688147</v>
      </c>
    </row>
    <row r="1548" spans="2:8" x14ac:dyDescent="0.6">
      <c r="B1548" s="75" t="s">
        <v>131</v>
      </c>
      <c r="C1548" s="75" t="str">
        <f t="shared" si="24"/>
        <v>Kansas Central Kansas Uplift</v>
      </c>
      <c r="D1548" s="97" t="s">
        <v>441</v>
      </c>
      <c r="E1548" s="83" t="s">
        <v>297</v>
      </c>
      <c r="F1548" s="82">
        <v>24.266580080916658</v>
      </c>
      <c r="G1548" s="81">
        <v>1.2677914276947986</v>
      </c>
      <c r="H1548" s="80">
        <v>63.389571384739931</v>
      </c>
    </row>
    <row r="1549" spans="2:8" x14ac:dyDescent="0.6">
      <c r="B1549" s="75" t="s">
        <v>131</v>
      </c>
      <c r="C1549" s="75" t="str">
        <f t="shared" si="24"/>
        <v>Kansas Central Kansas Uplift</v>
      </c>
      <c r="D1549" s="97" t="s">
        <v>441</v>
      </c>
      <c r="E1549" s="83" t="s">
        <v>296</v>
      </c>
      <c r="F1549" s="82">
        <v>29.107896097099989</v>
      </c>
      <c r="G1549" s="81">
        <v>0.59264849777355677</v>
      </c>
      <c r="H1549" s="80">
        <v>29.632424888677836</v>
      </c>
    </row>
    <row r="1550" spans="2:8" x14ac:dyDescent="0.6">
      <c r="B1550" s="75" t="s">
        <v>131</v>
      </c>
      <c r="C1550" s="75" t="str">
        <f t="shared" si="24"/>
        <v>Kansas Central Kansas Uplift</v>
      </c>
      <c r="D1550" s="97" t="s">
        <v>441</v>
      </c>
      <c r="E1550" s="83" t="s">
        <v>295</v>
      </c>
      <c r="F1550" s="82">
        <v>29.11789609709999</v>
      </c>
      <c r="G1550" s="81">
        <v>1.0704184534047003</v>
      </c>
      <c r="H1550" s="80">
        <v>53.520922670235016</v>
      </c>
    </row>
    <row r="1551" spans="2:8" x14ac:dyDescent="0.6">
      <c r="B1551" s="75" t="s">
        <v>131</v>
      </c>
      <c r="C1551" s="75" t="str">
        <f t="shared" si="24"/>
        <v>Kansas Central Kansas Uplift</v>
      </c>
      <c r="D1551" s="97" t="s">
        <v>441</v>
      </c>
      <c r="E1551" s="83" t="s">
        <v>294</v>
      </c>
      <c r="F1551" s="82">
        <v>33.959212113283321</v>
      </c>
      <c r="G1551" s="81">
        <v>0.21833221286795346</v>
      </c>
      <c r="H1551" s="80">
        <v>10.916610643397673</v>
      </c>
    </row>
    <row r="1552" spans="2:8" x14ac:dyDescent="0.6">
      <c r="B1552" s="75" t="s">
        <v>131</v>
      </c>
      <c r="C1552" s="75" t="str">
        <f t="shared" si="24"/>
        <v>Kansas Central Kansas Uplift</v>
      </c>
      <c r="D1552" s="97" t="s">
        <v>441</v>
      </c>
      <c r="E1552" s="83" t="s">
        <v>293</v>
      </c>
      <c r="F1552" s="82">
        <v>33.969212113283319</v>
      </c>
      <c r="G1552" s="81">
        <v>0.96913550133469462</v>
      </c>
      <c r="H1552" s="80">
        <v>48.456775066734735</v>
      </c>
    </row>
    <row r="1553" spans="2:8" x14ac:dyDescent="0.6">
      <c r="B1553" s="75" t="s">
        <v>131</v>
      </c>
      <c r="C1553" s="75" t="str">
        <f t="shared" si="24"/>
        <v>Kansas Central Kansas Uplift</v>
      </c>
      <c r="D1553" s="97" t="s">
        <v>441</v>
      </c>
      <c r="E1553" s="83" t="s">
        <v>292</v>
      </c>
      <c r="F1553" s="82">
        <v>38.810528129466647</v>
      </c>
      <c r="G1553" s="81">
        <v>5.4103892148750631E-2</v>
      </c>
      <c r="H1553" s="80">
        <v>2.7051946074375315</v>
      </c>
    </row>
    <row r="1554" spans="2:8" x14ac:dyDescent="0.6">
      <c r="B1554" s="75" t="s">
        <v>131</v>
      </c>
      <c r="C1554" s="75" t="str">
        <f t="shared" si="24"/>
        <v>Kansas Central Kansas Uplift</v>
      </c>
      <c r="D1554" s="97" t="s">
        <v>441</v>
      </c>
      <c r="E1554" s="83" t="s">
        <v>291</v>
      </c>
      <c r="F1554" s="82">
        <v>38.820528129466645</v>
      </c>
      <c r="G1554" s="81">
        <v>1.3157628005382682</v>
      </c>
      <c r="H1554" s="80">
        <v>65.78814002691341</v>
      </c>
    </row>
    <row r="1555" spans="2:8" x14ac:dyDescent="0.6">
      <c r="B1555" s="75" t="s">
        <v>131</v>
      </c>
      <c r="C1555" s="75" t="str">
        <f t="shared" si="24"/>
        <v>Kansas Central Kansas Uplift</v>
      </c>
      <c r="D1555" s="97" t="s">
        <v>441</v>
      </c>
      <c r="E1555" s="83" t="s">
        <v>290</v>
      </c>
      <c r="F1555" s="82">
        <v>43.66184414564998</v>
      </c>
      <c r="G1555" s="81">
        <v>0</v>
      </c>
      <c r="H1555" s="80">
        <v>0</v>
      </c>
    </row>
    <row r="1556" spans="2:8" x14ac:dyDescent="0.6">
      <c r="B1556" s="75" t="s">
        <v>131</v>
      </c>
      <c r="C1556" s="75" t="str">
        <f t="shared" si="24"/>
        <v>Kansas Central Kansas Uplift</v>
      </c>
      <c r="D1556" s="97" t="s">
        <v>441</v>
      </c>
      <c r="E1556" s="83" t="s">
        <v>289</v>
      </c>
      <c r="F1556" s="82">
        <v>43.671844145649978</v>
      </c>
      <c r="G1556" s="81">
        <v>0.71896432683498912</v>
      </c>
      <c r="H1556" s="80">
        <v>35.948216341749458</v>
      </c>
    </row>
    <row r="1557" spans="2:8" x14ac:dyDescent="0.6">
      <c r="B1557" s="75" t="s">
        <v>131</v>
      </c>
      <c r="C1557" s="75" t="str">
        <f t="shared" si="24"/>
        <v>Kansas Central Kansas Uplift</v>
      </c>
      <c r="D1557" s="97" t="s">
        <v>441</v>
      </c>
      <c r="E1557" s="83" t="s">
        <v>288</v>
      </c>
      <c r="F1557" s="82">
        <v>48.513160161833312</v>
      </c>
      <c r="G1557" s="81">
        <v>0</v>
      </c>
      <c r="H1557" s="80">
        <v>0</v>
      </c>
    </row>
    <row r="1558" spans="2:8" x14ac:dyDescent="0.6">
      <c r="B1558" s="75" t="s">
        <v>131</v>
      </c>
      <c r="C1558" s="75" t="str">
        <f t="shared" si="24"/>
        <v>Kansas Central Kansas Uplift</v>
      </c>
      <c r="D1558" s="97" t="s">
        <v>441</v>
      </c>
      <c r="E1558" s="83" t="s">
        <v>287</v>
      </c>
      <c r="F1558" s="82">
        <v>48.52316016183331</v>
      </c>
      <c r="G1558" s="81">
        <v>0.65612127448851321</v>
      </c>
      <c r="H1558" s="80">
        <v>32.806063724425663</v>
      </c>
    </row>
    <row r="1559" spans="2:8" x14ac:dyDescent="0.6">
      <c r="B1559" s="75" t="s">
        <v>131</v>
      </c>
      <c r="C1559" s="75" t="str">
        <f t="shared" si="24"/>
        <v>Kansas Central Kansas Uplift</v>
      </c>
      <c r="D1559" s="97" t="s">
        <v>441</v>
      </c>
      <c r="E1559" s="83" t="s">
        <v>286</v>
      </c>
      <c r="F1559" s="82">
        <v>53.364476178016645</v>
      </c>
      <c r="G1559" s="81">
        <v>0</v>
      </c>
      <c r="H1559" s="80">
        <v>0</v>
      </c>
    </row>
    <row r="1560" spans="2:8" x14ac:dyDescent="0.6">
      <c r="B1560" s="75" t="s">
        <v>131</v>
      </c>
      <c r="C1560" s="75" t="str">
        <f t="shared" si="24"/>
        <v>Kansas Central Kansas Uplift</v>
      </c>
      <c r="D1560" s="97" t="s">
        <v>441</v>
      </c>
      <c r="E1560" s="83" t="s">
        <v>285</v>
      </c>
      <c r="F1560" s="82">
        <v>53.374476178016643</v>
      </c>
      <c r="G1560" s="81">
        <v>0.24312561803286459</v>
      </c>
      <c r="H1560" s="80">
        <v>12.15628090164323</v>
      </c>
    </row>
    <row r="1561" spans="2:8" x14ac:dyDescent="0.6">
      <c r="B1561" s="75" t="s">
        <v>131</v>
      </c>
      <c r="C1561" s="75" t="str">
        <f t="shared" si="24"/>
        <v>Kansas Central Kansas Uplift</v>
      </c>
      <c r="D1561" s="97" t="s">
        <v>441</v>
      </c>
      <c r="E1561" s="83" t="s">
        <v>284</v>
      </c>
      <c r="F1561" s="82">
        <v>58.215792194199977</v>
      </c>
      <c r="G1561" s="81">
        <v>0</v>
      </c>
      <c r="H1561" s="80">
        <v>0</v>
      </c>
    </row>
    <row r="1562" spans="2:8" ht="13.75" thickBot="1" x14ac:dyDescent="0.75">
      <c r="B1562" s="75" t="s">
        <v>131</v>
      </c>
      <c r="C1562" s="75" t="str">
        <f t="shared" si="24"/>
        <v>Kansas Central Kansas Uplift</v>
      </c>
      <c r="D1562" s="98" t="s">
        <v>441</v>
      </c>
      <c r="E1562" s="79" t="s">
        <v>282</v>
      </c>
      <c r="F1562" s="78">
        <v>58.225792194199975</v>
      </c>
      <c r="G1562" s="77">
        <v>0.91071110357525253</v>
      </c>
      <c r="H1562" s="76">
        <v>45.535555178762621</v>
      </c>
    </row>
    <row r="1563" spans="2:8" x14ac:dyDescent="0.6">
      <c r="B1563" s="75" t="s">
        <v>131</v>
      </c>
      <c r="C1563" s="75" t="str">
        <f t="shared" si="24"/>
        <v>Kansas Cherokee Basin</v>
      </c>
      <c r="D1563" s="96" t="s">
        <v>440</v>
      </c>
      <c r="E1563" s="87" t="s">
        <v>320</v>
      </c>
      <c r="F1563" s="86">
        <v>-29.107896097099989</v>
      </c>
      <c r="G1563" s="85">
        <v>0</v>
      </c>
      <c r="H1563" s="84">
        <v>0</v>
      </c>
    </row>
    <row r="1564" spans="2:8" x14ac:dyDescent="0.6">
      <c r="B1564" s="75" t="s">
        <v>131</v>
      </c>
      <c r="C1564" s="75" t="str">
        <f t="shared" si="24"/>
        <v>Kansas Cherokee Basin</v>
      </c>
      <c r="D1564" s="97" t="s">
        <v>440</v>
      </c>
      <c r="E1564" s="83" t="s">
        <v>319</v>
      </c>
      <c r="F1564" s="82">
        <v>-29.097896097099987</v>
      </c>
      <c r="G1564" s="81">
        <v>0</v>
      </c>
      <c r="H1564" s="80">
        <v>0</v>
      </c>
    </row>
    <row r="1565" spans="2:8" x14ac:dyDescent="0.6">
      <c r="B1565" s="75" t="s">
        <v>131</v>
      </c>
      <c r="C1565" s="75" t="str">
        <f t="shared" si="24"/>
        <v>Kansas Cherokee Basin</v>
      </c>
      <c r="D1565" s="97" t="s">
        <v>440</v>
      </c>
      <c r="E1565" s="83" t="s">
        <v>318</v>
      </c>
      <c r="F1565" s="82">
        <v>-24.256580080916656</v>
      </c>
      <c r="G1565" s="81">
        <v>0</v>
      </c>
      <c r="H1565" s="80">
        <v>0</v>
      </c>
    </row>
    <row r="1566" spans="2:8" x14ac:dyDescent="0.6">
      <c r="B1566" s="75" t="s">
        <v>131</v>
      </c>
      <c r="C1566" s="75" t="str">
        <f t="shared" si="24"/>
        <v>Kansas Cherokee Basin</v>
      </c>
      <c r="D1566" s="97" t="s">
        <v>440</v>
      </c>
      <c r="E1566" s="83" t="s">
        <v>317</v>
      </c>
      <c r="F1566" s="82">
        <v>-24.246580080916655</v>
      </c>
      <c r="G1566" s="81">
        <v>0</v>
      </c>
      <c r="H1566" s="80">
        <v>0</v>
      </c>
    </row>
    <row r="1567" spans="2:8" x14ac:dyDescent="0.6">
      <c r="B1567" s="75" t="s">
        <v>131</v>
      </c>
      <c r="C1567" s="75" t="str">
        <f t="shared" si="24"/>
        <v>Kansas Cherokee Basin</v>
      </c>
      <c r="D1567" s="97" t="s">
        <v>440</v>
      </c>
      <c r="E1567" s="83" t="s">
        <v>316</v>
      </c>
      <c r="F1567" s="82">
        <v>-19.405264064733323</v>
      </c>
      <c r="G1567" s="81">
        <v>0</v>
      </c>
      <c r="H1567" s="80">
        <v>0</v>
      </c>
    </row>
    <row r="1568" spans="2:8" x14ac:dyDescent="0.6">
      <c r="B1568" s="75" t="s">
        <v>131</v>
      </c>
      <c r="C1568" s="75" t="str">
        <f t="shared" si="24"/>
        <v>Kansas Cherokee Basin</v>
      </c>
      <c r="D1568" s="97" t="s">
        <v>440</v>
      </c>
      <c r="E1568" s="83" t="s">
        <v>315</v>
      </c>
      <c r="F1568" s="82">
        <v>-19.395264064733322</v>
      </c>
      <c r="G1568" s="81">
        <v>0</v>
      </c>
      <c r="H1568" s="80">
        <v>0</v>
      </c>
    </row>
    <row r="1569" spans="2:8" x14ac:dyDescent="0.6">
      <c r="B1569" s="75" t="s">
        <v>131</v>
      </c>
      <c r="C1569" s="75" t="str">
        <f t="shared" si="24"/>
        <v>Kansas Cherokee Basin</v>
      </c>
      <c r="D1569" s="97" t="s">
        <v>440</v>
      </c>
      <c r="E1569" s="83" t="s">
        <v>314</v>
      </c>
      <c r="F1569" s="82">
        <v>-14.553948048549994</v>
      </c>
      <c r="G1569" s="81">
        <v>0</v>
      </c>
      <c r="H1569" s="80">
        <v>0</v>
      </c>
    </row>
    <row r="1570" spans="2:8" x14ac:dyDescent="0.6">
      <c r="B1570" s="75" t="s">
        <v>131</v>
      </c>
      <c r="C1570" s="75" t="str">
        <f t="shared" si="24"/>
        <v>Kansas Cherokee Basin</v>
      </c>
      <c r="D1570" s="97" t="s">
        <v>440</v>
      </c>
      <c r="E1570" s="83" t="s">
        <v>313</v>
      </c>
      <c r="F1570" s="82">
        <v>-14.543948048549995</v>
      </c>
      <c r="G1570" s="81">
        <v>0</v>
      </c>
      <c r="H1570" s="80">
        <v>0</v>
      </c>
    </row>
    <row r="1571" spans="2:8" x14ac:dyDescent="0.6">
      <c r="B1571" s="75" t="s">
        <v>131</v>
      </c>
      <c r="C1571" s="75" t="str">
        <f t="shared" si="24"/>
        <v>Kansas Cherokee Basin</v>
      </c>
      <c r="D1571" s="97" t="s">
        <v>440</v>
      </c>
      <c r="E1571" s="83" t="s">
        <v>312</v>
      </c>
      <c r="F1571" s="82">
        <v>-9.7026320323666617</v>
      </c>
      <c r="G1571" s="81">
        <v>0</v>
      </c>
      <c r="H1571" s="80">
        <v>0</v>
      </c>
    </row>
    <row r="1572" spans="2:8" x14ac:dyDescent="0.6">
      <c r="B1572" s="75" t="s">
        <v>131</v>
      </c>
      <c r="C1572" s="75" t="str">
        <f t="shared" si="24"/>
        <v>Kansas Cherokee Basin</v>
      </c>
      <c r="D1572" s="97" t="s">
        <v>440</v>
      </c>
      <c r="E1572" s="83" t="s">
        <v>311</v>
      </c>
      <c r="F1572" s="82">
        <v>-9.6926320323666619</v>
      </c>
      <c r="G1572" s="81">
        <v>0</v>
      </c>
      <c r="H1572" s="80">
        <v>0</v>
      </c>
    </row>
    <row r="1573" spans="2:8" x14ac:dyDescent="0.6">
      <c r="B1573" s="75" t="s">
        <v>131</v>
      </c>
      <c r="C1573" s="75" t="str">
        <f t="shared" si="24"/>
        <v>Kansas Cherokee Basin</v>
      </c>
      <c r="D1573" s="97" t="s">
        <v>440</v>
      </c>
      <c r="E1573" s="83" t="s">
        <v>310</v>
      </c>
      <c r="F1573" s="82">
        <v>-4.8513160161833309</v>
      </c>
      <c r="G1573" s="81">
        <v>0</v>
      </c>
      <c r="H1573" s="80">
        <v>0</v>
      </c>
    </row>
    <row r="1574" spans="2:8" x14ac:dyDescent="0.6">
      <c r="B1574" s="75" t="s">
        <v>131</v>
      </c>
      <c r="C1574" s="75" t="str">
        <f t="shared" si="24"/>
        <v>Kansas Cherokee Basin</v>
      </c>
      <c r="D1574" s="97" t="s">
        <v>440</v>
      </c>
      <c r="E1574" s="83" t="s">
        <v>309</v>
      </c>
      <c r="F1574" s="82">
        <v>-4.8413160161833311</v>
      </c>
      <c r="G1574" s="81">
        <v>0</v>
      </c>
      <c r="H1574" s="80">
        <v>0</v>
      </c>
    </row>
    <row r="1575" spans="2:8" x14ac:dyDescent="0.6">
      <c r="B1575" s="75" t="s">
        <v>131</v>
      </c>
      <c r="C1575" s="75" t="str">
        <f t="shared" si="24"/>
        <v>Kansas Cherokee Basin</v>
      </c>
      <c r="D1575" s="97" t="s">
        <v>440</v>
      </c>
      <c r="E1575" s="83" t="s">
        <v>308</v>
      </c>
      <c r="F1575" s="82">
        <v>0</v>
      </c>
      <c r="G1575" s="81">
        <v>0</v>
      </c>
      <c r="H1575" s="80">
        <v>0</v>
      </c>
    </row>
    <row r="1576" spans="2:8" x14ac:dyDescent="0.6">
      <c r="B1576" s="75" t="s">
        <v>131</v>
      </c>
      <c r="C1576" s="75" t="str">
        <f t="shared" si="24"/>
        <v>Kansas Cherokee Basin</v>
      </c>
      <c r="D1576" s="97" t="s">
        <v>440</v>
      </c>
      <c r="E1576" s="83" t="s">
        <v>307</v>
      </c>
      <c r="F1576" s="82">
        <v>0.01</v>
      </c>
      <c r="G1576" s="81">
        <v>0</v>
      </c>
      <c r="H1576" s="80">
        <v>0</v>
      </c>
    </row>
    <row r="1577" spans="2:8" x14ac:dyDescent="0.6">
      <c r="B1577" s="75" t="s">
        <v>131</v>
      </c>
      <c r="C1577" s="75" t="str">
        <f t="shared" si="24"/>
        <v>Kansas Cherokee Basin</v>
      </c>
      <c r="D1577" s="97" t="s">
        <v>440</v>
      </c>
      <c r="E1577" s="83" t="s">
        <v>306</v>
      </c>
      <c r="F1577" s="82">
        <v>4.8513160161833309</v>
      </c>
      <c r="G1577" s="81">
        <v>0</v>
      </c>
      <c r="H1577" s="80">
        <v>0</v>
      </c>
    </row>
    <row r="1578" spans="2:8" x14ac:dyDescent="0.6">
      <c r="B1578" s="75" t="s">
        <v>131</v>
      </c>
      <c r="C1578" s="75" t="str">
        <f t="shared" si="24"/>
        <v>Kansas Cherokee Basin</v>
      </c>
      <c r="D1578" s="97" t="s">
        <v>440</v>
      </c>
      <c r="E1578" s="83" t="s">
        <v>305</v>
      </c>
      <c r="F1578" s="82">
        <v>4.8613160161833306</v>
      </c>
      <c r="G1578" s="81">
        <v>1.2490879200139831E-10</v>
      </c>
      <c r="H1578" s="80">
        <v>6.2454396000699151E-9</v>
      </c>
    </row>
    <row r="1579" spans="2:8" x14ac:dyDescent="0.6">
      <c r="B1579" s="75" t="s">
        <v>131</v>
      </c>
      <c r="C1579" s="75" t="str">
        <f t="shared" si="24"/>
        <v>Kansas Cherokee Basin</v>
      </c>
      <c r="D1579" s="97" t="s">
        <v>440</v>
      </c>
      <c r="E1579" s="83" t="s">
        <v>304</v>
      </c>
      <c r="F1579" s="82">
        <v>9.7026320323666617</v>
      </c>
      <c r="G1579" s="81">
        <v>0</v>
      </c>
      <c r="H1579" s="80">
        <v>0</v>
      </c>
    </row>
    <row r="1580" spans="2:8" x14ac:dyDescent="0.6">
      <c r="B1580" s="75" t="s">
        <v>131</v>
      </c>
      <c r="C1580" s="75" t="str">
        <f t="shared" si="24"/>
        <v>Kansas Cherokee Basin</v>
      </c>
      <c r="D1580" s="97" t="s">
        <v>440</v>
      </c>
      <c r="E1580" s="83" t="s">
        <v>303</v>
      </c>
      <c r="F1580" s="82">
        <v>9.7126320323666615</v>
      </c>
      <c r="G1580" s="81">
        <v>5.2079154347100323</v>
      </c>
      <c r="H1580" s="80">
        <v>260.39577173550157</v>
      </c>
    </row>
    <row r="1581" spans="2:8" x14ac:dyDescent="0.6">
      <c r="B1581" s="75" t="s">
        <v>131</v>
      </c>
      <c r="C1581" s="75" t="str">
        <f t="shared" si="24"/>
        <v>Kansas Cherokee Basin</v>
      </c>
      <c r="D1581" s="97" t="s">
        <v>440</v>
      </c>
      <c r="E1581" s="83" t="s">
        <v>302</v>
      </c>
      <c r="F1581" s="82">
        <v>14.553948048549994</v>
      </c>
      <c r="G1581" s="81">
        <v>0</v>
      </c>
      <c r="H1581" s="80">
        <v>0</v>
      </c>
    </row>
    <row r="1582" spans="2:8" x14ac:dyDescent="0.6">
      <c r="B1582" s="75" t="s">
        <v>131</v>
      </c>
      <c r="C1582" s="75" t="str">
        <f t="shared" si="24"/>
        <v>Kansas Cherokee Basin</v>
      </c>
      <c r="D1582" s="97" t="s">
        <v>440</v>
      </c>
      <c r="E1582" s="83" t="s">
        <v>301</v>
      </c>
      <c r="F1582" s="82">
        <v>14.563948048549994</v>
      </c>
      <c r="G1582" s="81">
        <v>0.68165415517790029</v>
      </c>
      <c r="H1582" s="80">
        <v>34.082707758895012</v>
      </c>
    </row>
    <row r="1583" spans="2:8" x14ac:dyDescent="0.6">
      <c r="B1583" s="75" t="s">
        <v>131</v>
      </c>
      <c r="C1583" s="75" t="str">
        <f t="shared" si="24"/>
        <v>Kansas Cherokee Basin</v>
      </c>
      <c r="D1583" s="97" t="s">
        <v>440</v>
      </c>
      <c r="E1583" s="83" t="s">
        <v>300</v>
      </c>
      <c r="F1583" s="82">
        <v>19.405264064733323</v>
      </c>
      <c r="G1583" s="81">
        <v>0</v>
      </c>
      <c r="H1583" s="80">
        <v>0</v>
      </c>
    </row>
    <row r="1584" spans="2:8" x14ac:dyDescent="0.6">
      <c r="B1584" s="75" t="s">
        <v>131</v>
      </c>
      <c r="C1584" s="75" t="str">
        <f t="shared" si="24"/>
        <v>Kansas Cherokee Basin</v>
      </c>
      <c r="D1584" s="97" t="s">
        <v>440</v>
      </c>
      <c r="E1584" s="83" t="s">
        <v>299</v>
      </c>
      <c r="F1584" s="82">
        <v>19.415264064733325</v>
      </c>
      <c r="G1584" s="81">
        <v>0.15469531944138135</v>
      </c>
      <c r="H1584" s="80">
        <v>7.7347659720690674</v>
      </c>
    </row>
    <row r="1585" spans="2:8" x14ac:dyDescent="0.6">
      <c r="B1585" s="75" t="s">
        <v>131</v>
      </c>
      <c r="C1585" s="75" t="str">
        <f t="shared" si="24"/>
        <v>Kansas Cherokee Basin</v>
      </c>
      <c r="D1585" s="97" t="s">
        <v>440</v>
      </c>
      <c r="E1585" s="83" t="s">
        <v>298</v>
      </c>
      <c r="F1585" s="82">
        <v>24.256580080916656</v>
      </c>
      <c r="G1585" s="81">
        <v>0</v>
      </c>
      <c r="H1585" s="80">
        <v>0</v>
      </c>
    </row>
    <row r="1586" spans="2:8" x14ac:dyDescent="0.6">
      <c r="B1586" s="75" t="s">
        <v>131</v>
      </c>
      <c r="C1586" s="75" t="str">
        <f t="shared" si="24"/>
        <v>Kansas Cherokee Basin</v>
      </c>
      <c r="D1586" s="97" t="s">
        <v>440</v>
      </c>
      <c r="E1586" s="83" t="s">
        <v>297</v>
      </c>
      <c r="F1586" s="82">
        <v>24.266580080916658</v>
      </c>
      <c r="G1586" s="81">
        <v>0</v>
      </c>
      <c r="H1586" s="80">
        <v>0</v>
      </c>
    </row>
    <row r="1587" spans="2:8" x14ac:dyDescent="0.6">
      <c r="B1587" s="75" t="s">
        <v>131</v>
      </c>
      <c r="C1587" s="75" t="str">
        <f t="shared" si="24"/>
        <v>Kansas Cherokee Basin</v>
      </c>
      <c r="D1587" s="97" t="s">
        <v>440</v>
      </c>
      <c r="E1587" s="83" t="s">
        <v>296</v>
      </c>
      <c r="F1587" s="82">
        <v>29.107896097099989</v>
      </c>
      <c r="G1587" s="81">
        <v>0</v>
      </c>
      <c r="H1587" s="80">
        <v>0</v>
      </c>
    </row>
    <row r="1588" spans="2:8" x14ac:dyDescent="0.6">
      <c r="B1588" s="75" t="s">
        <v>131</v>
      </c>
      <c r="C1588" s="75" t="str">
        <f t="shared" si="24"/>
        <v>Kansas Cherokee Basin</v>
      </c>
      <c r="D1588" s="97" t="s">
        <v>440</v>
      </c>
      <c r="E1588" s="83" t="s">
        <v>295</v>
      </c>
      <c r="F1588" s="82">
        <v>29.11789609709999</v>
      </c>
      <c r="G1588" s="81">
        <v>0</v>
      </c>
      <c r="H1588" s="80">
        <v>0</v>
      </c>
    </row>
    <row r="1589" spans="2:8" x14ac:dyDescent="0.6">
      <c r="B1589" s="75" t="s">
        <v>131</v>
      </c>
      <c r="C1589" s="75" t="str">
        <f t="shared" si="24"/>
        <v>Kansas Cherokee Basin</v>
      </c>
      <c r="D1589" s="97" t="s">
        <v>440</v>
      </c>
      <c r="E1589" s="83" t="s">
        <v>294</v>
      </c>
      <c r="F1589" s="82">
        <v>33.959212113283321</v>
      </c>
      <c r="G1589" s="81">
        <v>0</v>
      </c>
      <c r="H1589" s="80">
        <v>0</v>
      </c>
    </row>
    <row r="1590" spans="2:8" x14ac:dyDescent="0.6">
      <c r="B1590" s="75" t="s">
        <v>131</v>
      </c>
      <c r="C1590" s="75" t="str">
        <f t="shared" si="24"/>
        <v>Kansas Cherokee Basin</v>
      </c>
      <c r="D1590" s="97" t="s">
        <v>440</v>
      </c>
      <c r="E1590" s="83" t="s">
        <v>293</v>
      </c>
      <c r="F1590" s="82">
        <v>33.969212113283319</v>
      </c>
      <c r="G1590" s="81">
        <v>1.9862598423884659E-2</v>
      </c>
      <c r="H1590" s="80">
        <v>0.99312992119423305</v>
      </c>
    </row>
    <row r="1591" spans="2:8" x14ac:dyDescent="0.6">
      <c r="B1591" s="75" t="s">
        <v>131</v>
      </c>
      <c r="C1591" s="75" t="str">
        <f t="shared" si="24"/>
        <v>Kansas Cherokee Basin</v>
      </c>
      <c r="D1591" s="97" t="s">
        <v>440</v>
      </c>
      <c r="E1591" s="83" t="s">
        <v>292</v>
      </c>
      <c r="F1591" s="82">
        <v>38.810528129466647</v>
      </c>
      <c r="G1591" s="81">
        <v>0</v>
      </c>
      <c r="H1591" s="80">
        <v>0</v>
      </c>
    </row>
    <row r="1592" spans="2:8" x14ac:dyDescent="0.6">
      <c r="B1592" s="75" t="s">
        <v>131</v>
      </c>
      <c r="C1592" s="75" t="str">
        <f t="shared" si="24"/>
        <v>Kansas Cherokee Basin</v>
      </c>
      <c r="D1592" s="97" t="s">
        <v>440</v>
      </c>
      <c r="E1592" s="83" t="s">
        <v>291</v>
      </c>
      <c r="F1592" s="82">
        <v>38.820528129466645</v>
      </c>
      <c r="G1592" s="81">
        <v>1.6182224238123454E-2</v>
      </c>
      <c r="H1592" s="80">
        <v>0.80911121190617274</v>
      </c>
    </row>
    <row r="1593" spans="2:8" x14ac:dyDescent="0.6">
      <c r="B1593" s="75" t="s">
        <v>131</v>
      </c>
      <c r="C1593" s="75" t="str">
        <f t="shared" si="24"/>
        <v>Kansas Cherokee Basin</v>
      </c>
      <c r="D1593" s="97" t="s">
        <v>440</v>
      </c>
      <c r="E1593" s="83" t="s">
        <v>290</v>
      </c>
      <c r="F1593" s="82">
        <v>43.66184414564998</v>
      </c>
      <c r="G1593" s="81">
        <v>0</v>
      </c>
      <c r="H1593" s="80">
        <v>0</v>
      </c>
    </row>
    <row r="1594" spans="2:8" x14ac:dyDescent="0.6">
      <c r="B1594" s="75" t="s">
        <v>131</v>
      </c>
      <c r="C1594" s="75" t="str">
        <f t="shared" si="24"/>
        <v>Kansas Cherokee Basin</v>
      </c>
      <c r="D1594" s="97" t="s">
        <v>440</v>
      </c>
      <c r="E1594" s="83" t="s">
        <v>289</v>
      </c>
      <c r="F1594" s="82">
        <v>43.671844145649978</v>
      </c>
      <c r="G1594" s="81">
        <v>3.2525910047286784E-2</v>
      </c>
      <c r="H1594" s="80">
        <v>1.6262955023643393</v>
      </c>
    </row>
    <row r="1595" spans="2:8" x14ac:dyDescent="0.6">
      <c r="B1595" s="75" t="s">
        <v>131</v>
      </c>
      <c r="C1595" s="75" t="str">
        <f t="shared" si="24"/>
        <v>Kansas Cherokee Basin</v>
      </c>
      <c r="D1595" s="97" t="s">
        <v>440</v>
      </c>
      <c r="E1595" s="83" t="s">
        <v>288</v>
      </c>
      <c r="F1595" s="82">
        <v>48.513160161833312</v>
      </c>
      <c r="G1595" s="81">
        <v>0</v>
      </c>
      <c r="H1595" s="80">
        <v>0</v>
      </c>
    </row>
    <row r="1596" spans="2:8" x14ac:dyDescent="0.6">
      <c r="B1596" s="75" t="s">
        <v>131</v>
      </c>
      <c r="C1596" s="75" t="str">
        <f t="shared" si="24"/>
        <v>Kansas Cherokee Basin</v>
      </c>
      <c r="D1596" s="97" t="s">
        <v>440</v>
      </c>
      <c r="E1596" s="83" t="s">
        <v>287</v>
      </c>
      <c r="F1596" s="82">
        <v>48.52316016183331</v>
      </c>
      <c r="G1596" s="81">
        <v>7.6328989719412613E-2</v>
      </c>
      <c r="H1596" s="80">
        <v>3.8164494859706308</v>
      </c>
    </row>
    <row r="1597" spans="2:8" x14ac:dyDescent="0.6">
      <c r="B1597" s="75" t="s">
        <v>131</v>
      </c>
      <c r="C1597" s="75" t="str">
        <f t="shared" si="24"/>
        <v>Kansas Cherokee Basin</v>
      </c>
      <c r="D1597" s="97" t="s">
        <v>440</v>
      </c>
      <c r="E1597" s="83" t="s">
        <v>286</v>
      </c>
      <c r="F1597" s="82">
        <v>53.364476178016645</v>
      </c>
      <c r="G1597" s="81">
        <v>0</v>
      </c>
      <c r="H1597" s="80">
        <v>0</v>
      </c>
    </row>
    <row r="1598" spans="2:8" x14ac:dyDescent="0.6">
      <c r="B1598" s="75" t="s">
        <v>131</v>
      </c>
      <c r="C1598" s="75" t="str">
        <f t="shared" si="24"/>
        <v>Kansas Cherokee Basin</v>
      </c>
      <c r="D1598" s="97" t="s">
        <v>440</v>
      </c>
      <c r="E1598" s="83" t="s">
        <v>285</v>
      </c>
      <c r="F1598" s="82">
        <v>53.374476178016643</v>
      </c>
      <c r="G1598" s="81">
        <v>0</v>
      </c>
      <c r="H1598" s="80">
        <v>0</v>
      </c>
    </row>
    <row r="1599" spans="2:8" x14ac:dyDescent="0.6">
      <c r="B1599" s="75" t="s">
        <v>131</v>
      </c>
      <c r="C1599" s="75" t="str">
        <f t="shared" si="24"/>
        <v>Kansas Cherokee Basin</v>
      </c>
      <c r="D1599" s="97" t="s">
        <v>440</v>
      </c>
      <c r="E1599" s="83" t="s">
        <v>284</v>
      </c>
      <c r="F1599" s="82">
        <v>58.215792194199977</v>
      </c>
      <c r="G1599" s="81">
        <v>0</v>
      </c>
      <c r="H1599" s="80">
        <v>0</v>
      </c>
    </row>
    <row r="1600" spans="2:8" ht="13.75" thickBot="1" x14ac:dyDescent="0.75">
      <c r="B1600" s="75" t="s">
        <v>131</v>
      </c>
      <c r="C1600" s="75" t="str">
        <f t="shared" si="24"/>
        <v>Kansas Cherokee Basin</v>
      </c>
      <c r="D1600" s="98" t="s">
        <v>440</v>
      </c>
      <c r="E1600" s="79" t="s">
        <v>282</v>
      </c>
      <c r="F1600" s="78">
        <v>58.225792194199975</v>
      </c>
      <c r="G1600" s="77">
        <v>3.5284871171748333E-2</v>
      </c>
      <c r="H1600" s="76">
        <v>1.764243558587417</v>
      </c>
    </row>
    <row r="1601" spans="2:8" x14ac:dyDescent="0.6">
      <c r="B1601" s="75" t="s">
        <v>131</v>
      </c>
      <c r="C1601" s="75" t="str">
        <f t="shared" si="24"/>
        <v>Kansas Las Animas Arch</v>
      </c>
      <c r="D1601" s="96" t="s">
        <v>439</v>
      </c>
      <c r="E1601" s="87" t="s">
        <v>320</v>
      </c>
      <c r="F1601" s="86">
        <v>-29.107896097099989</v>
      </c>
      <c r="G1601" s="85">
        <v>0</v>
      </c>
      <c r="H1601" s="84">
        <v>0</v>
      </c>
    </row>
    <row r="1602" spans="2:8" x14ac:dyDescent="0.6">
      <c r="B1602" s="75" t="s">
        <v>131</v>
      </c>
      <c r="C1602" s="75" t="str">
        <f t="shared" si="24"/>
        <v>Kansas Las Animas Arch</v>
      </c>
      <c r="D1602" s="97" t="s">
        <v>439</v>
      </c>
      <c r="E1602" s="83" t="s">
        <v>319</v>
      </c>
      <c r="F1602" s="82">
        <v>-29.097896097099987</v>
      </c>
      <c r="G1602" s="81">
        <v>0</v>
      </c>
      <c r="H1602" s="80">
        <v>0</v>
      </c>
    </row>
    <row r="1603" spans="2:8" x14ac:dyDescent="0.6">
      <c r="B1603" s="75" t="s">
        <v>131</v>
      </c>
      <c r="C1603" s="75" t="str">
        <f t="shared" si="24"/>
        <v>Kansas Las Animas Arch</v>
      </c>
      <c r="D1603" s="97" t="s">
        <v>439</v>
      </c>
      <c r="E1603" s="83" t="s">
        <v>318</v>
      </c>
      <c r="F1603" s="82">
        <v>-24.256580080916656</v>
      </c>
      <c r="G1603" s="81">
        <v>0</v>
      </c>
      <c r="H1603" s="80">
        <v>0</v>
      </c>
    </row>
    <row r="1604" spans="2:8" x14ac:dyDescent="0.6">
      <c r="B1604" s="75" t="s">
        <v>131</v>
      </c>
      <c r="C1604" s="75" t="str">
        <f t="shared" si="24"/>
        <v>Kansas Las Animas Arch</v>
      </c>
      <c r="D1604" s="97" t="s">
        <v>439</v>
      </c>
      <c r="E1604" s="83" t="s">
        <v>317</v>
      </c>
      <c r="F1604" s="82">
        <v>-24.246580080916655</v>
      </c>
      <c r="G1604" s="81">
        <v>0</v>
      </c>
      <c r="H1604" s="80">
        <v>0</v>
      </c>
    </row>
    <row r="1605" spans="2:8" x14ac:dyDescent="0.6">
      <c r="B1605" s="75" t="s">
        <v>131</v>
      </c>
      <c r="C1605" s="75" t="str">
        <f t="shared" ref="C1605:C1668" si="25">IF(D1605="",C1604,D1605)</f>
        <v>Kansas Las Animas Arch</v>
      </c>
      <c r="D1605" s="97" t="s">
        <v>439</v>
      </c>
      <c r="E1605" s="83" t="s">
        <v>316</v>
      </c>
      <c r="F1605" s="82">
        <v>-19.405264064733323</v>
      </c>
      <c r="G1605" s="81">
        <v>0</v>
      </c>
      <c r="H1605" s="80">
        <v>0</v>
      </c>
    </row>
    <row r="1606" spans="2:8" x14ac:dyDescent="0.6">
      <c r="B1606" s="75" t="s">
        <v>131</v>
      </c>
      <c r="C1606" s="75" t="str">
        <f t="shared" si="25"/>
        <v>Kansas Las Animas Arch</v>
      </c>
      <c r="D1606" s="97" t="s">
        <v>439</v>
      </c>
      <c r="E1606" s="83" t="s">
        <v>315</v>
      </c>
      <c r="F1606" s="82">
        <v>-19.395264064733322</v>
      </c>
      <c r="G1606" s="81">
        <v>0</v>
      </c>
      <c r="H1606" s="80">
        <v>0</v>
      </c>
    </row>
    <row r="1607" spans="2:8" x14ac:dyDescent="0.6">
      <c r="B1607" s="75" t="s">
        <v>131</v>
      </c>
      <c r="C1607" s="75" t="str">
        <f t="shared" si="25"/>
        <v>Kansas Las Animas Arch</v>
      </c>
      <c r="D1607" s="97" t="s">
        <v>439</v>
      </c>
      <c r="E1607" s="83" t="s">
        <v>314</v>
      </c>
      <c r="F1607" s="82">
        <v>-14.553948048549994</v>
      </c>
      <c r="G1607" s="81">
        <v>0</v>
      </c>
      <c r="H1607" s="80">
        <v>0</v>
      </c>
    </row>
    <row r="1608" spans="2:8" x14ac:dyDescent="0.6">
      <c r="B1608" s="75" t="s">
        <v>131</v>
      </c>
      <c r="C1608" s="75" t="str">
        <f t="shared" si="25"/>
        <v>Kansas Las Animas Arch</v>
      </c>
      <c r="D1608" s="97" t="s">
        <v>439</v>
      </c>
      <c r="E1608" s="83" t="s">
        <v>313</v>
      </c>
      <c r="F1608" s="82">
        <v>-14.543948048549995</v>
      </c>
      <c r="G1608" s="81">
        <v>0</v>
      </c>
      <c r="H1608" s="80">
        <v>0</v>
      </c>
    </row>
    <row r="1609" spans="2:8" x14ac:dyDescent="0.6">
      <c r="B1609" s="75" t="s">
        <v>131</v>
      </c>
      <c r="C1609" s="75" t="str">
        <f t="shared" si="25"/>
        <v>Kansas Las Animas Arch</v>
      </c>
      <c r="D1609" s="97" t="s">
        <v>439</v>
      </c>
      <c r="E1609" s="83" t="s">
        <v>312</v>
      </c>
      <c r="F1609" s="82">
        <v>-9.7026320323666617</v>
      </c>
      <c r="G1609" s="81">
        <v>0</v>
      </c>
      <c r="H1609" s="80">
        <v>0</v>
      </c>
    </row>
    <row r="1610" spans="2:8" x14ac:dyDescent="0.6">
      <c r="B1610" s="75" t="s">
        <v>131</v>
      </c>
      <c r="C1610" s="75" t="str">
        <f t="shared" si="25"/>
        <v>Kansas Las Animas Arch</v>
      </c>
      <c r="D1610" s="97" t="s">
        <v>439</v>
      </c>
      <c r="E1610" s="83" t="s">
        <v>311</v>
      </c>
      <c r="F1610" s="82">
        <v>-9.6926320323666619</v>
      </c>
      <c r="G1610" s="81">
        <v>0</v>
      </c>
      <c r="H1610" s="80">
        <v>0</v>
      </c>
    </row>
    <row r="1611" spans="2:8" x14ac:dyDescent="0.6">
      <c r="B1611" s="75" t="s">
        <v>131</v>
      </c>
      <c r="C1611" s="75" t="str">
        <f t="shared" si="25"/>
        <v>Kansas Las Animas Arch</v>
      </c>
      <c r="D1611" s="97" t="s">
        <v>439</v>
      </c>
      <c r="E1611" s="83" t="s">
        <v>310</v>
      </c>
      <c r="F1611" s="82">
        <v>-4.8513160161833309</v>
      </c>
      <c r="G1611" s="81">
        <v>0</v>
      </c>
      <c r="H1611" s="80">
        <v>0</v>
      </c>
    </row>
    <row r="1612" spans="2:8" x14ac:dyDescent="0.6">
      <c r="B1612" s="75" t="s">
        <v>131</v>
      </c>
      <c r="C1612" s="75" t="str">
        <f t="shared" si="25"/>
        <v>Kansas Las Animas Arch</v>
      </c>
      <c r="D1612" s="97" t="s">
        <v>439</v>
      </c>
      <c r="E1612" s="83" t="s">
        <v>309</v>
      </c>
      <c r="F1612" s="82">
        <v>-4.8413160161833311</v>
      </c>
      <c r="G1612" s="81">
        <v>0</v>
      </c>
      <c r="H1612" s="80">
        <v>0</v>
      </c>
    </row>
    <row r="1613" spans="2:8" x14ac:dyDescent="0.6">
      <c r="B1613" s="75" t="s">
        <v>131</v>
      </c>
      <c r="C1613" s="75" t="str">
        <f t="shared" si="25"/>
        <v>Kansas Las Animas Arch</v>
      </c>
      <c r="D1613" s="97" t="s">
        <v>439</v>
      </c>
      <c r="E1613" s="83" t="s">
        <v>308</v>
      </c>
      <c r="F1613" s="82">
        <v>0</v>
      </c>
      <c r="G1613" s="81">
        <v>0</v>
      </c>
      <c r="H1613" s="80">
        <v>0</v>
      </c>
    </row>
    <row r="1614" spans="2:8" x14ac:dyDescent="0.6">
      <c r="B1614" s="75" t="s">
        <v>131</v>
      </c>
      <c r="C1614" s="75" t="str">
        <f t="shared" si="25"/>
        <v>Kansas Las Animas Arch</v>
      </c>
      <c r="D1614" s="97" t="s">
        <v>439</v>
      </c>
      <c r="E1614" s="83" t="s">
        <v>307</v>
      </c>
      <c r="F1614" s="82">
        <v>0.01</v>
      </c>
      <c r="G1614" s="81">
        <v>0</v>
      </c>
      <c r="H1614" s="80">
        <v>0</v>
      </c>
    </row>
    <row r="1615" spans="2:8" x14ac:dyDescent="0.6">
      <c r="B1615" s="75" t="s">
        <v>131</v>
      </c>
      <c r="C1615" s="75" t="str">
        <f t="shared" si="25"/>
        <v>Kansas Las Animas Arch</v>
      </c>
      <c r="D1615" s="97" t="s">
        <v>439</v>
      </c>
      <c r="E1615" s="83" t="s">
        <v>306</v>
      </c>
      <c r="F1615" s="82">
        <v>4.8513160161833309</v>
      </c>
      <c r="G1615" s="81">
        <v>0</v>
      </c>
      <c r="H1615" s="80">
        <v>0</v>
      </c>
    </row>
    <row r="1616" spans="2:8" x14ac:dyDescent="0.6">
      <c r="B1616" s="75" t="s">
        <v>131</v>
      </c>
      <c r="C1616" s="75" t="str">
        <f t="shared" si="25"/>
        <v>Kansas Las Animas Arch</v>
      </c>
      <c r="D1616" s="97" t="s">
        <v>439</v>
      </c>
      <c r="E1616" s="83" t="s">
        <v>305</v>
      </c>
      <c r="F1616" s="82">
        <v>4.8613160161833306</v>
      </c>
      <c r="G1616" s="81">
        <v>0.78975633223401276</v>
      </c>
      <c r="H1616" s="80">
        <v>39.487816611700637</v>
      </c>
    </row>
    <row r="1617" spans="2:8" x14ac:dyDescent="0.6">
      <c r="B1617" s="75" t="s">
        <v>131</v>
      </c>
      <c r="C1617" s="75" t="str">
        <f t="shared" si="25"/>
        <v>Kansas Las Animas Arch</v>
      </c>
      <c r="D1617" s="97" t="s">
        <v>439</v>
      </c>
      <c r="E1617" s="83" t="s">
        <v>304</v>
      </c>
      <c r="F1617" s="82">
        <v>9.7026320323666617</v>
      </c>
      <c r="G1617" s="81">
        <v>0</v>
      </c>
      <c r="H1617" s="80">
        <v>0</v>
      </c>
    </row>
    <row r="1618" spans="2:8" x14ac:dyDescent="0.6">
      <c r="B1618" s="75" t="s">
        <v>131</v>
      </c>
      <c r="C1618" s="75" t="str">
        <f t="shared" si="25"/>
        <v>Kansas Las Animas Arch</v>
      </c>
      <c r="D1618" s="97" t="s">
        <v>439</v>
      </c>
      <c r="E1618" s="83" t="s">
        <v>303</v>
      </c>
      <c r="F1618" s="82">
        <v>9.7126320323666615</v>
      </c>
      <c r="G1618" s="81">
        <v>16.302396086294959</v>
      </c>
      <c r="H1618" s="80">
        <v>815.11980431474785</v>
      </c>
    </row>
    <row r="1619" spans="2:8" x14ac:dyDescent="0.6">
      <c r="B1619" s="75" t="s">
        <v>131</v>
      </c>
      <c r="C1619" s="75" t="str">
        <f t="shared" si="25"/>
        <v>Kansas Las Animas Arch</v>
      </c>
      <c r="D1619" s="97" t="s">
        <v>439</v>
      </c>
      <c r="E1619" s="83" t="s">
        <v>302</v>
      </c>
      <c r="F1619" s="82">
        <v>14.553948048549994</v>
      </c>
      <c r="G1619" s="81">
        <v>0</v>
      </c>
      <c r="H1619" s="80">
        <v>0</v>
      </c>
    </row>
    <row r="1620" spans="2:8" x14ac:dyDescent="0.6">
      <c r="B1620" s="75" t="s">
        <v>131</v>
      </c>
      <c r="C1620" s="75" t="str">
        <f t="shared" si="25"/>
        <v>Kansas Las Animas Arch</v>
      </c>
      <c r="D1620" s="97" t="s">
        <v>439</v>
      </c>
      <c r="E1620" s="83" t="s">
        <v>301</v>
      </c>
      <c r="F1620" s="82">
        <v>14.563948048549994</v>
      </c>
      <c r="G1620" s="81">
        <v>12.967174611151584</v>
      </c>
      <c r="H1620" s="80">
        <v>648.35873055757929</v>
      </c>
    </row>
    <row r="1621" spans="2:8" x14ac:dyDescent="0.6">
      <c r="B1621" s="75" t="s">
        <v>131</v>
      </c>
      <c r="C1621" s="75" t="str">
        <f t="shared" si="25"/>
        <v>Kansas Las Animas Arch</v>
      </c>
      <c r="D1621" s="97" t="s">
        <v>439</v>
      </c>
      <c r="E1621" s="83" t="s">
        <v>300</v>
      </c>
      <c r="F1621" s="82">
        <v>19.405264064733323</v>
      </c>
      <c r="G1621" s="81">
        <v>0</v>
      </c>
      <c r="H1621" s="80">
        <v>0</v>
      </c>
    </row>
    <row r="1622" spans="2:8" x14ac:dyDescent="0.6">
      <c r="B1622" s="75" t="s">
        <v>131</v>
      </c>
      <c r="C1622" s="75" t="str">
        <f t="shared" si="25"/>
        <v>Kansas Las Animas Arch</v>
      </c>
      <c r="D1622" s="97" t="s">
        <v>439</v>
      </c>
      <c r="E1622" s="83" t="s">
        <v>299</v>
      </c>
      <c r="F1622" s="82">
        <v>19.415264064733325</v>
      </c>
      <c r="G1622" s="81">
        <v>0.38198498704407347</v>
      </c>
      <c r="H1622" s="80">
        <v>19.099249352203675</v>
      </c>
    </row>
    <row r="1623" spans="2:8" x14ac:dyDescent="0.6">
      <c r="B1623" s="75" t="s">
        <v>131</v>
      </c>
      <c r="C1623" s="75" t="str">
        <f t="shared" si="25"/>
        <v>Kansas Las Animas Arch</v>
      </c>
      <c r="D1623" s="97" t="s">
        <v>439</v>
      </c>
      <c r="E1623" s="83" t="s">
        <v>298</v>
      </c>
      <c r="F1623" s="82">
        <v>24.256580080916656</v>
      </c>
      <c r="G1623" s="81">
        <v>0</v>
      </c>
      <c r="H1623" s="80">
        <v>0</v>
      </c>
    </row>
    <row r="1624" spans="2:8" x14ac:dyDescent="0.6">
      <c r="B1624" s="75" t="s">
        <v>131</v>
      </c>
      <c r="C1624" s="75" t="str">
        <f t="shared" si="25"/>
        <v>Kansas Las Animas Arch</v>
      </c>
      <c r="D1624" s="97" t="s">
        <v>439</v>
      </c>
      <c r="E1624" s="83" t="s">
        <v>297</v>
      </c>
      <c r="F1624" s="82">
        <v>24.266580080916658</v>
      </c>
      <c r="G1624" s="81">
        <v>0.22280230860641198</v>
      </c>
      <c r="H1624" s="80">
        <v>11.1401154303206</v>
      </c>
    </row>
    <row r="1625" spans="2:8" x14ac:dyDescent="0.6">
      <c r="B1625" s="75" t="s">
        <v>131</v>
      </c>
      <c r="C1625" s="75" t="str">
        <f t="shared" si="25"/>
        <v>Kansas Las Animas Arch</v>
      </c>
      <c r="D1625" s="97" t="s">
        <v>439</v>
      </c>
      <c r="E1625" s="83" t="s">
        <v>296</v>
      </c>
      <c r="F1625" s="82">
        <v>29.107896097099989</v>
      </c>
      <c r="G1625" s="81">
        <v>0</v>
      </c>
      <c r="H1625" s="80">
        <v>0</v>
      </c>
    </row>
    <row r="1626" spans="2:8" x14ac:dyDescent="0.6">
      <c r="B1626" s="75" t="s">
        <v>131</v>
      </c>
      <c r="C1626" s="75" t="str">
        <f t="shared" si="25"/>
        <v>Kansas Las Animas Arch</v>
      </c>
      <c r="D1626" s="97" t="s">
        <v>439</v>
      </c>
      <c r="E1626" s="83" t="s">
        <v>295</v>
      </c>
      <c r="F1626" s="82">
        <v>29.11789609709999</v>
      </c>
      <c r="G1626" s="81">
        <v>1.4627310820358221</v>
      </c>
      <c r="H1626" s="80">
        <v>73.136554101791106</v>
      </c>
    </row>
    <row r="1627" spans="2:8" x14ac:dyDescent="0.6">
      <c r="B1627" s="75" t="s">
        <v>131</v>
      </c>
      <c r="C1627" s="75" t="str">
        <f t="shared" si="25"/>
        <v>Kansas Las Animas Arch</v>
      </c>
      <c r="D1627" s="97" t="s">
        <v>439</v>
      </c>
      <c r="E1627" s="83" t="s">
        <v>294</v>
      </c>
      <c r="F1627" s="82">
        <v>33.959212113283321</v>
      </c>
      <c r="G1627" s="81">
        <v>0</v>
      </c>
      <c r="H1627" s="80">
        <v>0</v>
      </c>
    </row>
    <row r="1628" spans="2:8" x14ac:dyDescent="0.6">
      <c r="B1628" s="75" t="s">
        <v>131</v>
      </c>
      <c r="C1628" s="75" t="str">
        <f t="shared" si="25"/>
        <v>Kansas Las Animas Arch</v>
      </c>
      <c r="D1628" s="97" t="s">
        <v>439</v>
      </c>
      <c r="E1628" s="83" t="s">
        <v>293</v>
      </c>
      <c r="F1628" s="82">
        <v>33.969212113283319</v>
      </c>
      <c r="G1628" s="81">
        <v>1.9088464842511863</v>
      </c>
      <c r="H1628" s="80">
        <v>95.442324212559313</v>
      </c>
    </row>
    <row r="1629" spans="2:8" x14ac:dyDescent="0.6">
      <c r="B1629" s="75" t="s">
        <v>131</v>
      </c>
      <c r="C1629" s="75" t="str">
        <f t="shared" si="25"/>
        <v>Kansas Las Animas Arch</v>
      </c>
      <c r="D1629" s="97" t="s">
        <v>439</v>
      </c>
      <c r="E1629" s="83" t="s">
        <v>292</v>
      </c>
      <c r="F1629" s="82">
        <v>38.810528129466647</v>
      </c>
      <c r="G1629" s="81">
        <v>0</v>
      </c>
      <c r="H1629" s="80">
        <v>0</v>
      </c>
    </row>
    <row r="1630" spans="2:8" x14ac:dyDescent="0.6">
      <c r="B1630" s="75" t="s">
        <v>131</v>
      </c>
      <c r="C1630" s="75" t="str">
        <f t="shared" si="25"/>
        <v>Kansas Las Animas Arch</v>
      </c>
      <c r="D1630" s="97" t="s">
        <v>439</v>
      </c>
      <c r="E1630" s="83" t="s">
        <v>291</v>
      </c>
      <c r="F1630" s="82">
        <v>38.820528129466645</v>
      </c>
      <c r="G1630" s="81">
        <v>0.15735214333009459</v>
      </c>
      <c r="H1630" s="80">
        <v>7.8676071665047296</v>
      </c>
    </row>
    <row r="1631" spans="2:8" x14ac:dyDescent="0.6">
      <c r="B1631" s="75" t="s">
        <v>131</v>
      </c>
      <c r="C1631" s="75" t="str">
        <f t="shared" si="25"/>
        <v>Kansas Las Animas Arch</v>
      </c>
      <c r="D1631" s="97" t="s">
        <v>439</v>
      </c>
      <c r="E1631" s="83" t="s">
        <v>290</v>
      </c>
      <c r="F1631" s="82">
        <v>43.66184414564998</v>
      </c>
      <c r="G1631" s="81">
        <v>0</v>
      </c>
      <c r="H1631" s="80">
        <v>0</v>
      </c>
    </row>
    <row r="1632" spans="2:8" x14ac:dyDescent="0.6">
      <c r="B1632" s="75" t="s">
        <v>131</v>
      </c>
      <c r="C1632" s="75" t="str">
        <f t="shared" si="25"/>
        <v>Kansas Las Animas Arch</v>
      </c>
      <c r="D1632" s="97" t="s">
        <v>439</v>
      </c>
      <c r="E1632" s="83" t="s">
        <v>289</v>
      </c>
      <c r="F1632" s="82">
        <v>43.671844145649978</v>
      </c>
      <c r="G1632" s="81">
        <v>1.2312368963315796E-2</v>
      </c>
      <c r="H1632" s="80">
        <v>0.61561844816578981</v>
      </c>
    </row>
    <row r="1633" spans="2:8" x14ac:dyDescent="0.6">
      <c r="B1633" s="75" t="s">
        <v>131</v>
      </c>
      <c r="C1633" s="75" t="str">
        <f t="shared" si="25"/>
        <v>Kansas Las Animas Arch</v>
      </c>
      <c r="D1633" s="97" t="s">
        <v>439</v>
      </c>
      <c r="E1633" s="83" t="s">
        <v>288</v>
      </c>
      <c r="F1633" s="82">
        <v>48.513160161833312</v>
      </c>
      <c r="G1633" s="81">
        <v>0</v>
      </c>
      <c r="H1633" s="80">
        <v>0</v>
      </c>
    </row>
    <row r="1634" spans="2:8" x14ac:dyDescent="0.6">
      <c r="B1634" s="75" t="s">
        <v>131</v>
      </c>
      <c r="C1634" s="75" t="str">
        <f t="shared" si="25"/>
        <v>Kansas Las Animas Arch</v>
      </c>
      <c r="D1634" s="97" t="s">
        <v>439</v>
      </c>
      <c r="E1634" s="83" t="s">
        <v>287</v>
      </c>
      <c r="F1634" s="82">
        <v>48.52316016183331</v>
      </c>
      <c r="G1634" s="81">
        <v>0</v>
      </c>
      <c r="H1634" s="80">
        <v>0</v>
      </c>
    </row>
    <row r="1635" spans="2:8" x14ac:dyDescent="0.6">
      <c r="B1635" s="75" t="s">
        <v>131</v>
      </c>
      <c r="C1635" s="75" t="str">
        <f t="shared" si="25"/>
        <v>Kansas Las Animas Arch</v>
      </c>
      <c r="D1635" s="97" t="s">
        <v>439</v>
      </c>
      <c r="E1635" s="83" t="s">
        <v>286</v>
      </c>
      <c r="F1635" s="82">
        <v>53.364476178016645</v>
      </c>
      <c r="G1635" s="81">
        <v>0</v>
      </c>
      <c r="H1635" s="80">
        <v>0</v>
      </c>
    </row>
    <row r="1636" spans="2:8" x14ac:dyDescent="0.6">
      <c r="B1636" s="75" t="s">
        <v>131</v>
      </c>
      <c r="C1636" s="75" t="str">
        <f t="shared" si="25"/>
        <v>Kansas Las Animas Arch</v>
      </c>
      <c r="D1636" s="97" t="s">
        <v>439</v>
      </c>
      <c r="E1636" s="83" t="s">
        <v>285</v>
      </c>
      <c r="F1636" s="82">
        <v>53.374476178016643</v>
      </c>
      <c r="G1636" s="81">
        <v>0</v>
      </c>
      <c r="H1636" s="80">
        <v>0</v>
      </c>
    </row>
    <row r="1637" spans="2:8" x14ac:dyDescent="0.6">
      <c r="B1637" s="75" t="s">
        <v>131</v>
      </c>
      <c r="C1637" s="75" t="str">
        <f t="shared" si="25"/>
        <v>Kansas Las Animas Arch</v>
      </c>
      <c r="D1637" s="97" t="s">
        <v>439</v>
      </c>
      <c r="E1637" s="83" t="s">
        <v>284</v>
      </c>
      <c r="F1637" s="82">
        <v>58.215792194199977</v>
      </c>
      <c r="G1637" s="81">
        <v>0</v>
      </c>
      <c r="H1637" s="80">
        <v>0</v>
      </c>
    </row>
    <row r="1638" spans="2:8" ht="13.75" thickBot="1" x14ac:dyDescent="0.75">
      <c r="B1638" s="75" t="s">
        <v>131</v>
      </c>
      <c r="C1638" s="75" t="str">
        <f t="shared" si="25"/>
        <v>Kansas Las Animas Arch</v>
      </c>
      <c r="D1638" s="98" t="s">
        <v>439</v>
      </c>
      <c r="E1638" s="79" t="s">
        <v>282</v>
      </c>
      <c r="F1638" s="78">
        <v>58.225792194199975</v>
      </c>
      <c r="G1638" s="77">
        <v>0</v>
      </c>
      <c r="H1638" s="76">
        <v>0</v>
      </c>
    </row>
    <row r="1639" spans="2:8" x14ac:dyDescent="0.6">
      <c r="B1639" s="75" t="s">
        <v>131</v>
      </c>
      <c r="C1639" s="75" t="str">
        <f t="shared" si="25"/>
        <v>Kansas Nemeha Anticline</v>
      </c>
      <c r="D1639" s="96" t="s">
        <v>438</v>
      </c>
      <c r="E1639" s="87" t="s">
        <v>320</v>
      </c>
      <c r="F1639" s="86">
        <v>-29.107896097099989</v>
      </c>
      <c r="G1639" s="85">
        <v>0.2654289154239019</v>
      </c>
      <c r="H1639" s="84">
        <v>13.271445771195095</v>
      </c>
    </row>
    <row r="1640" spans="2:8" x14ac:dyDescent="0.6">
      <c r="B1640" s="75" t="s">
        <v>131</v>
      </c>
      <c r="C1640" s="75" t="str">
        <f t="shared" si="25"/>
        <v>Kansas Nemeha Anticline</v>
      </c>
      <c r="D1640" s="97" t="s">
        <v>438</v>
      </c>
      <c r="E1640" s="83" t="s">
        <v>319</v>
      </c>
      <c r="F1640" s="82">
        <v>-29.097896097099987</v>
      </c>
      <c r="G1640" s="81">
        <v>0</v>
      </c>
      <c r="H1640" s="80">
        <v>0</v>
      </c>
    </row>
    <row r="1641" spans="2:8" x14ac:dyDescent="0.6">
      <c r="B1641" s="75" t="s">
        <v>131</v>
      </c>
      <c r="C1641" s="75" t="str">
        <f t="shared" si="25"/>
        <v>Kansas Nemeha Anticline</v>
      </c>
      <c r="D1641" s="97" t="s">
        <v>438</v>
      </c>
      <c r="E1641" s="83" t="s">
        <v>318</v>
      </c>
      <c r="F1641" s="82">
        <v>-24.256580080916656</v>
      </c>
      <c r="G1641" s="81">
        <v>4.9313452335808437E-2</v>
      </c>
      <c r="H1641" s="80">
        <v>2.4656726167904215</v>
      </c>
    </row>
    <row r="1642" spans="2:8" x14ac:dyDescent="0.6">
      <c r="B1642" s="75" t="s">
        <v>131</v>
      </c>
      <c r="C1642" s="75" t="str">
        <f t="shared" si="25"/>
        <v>Kansas Nemeha Anticline</v>
      </c>
      <c r="D1642" s="97" t="s">
        <v>438</v>
      </c>
      <c r="E1642" s="83" t="s">
        <v>317</v>
      </c>
      <c r="F1642" s="82">
        <v>-24.246580080916655</v>
      </c>
      <c r="G1642" s="81">
        <v>0</v>
      </c>
      <c r="H1642" s="80">
        <v>0</v>
      </c>
    </row>
    <row r="1643" spans="2:8" x14ac:dyDescent="0.6">
      <c r="B1643" s="75" t="s">
        <v>131</v>
      </c>
      <c r="C1643" s="75" t="str">
        <f t="shared" si="25"/>
        <v>Kansas Nemeha Anticline</v>
      </c>
      <c r="D1643" s="97" t="s">
        <v>438</v>
      </c>
      <c r="E1643" s="83" t="s">
        <v>316</v>
      </c>
      <c r="F1643" s="82">
        <v>-19.405264064733323</v>
      </c>
      <c r="G1643" s="81">
        <v>7.5753435319306797E-2</v>
      </c>
      <c r="H1643" s="80">
        <v>3.7876717659653396</v>
      </c>
    </row>
    <row r="1644" spans="2:8" x14ac:dyDescent="0.6">
      <c r="B1644" s="75" t="s">
        <v>131</v>
      </c>
      <c r="C1644" s="75" t="str">
        <f t="shared" si="25"/>
        <v>Kansas Nemeha Anticline</v>
      </c>
      <c r="D1644" s="97" t="s">
        <v>438</v>
      </c>
      <c r="E1644" s="83" t="s">
        <v>315</v>
      </c>
      <c r="F1644" s="82">
        <v>-19.395264064733322</v>
      </c>
      <c r="G1644" s="81">
        <v>0</v>
      </c>
      <c r="H1644" s="80">
        <v>0</v>
      </c>
    </row>
    <row r="1645" spans="2:8" x14ac:dyDescent="0.6">
      <c r="B1645" s="75" t="s">
        <v>131</v>
      </c>
      <c r="C1645" s="75" t="str">
        <f t="shared" si="25"/>
        <v>Kansas Nemeha Anticline</v>
      </c>
      <c r="D1645" s="97" t="s">
        <v>438</v>
      </c>
      <c r="E1645" s="83" t="s">
        <v>314</v>
      </c>
      <c r="F1645" s="82">
        <v>-14.553948048549994</v>
      </c>
      <c r="G1645" s="81">
        <v>2.5960344285463816E-2</v>
      </c>
      <c r="H1645" s="80">
        <v>1.2980172142731907</v>
      </c>
    </row>
    <row r="1646" spans="2:8" x14ac:dyDescent="0.6">
      <c r="B1646" s="75" t="s">
        <v>131</v>
      </c>
      <c r="C1646" s="75" t="str">
        <f t="shared" si="25"/>
        <v>Kansas Nemeha Anticline</v>
      </c>
      <c r="D1646" s="97" t="s">
        <v>438</v>
      </c>
      <c r="E1646" s="83" t="s">
        <v>313</v>
      </c>
      <c r="F1646" s="82">
        <v>-14.543948048549995</v>
      </c>
      <c r="G1646" s="81">
        <v>0</v>
      </c>
      <c r="H1646" s="80">
        <v>0</v>
      </c>
    </row>
    <row r="1647" spans="2:8" x14ac:dyDescent="0.6">
      <c r="B1647" s="75" t="s">
        <v>131</v>
      </c>
      <c r="C1647" s="75" t="str">
        <f t="shared" si="25"/>
        <v>Kansas Nemeha Anticline</v>
      </c>
      <c r="D1647" s="97" t="s">
        <v>438</v>
      </c>
      <c r="E1647" s="83" t="s">
        <v>312</v>
      </c>
      <c r="F1647" s="82">
        <v>-9.7026320323666617</v>
      </c>
      <c r="G1647" s="81">
        <v>0.16344853844377943</v>
      </c>
      <c r="H1647" s="80">
        <v>8.1724269221889703</v>
      </c>
    </row>
    <row r="1648" spans="2:8" x14ac:dyDescent="0.6">
      <c r="B1648" s="75" t="s">
        <v>131</v>
      </c>
      <c r="C1648" s="75" t="str">
        <f t="shared" si="25"/>
        <v>Kansas Nemeha Anticline</v>
      </c>
      <c r="D1648" s="97" t="s">
        <v>438</v>
      </c>
      <c r="E1648" s="83" t="s">
        <v>311</v>
      </c>
      <c r="F1648" s="82">
        <v>-9.6926320323666619</v>
      </c>
      <c r="G1648" s="81">
        <v>0</v>
      </c>
      <c r="H1648" s="80">
        <v>0</v>
      </c>
    </row>
    <row r="1649" spans="2:8" x14ac:dyDescent="0.6">
      <c r="B1649" s="75" t="s">
        <v>131</v>
      </c>
      <c r="C1649" s="75" t="str">
        <f t="shared" si="25"/>
        <v>Kansas Nemeha Anticline</v>
      </c>
      <c r="D1649" s="97" t="s">
        <v>438</v>
      </c>
      <c r="E1649" s="83" t="s">
        <v>310</v>
      </c>
      <c r="F1649" s="82">
        <v>-4.8513160161833309</v>
      </c>
      <c r="G1649" s="81">
        <v>9.1168756724829464E-2</v>
      </c>
      <c r="H1649" s="80">
        <v>4.558437836241473</v>
      </c>
    </row>
    <row r="1650" spans="2:8" x14ac:dyDescent="0.6">
      <c r="B1650" s="75" t="s">
        <v>131</v>
      </c>
      <c r="C1650" s="75" t="str">
        <f t="shared" si="25"/>
        <v>Kansas Nemeha Anticline</v>
      </c>
      <c r="D1650" s="97" t="s">
        <v>438</v>
      </c>
      <c r="E1650" s="83" t="s">
        <v>309</v>
      </c>
      <c r="F1650" s="82">
        <v>-4.8413160161833311</v>
      </c>
      <c r="G1650" s="81">
        <v>0</v>
      </c>
      <c r="H1650" s="80">
        <v>0</v>
      </c>
    </row>
    <row r="1651" spans="2:8" x14ac:dyDescent="0.6">
      <c r="B1651" s="75" t="s">
        <v>131</v>
      </c>
      <c r="C1651" s="75" t="str">
        <f t="shared" si="25"/>
        <v>Kansas Nemeha Anticline</v>
      </c>
      <c r="D1651" s="97" t="s">
        <v>438</v>
      </c>
      <c r="E1651" s="83" t="s">
        <v>308</v>
      </c>
      <c r="F1651" s="82">
        <v>0</v>
      </c>
      <c r="G1651" s="81">
        <v>4.2229407764182436E-2</v>
      </c>
      <c r="H1651" s="80">
        <v>2.1114703882091219</v>
      </c>
    </row>
    <row r="1652" spans="2:8" x14ac:dyDescent="0.6">
      <c r="B1652" s="75" t="s">
        <v>131</v>
      </c>
      <c r="C1652" s="75" t="str">
        <f t="shared" si="25"/>
        <v>Kansas Nemeha Anticline</v>
      </c>
      <c r="D1652" s="97" t="s">
        <v>438</v>
      </c>
      <c r="E1652" s="83" t="s">
        <v>307</v>
      </c>
      <c r="F1652" s="82">
        <v>0.01</v>
      </c>
      <c r="G1652" s="81">
        <v>0</v>
      </c>
      <c r="H1652" s="80">
        <v>0</v>
      </c>
    </row>
    <row r="1653" spans="2:8" x14ac:dyDescent="0.6">
      <c r="B1653" s="75" t="s">
        <v>131</v>
      </c>
      <c r="C1653" s="75" t="str">
        <f t="shared" si="25"/>
        <v>Kansas Nemeha Anticline</v>
      </c>
      <c r="D1653" s="97" t="s">
        <v>438</v>
      </c>
      <c r="E1653" s="83" t="s">
        <v>306</v>
      </c>
      <c r="F1653" s="82">
        <v>4.8513160161833309</v>
      </c>
      <c r="G1653" s="81">
        <v>0.51010330845557839</v>
      </c>
      <c r="H1653" s="80">
        <v>25.505165422778923</v>
      </c>
    </row>
    <row r="1654" spans="2:8" x14ac:dyDescent="0.6">
      <c r="B1654" s="75" t="s">
        <v>131</v>
      </c>
      <c r="C1654" s="75" t="str">
        <f t="shared" si="25"/>
        <v>Kansas Nemeha Anticline</v>
      </c>
      <c r="D1654" s="97" t="s">
        <v>438</v>
      </c>
      <c r="E1654" s="83" t="s">
        <v>305</v>
      </c>
      <c r="F1654" s="82">
        <v>4.8613160161833306</v>
      </c>
      <c r="G1654" s="81">
        <v>0.77877603508542703</v>
      </c>
      <c r="H1654" s="80">
        <v>38.938801754271353</v>
      </c>
    </row>
    <row r="1655" spans="2:8" x14ac:dyDescent="0.6">
      <c r="B1655" s="75" t="s">
        <v>131</v>
      </c>
      <c r="C1655" s="75" t="str">
        <f t="shared" si="25"/>
        <v>Kansas Nemeha Anticline</v>
      </c>
      <c r="D1655" s="97" t="s">
        <v>438</v>
      </c>
      <c r="E1655" s="83" t="s">
        <v>304</v>
      </c>
      <c r="F1655" s="82">
        <v>9.7026320323666617</v>
      </c>
      <c r="G1655" s="81">
        <v>0.57899357711899468</v>
      </c>
      <c r="H1655" s="80">
        <v>28.949678855949735</v>
      </c>
    </row>
    <row r="1656" spans="2:8" x14ac:dyDescent="0.6">
      <c r="B1656" s="75" t="s">
        <v>131</v>
      </c>
      <c r="C1656" s="75" t="str">
        <f t="shared" si="25"/>
        <v>Kansas Nemeha Anticline</v>
      </c>
      <c r="D1656" s="97" t="s">
        <v>438</v>
      </c>
      <c r="E1656" s="83" t="s">
        <v>303</v>
      </c>
      <c r="F1656" s="82">
        <v>9.7126320323666615</v>
      </c>
      <c r="G1656" s="81">
        <v>28.351096218290653</v>
      </c>
      <c r="H1656" s="80">
        <v>1417.5548109145325</v>
      </c>
    </row>
    <row r="1657" spans="2:8" x14ac:dyDescent="0.6">
      <c r="B1657" s="75" t="s">
        <v>131</v>
      </c>
      <c r="C1657" s="75" t="str">
        <f t="shared" si="25"/>
        <v>Kansas Nemeha Anticline</v>
      </c>
      <c r="D1657" s="97" t="s">
        <v>438</v>
      </c>
      <c r="E1657" s="83" t="s">
        <v>302</v>
      </c>
      <c r="F1657" s="82">
        <v>14.553948048549994</v>
      </c>
      <c r="G1657" s="81">
        <v>0.1779302616067775</v>
      </c>
      <c r="H1657" s="80">
        <v>8.8965130803388757</v>
      </c>
    </row>
    <row r="1658" spans="2:8" x14ac:dyDescent="0.6">
      <c r="B1658" s="75" t="s">
        <v>131</v>
      </c>
      <c r="C1658" s="75" t="str">
        <f t="shared" si="25"/>
        <v>Kansas Nemeha Anticline</v>
      </c>
      <c r="D1658" s="97" t="s">
        <v>438</v>
      </c>
      <c r="E1658" s="83" t="s">
        <v>301</v>
      </c>
      <c r="F1658" s="82">
        <v>14.563948048549994</v>
      </c>
      <c r="G1658" s="81">
        <v>1.6820022401638528</v>
      </c>
      <c r="H1658" s="80">
        <v>84.100112008192639</v>
      </c>
    </row>
    <row r="1659" spans="2:8" x14ac:dyDescent="0.6">
      <c r="B1659" s="75" t="s">
        <v>131</v>
      </c>
      <c r="C1659" s="75" t="str">
        <f t="shared" si="25"/>
        <v>Kansas Nemeha Anticline</v>
      </c>
      <c r="D1659" s="97" t="s">
        <v>438</v>
      </c>
      <c r="E1659" s="83" t="s">
        <v>300</v>
      </c>
      <c r="F1659" s="82">
        <v>19.405264064733323</v>
      </c>
      <c r="G1659" s="81">
        <v>0</v>
      </c>
      <c r="H1659" s="80">
        <v>0</v>
      </c>
    </row>
    <row r="1660" spans="2:8" x14ac:dyDescent="0.6">
      <c r="B1660" s="75" t="s">
        <v>131</v>
      </c>
      <c r="C1660" s="75" t="str">
        <f t="shared" si="25"/>
        <v>Kansas Nemeha Anticline</v>
      </c>
      <c r="D1660" s="97" t="s">
        <v>438</v>
      </c>
      <c r="E1660" s="83" t="s">
        <v>299</v>
      </c>
      <c r="F1660" s="82">
        <v>19.415264064733325</v>
      </c>
      <c r="G1660" s="81">
        <v>1.2229783923997051</v>
      </c>
      <c r="H1660" s="80">
        <v>61.14891961998525</v>
      </c>
    </row>
    <row r="1661" spans="2:8" x14ac:dyDescent="0.6">
      <c r="B1661" s="75" t="s">
        <v>131</v>
      </c>
      <c r="C1661" s="75" t="str">
        <f t="shared" si="25"/>
        <v>Kansas Nemeha Anticline</v>
      </c>
      <c r="D1661" s="97" t="s">
        <v>438</v>
      </c>
      <c r="E1661" s="83" t="s">
        <v>298</v>
      </c>
      <c r="F1661" s="82">
        <v>24.256580080916656</v>
      </c>
      <c r="G1661" s="81">
        <v>0</v>
      </c>
      <c r="H1661" s="80">
        <v>0</v>
      </c>
    </row>
    <row r="1662" spans="2:8" x14ac:dyDescent="0.6">
      <c r="B1662" s="75" t="s">
        <v>131</v>
      </c>
      <c r="C1662" s="75" t="str">
        <f t="shared" si="25"/>
        <v>Kansas Nemeha Anticline</v>
      </c>
      <c r="D1662" s="97" t="s">
        <v>438</v>
      </c>
      <c r="E1662" s="83" t="s">
        <v>297</v>
      </c>
      <c r="F1662" s="82">
        <v>24.266580080916658</v>
      </c>
      <c r="G1662" s="81">
        <v>0.36708878192528754</v>
      </c>
      <c r="H1662" s="80">
        <v>18.354439096264379</v>
      </c>
    </row>
    <row r="1663" spans="2:8" x14ac:dyDescent="0.6">
      <c r="B1663" s="75" t="s">
        <v>131</v>
      </c>
      <c r="C1663" s="75" t="str">
        <f t="shared" si="25"/>
        <v>Kansas Nemeha Anticline</v>
      </c>
      <c r="D1663" s="97" t="s">
        <v>438</v>
      </c>
      <c r="E1663" s="83" t="s">
        <v>296</v>
      </c>
      <c r="F1663" s="82">
        <v>29.107896097099989</v>
      </c>
      <c r="G1663" s="81">
        <v>0</v>
      </c>
      <c r="H1663" s="80">
        <v>0</v>
      </c>
    </row>
    <row r="1664" spans="2:8" x14ac:dyDescent="0.6">
      <c r="B1664" s="75" t="s">
        <v>131</v>
      </c>
      <c r="C1664" s="75" t="str">
        <f t="shared" si="25"/>
        <v>Kansas Nemeha Anticline</v>
      </c>
      <c r="D1664" s="97" t="s">
        <v>438</v>
      </c>
      <c r="E1664" s="83" t="s">
        <v>295</v>
      </c>
      <c r="F1664" s="82">
        <v>29.11789609709999</v>
      </c>
      <c r="G1664" s="81">
        <v>0.24576029042150641</v>
      </c>
      <c r="H1664" s="80">
        <v>12.28801452107532</v>
      </c>
    </row>
    <row r="1665" spans="2:8" x14ac:dyDescent="0.6">
      <c r="B1665" s="75" t="s">
        <v>131</v>
      </c>
      <c r="C1665" s="75" t="str">
        <f t="shared" si="25"/>
        <v>Kansas Nemeha Anticline</v>
      </c>
      <c r="D1665" s="97" t="s">
        <v>438</v>
      </c>
      <c r="E1665" s="83" t="s">
        <v>294</v>
      </c>
      <c r="F1665" s="82">
        <v>33.959212113283321</v>
      </c>
      <c r="G1665" s="81">
        <v>0</v>
      </c>
      <c r="H1665" s="80">
        <v>0</v>
      </c>
    </row>
    <row r="1666" spans="2:8" x14ac:dyDescent="0.6">
      <c r="B1666" s="75" t="s">
        <v>131</v>
      </c>
      <c r="C1666" s="75" t="str">
        <f t="shared" si="25"/>
        <v>Kansas Nemeha Anticline</v>
      </c>
      <c r="D1666" s="97" t="s">
        <v>438</v>
      </c>
      <c r="E1666" s="83" t="s">
        <v>293</v>
      </c>
      <c r="F1666" s="82">
        <v>33.969212113283319</v>
      </c>
      <c r="G1666" s="81">
        <v>5.6261790297972007E-2</v>
      </c>
      <c r="H1666" s="80">
        <v>2.8130895148986004</v>
      </c>
    </row>
    <row r="1667" spans="2:8" x14ac:dyDescent="0.6">
      <c r="B1667" s="75" t="s">
        <v>131</v>
      </c>
      <c r="C1667" s="75" t="str">
        <f t="shared" si="25"/>
        <v>Kansas Nemeha Anticline</v>
      </c>
      <c r="D1667" s="97" t="s">
        <v>438</v>
      </c>
      <c r="E1667" s="83" t="s">
        <v>292</v>
      </c>
      <c r="F1667" s="82">
        <v>38.810528129466647</v>
      </c>
      <c r="G1667" s="81">
        <v>0</v>
      </c>
      <c r="H1667" s="80">
        <v>0</v>
      </c>
    </row>
    <row r="1668" spans="2:8" x14ac:dyDescent="0.6">
      <c r="B1668" s="75" t="s">
        <v>131</v>
      </c>
      <c r="C1668" s="75" t="str">
        <f t="shared" si="25"/>
        <v>Kansas Nemeha Anticline</v>
      </c>
      <c r="D1668" s="97" t="s">
        <v>438</v>
      </c>
      <c r="E1668" s="83" t="s">
        <v>291</v>
      </c>
      <c r="F1668" s="82">
        <v>38.820528129466645</v>
      </c>
      <c r="G1668" s="81">
        <v>1.3232830362395955E-2</v>
      </c>
      <c r="H1668" s="80">
        <v>0.66164151811979766</v>
      </c>
    </row>
    <row r="1669" spans="2:8" x14ac:dyDescent="0.6">
      <c r="B1669" s="75" t="s">
        <v>131</v>
      </c>
      <c r="C1669" s="75" t="str">
        <f t="shared" ref="C1669:C1732" si="26">IF(D1669="",C1668,D1669)</f>
        <v>Kansas Nemeha Anticline</v>
      </c>
      <c r="D1669" s="97" t="s">
        <v>438</v>
      </c>
      <c r="E1669" s="83" t="s">
        <v>290</v>
      </c>
      <c r="F1669" s="82">
        <v>43.66184414564998</v>
      </c>
      <c r="G1669" s="81">
        <v>0</v>
      </c>
      <c r="H1669" s="80">
        <v>0</v>
      </c>
    </row>
    <row r="1670" spans="2:8" x14ac:dyDescent="0.6">
      <c r="B1670" s="75" t="s">
        <v>131</v>
      </c>
      <c r="C1670" s="75" t="str">
        <f t="shared" si="26"/>
        <v>Kansas Nemeha Anticline</v>
      </c>
      <c r="D1670" s="97" t="s">
        <v>438</v>
      </c>
      <c r="E1670" s="83" t="s">
        <v>289</v>
      </c>
      <c r="F1670" s="82">
        <v>43.671844145649978</v>
      </c>
      <c r="G1670" s="81">
        <v>5.1253515226620007E-2</v>
      </c>
      <c r="H1670" s="80">
        <v>2.5626757613310001</v>
      </c>
    </row>
    <row r="1671" spans="2:8" x14ac:dyDescent="0.6">
      <c r="B1671" s="75" t="s">
        <v>131</v>
      </c>
      <c r="C1671" s="75" t="str">
        <f t="shared" si="26"/>
        <v>Kansas Nemeha Anticline</v>
      </c>
      <c r="D1671" s="97" t="s">
        <v>438</v>
      </c>
      <c r="E1671" s="83" t="s">
        <v>288</v>
      </c>
      <c r="F1671" s="82">
        <v>48.513160161833312</v>
      </c>
      <c r="G1671" s="81">
        <v>0</v>
      </c>
      <c r="H1671" s="80">
        <v>0</v>
      </c>
    </row>
    <row r="1672" spans="2:8" x14ac:dyDescent="0.6">
      <c r="B1672" s="75" t="s">
        <v>131</v>
      </c>
      <c r="C1672" s="75" t="str">
        <f t="shared" si="26"/>
        <v>Kansas Nemeha Anticline</v>
      </c>
      <c r="D1672" s="97" t="s">
        <v>438</v>
      </c>
      <c r="E1672" s="83" t="s">
        <v>287</v>
      </c>
      <c r="F1672" s="82">
        <v>48.52316016183331</v>
      </c>
      <c r="G1672" s="81">
        <v>8.8101289771255101E-2</v>
      </c>
      <c r="H1672" s="80">
        <v>4.405064488562755</v>
      </c>
    </row>
    <row r="1673" spans="2:8" x14ac:dyDescent="0.6">
      <c r="B1673" s="75" t="s">
        <v>131</v>
      </c>
      <c r="C1673" s="75" t="str">
        <f t="shared" si="26"/>
        <v>Kansas Nemeha Anticline</v>
      </c>
      <c r="D1673" s="97" t="s">
        <v>438</v>
      </c>
      <c r="E1673" s="83" t="s">
        <v>286</v>
      </c>
      <c r="F1673" s="82">
        <v>53.364476178016645</v>
      </c>
      <c r="G1673" s="81">
        <v>0</v>
      </c>
      <c r="H1673" s="80">
        <v>0</v>
      </c>
    </row>
    <row r="1674" spans="2:8" x14ac:dyDescent="0.6">
      <c r="B1674" s="75" t="s">
        <v>131</v>
      </c>
      <c r="C1674" s="75" t="str">
        <f t="shared" si="26"/>
        <v>Kansas Nemeha Anticline</v>
      </c>
      <c r="D1674" s="97" t="s">
        <v>438</v>
      </c>
      <c r="E1674" s="83" t="s">
        <v>285</v>
      </c>
      <c r="F1674" s="82">
        <v>53.374476178016643</v>
      </c>
      <c r="G1674" s="81">
        <v>0</v>
      </c>
      <c r="H1674" s="80">
        <v>0</v>
      </c>
    </row>
    <row r="1675" spans="2:8" x14ac:dyDescent="0.6">
      <c r="B1675" s="75" t="s">
        <v>131</v>
      </c>
      <c r="C1675" s="75" t="str">
        <f t="shared" si="26"/>
        <v>Kansas Nemeha Anticline</v>
      </c>
      <c r="D1675" s="97" t="s">
        <v>438</v>
      </c>
      <c r="E1675" s="83" t="s">
        <v>284</v>
      </c>
      <c r="F1675" s="82">
        <v>58.215792194199977</v>
      </c>
      <c r="G1675" s="81">
        <v>0</v>
      </c>
      <c r="H1675" s="80">
        <v>0</v>
      </c>
    </row>
    <row r="1676" spans="2:8" ht="13.75" thickBot="1" x14ac:dyDescent="0.75">
      <c r="B1676" s="75" t="s">
        <v>131</v>
      </c>
      <c r="C1676" s="75" t="str">
        <f t="shared" si="26"/>
        <v>Kansas Nemeha Anticline</v>
      </c>
      <c r="D1676" s="98" t="s">
        <v>438</v>
      </c>
      <c r="E1676" s="79" t="s">
        <v>282</v>
      </c>
      <c r="F1676" s="78">
        <v>58.225792194199975</v>
      </c>
      <c r="G1676" s="77">
        <v>0.11737760356776256</v>
      </c>
      <c r="H1676" s="76">
        <v>5.8688801783881281</v>
      </c>
    </row>
    <row r="1677" spans="2:8" x14ac:dyDescent="0.6">
      <c r="B1677" s="75" t="s">
        <v>131</v>
      </c>
      <c r="C1677" s="75" t="str">
        <f t="shared" si="26"/>
        <v>Kansas Salina Basin</v>
      </c>
      <c r="D1677" s="96" t="s">
        <v>437</v>
      </c>
      <c r="E1677" s="87" t="s">
        <v>320</v>
      </c>
      <c r="F1677" s="86">
        <v>-29.107896097099989</v>
      </c>
      <c r="G1677" s="85">
        <v>0</v>
      </c>
      <c r="H1677" s="84">
        <v>0</v>
      </c>
    </row>
    <row r="1678" spans="2:8" x14ac:dyDescent="0.6">
      <c r="B1678" s="75" t="s">
        <v>131</v>
      </c>
      <c r="C1678" s="75" t="str">
        <f t="shared" si="26"/>
        <v>Kansas Salina Basin</v>
      </c>
      <c r="D1678" s="97" t="s">
        <v>437</v>
      </c>
      <c r="E1678" s="83" t="s">
        <v>319</v>
      </c>
      <c r="F1678" s="82">
        <v>-29.097896097099987</v>
      </c>
      <c r="G1678" s="81">
        <v>0</v>
      </c>
      <c r="H1678" s="80">
        <v>0</v>
      </c>
    </row>
    <row r="1679" spans="2:8" x14ac:dyDescent="0.6">
      <c r="B1679" s="75" t="s">
        <v>131</v>
      </c>
      <c r="C1679" s="75" t="str">
        <f t="shared" si="26"/>
        <v>Kansas Salina Basin</v>
      </c>
      <c r="D1679" s="97" t="s">
        <v>437</v>
      </c>
      <c r="E1679" s="83" t="s">
        <v>318</v>
      </c>
      <c r="F1679" s="82">
        <v>-24.256580080916656</v>
      </c>
      <c r="G1679" s="81">
        <v>0</v>
      </c>
      <c r="H1679" s="80">
        <v>0</v>
      </c>
    </row>
    <row r="1680" spans="2:8" x14ac:dyDescent="0.6">
      <c r="B1680" s="75" t="s">
        <v>131</v>
      </c>
      <c r="C1680" s="75" t="str">
        <f t="shared" si="26"/>
        <v>Kansas Salina Basin</v>
      </c>
      <c r="D1680" s="97" t="s">
        <v>437</v>
      </c>
      <c r="E1680" s="83" t="s">
        <v>317</v>
      </c>
      <c r="F1680" s="82">
        <v>-24.246580080916655</v>
      </c>
      <c r="G1680" s="81">
        <v>0</v>
      </c>
      <c r="H1680" s="80">
        <v>0</v>
      </c>
    </row>
    <row r="1681" spans="2:8" x14ac:dyDescent="0.6">
      <c r="B1681" s="75" t="s">
        <v>131</v>
      </c>
      <c r="C1681" s="75" t="str">
        <f t="shared" si="26"/>
        <v>Kansas Salina Basin</v>
      </c>
      <c r="D1681" s="97" t="s">
        <v>437</v>
      </c>
      <c r="E1681" s="83" t="s">
        <v>316</v>
      </c>
      <c r="F1681" s="82">
        <v>-19.405264064733323</v>
      </c>
      <c r="G1681" s="81">
        <v>0</v>
      </c>
      <c r="H1681" s="80">
        <v>0</v>
      </c>
    </row>
    <row r="1682" spans="2:8" x14ac:dyDescent="0.6">
      <c r="B1682" s="75" t="s">
        <v>131</v>
      </c>
      <c r="C1682" s="75" t="str">
        <f t="shared" si="26"/>
        <v>Kansas Salina Basin</v>
      </c>
      <c r="D1682" s="97" t="s">
        <v>437</v>
      </c>
      <c r="E1682" s="83" t="s">
        <v>315</v>
      </c>
      <c r="F1682" s="82">
        <v>-19.395264064733322</v>
      </c>
      <c r="G1682" s="81">
        <v>0</v>
      </c>
      <c r="H1682" s="80">
        <v>0</v>
      </c>
    </row>
    <row r="1683" spans="2:8" x14ac:dyDescent="0.6">
      <c r="B1683" s="75" t="s">
        <v>131</v>
      </c>
      <c r="C1683" s="75" t="str">
        <f t="shared" si="26"/>
        <v>Kansas Salina Basin</v>
      </c>
      <c r="D1683" s="97" t="s">
        <v>437</v>
      </c>
      <c r="E1683" s="83" t="s">
        <v>314</v>
      </c>
      <c r="F1683" s="82">
        <v>-14.553948048549994</v>
      </c>
      <c r="G1683" s="81">
        <v>0</v>
      </c>
      <c r="H1683" s="80">
        <v>0</v>
      </c>
    </row>
    <row r="1684" spans="2:8" x14ac:dyDescent="0.6">
      <c r="B1684" s="75" t="s">
        <v>131</v>
      </c>
      <c r="C1684" s="75" t="str">
        <f t="shared" si="26"/>
        <v>Kansas Salina Basin</v>
      </c>
      <c r="D1684" s="97" t="s">
        <v>437</v>
      </c>
      <c r="E1684" s="83" t="s">
        <v>313</v>
      </c>
      <c r="F1684" s="82">
        <v>-14.543948048549995</v>
      </c>
      <c r="G1684" s="81">
        <v>0</v>
      </c>
      <c r="H1684" s="80">
        <v>0</v>
      </c>
    </row>
    <row r="1685" spans="2:8" x14ac:dyDescent="0.6">
      <c r="B1685" s="75" t="s">
        <v>131</v>
      </c>
      <c r="C1685" s="75" t="str">
        <f t="shared" si="26"/>
        <v>Kansas Salina Basin</v>
      </c>
      <c r="D1685" s="97" t="s">
        <v>437</v>
      </c>
      <c r="E1685" s="83" t="s">
        <v>312</v>
      </c>
      <c r="F1685" s="82">
        <v>-9.7026320323666617</v>
      </c>
      <c r="G1685" s="81">
        <v>0</v>
      </c>
      <c r="H1685" s="80">
        <v>0</v>
      </c>
    </row>
    <row r="1686" spans="2:8" x14ac:dyDescent="0.6">
      <c r="B1686" s="75" t="s">
        <v>131</v>
      </c>
      <c r="C1686" s="75" t="str">
        <f t="shared" si="26"/>
        <v>Kansas Salina Basin</v>
      </c>
      <c r="D1686" s="97" t="s">
        <v>437</v>
      </c>
      <c r="E1686" s="83" t="s">
        <v>311</v>
      </c>
      <c r="F1686" s="82">
        <v>-9.6926320323666619</v>
      </c>
      <c r="G1686" s="81">
        <v>0</v>
      </c>
      <c r="H1686" s="80">
        <v>0</v>
      </c>
    </row>
    <row r="1687" spans="2:8" x14ac:dyDescent="0.6">
      <c r="B1687" s="75" t="s">
        <v>131</v>
      </c>
      <c r="C1687" s="75" t="str">
        <f t="shared" si="26"/>
        <v>Kansas Salina Basin</v>
      </c>
      <c r="D1687" s="97" t="s">
        <v>437</v>
      </c>
      <c r="E1687" s="83" t="s">
        <v>310</v>
      </c>
      <c r="F1687" s="82">
        <v>-4.8513160161833309</v>
      </c>
      <c r="G1687" s="81">
        <v>0</v>
      </c>
      <c r="H1687" s="80">
        <v>0</v>
      </c>
    </row>
    <row r="1688" spans="2:8" x14ac:dyDescent="0.6">
      <c r="B1688" s="75" t="s">
        <v>131</v>
      </c>
      <c r="C1688" s="75" t="str">
        <f t="shared" si="26"/>
        <v>Kansas Salina Basin</v>
      </c>
      <c r="D1688" s="97" t="s">
        <v>437</v>
      </c>
      <c r="E1688" s="83" t="s">
        <v>309</v>
      </c>
      <c r="F1688" s="82">
        <v>-4.8413160161833311</v>
      </c>
      <c r="G1688" s="81">
        <v>0</v>
      </c>
      <c r="H1688" s="80">
        <v>0</v>
      </c>
    </row>
    <row r="1689" spans="2:8" x14ac:dyDescent="0.6">
      <c r="B1689" s="75" t="s">
        <v>131</v>
      </c>
      <c r="C1689" s="75" t="str">
        <f t="shared" si="26"/>
        <v>Kansas Salina Basin</v>
      </c>
      <c r="D1689" s="97" t="s">
        <v>437</v>
      </c>
      <c r="E1689" s="83" t="s">
        <v>308</v>
      </c>
      <c r="F1689" s="82">
        <v>0</v>
      </c>
      <c r="G1689" s="81">
        <v>0</v>
      </c>
      <c r="H1689" s="80">
        <v>0</v>
      </c>
    </row>
    <row r="1690" spans="2:8" x14ac:dyDescent="0.6">
      <c r="B1690" s="75" t="s">
        <v>131</v>
      </c>
      <c r="C1690" s="75" t="str">
        <f t="shared" si="26"/>
        <v>Kansas Salina Basin</v>
      </c>
      <c r="D1690" s="97" t="s">
        <v>437</v>
      </c>
      <c r="E1690" s="83" t="s">
        <v>307</v>
      </c>
      <c r="F1690" s="82">
        <v>0.01</v>
      </c>
      <c r="G1690" s="81">
        <v>0</v>
      </c>
      <c r="H1690" s="80">
        <v>0</v>
      </c>
    </row>
    <row r="1691" spans="2:8" x14ac:dyDescent="0.6">
      <c r="B1691" s="75" t="s">
        <v>131</v>
      </c>
      <c r="C1691" s="75" t="str">
        <f t="shared" si="26"/>
        <v>Kansas Salina Basin</v>
      </c>
      <c r="D1691" s="97" t="s">
        <v>437</v>
      </c>
      <c r="E1691" s="83" t="s">
        <v>306</v>
      </c>
      <c r="F1691" s="82">
        <v>4.8513160161833309</v>
      </c>
      <c r="G1691" s="81">
        <v>0</v>
      </c>
      <c r="H1691" s="80">
        <v>0</v>
      </c>
    </row>
    <row r="1692" spans="2:8" x14ac:dyDescent="0.6">
      <c r="B1692" s="75" t="s">
        <v>131</v>
      </c>
      <c r="C1692" s="75" t="str">
        <f t="shared" si="26"/>
        <v>Kansas Salina Basin</v>
      </c>
      <c r="D1692" s="97" t="s">
        <v>437</v>
      </c>
      <c r="E1692" s="83" t="s">
        <v>305</v>
      </c>
      <c r="F1692" s="82">
        <v>4.8613160161833306</v>
      </c>
      <c r="G1692" s="81">
        <v>2.3144009180290419E-5</v>
      </c>
      <c r="H1692" s="80">
        <v>1.157200459014521E-3</v>
      </c>
    </row>
    <row r="1693" spans="2:8" x14ac:dyDescent="0.6">
      <c r="B1693" s="75" t="s">
        <v>131</v>
      </c>
      <c r="C1693" s="75" t="str">
        <f t="shared" si="26"/>
        <v>Kansas Salina Basin</v>
      </c>
      <c r="D1693" s="97" t="s">
        <v>437</v>
      </c>
      <c r="E1693" s="83" t="s">
        <v>304</v>
      </c>
      <c r="F1693" s="82">
        <v>9.7026320323666617</v>
      </c>
      <c r="G1693" s="81">
        <v>0</v>
      </c>
      <c r="H1693" s="80">
        <v>0</v>
      </c>
    </row>
    <row r="1694" spans="2:8" x14ac:dyDescent="0.6">
      <c r="B1694" s="75" t="s">
        <v>131</v>
      </c>
      <c r="C1694" s="75" t="str">
        <f t="shared" si="26"/>
        <v>Kansas Salina Basin</v>
      </c>
      <c r="D1694" s="97" t="s">
        <v>437</v>
      </c>
      <c r="E1694" s="83" t="s">
        <v>303</v>
      </c>
      <c r="F1694" s="82">
        <v>9.7126320323666615</v>
      </c>
      <c r="G1694" s="81">
        <v>0</v>
      </c>
      <c r="H1694" s="80">
        <v>0</v>
      </c>
    </row>
    <row r="1695" spans="2:8" x14ac:dyDescent="0.6">
      <c r="B1695" s="75" t="s">
        <v>131</v>
      </c>
      <c r="C1695" s="75" t="str">
        <f t="shared" si="26"/>
        <v>Kansas Salina Basin</v>
      </c>
      <c r="D1695" s="97" t="s">
        <v>437</v>
      </c>
      <c r="E1695" s="83" t="s">
        <v>302</v>
      </c>
      <c r="F1695" s="82">
        <v>14.553948048549994</v>
      </c>
      <c r="G1695" s="81">
        <v>0</v>
      </c>
      <c r="H1695" s="80">
        <v>0</v>
      </c>
    </row>
    <row r="1696" spans="2:8" x14ac:dyDescent="0.6">
      <c r="B1696" s="75" t="s">
        <v>131</v>
      </c>
      <c r="C1696" s="75" t="str">
        <f t="shared" si="26"/>
        <v>Kansas Salina Basin</v>
      </c>
      <c r="D1696" s="97" t="s">
        <v>437</v>
      </c>
      <c r="E1696" s="83" t="s">
        <v>301</v>
      </c>
      <c r="F1696" s="82">
        <v>14.563948048549994</v>
      </c>
      <c r="G1696" s="81">
        <v>0</v>
      </c>
      <c r="H1696" s="80">
        <v>0</v>
      </c>
    </row>
    <row r="1697" spans="2:8" x14ac:dyDescent="0.6">
      <c r="B1697" s="75" t="s">
        <v>131</v>
      </c>
      <c r="C1697" s="75" t="str">
        <f t="shared" si="26"/>
        <v>Kansas Salina Basin</v>
      </c>
      <c r="D1697" s="97" t="s">
        <v>437</v>
      </c>
      <c r="E1697" s="83" t="s">
        <v>300</v>
      </c>
      <c r="F1697" s="82">
        <v>19.405264064733323</v>
      </c>
      <c r="G1697" s="81">
        <v>0</v>
      </c>
      <c r="H1697" s="80">
        <v>0</v>
      </c>
    </row>
    <row r="1698" spans="2:8" x14ac:dyDescent="0.6">
      <c r="B1698" s="75" t="s">
        <v>131</v>
      </c>
      <c r="C1698" s="75" t="str">
        <f t="shared" si="26"/>
        <v>Kansas Salina Basin</v>
      </c>
      <c r="D1698" s="97" t="s">
        <v>437</v>
      </c>
      <c r="E1698" s="83" t="s">
        <v>299</v>
      </c>
      <c r="F1698" s="82">
        <v>19.415264064733325</v>
      </c>
      <c r="G1698" s="81">
        <v>2.1950542705036189</v>
      </c>
      <c r="H1698" s="80">
        <v>109.75271352518095</v>
      </c>
    </row>
    <row r="1699" spans="2:8" x14ac:dyDescent="0.6">
      <c r="B1699" s="75" t="s">
        <v>131</v>
      </c>
      <c r="C1699" s="75" t="str">
        <f t="shared" si="26"/>
        <v>Kansas Salina Basin</v>
      </c>
      <c r="D1699" s="97" t="s">
        <v>437</v>
      </c>
      <c r="E1699" s="83" t="s">
        <v>298</v>
      </c>
      <c r="F1699" s="82">
        <v>24.256580080916656</v>
      </c>
      <c r="G1699" s="81">
        <v>0</v>
      </c>
      <c r="H1699" s="80">
        <v>0</v>
      </c>
    </row>
    <row r="1700" spans="2:8" x14ac:dyDescent="0.6">
      <c r="B1700" s="75" t="s">
        <v>131</v>
      </c>
      <c r="C1700" s="75" t="str">
        <f t="shared" si="26"/>
        <v>Kansas Salina Basin</v>
      </c>
      <c r="D1700" s="97" t="s">
        <v>437</v>
      </c>
      <c r="E1700" s="83" t="s">
        <v>297</v>
      </c>
      <c r="F1700" s="82">
        <v>24.266580080916658</v>
      </c>
      <c r="G1700" s="81">
        <v>2.2026967790913607</v>
      </c>
      <c r="H1700" s="80">
        <v>110.13483895456805</v>
      </c>
    </row>
    <row r="1701" spans="2:8" x14ac:dyDescent="0.6">
      <c r="B1701" s="75" t="s">
        <v>131</v>
      </c>
      <c r="C1701" s="75" t="str">
        <f t="shared" si="26"/>
        <v>Kansas Salina Basin</v>
      </c>
      <c r="D1701" s="97" t="s">
        <v>437</v>
      </c>
      <c r="E1701" s="83" t="s">
        <v>296</v>
      </c>
      <c r="F1701" s="82">
        <v>29.107896097099989</v>
      </c>
      <c r="G1701" s="81">
        <v>0</v>
      </c>
      <c r="H1701" s="80">
        <v>0</v>
      </c>
    </row>
    <row r="1702" spans="2:8" x14ac:dyDescent="0.6">
      <c r="B1702" s="75" t="s">
        <v>131</v>
      </c>
      <c r="C1702" s="75" t="str">
        <f t="shared" si="26"/>
        <v>Kansas Salina Basin</v>
      </c>
      <c r="D1702" s="97" t="s">
        <v>437</v>
      </c>
      <c r="E1702" s="83" t="s">
        <v>295</v>
      </c>
      <c r="F1702" s="82">
        <v>29.11789609709999</v>
      </c>
      <c r="G1702" s="81">
        <v>0.70234142915928421</v>
      </c>
      <c r="H1702" s="80">
        <v>35.117071457964208</v>
      </c>
    </row>
    <row r="1703" spans="2:8" x14ac:dyDescent="0.6">
      <c r="B1703" s="75" t="s">
        <v>131</v>
      </c>
      <c r="C1703" s="75" t="str">
        <f t="shared" si="26"/>
        <v>Kansas Salina Basin</v>
      </c>
      <c r="D1703" s="97" t="s">
        <v>437</v>
      </c>
      <c r="E1703" s="83" t="s">
        <v>294</v>
      </c>
      <c r="F1703" s="82">
        <v>33.959212113283321</v>
      </c>
      <c r="G1703" s="81">
        <v>0</v>
      </c>
      <c r="H1703" s="80">
        <v>0</v>
      </c>
    </row>
    <row r="1704" spans="2:8" x14ac:dyDescent="0.6">
      <c r="B1704" s="75" t="s">
        <v>131</v>
      </c>
      <c r="C1704" s="75" t="str">
        <f t="shared" si="26"/>
        <v>Kansas Salina Basin</v>
      </c>
      <c r="D1704" s="97" t="s">
        <v>437</v>
      </c>
      <c r="E1704" s="83" t="s">
        <v>293</v>
      </c>
      <c r="F1704" s="82">
        <v>33.969212113283319</v>
      </c>
      <c r="G1704" s="81">
        <v>2.3350395701468054</v>
      </c>
      <c r="H1704" s="80">
        <v>116.75197850734028</v>
      </c>
    </row>
    <row r="1705" spans="2:8" x14ac:dyDescent="0.6">
      <c r="B1705" s="75" t="s">
        <v>131</v>
      </c>
      <c r="C1705" s="75" t="str">
        <f t="shared" si="26"/>
        <v>Kansas Salina Basin</v>
      </c>
      <c r="D1705" s="97" t="s">
        <v>437</v>
      </c>
      <c r="E1705" s="83" t="s">
        <v>292</v>
      </c>
      <c r="F1705" s="82">
        <v>38.810528129466647</v>
      </c>
      <c r="G1705" s="81">
        <v>0</v>
      </c>
      <c r="H1705" s="80">
        <v>0</v>
      </c>
    </row>
    <row r="1706" spans="2:8" x14ac:dyDescent="0.6">
      <c r="B1706" s="75" t="s">
        <v>131</v>
      </c>
      <c r="C1706" s="75" t="str">
        <f t="shared" si="26"/>
        <v>Kansas Salina Basin</v>
      </c>
      <c r="D1706" s="97" t="s">
        <v>437</v>
      </c>
      <c r="E1706" s="83" t="s">
        <v>291</v>
      </c>
      <c r="F1706" s="82">
        <v>38.820528129466645</v>
      </c>
      <c r="G1706" s="81">
        <v>1.3967914071576477</v>
      </c>
      <c r="H1706" s="80">
        <v>69.839570357882394</v>
      </c>
    </row>
    <row r="1707" spans="2:8" x14ac:dyDescent="0.6">
      <c r="B1707" s="75" t="s">
        <v>131</v>
      </c>
      <c r="C1707" s="75" t="str">
        <f t="shared" si="26"/>
        <v>Kansas Salina Basin</v>
      </c>
      <c r="D1707" s="97" t="s">
        <v>437</v>
      </c>
      <c r="E1707" s="83" t="s">
        <v>290</v>
      </c>
      <c r="F1707" s="82">
        <v>43.66184414564998</v>
      </c>
      <c r="G1707" s="81">
        <v>0</v>
      </c>
      <c r="H1707" s="80">
        <v>0</v>
      </c>
    </row>
    <row r="1708" spans="2:8" x14ac:dyDescent="0.6">
      <c r="B1708" s="75" t="s">
        <v>131</v>
      </c>
      <c r="C1708" s="75" t="str">
        <f t="shared" si="26"/>
        <v>Kansas Salina Basin</v>
      </c>
      <c r="D1708" s="97" t="s">
        <v>437</v>
      </c>
      <c r="E1708" s="83" t="s">
        <v>289</v>
      </c>
      <c r="F1708" s="82">
        <v>43.671844145649978</v>
      </c>
      <c r="G1708" s="81">
        <v>0.56471794500304007</v>
      </c>
      <c r="H1708" s="80">
        <v>28.235897250152</v>
      </c>
    </row>
    <row r="1709" spans="2:8" x14ac:dyDescent="0.6">
      <c r="B1709" s="75" t="s">
        <v>131</v>
      </c>
      <c r="C1709" s="75" t="str">
        <f t="shared" si="26"/>
        <v>Kansas Salina Basin</v>
      </c>
      <c r="D1709" s="97" t="s">
        <v>437</v>
      </c>
      <c r="E1709" s="83" t="s">
        <v>288</v>
      </c>
      <c r="F1709" s="82">
        <v>48.513160161833312</v>
      </c>
      <c r="G1709" s="81">
        <v>0</v>
      </c>
      <c r="H1709" s="80">
        <v>0</v>
      </c>
    </row>
    <row r="1710" spans="2:8" x14ac:dyDescent="0.6">
      <c r="B1710" s="75" t="s">
        <v>131</v>
      </c>
      <c r="C1710" s="75" t="str">
        <f t="shared" si="26"/>
        <v>Kansas Salina Basin</v>
      </c>
      <c r="D1710" s="97" t="s">
        <v>437</v>
      </c>
      <c r="E1710" s="83" t="s">
        <v>287</v>
      </c>
      <c r="F1710" s="82">
        <v>48.52316016183331</v>
      </c>
      <c r="G1710" s="81">
        <v>0.12502029412491</v>
      </c>
      <c r="H1710" s="80">
        <v>6.2510147062455008</v>
      </c>
    </row>
    <row r="1711" spans="2:8" x14ac:dyDescent="0.6">
      <c r="B1711" s="75" t="s">
        <v>131</v>
      </c>
      <c r="C1711" s="75" t="str">
        <f t="shared" si="26"/>
        <v>Kansas Salina Basin</v>
      </c>
      <c r="D1711" s="97" t="s">
        <v>437</v>
      </c>
      <c r="E1711" s="83" t="s">
        <v>286</v>
      </c>
      <c r="F1711" s="82">
        <v>53.364476178016645</v>
      </c>
      <c r="G1711" s="81">
        <v>0</v>
      </c>
      <c r="H1711" s="80">
        <v>0</v>
      </c>
    </row>
    <row r="1712" spans="2:8" x14ac:dyDescent="0.6">
      <c r="B1712" s="75" t="s">
        <v>131</v>
      </c>
      <c r="C1712" s="75" t="str">
        <f t="shared" si="26"/>
        <v>Kansas Salina Basin</v>
      </c>
      <c r="D1712" s="97" t="s">
        <v>437</v>
      </c>
      <c r="E1712" s="83" t="s">
        <v>285</v>
      </c>
      <c r="F1712" s="82">
        <v>53.374476178016643</v>
      </c>
      <c r="G1712" s="81">
        <v>0.16166566741095539</v>
      </c>
      <c r="H1712" s="80">
        <v>8.08328337054777</v>
      </c>
    </row>
    <row r="1713" spans="2:8" x14ac:dyDescent="0.6">
      <c r="B1713" s="75" t="s">
        <v>131</v>
      </c>
      <c r="C1713" s="75" t="str">
        <f t="shared" si="26"/>
        <v>Kansas Salina Basin</v>
      </c>
      <c r="D1713" s="97" t="s">
        <v>437</v>
      </c>
      <c r="E1713" s="83" t="s">
        <v>284</v>
      </c>
      <c r="F1713" s="82">
        <v>58.215792194199977</v>
      </c>
      <c r="G1713" s="81">
        <v>0</v>
      </c>
      <c r="H1713" s="80">
        <v>0</v>
      </c>
    </row>
    <row r="1714" spans="2:8" ht="13.75" thickBot="1" x14ac:dyDescent="0.75">
      <c r="B1714" s="75" t="s">
        <v>131</v>
      </c>
      <c r="C1714" s="75" t="str">
        <f t="shared" si="26"/>
        <v>Kansas Salina Basin</v>
      </c>
      <c r="D1714" s="98" t="s">
        <v>437</v>
      </c>
      <c r="E1714" s="79" t="s">
        <v>282</v>
      </c>
      <c r="F1714" s="78">
        <v>58.225792194199975</v>
      </c>
      <c r="G1714" s="77">
        <v>0.34922978720717457</v>
      </c>
      <c r="H1714" s="76">
        <v>17.46148936035873</v>
      </c>
    </row>
    <row r="1715" spans="2:8" x14ac:dyDescent="0.6">
      <c r="B1715" s="75" t="s">
        <v>131</v>
      </c>
      <c r="C1715" s="75" t="str">
        <f t="shared" si="26"/>
        <v>Kansas Sedgwick Basin</v>
      </c>
      <c r="D1715" s="96" t="s">
        <v>436</v>
      </c>
      <c r="E1715" s="87" t="s">
        <v>320</v>
      </c>
      <c r="F1715" s="86">
        <v>-29.107896097099989</v>
      </c>
      <c r="G1715" s="85">
        <v>0.72536509099670521</v>
      </c>
      <c r="H1715" s="84">
        <v>36.268254549835262</v>
      </c>
    </row>
    <row r="1716" spans="2:8" x14ac:dyDescent="0.6">
      <c r="B1716" s="75" t="s">
        <v>131</v>
      </c>
      <c r="C1716" s="75" t="str">
        <f t="shared" si="26"/>
        <v>Kansas Sedgwick Basin</v>
      </c>
      <c r="D1716" s="97" t="s">
        <v>436</v>
      </c>
      <c r="E1716" s="83" t="s">
        <v>319</v>
      </c>
      <c r="F1716" s="82">
        <v>-29.097896097099987</v>
      </c>
      <c r="G1716" s="81">
        <v>0</v>
      </c>
      <c r="H1716" s="80">
        <v>0</v>
      </c>
    </row>
    <row r="1717" spans="2:8" x14ac:dyDescent="0.6">
      <c r="B1717" s="75" t="s">
        <v>131</v>
      </c>
      <c r="C1717" s="75" t="str">
        <f t="shared" si="26"/>
        <v>Kansas Sedgwick Basin</v>
      </c>
      <c r="D1717" s="97" t="s">
        <v>436</v>
      </c>
      <c r="E1717" s="83" t="s">
        <v>318</v>
      </c>
      <c r="F1717" s="82">
        <v>-24.256580080916656</v>
      </c>
      <c r="G1717" s="81">
        <v>9.4556865971609338E-2</v>
      </c>
      <c r="H1717" s="80">
        <v>4.727843298580467</v>
      </c>
    </row>
    <row r="1718" spans="2:8" x14ac:dyDescent="0.6">
      <c r="B1718" s="75" t="s">
        <v>131</v>
      </c>
      <c r="C1718" s="75" t="str">
        <f t="shared" si="26"/>
        <v>Kansas Sedgwick Basin</v>
      </c>
      <c r="D1718" s="97" t="s">
        <v>436</v>
      </c>
      <c r="E1718" s="83" t="s">
        <v>317</v>
      </c>
      <c r="F1718" s="82">
        <v>-24.246580080916655</v>
      </c>
      <c r="G1718" s="81">
        <v>0</v>
      </c>
      <c r="H1718" s="80">
        <v>0</v>
      </c>
    </row>
    <row r="1719" spans="2:8" x14ac:dyDescent="0.6">
      <c r="B1719" s="75" t="s">
        <v>131</v>
      </c>
      <c r="C1719" s="75" t="str">
        <f t="shared" si="26"/>
        <v>Kansas Sedgwick Basin</v>
      </c>
      <c r="D1719" s="97" t="s">
        <v>436</v>
      </c>
      <c r="E1719" s="83" t="s">
        <v>316</v>
      </c>
      <c r="F1719" s="82">
        <v>-19.405264064733323</v>
      </c>
      <c r="G1719" s="81">
        <v>8.6490098685179193E-2</v>
      </c>
      <c r="H1719" s="80">
        <v>4.3245049342589592</v>
      </c>
    </row>
    <row r="1720" spans="2:8" x14ac:dyDescent="0.6">
      <c r="B1720" s="75" t="s">
        <v>131</v>
      </c>
      <c r="C1720" s="75" t="str">
        <f t="shared" si="26"/>
        <v>Kansas Sedgwick Basin</v>
      </c>
      <c r="D1720" s="97" t="s">
        <v>436</v>
      </c>
      <c r="E1720" s="83" t="s">
        <v>315</v>
      </c>
      <c r="F1720" s="82">
        <v>-19.395264064733322</v>
      </c>
      <c r="G1720" s="81">
        <v>0</v>
      </c>
      <c r="H1720" s="80">
        <v>0</v>
      </c>
    </row>
    <row r="1721" spans="2:8" x14ac:dyDescent="0.6">
      <c r="B1721" s="75" t="s">
        <v>131</v>
      </c>
      <c r="C1721" s="75" t="str">
        <f t="shared" si="26"/>
        <v>Kansas Sedgwick Basin</v>
      </c>
      <c r="D1721" s="97" t="s">
        <v>436</v>
      </c>
      <c r="E1721" s="83" t="s">
        <v>314</v>
      </c>
      <c r="F1721" s="82">
        <v>-14.553948048549994</v>
      </c>
      <c r="G1721" s="81">
        <v>0.19180546254727474</v>
      </c>
      <c r="H1721" s="80">
        <v>9.5902731273637372</v>
      </c>
    </row>
    <row r="1722" spans="2:8" x14ac:dyDescent="0.6">
      <c r="B1722" s="75" t="s">
        <v>131</v>
      </c>
      <c r="C1722" s="75" t="str">
        <f t="shared" si="26"/>
        <v>Kansas Sedgwick Basin</v>
      </c>
      <c r="D1722" s="97" t="s">
        <v>436</v>
      </c>
      <c r="E1722" s="83" t="s">
        <v>313</v>
      </c>
      <c r="F1722" s="82">
        <v>-14.543948048549995</v>
      </c>
      <c r="G1722" s="81">
        <v>0</v>
      </c>
      <c r="H1722" s="80">
        <v>0</v>
      </c>
    </row>
    <row r="1723" spans="2:8" x14ac:dyDescent="0.6">
      <c r="B1723" s="75" t="s">
        <v>131</v>
      </c>
      <c r="C1723" s="75" t="str">
        <f t="shared" si="26"/>
        <v>Kansas Sedgwick Basin</v>
      </c>
      <c r="D1723" s="97" t="s">
        <v>436</v>
      </c>
      <c r="E1723" s="83" t="s">
        <v>312</v>
      </c>
      <c r="F1723" s="82">
        <v>-9.7026320323666617</v>
      </c>
      <c r="G1723" s="81">
        <v>0.17056214865437588</v>
      </c>
      <c r="H1723" s="80">
        <v>8.5281074327187945</v>
      </c>
    </row>
    <row r="1724" spans="2:8" x14ac:dyDescent="0.6">
      <c r="B1724" s="75" t="s">
        <v>131</v>
      </c>
      <c r="C1724" s="75" t="str">
        <f t="shared" si="26"/>
        <v>Kansas Sedgwick Basin</v>
      </c>
      <c r="D1724" s="97" t="s">
        <v>436</v>
      </c>
      <c r="E1724" s="83" t="s">
        <v>311</v>
      </c>
      <c r="F1724" s="82">
        <v>-9.6926320323666619</v>
      </c>
      <c r="G1724" s="81">
        <v>0</v>
      </c>
      <c r="H1724" s="80">
        <v>0</v>
      </c>
    </row>
    <row r="1725" spans="2:8" x14ac:dyDescent="0.6">
      <c r="B1725" s="75" t="s">
        <v>131</v>
      </c>
      <c r="C1725" s="75" t="str">
        <f t="shared" si="26"/>
        <v>Kansas Sedgwick Basin</v>
      </c>
      <c r="D1725" s="97" t="s">
        <v>436</v>
      </c>
      <c r="E1725" s="83" t="s">
        <v>310</v>
      </c>
      <c r="F1725" s="82">
        <v>-4.8513160161833309</v>
      </c>
      <c r="G1725" s="81">
        <v>0.29624103167156601</v>
      </c>
      <c r="H1725" s="80">
        <v>14.812051583578302</v>
      </c>
    </row>
    <row r="1726" spans="2:8" x14ac:dyDescent="0.6">
      <c r="B1726" s="75" t="s">
        <v>131</v>
      </c>
      <c r="C1726" s="75" t="str">
        <f t="shared" si="26"/>
        <v>Kansas Sedgwick Basin</v>
      </c>
      <c r="D1726" s="97" t="s">
        <v>436</v>
      </c>
      <c r="E1726" s="83" t="s">
        <v>309</v>
      </c>
      <c r="F1726" s="82">
        <v>-4.8413160161833311</v>
      </c>
      <c r="G1726" s="81">
        <v>0</v>
      </c>
      <c r="H1726" s="80">
        <v>0</v>
      </c>
    </row>
    <row r="1727" spans="2:8" x14ac:dyDescent="0.6">
      <c r="B1727" s="75" t="s">
        <v>131</v>
      </c>
      <c r="C1727" s="75" t="str">
        <f t="shared" si="26"/>
        <v>Kansas Sedgwick Basin</v>
      </c>
      <c r="D1727" s="97" t="s">
        <v>436</v>
      </c>
      <c r="E1727" s="83" t="s">
        <v>308</v>
      </c>
      <c r="F1727" s="82">
        <v>0</v>
      </c>
      <c r="G1727" s="81">
        <v>0.22114142861919686</v>
      </c>
      <c r="H1727" s="80">
        <v>11.057071430959843</v>
      </c>
    </row>
    <row r="1728" spans="2:8" x14ac:dyDescent="0.6">
      <c r="B1728" s="75" t="s">
        <v>131</v>
      </c>
      <c r="C1728" s="75" t="str">
        <f t="shared" si="26"/>
        <v>Kansas Sedgwick Basin</v>
      </c>
      <c r="D1728" s="97" t="s">
        <v>436</v>
      </c>
      <c r="E1728" s="83" t="s">
        <v>307</v>
      </c>
      <c r="F1728" s="82">
        <v>0.01</v>
      </c>
      <c r="G1728" s="81">
        <v>0</v>
      </c>
      <c r="H1728" s="80">
        <v>0</v>
      </c>
    </row>
    <row r="1729" spans="2:8" x14ac:dyDescent="0.6">
      <c r="B1729" s="75" t="s">
        <v>131</v>
      </c>
      <c r="C1729" s="75" t="str">
        <f t="shared" si="26"/>
        <v>Kansas Sedgwick Basin</v>
      </c>
      <c r="D1729" s="97" t="s">
        <v>436</v>
      </c>
      <c r="E1729" s="83" t="s">
        <v>306</v>
      </c>
      <c r="F1729" s="82">
        <v>4.8513160161833309</v>
      </c>
      <c r="G1729" s="81">
        <v>0.91662865442665131</v>
      </c>
      <c r="H1729" s="80">
        <v>45.831432721332561</v>
      </c>
    </row>
    <row r="1730" spans="2:8" x14ac:dyDescent="0.6">
      <c r="B1730" s="75" t="s">
        <v>131</v>
      </c>
      <c r="C1730" s="75" t="str">
        <f t="shared" si="26"/>
        <v>Kansas Sedgwick Basin</v>
      </c>
      <c r="D1730" s="97" t="s">
        <v>436</v>
      </c>
      <c r="E1730" s="83" t="s">
        <v>305</v>
      </c>
      <c r="F1730" s="82">
        <v>4.8613160161833306</v>
      </c>
      <c r="G1730" s="81">
        <v>85.348557612091895</v>
      </c>
      <c r="H1730" s="80">
        <v>4267.427880604595</v>
      </c>
    </row>
    <row r="1731" spans="2:8" x14ac:dyDescent="0.6">
      <c r="B1731" s="75" t="s">
        <v>131</v>
      </c>
      <c r="C1731" s="75" t="str">
        <f t="shared" si="26"/>
        <v>Kansas Sedgwick Basin</v>
      </c>
      <c r="D1731" s="97" t="s">
        <v>436</v>
      </c>
      <c r="E1731" s="83" t="s">
        <v>304</v>
      </c>
      <c r="F1731" s="82">
        <v>9.7026320323666617</v>
      </c>
      <c r="G1731" s="81">
        <v>0.8839695847869572</v>
      </c>
      <c r="H1731" s="80">
        <v>44.198479239347861</v>
      </c>
    </row>
    <row r="1732" spans="2:8" x14ac:dyDescent="0.6">
      <c r="B1732" s="75" t="s">
        <v>131</v>
      </c>
      <c r="C1732" s="75" t="str">
        <f t="shared" si="26"/>
        <v>Kansas Sedgwick Basin</v>
      </c>
      <c r="D1732" s="97" t="s">
        <v>436</v>
      </c>
      <c r="E1732" s="83" t="s">
        <v>303</v>
      </c>
      <c r="F1732" s="82">
        <v>9.7126320323666615</v>
      </c>
      <c r="G1732" s="81">
        <v>23.64852581602609</v>
      </c>
      <c r="H1732" s="80">
        <v>1182.4262908013045</v>
      </c>
    </row>
    <row r="1733" spans="2:8" x14ac:dyDescent="0.6">
      <c r="B1733" s="75" t="s">
        <v>131</v>
      </c>
      <c r="C1733" s="75" t="str">
        <f t="shared" ref="C1733:C1796" si="27">IF(D1733="",C1732,D1733)</f>
        <v>Kansas Sedgwick Basin</v>
      </c>
      <c r="D1733" s="97" t="s">
        <v>436</v>
      </c>
      <c r="E1733" s="83" t="s">
        <v>302</v>
      </c>
      <c r="F1733" s="82">
        <v>14.553948048549994</v>
      </c>
      <c r="G1733" s="81">
        <v>0.20594283645551809</v>
      </c>
      <c r="H1733" s="80">
        <v>10.297141822775906</v>
      </c>
    </row>
    <row r="1734" spans="2:8" x14ac:dyDescent="0.6">
      <c r="B1734" s="75" t="s">
        <v>131</v>
      </c>
      <c r="C1734" s="75" t="str">
        <f t="shared" si="27"/>
        <v>Kansas Sedgwick Basin</v>
      </c>
      <c r="D1734" s="97" t="s">
        <v>436</v>
      </c>
      <c r="E1734" s="83" t="s">
        <v>301</v>
      </c>
      <c r="F1734" s="82">
        <v>14.563948048549994</v>
      </c>
      <c r="G1734" s="81">
        <v>2.7310407553169442</v>
      </c>
      <c r="H1734" s="80">
        <v>136.55203776584719</v>
      </c>
    </row>
    <row r="1735" spans="2:8" x14ac:dyDescent="0.6">
      <c r="B1735" s="75" t="s">
        <v>131</v>
      </c>
      <c r="C1735" s="75" t="str">
        <f t="shared" si="27"/>
        <v>Kansas Sedgwick Basin</v>
      </c>
      <c r="D1735" s="97" t="s">
        <v>436</v>
      </c>
      <c r="E1735" s="83" t="s">
        <v>300</v>
      </c>
      <c r="F1735" s="82">
        <v>19.405264064733323</v>
      </c>
      <c r="G1735" s="81">
        <v>0.15980040061998005</v>
      </c>
      <c r="H1735" s="80">
        <v>7.9900200309990019</v>
      </c>
    </row>
    <row r="1736" spans="2:8" x14ac:dyDescent="0.6">
      <c r="B1736" s="75" t="s">
        <v>131</v>
      </c>
      <c r="C1736" s="75" t="str">
        <f t="shared" si="27"/>
        <v>Kansas Sedgwick Basin</v>
      </c>
      <c r="D1736" s="97" t="s">
        <v>436</v>
      </c>
      <c r="E1736" s="83" t="s">
        <v>299</v>
      </c>
      <c r="F1736" s="82">
        <v>19.415264064733325</v>
      </c>
      <c r="G1736" s="81">
        <v>1.3721907945038576</v>
      </c>
      <c r="H1736" s="80">
        <v>68.609539725192889</v>
      </c>
    </row>
    <row r="1737" spans="2:8" x14ac:dyDescent="0.6">
      <c r="B1737" s="75" t="s">
        <v>131</v>
      </c>
      <c r="C1737" s="75" t="str">
        <f t="shared" si="27"/>
        <v>Kansas Sedgwick Basin</v>
      </c>
      <c r="D1737" s="97" t="s">
        <v>436</v>
      </c>
      <c r="E1737" s="83" t="s">
        <v>298</v>
      </c>
      <c r="F1737" s="82">
        <v>24.256580080916656</v>
      </c>
      <c r="G1737" s="81">
        <v>0</v>
      </c>
      <c r="H1737" s="80">
        <v>0</v>
      </c>
    </row>
    <row r="1738" spans="2:8" x14ac:dyDescent="0.6">
      <c r="B1738" s="75" t="s">
        <v>131</v>
      </c>
      <c r="C1738" s="75" t="str">
        <f t="shared" si="27"/>
        <v>Kansas Sedgwick Basin</v>
      </c>
      <c r="D1738" s="97" t="s">
        <v>436</v>
      </c>
      <c r="E1738" s="83" t="s">
        <v>297</v>
      </c>
      <c r="F1738" s="82">
        <v>24.266580080916658</v>
      </c>
      <c r="G1738" s="81">
        <v>0.12392879085028302</v>
      </c>
      <c r="H1738" s="80">
        <v>6.1964395425141507</v>
      </c>
    </row>
    <row r="1739" spans="2:8" x14ac:dyDescent="0.6">
      <c r="B1739" s="75" t="s">
        <v>131</v>
      </c>
      <c r="C1739" s="75" t="str">
        <f t="shared" si="27"/>
        <v>Kansas Sedgwick Basin</v>
      </c>
      <c r="D1739" s="97" t="s">
        <v>436</v>
      </c>
      <c r="E1739" s="83" t="s">
        <v>296</v>
      </c>
      <c r="F1739" s="82">
        <v>29.107896097099989</v>
      </c>
      <c r="G1739" s="81">
        <v>0</v>
      </c>
      <c r="H1739" s="80">
        <v>0</v>
      </c>
    </row>
    <row r="1740" spans="2:8" x14ac:dyDescent="0.6">
      <c r="B1740" s="75" t="s">
        <v>131</v>
      </c>
      <c r="C1740" s="75" t="str">
        <f t="shared" si="27"/>
        <v>Kansas Sedgwick Basin</v>
      </c>
      <c r="D1740" s="97" t="s">
        <v>436</v>
      </c>
      <c r="E1740" s="83" t="s">
        <v>295</v>
      </c>
      <c r="F1740" s="82">
        <v>29.11789609709999</v>
      </c>
      <c r="G1740" s="81">
        <v>0.1436824886716245</v>
      </c>
      <c r="H1740" s="80">
        <v>7.1841244335812258</v>
      </c>
    </row>
    <row r="1741" spans="2:8" x14ac:dyDescent="0.6">
      <c r="B1741" s="75" t="s">
        <v>131</v>
      </c>
      <c r="C1741" s="75" t="str">
        <f t="shared" si="27"/>
        <v>Kansas Sedgwick Basin</v>
      </c>
      <c r="D1741" s="97" t="s">
        <v>436</v>
      </c>
      <c r="E1741" s="83" t="s">
        <v>294</v>
      </c>
      <c r="F1741" s="82">
        <v>33.959212113283321</v>
      </c>
      <c r="G1741" s="81">
        <v>0</v>
      </c>
      <c r="H1741" s="80">
        <v>0</v>
      </c>
    </row>
    <row r="1742" spans="2:8" x14ac:dyDescent="0.6">
      <c r="B1742" s="75" t="s">
        <v>131</v>
      </c>
      <c r="C1742" s="75" t="str">
        <f t="shared" si="27"/>
        <v>Kansas Sedgwick Basin</v>
      </c>
      <c r="D1742" s="97" t="s">
        <v>436</v>
      </c>
      <c r="E1742" s="83" t="s">
        <v>293</v>
      </c>
      <c r="F1742" s="82">
        <v>33.969212113283319</v>
      </c>
      <c r="G1742" s="81">
        <v>0.17384351195137362</v>
      </c>
      <c r="H1742" s="80">
        <v>8.6921755975686814</v>
      </c>
    </row>
    <row r="1743" spans="2:8" x14ac:dyDescent="0.6">
      <c r="B1743" s="75" t="s">
        <v>131</v>
      </c>
      <c r="C1743" s="75" t="str">
        <f t="shared" si="27"/>
        <v>Kansas Sedgwick Basin</v>
      </c>
      <c r="D1743" s="97" t="s">
        <v>436</v>
      </c>
      <c r="E1743" s="83" t="s">
        <v>292</v>
      </c>
      <c r="F1743" s="82">
        <v>38.810528129466647</v>
      </c>
      <c r="G1743" s="81">
        <v>0</v>
      </c>
      <c r="H1743" s="80">
        <v>0</v>
      </c>
    </row>
    <row r="1744" spans="2:8" x14ac:dyDescent="0.6">
      <c r="B1744" s="75" t="s">
        <v>131</v>
      </c>
      <c r="C1744" s="75" t="str">
        <f t="shared" si="27"/>
        <v>Kansas Sedgwick Basin</v>
      </c>
      <c r="D1744" s="97" t="s">
        <v>436</v>
      </c>
      <c r="E1744" s="83" t="s">
        <v>291</v>
      </c>
      <c r="F1744" s="82">
        <v>38.820528129466645</v>
      </c>
      <c r="G1744" s="81">
        <v>1.6243360286762886E-2</v>
      </c>
      <c r="H1744" s="80">
        <v>0.81216801433814434</v>
      </c>
    </row>
    <row r="1745" spans="2:8" x14ac:dyDescent="0.6">
      <c r="B1745" s="75" t="s">
        <v>131</v>
      </c>
      <c r="C1745" s="75" t="str">
        <f t="shared" si="27"/>
        <v>Kansas Sedgwick Basin</v>
      </c>
      <c r="D1745" s="97" t="s">
        <v>436</v>
      </c>
      <c r="E1745" s="83" t="s">
        <v>290</v>
      </c>
      <c r="F1745" s="82">
        <v>43.66184414564998</v>
      </c>
      <c r="G1745" s="81">
        <v>0</v>
      </c>
      <c r="H1745" s="80">
        <v>0</v>
      </c>
    </row>
    <row r="1746" spans="2:8" x14ac:dyDescent="0.6">
      <c r="B1746" s="75" t="s">
        <v>131</v>
      </c>
      <c r="C1746" s="75" t="str">
        <f t="shared" si="27"/>
        <v>Kansas Sedgwick Basin</v>
      </c>
      <c r="D1746" s="97" t="s">
        <v>436</v>
      </c>
      <c r="E1746" s="83" t="s">
        <v>289</v>
      </c>
      <c r="F1746" s="82">
        <v>43.671844145649978</v>
      </c>
      <c r="G1746" s="81">
        <v>1.2090203272560003E-2</v>
      </c>
      <c r="H1746" s="80">
        <v>0.60451016362800014</v>
      </c>
    </row>
    <row r="1747" spans="2:8" x14ac:dyDescent="0.6">
      <c r="B1747" s="75" t="s">
        <v>131</v>
      </c>
      <c r="C1747" s="75" t="str">
        <f t="shared" si="27"/>
        <v>Kansas Sedgwick Basin</v>
      </c>
      <c r="D1747" s="97" t="s">
        <v>436</v>
      </c>
      <c r="E1747" s="83" t="s">
        <v>288</v>
      </c>
      <c r="F1747" s="82">
        <v>48.513160161833312</v>
      </c>
      <c r="G1747" s="81">
        <v>0</v>
      </c>
      <c r="H1747" s="80">
        <v>0</v>
      </c>
    </row>
    <row r="1748" spans="2:8" x14ac:dyDescent="0.6">
      <c r="B1748" s="75" t="s">
        <v>131</v>
      </c>
      <c r="C1748" s="75" t="str">
        <f t="shared" si="27"/>
        <v>Kansas Sedgwick Basin</v>
      </c>
      <c r="D1748" s="97" t="s">
        <v>436</v>
      </c>
      <c r="E1748" s="83" t="s">
        <v>287</v>
      </c>
      <c r="F1748" s="82">
        <v>48.52316016183331</v>
      </c>
      <c r="G1748" s="81">
        <v>5.3263142206020693E-2</v>
      </c>
      <c r="H1748" s="80">
        <v>2.663157110301035</v>
      </c>
    </row>
    <row r="1749" spans="2:8" x14ac:dyDescent="0.6">
      <c r="B1749" s="75" t="s">
        <v>131</v>
      </c>
      <c r="C1749" s="75" t="str">
        <f t="shared" si="27"/>
        <v>Kansas Sedgwick Basin</v>
      </c>
      <c r="D1749" s="97" t="s">
        <v>436</v>
      </c>
      <c r="E1749" s="83" t="s">
        <v>286</v>
      </c>
      <c r="F1749" s="82">
        <v>53.364476178016645</v>
      </c>
      <c r="G1749" s="81">
        <v>0</v>
      </c>
      <c r="H1749" s="80">
        <v>0</v>
      </c>
    </row>
    <row r="1750" spans="2:8" x14ac:dyDescent="0.6">
      <c r="B1750" s="75" t="s">
        <v>131</v>
      </c>
      <c r="C1750" s="75" t="str">
        <f t="shared" si="27"/>
        <v>Kansas Sedgwick Basin</v>
      </c>
      <c r="D1750" s="97" t="s">
        <v>436</v>
      </c>
      <c r="E1750" s="83" t="s">
        <v>285</v>
      </c>
      <c r="F1750" s="82">
        <v>53.374476178016643</v>
      </c>
      <c r="G1750" s="81">
        <v>6.1668731023094298E-3</v>
      </c>
      <c r="H1750" s="80">
        <v>0.30834365511547152</v>
      </c>
    </row>
    <row r="1751" spans="2:8" x14ac:dyDescent="0.6">
      <c r="B1751" s="75" t="s">
        <v>131</v>
      </c>
      <c r="C1751" s="75" t="str">
        <f t="shared" si="27"/>
        <v>Kansas Sedgwick Basin</v>
      </c>
      <c r="D1751" s="97" t="s">
        <v>436</v>
      </c>
      <c r="E1751" s="83" t="s">
        <v>284</v>
      </c>
      <c r="F1751" s="82">
        <v>58.215792194199977</v>
      </c>
      <c r="G1751" s="81">
        <v>0</v>
      </c>
      <c r="H1751" s="80">
        <v>0</v>
      </c>
    </row>
    <row r="1752" spans="2:8" ht="13.75" thickBot="1" x14ac:dyDescent="0.75">
      <c r="B1752" s="75" t="s">
        <v>131</v>
      </c>
      <c r="C1752" s="75" t="str">
        <f t="shared" si="27"/>
        <v>Kansas Sedgwick Basin</v>
      </c>
      <c r="D1752" s="98" t="s">
        <v>436</v>
      </c>
      <c r="E1752" s="79" t="s">
        <v>282</v>
      </c>
      <c r="F1752" s="78">
        <v>58.225792194199975</v>
      </c>
      <c r="G1752" s="77">
        <v>7.4060636341871669E-2</v>
      </c>
      <c r="H1752" s="76">
        <v>3.7030318170935832</v>
      </c>
    </row>
    <row r="1753" spans="2:8" x14ac:dyDescent="0.6">
      <c r="B1753" s="75" t="s">
        <v>133</v>
      </c>
      <c r="C1753" s="75" t="str">
        <f t="shared" si="27"/>
        <v>Kentucky Appalachian Basin</v>
      </c>
      <c r="D1753" s="96" t="s">
        <v>435</v>
      </c>
      <c r="E1753" s="87" t="s">
        <v>320</v>
      </c>
      <c r="F1753" s="86">
        <v>-29.107896097099989</v>
      </c>
      <c r="G1753" s="85">
        <v>0</v>
      </c>
      <c r="H1753" s="84">
        <v>0</v>
      </c>
    </row>
    <row r="1754" spans="2:8" x14ac:dyDescent="0.6">
      <c r="B1754" s="75" t="s">
        <v>133</v>
      </c>
      <c r="C1754" s="75" t="str">
        <f t="shared" si="27"/>
        <v>Kentucky Appalachian Basin</v>
      </c>
      <c r="D1754" s="97" t="s">
        <v>435</v>
      </c>
      <c r="E1754" s="83" t="s">
        <v>319</v>
      </c>
      <c r="F1754" s="82">
        <v>-29.097896097099987</v>
      </c>
      <c r="G1754" s="81">
        <v>0</v>
      </c>
      <c r="H1754" s="80">
        <v>0</v>
      </c>
    </row>
    <row r="1755" spans="2:8" x14ac:dyDescent="0.6">
      <c r="B1755" s="75" t="s">
        <v>133</v>
      </c>
      <c r="C1755" s="75" t="str">
        <f t="shared" si="27"/>
        <v>Kentucky Appalachian Basin</v>
      </c>
      <c r="D1755" s="97" t="s">
        <v>435</v>
      </c>
      <c r="E1755" s="83" t="s">
        <v>318</v>
      </c>
      <c r="F1755" s="82">
        <v>-24.256580080916656</v>
      </c>
      <c r="G1755" s="81">
        <v>0</v>
      </c>
      <c r="H1755" s="80">
        <v>0</v>
      </c>
    </row>
    <row r="1756" spans="2:8" x14ac:dyDescent="0.6">
      <c r="B1756" s="75" t="s">
        <v>133</v>
      </c>
      <c r="C1756" s="75" t="str">
        <f t="shared" si="27"/>
        <v>Kentucky Appalachian Basin</v>
      </c>
      <c r="D1756" s="97" t="s">
        <v>435</v>
      </c>
      <c r="E1756" s="83" t="s">
        <v>317</v>
      </c>
      <c r="F1756" s="82">
        <v>-24.246580080916655</v>
      </c>
      <c r="G1756" s="81">
        <v>0</v>
      </c>
      <c r="H1756" s="80">
        <v>0</v>
      </c>
    </row>
    <row r="1757" spans="2:8" x14ac:dyDescent="0.6">
      <c r="B1757" s="75" t="s">
        <v>133</v>
      </c>
      <c r="C1757" s="75" t="str">
        <f t="shared" si="27"/>
        <v>Kentucky Appalachian Basin</v>
      </c>
      <c r="D1757" s="97" t="s">
        <v>435</v>
      </c>
      <c r="E1757" s="83" t="s">
        <v>316</v>
      </c>
      <c r="F1757" s="82">
        <v>-19.405264064733323</v>
      </c>
      <c r="G1757" s="81">
        <v>0</v>
      </c>
      <c r="H1757" s="80">
        <v>0</v>
      </c>
    </row>
    <row r="1758" spans="2:8" x14ac:dyDescent="0.6">
      <c r="B1758" s="75" t="s">
        <v>133</v>
      </c>
      <c r="C1758" s="75" t="str">
        <f t="shared" si="27"/>
        <v>Kentucky Appalachian Basin</v>
      </c>
      <c r="D1758" s="97" t="s">
        <v>435</v>
      </c>
      <c r="E1758" s="83" t="s">
        <v>315</v>
      </c>
      <c r="F1758" s="82">
        <v>-19.395264064733322</v>
      </c>
      <c r="G1758" s="81">
        <v>0</v>
      </c>
      <c r="H1758" s="80">
        <v>0</v>
      </c>
    </row>
    <row r="1759" spans="2:8" x14ac:dyDescent="0.6">
      <c r="B1759" s="75" t="s">
        <v>133</v>
      </c>
      <c r="C1759" s="75" t="str">
        <f t="shared" si="27"/>
        <v>Kentucky Appalachian Basin</v>
      </c>
      <c r="D1759" s="97" t="s">
        <v>435</v>
      </c>
      <c r="E1759" s="83" t="s">
        <v>314</v>
      </c>
      <c r="F1759" s="82">
        <v>-14.553948048549994</v>
      </c>
      <c r="G1759" s="81">
        <v>0</v>
      </c>
      <c r="H1759" s="80">
        <v>0</v>
      </c>
    </row>
    <row r="1760" spans="2:8" x14ac:dyDescent="0.6">
      <c r="B1760" s="75" t="s">
        <v>133</v>
      </c>
      <c r="C1760" s="75" t="str">
        <f t="shared" si="27"/>
        <v>Kentucky Appalachian Basin</v>
      </c>
      <c r="D1760" s="97" t="s">
        <v>435</v>
      </c>
      <c r="E1760" s="83" t="s">
        <v>313</v>
      </c>
      <c r="F1760" s="82">
        <v>-14.543948048549995</v>
      </c>
      <c r="G1760" s="81">
        <v>0</v>
      </c>
      <c r="H1760" s="80">
        <v>0</v>
      </c>
    </row>
    <row r="1761" spans="2:8" x14ac:dyDescent="0.6">
      <c r="B1761" s="75" t="s">
        <v>133</v>
      </c>
      <c r="C1761" s="75" t="str">
        <f t="shared" si="27"/>
        <v>Kentucky Appalachian Basin</v>
      </c>
      <c r="D1761" s="97" t="s">
        <v>435</v>
      </c>
      <c r="E1761" s="83" t="s">
        <v>312</v>
      </c>
      <c r="F1761" s="82">
        <v>-9.7026320323666617</v>
      </c>
      <c r="G1761" s="81">
        <v>0</v>
      </c>
      <c r="H1761" s="80">
        <v>0</v>
      </c>
    </row>
    <row r="1762" spans="2:8" x14ac:dyDescent="0.6">
      <c r="B1762" s="75" t="s">
        <v>133</v>
      </c>
      <c r="C1762" s="75" t="str">
        <f t="shared" si="27"/>
        <v>Kentucky Appalachian Basin</v>
      </c>
      <c r="D1762" s="97" t="s">
        <v>435</v>
      </c>
      <c r="E1762" s="83" t="s">
        <v>311</v>
      </c>
      <c r="F1762" s="82">
        <v>-9.6926320323666619</v>
      </c>
      <c r="G1762" s="81">
        <v>0</v>
      </c>
      <c r="H1762" s="80">
        <v>0</v>
      </c>
    </row>
    <row r="1763" spans="2:8" x14ac:dyDescent="0.6">
      <c r="B1763" s="75" t="s">
        <v>133</v>
      </c>
      <c r="C1763" s="75" t="str">
        <f t="shared" si="27"/>
        <v>Kentucky Appalachian Basin</v>
      </c>
      <c r="D1763" s="97" t="s">
        <v>435</v>
      </c>
      <c r="E1763" s="83" t="s">
        <v>310</v>
      </c>
      <c r="F1763" s="82">
        <v>-4.8513160161833309</v>
      </c>
      <c r="G1763" s="81">
        <v>0</v>
      </c>
      <c r="H1763" s="80">
        <v>0</v>
      </c>
    </row>
    <row r="1764" spans="2:8" x14ac:dyDescent="0.6">
      <c r="B1764" s="75" t="s">
        <v>133</v>
      </c>
      <c r="C1764" s="75" t="str">
        <f t="shared" si="27"/>
        <v>Kentucky Appalachian Basin</v>
      </c>
      <c r="D1764" s="97" t="s">
        <v>435</v>
      </c>
      <c r="E1764" s="83" t="s">
        <v>309</v>
      </c>
      <c r="F1764" s="82">
        <v>-4.8413160161833311</v>
      </c>
      <c r="G1764" s="81">
        <v>0</v>
      </c>
      <c r="H1764" s="80">
        <v>0</v>
      </c>
    </row>
    <row r="1765" spans="2:8" x14ac:dyDescent="0.6">
      <c r="B1765" s="75" t="s">
        <v>133</v>
      </c>
      <c r="C1765" s="75" t="str">
        <f t="shared" si="27"/>
        <v>Kentucky Appalachian Basin</v>
      </c>
      <c r="D1765" s="97" t="s">
        <v>435</v>
      </c>
      <c r="E1765" s="83" t="s">
        <v>308</v>
      </c>
      <c r="F1765" s="82">
        <v>0</v>
      </c>
      <c r="G1765" s="81">
        <v>0</v>
      </c>
      <c r="H1765" s="80">
        <v>0</v>
      </c>
    </row>
    <row r="1766" spans="2:8" x14ac:dyDescent="0.6">
      <c r="B1766" s="75" t="s">
        <v>133</v>
      </c>
      <c r="C1766" s="75" t="str">
        <f t="shared" si="27"/>
        <v>Kentucky Appalachian Basin</v>
      </c>
      <c r="D1766" s="97" t="s">
        <v>435</v>
      </c>
      <c r="E1766" s="83" t="s">
        <v>307</v>
      </c>
      <c r="F1766" s="82">
        <v>0.01</v>
      </c>
      <c r="G1766" s="81">
        <v>0</v>
      </c>
      <c r="H1766" s="80">
        <v>0</v>
      </c>
    </row>
    <row r="1767" spans="2:8" x14ac:dyDescent="0.6">
      <c r="B1767" s="75" t="s">
        <v>133</v>
      </c>
      <c r="C1767" s="75" t="str">
        <f t="shared" si="27"/>
        <v>Kentucky Appalachian Basin</v>
      </c>
      <c r="D1767" s="97" t="s">
        <v>435</v>
      </c>
      <c r="E1767" s="83" t="s">
        <v>306</v>
      </c>
      <c r="F1767" s="82">
        <v>4.8513160161833309</v>
      </c>
      <c r="G1767" s="81">
        <v>0</v>
      </c>
      <c r="H1767" s="80">
        <v>0</v>
      </c>
    </row>
    <row r="1768" spans="2:8" x14ac:dyDescent="0.6">
      <c r="B1768" s="75" t="s">
        <v>133</v>
      </c>
      <c r="C1768" s="75" t="str">
        <f t="shared" si="27"/>
        <v>Kentucky Appalachian Basin</v>
      </c>
      <c r="D1768" s="97" t="s">
        <v>435</v>
      </c>
      <c r="E1768" s="83" t="s">
        <v>305</v>
      </c>
      <c r="F1768" s="82">
        <v>4.8613160161833306</v>
      </c>
      <c r="G1768" s="81">
        <v>1.6724155736767086E-2</v>
      </c>
      <c r="H1768" s="80">
        <v>0.83620778683835428</v>
      </c>
    </row>
    <row r="1769" spans="2:8" x14ac:dyDescent="0.6">
      <c r="B1769" s="75" t="s">
        <v>133</v>
      </c>
      <c r="C1769" s="75" t="str">
        <f t="shared" si="27"/>
        <v>Kentucky Appalachian Basin</v>
      </c>
      <c r="D1769" s="97" t="s">
        <v>435</v>
      </c>
      <c r="E1769" s="83" t="s">
        <v>304</v>
      </c>
      <c r="F1769" s="82">
        <v>9.7026320323666617</v>
      </c>
      <c r="G1769" s="81">
        <v>0</v>
      </c>
      <c r="H1769" s="80">
        <v>0</v>
      </c>
    </row>
    <row r="1770" spans="2:8" x14ac:dyDescent="0.6">
      <c r="B1770" s="75" t="s">
        <v>133</v>
      </c>
      <c r="C1770" s="75" t="str">
        <f t="shared" si="27"/>
        <v>Kentucky Appalachian Basin</v>
      </c>
      <c r="D1770" s="97" t="s">
        <v>435</v>
      </c>
      <c r="E1770" s="83" t="s">
        <v>303</v>
      </c>
      <c r="F1770" s="82">
        <v>9.7126320323666615</v>
      </c>
      <c r="G1770" s="81">
        <v>0</v>
      </c>
      <c r="H1770" s="80">
        <v>0</v>
      </c>
    </row>
    <row r="1771" spans="2:8" x14ac:dyDescent="0.6">
      <c r="B1771" s="75" t="s">
        <v>133</v>
      </c>
      <c r="C1771" s="75" t="str">
        <f t="shared" si="27"/>
        <v>Kentucky Appalachian Basin</v>
      </c>
      <c r="D1771" s="97" t="s">
        <v>435</v>
      </c>
      <c r="E1771" s="83" t="s">
        <v>302</v>
      </c>
      <c r="F1771" s="82">
        <v>14.553948048549994</v>
      </c>
      <c r="G1771" s="81">
        <v>0</v>
      </c>
      <c r="H1771" s="80">
        <v>0</v>
      </c>
    </row>
    <row r="1772" spans="2:8" x14ac:dyDescent="0.6">
      <c r="B1772" s="75" t="s">
        <v>133</v>
      </c>
      <c r="C1772" s="75" t="str">
        <f t="shared" si="27"/>
        <v>Kentucky Appalachian Basin</v>
      </c>
      <c r="D1772" s="97" t="s">
        <v>435</v>
      </c>
      <c r="E1772" s="83" t="s">
        <v>301</v>
      </c>
      <c r="F1772" s="82">
        <v>14.563948048549994</v>
      </c>
      <c r="G1772" s="81">
        <v>0.6100825131321479</v>
      </c>
      <c r="H1772" s="80">
        <v>30.504125656607396</v>
      </c>
    </row>
    <row r="1773" spans="2:8" x14ac:dyDescent="0.6">
      <c r="B1773" s="75" t="s">
        <v>133</v>
      </c>
      <c r="C1773" s="75" t="str">
        <f t="shared" si="27"/>
        <v>Kentucky Appalachian Basin</v>
      </c>
      <c r="D1773" s="97" t="s">
        <v>435</v>
      </c>
      <c r="E1773" s="83" t="s">
        <v>300</v>
      </c>
      <c r="F1773" s="82">
        <v>19.405264064733323</v>
      </c>
      <c r="G1773" s="81">
        <v>0</v>
      </c>
      <c r="H1773" s="80">
        <v>0</v>
      </c>
    </row>
    <row r="1774" spans="2:8" x14ac:dyDescent="0.6">
      <c r="B1774" s="75" t="s">
        <v>133</v>
      </c>
      <c r="C1774" s="75" t="str">
        <f t="shared" si="27"/>
        <v>Kentucky Appalachian Basin</v>
      </c>
      <c r="D1774" s="97" t="s">
        <v>435</v>
      </c>
      <c r="E1774" s="83" t="s">
        <v>299</v>
      </c>
      <c r="F1774" s="82">
        <v>19.415264064733325</v>
      </c>
      <c r="G1774" s="81">
        <v>1.7634012742984042</v>
      </c>
      <c r="H1774" s="80">
        <v>88.170063714920204</v>
      </c>
    </row>
    <row r="1775" spans="2:8" x14ac:dyDescent="0.6">
      <c r="B1775" s="75" t="s">
        <v>133</v>
      </c>
      <c r="C1775" s="75" t="str">
        <f t="shared" si="27"/>
        <v>Kentucky Appalachian Basin</v>
      </c>
      <c r="D1775" s="97" t="s">
        <v>435</v>
      </c>
      <c r="E1775" s="83" t="s">
        <v>298</v>
      </c>
      <c r="F1775" s="82">
        <v>24.256580080916656</v>
      </c>
      <c r="G1775" s="81">
        <v>0</v>
      </c>
      <c r="H1775" s="80">
        <v>0</v>
      </c>
    </row>
    <row r="1776" spans="2:8" x14ac:dyDescent="0.6">
      <c r="B1776" s="75" t="s">
        <v>133</v>
      </c>
      <c r="C1776" s="75" t="str">
        <f t="shared" si="27"/>
        <v>Kentucky Appalachian Basin</v>
      </c>
      <c r="D1776" s="97" t="s">
        <v>435</v>
      </c>
      <c r="E1776" s="83" t="s">
        <v>297</v>
      </c>
      <c r="F1776" s="82">
        <v>24.266580080916658</v>
      </c>
      <c r="G1776" s="81">
        <v>1.1238038922069749</v>
      </c>
      <c r="H1776" s="80">
        <v>56.190194610348748</v>
      </c>
    </row>
    <row r="1777" spans="2:8" x14ac:dyDescent="0.6">
      <c r="B1777" s="75" t="s">
        <v>133</v>
      </c>
      <c r="C1777" s="75" t="str">
        <f t="shared" si="27"/>
        <v>Kentucky Appalachian Basin</v>
      </c>
      <c r="D1777" s="97" t="s">
        <v>435</v>
      </c>
      <c r="E1777" s="83" t="s">
        <v>296</v>
      </c>
      <c r="F1777" s="82">
        <v>29.107896097099989</v>
      </c>
      <c r="G1777" s="81">
        <v>0</v>
      </c>
      <c r="H1777" s="80">
        <v>0</v>
      </c>
    </row>
    <row r="1778" spans="2:8" x14ac:dyDescent="0.6">
      <c r="B1778" s="75" t="s">
        <v>133</v>
      </c>
      <c r="C1778" s="75" t="str">
        <f t="shared" si="27"/>
        <v>Kentucky Appalachian Basin</v>
      </c>
      <c r="D1778" s="97" t="s">
        <v>435</v>
      </c>
      <c r="E1778" s="83" t="s">
        <v>295</v>
      </c>
      <c r="F1778" s="82">
        <v>29.11789609709999</v>
      </c>
      <c r="G1778" s="81">
        <v>2.4527550691398776</v>
      </c>
      <c r="H1778" s="80">
        <v>122.63775345699389</v>
      </c>
    </row>
    <row r="1779" spans="2:8" x14ac:dyDescent="0.6">
      <c r="B1779" s="75" t="s">
        <v>133</v>
      </c>
      <c r="C1779" s="75" t="str">
        <f t="shared" si="27"/>
        <v>Kentucky Appalachian Basin</v>
      </c>
      <c r="D1779" s="97" t="s">
        <v>435</v>
      </c>
      <c r="E1779" s="83" t="s">
        <v>294</v>
      </c>
      <c r="F1779" s="82">
        <v>33.959212113283321</v>
      </c>
      <c r="G1779" s="81">
        <v>0</v>
      </c>
      <c r="H1779" s="80">
        <v>0</v>
      </c>
    </row>
    <row r="1780" spans="2:8" x14ac:dyDescent="0.6">
      <c r="B1780" s="75" t="s">
        <v>133</v>
      </c>
      <c r="C1780" s="75" t="str">
        <f t="shared" si="27"/>
        <v>Kentucky Appalachian Basin</v>
      </c>
      <c r="D1780" s="97" t="s">
        <v>435</v>
      </c>
      <c r="E1780" s="83" t="s">
        <v>293</v>
      </c>
      <c r="F1780" s="82">
        <v>33.969212113283319</v>
      </c>
      <c r="G1780" s="81">
        <v>0.84854131578355807</v>
      </c>
      <c r="H1780" s="80">
        <v>42.427065789177909</v>
      </c>
    </row>
    <row r="1781" spans="2:8" x14ac:dyDescent="0.6">
      <c r="B1781" s="75" t="s">
        <v>133</v>
      </c>
      <c r="C1781" s="75" t="str">
        <f t="shared" si="27"/>
        <v>Kentucky Appalachian Basin</v>
      </c>
      <c r="D1781" s="97" t="s">
        <v>435</v>
      </c>
      <c r="E1781" s="83" t="s">
        <v>292</v>
      </c>
      <c r="F1781" s="82">
        <v>38.810528129466647</v>
      </c>
      <c r="G1781" s="81">
        <v>0</v>
      </c>
      <c r="H1781" s="80">
        <v>0</v>
      </c>
    </row>
    <row r="1782" spans="2:8" x14ac:dyDescent="0.6">
      <c r="B1782" s="75" t="s">
        <v>133</v>
      </c>
      <c r="C1782" s="75" t="str">
        <f t="shared" si="27"/>
        <v>Kentucky Appalachian Basin</v>
      </c>
      <c r="D1782" s="97" t="s">
        <v>435</v>
      </c>
      <c r="E1782" s="83" t="s">
        <v>291</v>
      </c>
      <c r="F1782" s="82">
        <v>38.820528129466645</v>
      </c>
      <c r="G1782" s="81">
        <v>0.73300040029361346</v>
      </c>
      <c r="H1782" s="80">
        <v>36.65002001468067</v>
      </c>
    </row>
    <row r="1783" spans="2:8" x14ac:dyDescent="0.6">
      <c r="B1783" s="75" t="s">
        <v>133</v>
      </c>
      <c r="C1783" s="75" t="str">
        <f t="shared" si="27"/>
        <v>Kentucky Appalachian Basin</v>
      </c>
      <c r="D1783" s="97" t="s">
        <v>435</v>
      </c>
      <c r="E1783" s="83" t="s">
        <v>290</v>
      </c>
      <c r="F1783" s="82">
        <v>43.66184414564998</v>
      </c>
      <c r="G1783" s="81">
        <v>0</v>
      </c>
      <c r="H1783" s="80">
        <v>0</v>
      </c>
    </row>
    <row r="1784" spans="2:8" x14ac:dyDescent="0.6">
      <c r="B1784" s="75" t="s">
        <v>133</v>
      </c>
      <c r="C1784" s="75" t="str">
        <f t="shared" si="27"/>
        <v>Kentucky Appalachian Basin</v>
      </c>
      <c r="D1784" s="97" t="s">
        <v>435</v>
      </c>
      <c r="E1784" s="83" t="s">
        <v>289</v>
      </c>
      <c r="F1784" s="82">
        <v>43.671844145649978</v>
      </c>
      <c r="G1784" s="81">
        <v>0.52134264313837519</v>
      </c>
      <c r="H1784" s="80">
        <v>26.06713215691876</v>
      </c>
    </row>
    <row r="1785" spans="2:8" x14ac:dyDescent="0.6">
      <c r="B1785" s="75" t="s">
        <v>133</v>
      </c>
      <c r="C1785" s="75" t="str">
        <f t="shared" si="27"/>
        <v>Kentucky Appalachian Basin</v>
      </c>
      <c r="D1785" s="97" t="s">
        <v>435</v>
      </c>
      <c r="E1785" s="83" t="s">
        <v>288</v>
      </c>
      <c r="F1785" s="82">
        <v>48.513160161833312</v>
      </c>
      <c r="G1785" s="81">
        <v>0</v>
      </c>
      <c r="H1785" s="80">
        <v>0</v>
      </c>
    </row>
    <row r="1786" spans="2:8" x14ac:dyDescent="0.6">
      <c r="B1786" s="75" t="s">
        <v>133</v>
      </c>
      <c r="C1786" s="75" t="str">
        <f t="shared" si="27"/>
        <v>Kentucky Appalachian Basin</v>
      </c>
      <c r="D1786" s="97" t="s">
        <v>435</v>
      </c>
      <c r="E1786" s="83" t="s">
        <v>287</v>
      </c>
      <c r="F1786" s="82">
        <v>48.52316016183331</v>
      </c>
      <c r="G1786" s="81">
        <v>0.51947329892010052</v>
      </c>
      <c r="H1786" s="80">
        <v>25.97366494600503</v>
      </c>
    </row>
    <row r="1787" spans="2:8" x14ac:dyDescent="0.6">
      <c r="B1787" s="75" t="s">
        <v>133</v>
      </c>
      <c r="C1787" s="75" t="str">
        <f t="shared" si="27"/>
        <v>Kentucky Appalachian Basin</v>
      </c>
      <c r="D1787" s="97" t="s">
        <v>435</v>
      </c>
      <c r="E1787" s="83" t="s">
        <v>286</v>
      </c>
      <c r="F1787" s="82">
        <v>53.364476178016645</v>
      </c>
      <c r="G1787" s="81">
        <v>0</v>
      </c>
      <c r="H1787" s="80">
        <v>0</v>
      </c>
    </row>
    <row r="1788" spans="2:8" x14ac:dyDescent="0.6">
      <c r="B1788" s="75" t="s">
        <v>133</v>
      </c>
      <c r="C1788" s="75" t="str">
        <f t="shared" si="27"/>
        <v>Kentucky Appalachian Basin</v>
      </c>
      <c r="D1788" s="97" t="s">
        <v>435</v>
      </c>
      <c r="E1788" s="83" t="s">
        <v>285</v>
      </c>
      <c r="F1788" s="82">
        <v>53.374476178016643</v>
      </c>
      <c r="G1788" s="81">
        <v>0.42123413808952942</v>
      </c>
      <c r="H1788" s="80">
        <v>21.061706904476473</v>
      </c>
    </row>
    <row r="1789" spans="2:8" x14ac:dyDescent="0.6">
      <c r="B1789" s="75" t="s">
        <v>133</v>
      </c>
      <c r="C1789" s="75" t="str">
        <f t="shared" si="27"/>
        <v>Kentucky Appalachian Basin</v>
      </c>
      <c r="D1789" s="97" t="s">
        <v>435</v>
      </c>
      <c r="E1789" s="83" t="s">
        <v>284</v>
      </c>
      <c r="F1789" s="82">
        <v>58.215792194199977</v>
      </c>
      <c r="G1789" s="81">
        <v>0</v>
      </c>
      <c r="H1789" s="80">
        <v>0</v>
      </c>
    </row>
    <row r="1790" spans="2:8" ht="13.75" thickBot="1" x14ac:dyDescent="0.75">
      <c r="B1790" s="75" t="s">
        <v>133</v>
      </c>
      <c r="C1790" s="75" t="str">
        <f t="shared" si="27"/>
        <v>Kentucky Appalachian Basin</v>
      </c>
      <c r="D1790" s="98" t="s">
        <v>435</v>
      </c>
      <c r="E1790" s="79" t="s">
        <v>282</v>
      </c>
      <c r="F1790" s="78">
        <v>58.225792194199975</v>
      </c>
      <c r="G1790" s="77">
        <v>1.8810248931113132</v>
      </c>
      <c r="H1790" s="76">
        <v>94.051244655565654</v>
      </c>
    </row>
    <row r="1791" spans="2:8" x14ac:dyDescent="0.6">
      <c r="B1791" s="75" t="s">
        <v>133</v>
      </c>
      <c r="C1791" s="75" t="str">
        <f t="shared" si="27"/>
        <v>Kentucky Cincinnati Arch</v>
      </c>
      <c r="D1791" s="96" t="s">
        <v>434</v>
      </c>
      <c r="E1791" s="87" t="s">
        <v>320</v>
      </c>
      <c r="F1791" s="86">
        <v>-29.107896097099989</v>
      </c>
      <c r="G1791" s="85">
        <v>0</v>
      </c>
      <c r="H1791" s="84">
        <v>0</v>
      </c>
    </row>
    <row r="1792" spans="2:8" x14ac:dyDescent="0.6">
      <c r="B1792" s="75" t="s">
        <v>133</v>
      </c>
      <c r="C1792" s="75" t="str">
        <f t="shared" si="27"/>
        <v>Kentucky Cincinnati Arch</v>
      </c>
      <c r="D1792" s="97" t="s">
        <v>434</v>
      </c>
      <c r="E1792" s="83" t="s">
        <v>319</v>
      </c>
      <c r="F1792" s="82">
        <v>-29.097896097099987</v>
      </c>
      <c r="G1792" s="81">
        <v>0</v>
      </c>
      <c r="H1792" s="80">
        <v>0</v>
      </c>
    </row>
    <row r="1793" spans="2:8" x14ac:dyDescent="0.6">
      <c r="B1793" s="75" t="s">
        <v>133</v>
      </c>
      <c r="C1793" s="75" t="str">
        <f t="shared" si="27"/>
        <v>Kentucky Cincinnati Arch</v>
      </c>
      <c r="D1793" s="97" t="s">
        <v>434</v>
      </c>
      <c r="E1793" s="83" t="s">
        <v>318</v>
      </c>
      <c r="F1793" s="82">
        <v>-24.256580080916656</v>
      </c>
      <c r="G1793" s="81">
        <v>0</v>
      </c>
      <c r="H1793" s="80">
        <v>0</v>
      </c>
    </row>
    <row r="1794" spans="2:8" x14ac:dyDescent="0.6">
      <c r="B1794" s="75" t="s">
        <v>133</v>
      </c>
      <c r="C1794" s="75" t="str">
        <f t="shared" si="27"/>
        <v>Kentucky Cincinnati Arch</v>
      </c>
      <c r="D1794" s="97" t="s">
        <v>434</v>
      </c>
      <c r="E1794" s="83" t="s">
        <v>317</v>
      </c>
      <c r="F1794" s="82">
        <v>-24.246580080916655</v>
      </c>
      <c r="G1794" s="81">
        <v>0</v>
      </c>
      <c r="H1794" s="80">
        <v>0</v>
      </c>
    </row>
    <row r="1795" spans="2:8" x14ac:dyDescent="0.6">
      <c r="B1795" s="75" t="s">
        <v>133</v>
      </c>
      <c r="C1795" s="75" t="str">
        <f t="shared" si="27"/>
        <v>Kentucky Cincinnati Arch</v>
      </c>
      <c r="D1795" s="97" t="s">
        <v>434</v>
      </c>
      <c r="E1795" s="83" t="s">
        <v>316</v>
      </c>
      <c r="F1795" s="82">
        <v>-19.405264064733323</v>
      </c>
      <c r="G1795" s="81">
        <v>0</v>
      </c>
      <c r="H1795" s="80">
        <v>0</v>
      </c>
    </row>
    <row r="1796" spans="2:8" x14ac:dyDescent="0.6">
      <c r="B1796" s="75" t="s">
        <v>133</v>
      </c>
      <c r="C1796" s="75" t="str">
        <f t="shared" si="27"/>
        <v>Kentucky Cincinnati Arch</v>
      </c>
      <c r="D1796" s="97" t="s">
        <v>434</v>
      </c>
      <c r="E1796" s="83" t="s">
        <v>315</v>
      </c>
      <c r="F1796" s="82">
        <v>-19.395264064733322</v>
      </c>
      <c r="G1796" s="81">
        <v>0</v>
      </c>
      <c r="H1796" s="80">
        <v>0</v>
      </c>
    </row>
    <row r="1797" spans="2:8" x14ac:dyDescent="0.6">
      <c r="B1797" s="75" t="s">
        <v>133</v>
      </c>
      <c r="C1797" s="75" t="str">
        <f t="shared" ref="C1797:C1860" si="28">IF(D1797="",C1796,D1797)</f>
        <v>Kentucky Cincinnati Arch</v>
      </c>
      <c r="D1797" s="97" t="s">
        <v>434</v>
      </c>
      <c r="E1797" s="83" t="s">
        <v>314</v>
      </c>
      <c r="F1797" s="82">
        <v>-14.553948048549994</v>
      </c>
      <c r="G1797" s="81">
        <v>0</v>
      </c>
      <c r="H1797" s="80">
        <v>0</v>
      </c>
    </row>
    <row r="1798" spans="2:8" x14ac:dyDescent="0.6">
      <c r="B1798" s="75" t="s">
        <v>133</v>
      </c>
      <c r="C1798" s="75" t="str">
        <f t="shared" si="28"/>
        <v>Kentucky Cincinnati Arch</v>
      </c>
      <c r="D1798" s="97" t="s">
        <v>434</v>
      </c>
      <c r="E1798" s="83" t="s">
        <v>313</v>
      </c>
      <c r="F1798" s="82">
        <v>-14.543948048549995</v>
      </c>
      <c r="G1798" s="81">
        <v>0</v>
      </c>
      <c r="H1798" s="80">
        <v>0</v>
      </c>
    </row>
    <row r="1799" spans="2:8" x14ac:dyDescent="0.6">
      <c r="B1799" s="75" t="s">
        <v>133</v>
      </c>
      <c r="C1799" s="75" t="str">
        <f t="shared" si="28"/>
        <v>Kentucky Cincinnati Arch</v>
      </c>
      <c r="D1799" s="97" t="s">
        <v>434</v>
      </c>
      <c r="E1799" s="83" t="s">
        <v>312</v>
      </c>
      <c r="F1799" s="82">
        <v>-9.7026320323666617</v>
      </c>
      <c r="G1799" s="81">
        <v>0</v>
      </c>
      <c r="H1799" s="80">
        <v>0</v>
      </c>
    </row>
    <row r="1800" spans="2:8" x14ac:dyDescent="0.6">
      <c r="B1800" s="75" t="s">
        <v>133</v>
      </c>
      <c r="C1800" s="75" t="str">
        <f t="shared" si="28"/>
        <v>Kentucky Cincinnati Arch</v>
      </c>
      <c r="D1800" s="97" t="s">
        <v>434</v>
      </c>
      <c r="E1800" s="83" t="s">
        <v>311</v>
      </c>
      <c r="F1800" s="82">
        <v>-9.6926320323666619</v>
      </c>
      <c r="G1800" s="81">
        <v>0</v>
      </c>
      <c r="H1800" s="80">
        <v>0</v>
      </c>
    </row>
    <row r="1801" spans="2:8" x14ac:dyDescent="0.6">
      <c r="B1801" s="75" t="s">
        <v>133</v>
      </c>
      <c r="C1801" s="75" t="str">
        <f t="shared" si="28"/>
        <v>Kentucky Cincinnati Arch</v>
      </c>
      <c r="D1801" s="97" t="s">
        <v>434</v>
      </c>
      <c r="E1801" s="83" t="s">
        <v>310</v>
      </c>
      <c r="F1801" s="82">
        <v>-4.8513160161833309</v>
      </c>
      <c r="G1801" s="81">
        <v>0</v>
      </c>
      <c r="H1801" s="80">
        <v>0</v>
      </c>
    </row>
    <row r="1802" spans="2:8" x14ac:dyDescent="0.6">
      <c r="B1802" s="75" t="s">
        <v>133</v>
      </c>
      <c r="C1802" s="75" t="str">
        <f t="shared" si="28"/>
        <v>Kentucky Cincinnati Arch</v>
      </c>
      <c r="D1802" s="97" t="s">
        <v>434</v>
      </c>
      <c r="E1802" s="83" t="s">
        <v>309</v>
      </c>
      <c r="F1802" s="82">
        <v>-4.8413160161833311</v>
      </c>
      <c r="G1802" s="81">
        <v>0</v>
      </c>
      <c r="H1802" s="80">
        <v>0</v>
      </c>
    </row>
    <row r="1803" spans="2:8" x14ac:dyDescent="0.6">
      <c r="B1803" s="75" t="s">
        <v>133</v>
      </c>
      <c r="C1803" s="75" t="str">
        <f t="shared" si="28"/>
        <v>Kentucky Cincinnati Arch</v>
      </c>
      <c r="D1803" s="97" t="s">
        <v>434</v>
      </c>
      <c r="E1803" s="83" t="s">
        <v>308</v>
      </c>
      <c r="F1803" s="82">
        <v>0</v>
      </c>
      <c r="G1803" s="81">
        <v>0</v>
      </c>
      <c r="H1803" s="80">
        <v>0</v>
      </c>
    </row>
    <row r="1804" spans="2:8" x14ac:dyDescent="0.6">
      <c r="B1804" s="75" t="s">
        <v>133</v>
      </c>
      <c r="C1804" s="75" t="str">
        <f t="shared" si="28"/>
        <v>Kentucky Cincinnati Arch</v>
      </c>
      <c r="D1804" s="97" t="s">
        <v>434</v>
      </c>
      <c r="E1804" s="83" t="s">
        <v>307</v>
      </c>
      <c r="F1804" s="82">
        <v>0.01</v>
      </c>
      <c r="G1804" s="81">
        <v>0</v>
      </c>
      <c r="H1804" s="80">
        <v>0</v>
      </c>
    </row>
    <row r="1805" spans="2:8" x14ac:dyDescent="0.6">
      <c r="B1805" s="75" t="s">
        <v>133</v>
      </c>
      <c r="C1805" s="75" t="str">
        <f t="shared" si="28"/>
        <v>Kentucky Cincinnati Arch</v>
      </c>
      <c r="D1805" s="97" t="s">
        <v>434</v>
      </c>
      <c r="E1805" s="83" t="s">
        <v>306</v>
      </c>
      <c r="F1805" s="82">
        <v>4.8513160161833309</v>
      </c>
      <c r="G1805" s="81">
        <v>0</v>
      </c>
      <c r="H1805" s="80">
        <v>0</v>
      </c>
    </row>
    <row r="1806" spans="2:8" x14ac:dyDescent="0.6">
      <c r="B1806" s="75" t="s">
        <v>133</v>
      </c>
      <c r="C1806" s="75" t="str">
        <f t="shared" si="28"/>
        <v>Kentucky Cincinnati Arch</v>
      </c>
      <c r="D1806" s="97" t="s">
        <v>434</v>
      </c>
      <c r="E1806" s="83" t="s">
        <v>305</v>
      </c>
      <c r="F1806" s="82">
        <v>4.8613160161833306</v>
      </c>
      <c r="G1806" s="81">
        <v>4.7954885293234319</v>
      </c>
      <c r="H1806" s="80">
        <v>239.7744264661716</v>
      </c>
    </row>
    <row r="1807" spans="2:8" x14ac:dyDescent="0.6">
      <c r="B1807" s="75" t="s">
        <v>133</v>
      </c>
      <c r="C1807" s="75" t="str">
        <f t="shared" si="28"/>
        <v>Kentucky Cincinnati Arch</v>
      </c>
      <c r="D1807" s="97" t="s">
        <v>434</v>
      </c>
      <c r="E1807" s="83" t="s">
        <v>304</v>
      </c>
      <c r="F1807" s="82">
        <v>9.7026320323666617</v>
      </c>
      <c r="G1807" s="81">
        <v>0</v>
      </c>
      <c r="H1807" s="80">
        <v>0</v>
      </c>
    </row>
    <row r="1808" spans="2:8" x14ac:dyDescent="0.6">
      <c r="B1808" s="75" t="s">
        <v>133</v>
      </c>
      <c r="C1808" s="75" t="str">
        <f t="shared" si="28"/>
        <v>Kentucky Cincinnati Arch</v>
      </c>
      <c r="D1808" s="97" t="s">
        <v>434</v>
      </c>
      <c r="E1808" s="83" t="s">
        <v>303</v>
      </c>
      <c r="F1808" s="82">
        <v>9.7126320323666615</v>
      </c>
      <c r="G1808" s="81">
        <v>6.0566595421865169E-2</v>
      </c>
      <c r="H1808" s="80">
        <v>3.0283297710932584</v>
      </c>
    </row>
    <row r="1809" spans="2:8" x14ac:dyDescent="0.6">
      <c r="B1809" s="75" t="s">
        <v>133</v>
      </c>
      <c r="C1809" s="75" t="str">
        <f t="shared" si="28"/>
        <v>Kentucky Cincinnati Arch</v>
      </c>
      <c r="D1809" s="97" t="s">
        <v>434</v>
      </c>
      <c r="E1809" s="83" t="s">
        <v>302</v>
      </c>
      <c r="F1809" s="82">
        <v>14.553948048549994</v>
      </c>
      <c r="G1809" s="81">
        <v>0</v>
      </c>
      <c r="H1809" s="80">
        <v>0</v>
      </c>
    </row>
    <row r="1810" spans="2:8" x14ac:dyDescent="0.6">
      <c r="B1810" s="75" t="s">
        <v>133</v>
      </c>
      <c r="C1810" s="75" t="str">
        <f t="shared" si="28"/>
        <v>Kentucky Cincinnati Arch</v>
      </c>
      <c r="D1810" s="97" t="s">
        <v>434</v>
      </c>
      <c r="E1810" s="83" t="s">
        <v>301</v>
      </c>
      <c r="F1810" s="82">
        <v>14.563948048549994</v>
      </c>
      <c r="G1810" s="81">
        <v>0.21943499409907175</v>
      </c>
      <c r="H1810" s="80">
        <v>10.971749704953588</v>
      </c>
    </row>
    <row r="1811" spans="2:8" x14ac:dyDescent="0.6">
      <c r="B1811" s="75" t="s">
        <v>133</v>
      </c>
      <c r="C1811" s="75" t="str">
        <f t="shared" si="28"/>
        <v>Kentucky Cincinnati Arch</v>
      </c>
      <c r="D1811" s="97" t="s">
        <v>434</v>
      </c>
      <c r="E1811" s="83" t="s">
        <v>300</v>
      </c>
      <c r="F1811" s="82">
        <v>19.405264064733323</v>
      </c>
      <c r="G1811" s="81">
        <v>0</v>
      </c>
      <c r="H1811" s="80">
        <v>0</v>
      </c>
    </row>
    <row r="1812" spans="2:8" x14ac:dyDescent="0.6">
      <c r="B1812" s="75" t="s">
        <v>133</v>
      </c>
      <c r="C1812" s="75" t="str">
        <f t="shared" si="28"/>
        <v>Kentucky Cincinnati Arch</v>
      </c>
      <c r="D1812" s="97" t="s">
        <v>434</v>
      </c>
      <c r="E1812" s="83" t="s">
        <v>299</v>
      </c>
      <c r="F1812" s="82">
        <v>19.415264064733325</v>
      </c>
      <c r="G1812" s="81">
        <v>0.18067451675935794</v>
      </c>
      <c r="H1812" s="80">
        <v>9.0337258379678964</v>
      </c>
    </row>
    <row r="1813" spans="2:8" x14ac:dyDescent="0.6">
      <c r="B1813" s="75" t="s">
        <v>133</v>
      </c>
      <c r="C1813" s="75" t="str">
        <f t="shared" si="28"/>
        <v>Kentucky Cincinnati Arch</v>
      </c>
      <c r="D1813" s="97" t="s">
        <v>434</v>
      </c>
      <c r="E1813" s="83" t="s">
        <v>298</v>
      </c>
      <c r="F1813" s="82">
        <v>24.256580080916656</v>
      </c>
      <c r="G1813" s="81">
        <v>0</v>
      </c>
      <c r="H1813" s="80">
        <v>0</v>
      </c>
    </row>
    <row r="1814" spans="2:8" x14ac:dyDescent="0.6">
      <c r="B1814" s="75" t="s">
        <v>133</v>
      </c>
      <c r="C1814" s="75" t="str">
        <f t="shared" si="28"/>
        <v>Kentucky Cincinnati Arch</v>
      </c>
      <c r="D1814" s="97" t="s">
        <v>434</v>
      </c>
      <c r="E1814" s="83" t="s">
        <v>297</v>
      </c>
      <c r="F1814" s="82">
        <v>24.266580080916658</v>
      </c>
      <c r="G1814" s="81">
        <v>0.1204669019440982</v>
      </c>
      <c r="H1814" s="80">
        <v>6.0233450972049098</v>
      </c>
    </row>
    <row r="1815" spans="2:8" x14ac:dyDescent="0.6">
      <c r="B1815" s="75" t="s">
        <v>133</v>
      </c>
      <c r="C1815" s="75" t="str">
        <f t="shared" si="28"/>
        <v>Kentucky Cincinnati Arch</v>
      </c>
      <c r="D1815" s="97" t="s">
        <v>434</v>
      </c>
      <c r="E1815" s="83" t="s">
        <v>296</v>
      </c>
      <c r="F1815" s="82">
        <v>29.107896097099989</v>
      </c>
      <c r="G1815" s="81">
        <v>0</v>
      </c>
      <c r="H1815" s="80">
        <v>0</v>
      </c>
    </row>
    <row r="1816" spans="2:8" x14ac:dyDescent="0.6">
      <c r="B1816" s="75" t="s">
        <v>133</v>
      </c>
      <c r="C1816" s="75" t="str">
        <f t="shared" si="28"/>
        <v>Kentucky Cincinnati Arch</v>
      </c>
      <c r="D1816" s="97" t="s">
        <v>434</v>
      </c>
      <c r="E1816" s="83" t="s">
        <v>295</v>
      </c>
      <c r="F1816" s="82">
        <v>29.11789609709999</v>
      </c>
      <c r="G1816" s="81">
        <v>6.7919526137226766E-2</v>
      </c>
      <c r="H1816" s="80">
        <v>3.3959763068613382</v>
      </c>
    </row>
    <row r="1817" spans="2:8" x14ac:dyDescent="0.6">
      <c r="B1817" s="75" t="s">
        <v>133</v>
      </c>
      <c r="C1817" s="75" t="str">
        <f t="shared" si="28"/>
        <v>Kentucky Cincinnati Arch</v>
      </c>
      <c r="D1817" s="97" t="s">
        <v>434</v>
      </c>
      <c r="E1817" s="83" t="s">
        <v>294</v>
      </c>
      <c r="F1817" s="82">
        <v>33.959212113283321</v>
      </c>
      <c r="G1817" s="81">
        <v>0</v>
      </c>
      <c r="H1817" s="80">
        <v>0</v>
      </c>
    </row>
    <row r="1818" spans="2:8" x14ac:dyDescent="0.6">
      <c r="B1818" s="75" t="s">
        <v>133</v>
      </c>
      <c r="C1818" s="75" t="str">
        <f t="shared" si="28"/>
        <v>Kentucky Cincinnati Arch</v>
      </c>
      <c r="D1818" s="97" t="s">
        <v>434</v>
      </c>
      <c r="E1818" s="83" t="s">
        <v>293</v>
      </c>
      <c r="F1818" s="82">
        <v>33.969212113283319</v>
      </c>
      <c r="G1818" s="81">
        <v>7.1542067209748705E-2</v>
      </c>
      <c r="H1818" s="80">
        <v>3.5771033604874347</v>
      </c>
    </row>
    <row r="1819" spans="2:8" x14ac:dyDescent="0.6">
      <c r="B1819" s="75" t="s">
        <v>133</v>
      </c>
      <c r="C1819" s="75" t="str">
        <f t="shared" si="28"/>
        <v>Kentucky Cincinnati Arch</v>
      </c>
      <c r="D1819" s="97" t="s">
        <v>434</v>
      </c>
      <c r="E1819" s="83" t="s">
        <v>292</v>
      </c>
      <c r="F1819" s="82">
        <v>38.810528129466647</v>
      </c>
      <c r="G1819" s="81">
        <v>0</v>
      </c>
      <c r="H1819" s="80">
        <v>0</v>
      </c>
    </row>
    <row r="1820" spans="2:8" x14ac:dyDescent="0.6">
      <c r="B1820" s="75" t="s">
        <v>133</v>
      </c>
      <c r="C1820" s="75" t="str">
        <f t="shared" si="28"/>
        <v>Kentucky Cincinnati Arch</v>
      </c>
      <c r="D1820" s="97" t="s">
        <v>434</v>
      </c>
      <c r="E1820" s="83" t="s">
        <v>291</v>
      </c>
      <c r="F1820" s="82">
        <v>38.820528129466645</v>
      </c>
      <c r="G1820" s="81">
        <v>6.2884806486387335E-2</v>
      </c>
      <c r="H1820" s="80">
        <v>3.1442403243193664</v>
      </c>
    </row>
    <row r="1821" spans="2:8" x14ac:dyDescent="0.6">
      <c r="B1821" s="75" t="s">
        <v>133</v>
      </c>
      <c r="C1821" s="75" t="str">
        <f t="shared" si="28"/>
        <v>Kentucky Cincinnati Arch</v>
      </c>
      <c r="D1821" s="97" t="s">
        <v>434</v>
      </c>
      <c r="E1821" s="83" t="s">
        <v>290</v>
      </c>
      <c r="F1821" s="82">
        <v>43.66184414564998</v>
      </c>
      <c r="G1821" s="81">
        <v>0</v>
      </c>
      <c r="H1821" s="80">
        <v>0</v>
      </c>
    </row>
    <row r="1822" spans="2:8" x14ac:dyDescent="0.6">
      <c r="B1822" s="75" t="s">
        <v>133</v>
      </c>
      <c r="C1822" s="75" t="str">
        <f t="shared" si="28"/>
        <v>Kentucky Cincinnati Arch</v>
      </c>
      <c r="D1822" s="97" t="s">
        <v>434</v>
      </c>
      <c r="E1822" s="83" t="s">
        <v>289</v>
      </c>
      <c r="F1822" s="82">
        <v>43.671844145649978</v>
      </c>
      <c r="G1822" s="81">
        <v>5.7009369454920966E-2</v>
      </c>
      <c r="H1822" s="80">
        <v>2.8504684727460483</v>
      </c>
    </row>
    <row r="1823" spans="2:8" x14ac:dyDescent="0.6">
      <c r="B1823" s="75" t="s">
        <v>133</v>
      </c>
      <c r="C1823" s="75" t="str">
        <f t="shared" si="28"/>
        <v>Kentucky Cincinnati Arch</v>
      </c>
      <c r="D1823" s="97" t="s">
        <v>434</v>
      </c>
      <c r="E1823" s="83" t="s">
        <v>288</v>
      </c>
      <c r="F1823" s="82">
        <v>48.513160161833312</v>
      </c>
      <c r="G1823" s="81">
        <v>0</v>
      </c>
      <c r="H1823" s="80">
        <v>0</v>
      </c>
    </row>
    <row r="1824" spans="2:8" x14ac:dyDescent="0.6">
      <c r="B1824" s="75" t="s">
        <v>133</v>
      </c>
      <c r="C1824" s="75" t="str">
        <f t="shared" si="28"/>
        <v>Kentucky Cincinnati Arch</v>
      </c>
      <c r="D1824" s="97" t="s">
        <v>434</v>
      </c>
      <c r="E1824" s="83" t="s">
        <v>287</v>
      </c>
      <c r="F1824" s="82">
        <v>48.52316016183331</v>
      </c>
      <c r="G1824" s="81">
        <v>1.6616278609733103E-2</v>
      </c>
      <c r="H1824" s="80">
        <v>0.83081393048665519</v>
      </c>
    </row>
    <row r="1825" spans="2:8" x14ac:dyDescent="0.6">
      <c r="B1825" s="75" t="s">
        <v>133</v>
      </c>
      <c r="C1825" s="75" t="str">
        <f t="shared" si="28"/>
        <v>Kentucky Cincinnati Arch</v>
      </c>
      <c r="D1825" s="97" t="s">
        <v>434</v>
      </c>
      <c r="E1825" s="83" t="s">
        <v>286</v>
      </c>
      <c r="F1825" s="82">
        <v>53.364476178016645</v>
      </c>
      <c r="G1825" s="81">
        <v>0</v>
      </c>
      <c r="H1825" s="80">
        <v>0</v>
      </c>
    </row>
    <row r="1826" spans="2:8" x14ac:dyDescent="0.6">
      <c r="B1826" s="75" t="s">
        <v>133</v>
      </c>
      <c r="C1826" s="75" t="str">
        <f t="shared" si="28"/>
        <v>Kentucky Cincinnati Arch</v>
      </c>
      <c r="D1826" s="97" t="s">
        <v>434</v>
      </c>
      <c r="E1826" s="83" t="s">
        <v>285</v>
      </c>
      <c r="F1826" s="82">
        <v>53.374476178016643</v>
      </c>
      <c r="G1826" s="81">
        <v>2.8379793209397923E-2</v>
      </c>
      <c r="H1826" s="80">
        <v>1.4189896604698959</v>
      </c>
    </row>
    <row r="1827" spans="2:8" x14ac:dyDescent="0.6">
      <c r="B1827" s="75" t="s">
        <v>133</v>
      </c>
      <c r="C1827" s="75" t="str">
        <f t="shared" si="28"/>
        <v>Kentucky Cincinnati Arch</v>
      </c>
      <c r="D1827" s="97" t="s">
        <v>434</v>
      </c>
      <c r="E1827" s="83" t="s">
        <v>284</v>
      </c>
      <c r="F1827" s="82">
        <v>58.215792194199977</v>
      </c>
      <c r="G1827" s="81">
        <v>0</v>
      </c>
      <c r="H1827" s="80">
        <v>0</v>
      </c>
    </row>
    <row r="1828" spans="2:8" ht="13.75" thickBot="1" x14ac:dyDescent="0.75">
      <c r="B1828" s="75" t="s">
        <v>133</v>
      </c>
      <c r="C1828" s="75" t="str">
        <f t="shared" si="28"/>
        <v>Kentucky Cincinnati Arch</v>
      </c>
      <c r="D1828" s="98" t="s">
        <v>434</v>
      </c>
      <c r="E1828" s="79" t="s">
        <v>282</v>
      </c>
      <c r="F1828" s="78">
        <v>58.225792194199975</v>
      </c>
      <c r="G1828" s="77">
        <v>0.82601676286445047</v>
      </c>
      <c r="H1828" s="76">
        <v>41.300838143222521</v>
      </c>
    </row>
    <row r="1829" spans="2:8" x14ac:dyDescent="0.6">
      <c r="B1829" s="75" t="s">
        <v>125</v>
      </c>
      <c r="C1829" s="75" t="str">
        <f t="shared" si="28"/>
        <v>Kentucky Illinois Basin</v>
      </c>
      <c r="D1829" s="96" t="s">
        <v>433</v>
      </c>
      <c r="E1829" s="87" t="s">
        <v>320</v>
      </c>
      <c r="F1829" s="86">
        <v>-29.107896097099989</v>
      </c>
      <c r="G1829" s="85">
        <v>0</v>
      </c>
      <c r="H1829" s="84">
        <v>0</v>
      </c>
    </row>
    <row r="1830" spans="2:8" x14ac:dyDescent="0.6">
      <c r="B1830" s="75" t="s">
        <v>125</v>
      </c>
      <c r="C1830" s="75" t="str">
        <f t="shared" si="28"/>
        <v>Kentucky Illinois Basin</v>
      </c>
      <c r="D1830" s="97" t="s">
        <v>433</v>
      </c>
      <c r="E1830" s="83" t="s">
        <v>319</v>
      </c>
      <c r="F1830" s="82">
        <v>-29.097896097099987</v>
      </c>
      <c r="G1830" s="81">
        <v>0</v>
      </c>
      <c r="H1830" s="80">
        <v>0</v>
      </c>
    </row>
    <row r="1831" spans="2:8" x14ac:dyDescent="0.6">
      <c r="B1831" s="75" t="s">
        <v>125</v>
      </c>
      <c r="C1831" s="75" t="str">
        <f t="shared" si="28"/>
        <v>Kentucky Illinois Basin</v>
      </c>
      <c r="D1831" s="97" t="s">
        <v>433</v>
      </c>
      <c r="E1831" s="83" t="s">
        <v>318</v>
      </c>
      <c r="F1831" s="82">
        <v>-24.256580080916656</v>
      </c>
      <c r="G1831" s="81">
        <v>0</v>
      </c>
      <c r="H1831" s="80">
        <v>0</v>
      </c>
    </row>
    <row r="1832" spans="2:8" x14ac:dyDescent="0.6">
      <c r="B1832" s="75" t="s">
        <v>125</v>
      </c>
      <c r="C1832" s="75" t="str">
        <f t="shared" si="28"/>
        <v>Kentucky Illinois Basin</v>
      </c>
      <c r="D1832" s="97" t="s">
        <v>433</v>
      </c>
      <c r="E1832" s="83" t="s">
        <v>317</v>
      </c>
      <c r="F1832" s="82">
        <v>-24.246580080916655</v>
      </c>
      <c r="G1832" s="81">
        <v>0</v>
      </c>
      <c r="H1832" s="80">
        <v>0</v>
      </c>
    </row>
    <row r="1833" spans="2:8" x14ac:dyDescent="0.6">
      <c r="B1833" s="75" t="s">
        <v>125</v>
      </c>
      <c r="C1833" s="75" t="str">
        <f t="shared" si="28"/>
        <v>Kentucky Illinois Basin</v>
      </c>
      <c r="D1833" s="97" t="s">
        <v>433</v>
      </c>
      <c r="E1833" s="83" t="s">
        <v>316</v>
      </c>
      <c r="F1833" s="82">
        <v>-19.405264064733323</v>
      </c>
      <c r="G1833" s="81">
        <v>0</v>
      </c>
      <c r="H1833" s="80">
        <v>0</v>
      </c>
    </row>
    <row r="1834" spans="2:8" x14ac:dyDescent="0.6">
      <c r="B1834" s="75" t="s">
        <v>125</v>
      </c>
      <c r="C1834" s="75" t="str">
        <f t="shared" si="28"/>
        <v>Kentucky Illinois Basin</v>
      </c>
      <c r="D1834" s="97" t="s">
        <v>433</v>
      </c>
      <c r="E1834" s="83" t="s">
        <v>315</v>
      </c>
      <c r="F1834" s="82">
        <v>-19.395264064733322</v>
      </c>
      <c r="G1834" s="81">
        <v>0</v>
      </c>
      <c r="H1834" s="80">
        <v>0</v>
      </c>
    </row>
    <row r="1835" spans="2:8" x14ac:dyDescent="0.6">
      <c r="B1835" s="75" t="s">
        <v>125</v>
      </c>
      <c r="C1835" s="75" t="str">
        <f t="shared" si="28"/>
        <v>Kentucky Illinois Basin</v>
      </c>
      <c r="D1835" s="97" t="s">
        <v>433</v>
      </c>
      <c r="E1835" s="83" t="s">
        <v>314</v>
      </c>
      <c r="F1835" s="82">
        <v>-14.553948048549994</v>
      </c>
      <c r="G1835" s="81">
        <v>0</v>
      </c>
      <c r="H1835" s="80">
        <v>0</v>
      </c>
    </row>
    <row r="1836" spans="2:8" x14ac:dyDescent="0.6">
      <c r="B1836" s="75" t="s">
        <v>125</v>
      </c>
      <c r="C1836" s="75" t="str">
        <f t="shared" si="28"/>
        <v>Kentucky Illinois Basin</v>
      </c>
      <c r="D1836" s="97" t="s">
        <v>433</v>
      </c>
      <c r="E1836" s="83" t="s">
        <v>313</v>
      </c>
      <c r="F1836" s="82">
        <v>-14.543948048549995</v>
      </c>
      <c r="G1836" s="81">
        <v>0</v>
      </c>
      <c r="H1836" s="80">
        <v>0</v>
      </c>
    </row>
    <row r="1837" spans="2:8" x14ac:dyDescent="0.6">
      <c r="B1837" s="75" t="s">
        <v>125</v>
      </c>
      <c r="C1837" s="75" t="str">
        <f t="shared" si="28"/>
        <v>Kentucky Illinois Basin</v>
      </c>
      <c r="D1837" s="97" t="s">
        <v>433</v>
      </c>
      <c r="E1837" s="83" t="s">
        <v>312</v>
      </c>
      <c r="F1837" s="82">
        <v>-9.7026320323666617</v>
      </c>
      <c r="G1837" s="81">
        <v>0</v>
      </c>
      <c r="H1837" s="80">
        <v>0</v>
      </c>
    </row>
    <row r="1838" spans="2:8" x14ac:dyDescent="0.6">
      <c r="B1838" s="75" t="s">
        <v>125</v>
      </c>
      <c r="C1838" s="75" t="str">
        <f t="shared" si="28"/>
        <v>Kentucky Illinois Basin</v>
      </c>
      <c r="D1838" s="97" t="s">
        <v>433</v>
      </c>
      <c r="E1838" s="83" t="s">
        <v>311</v>
      </c>
      <c r="F1838" s="82">
        <v>-9.6926320323666619</v>
      </c>
      <c r="G1838" s="81">
        <v>0</v>
      </c>
      <c r="H1838" s="80">
        <v>0</v>
      </c>
    </row>
    <row r="1839" spans="2:8" x14ac:dyDescent="0.6">
      <c r="B1839" s="75" t="s">
        <v>125</v>
      </c>
      <c r="C1839" s="75" t="str">
        <f t="shared" si="28"/>
        <v>Kentucky Illinois Basin</v>
      </c>
      <c r="D1839" s="97" t="s">
        <v>433</v>
      </c>
      <c r="E1839" s="83" t="s">
        <v>310</v>
      </c>
      <c r="F1839" s="82">
        <v>-4.8513160161833309</v>
      </c>
      <c r="G1839" s="81">
        <v>0</v>
      </c>
      <c r="H1839" s="80">
        <v>0</v>
      </c>
    </row>
    <row r="1840" spans="2:8" x14ac:dyDescent="0.6">
      <c r="B1840" s="75" t="s">
        <v>125</v>
      </c>
      <c r="C1840" s="75" t="str">
        <f t="shared" si="28"/>
        <v>Kentucky Illinois Basin</v>
      </c>
      <c r="D1840" s="97" t="s">
        <v>433</v>
      </c>
      <c r="E1840" s="83" t="s">
        <v>309</v>
      </c>
      <c r="F1840" s="82">
        <v>-4.8413160161833311</v>
      </c>
      <c r="G1840" s="81">
        <v>0</v>
      </c>
      <c r="H1840" s="80">
        <v>0</v>
      </c>
    </row>
    <row r="1841" spans="2:8" x14ac:dyDescent="0.6">
      <c r="B1841" s="75" t="s">
        <v>125</v>
      </c>
      <c r="C1841" s="75" t="str">
        <f t="shared" si="28"/>
        <v>Kentucky Illinois Basin</v>
      </c>
      <c r="D1841" s="97" t="s">
        <v>433</v>
      </c>
      <c r="E1841" s="83" t="s">
        <v>308</v>
      </c>
      <c r="F1841" s="82">
        <v>0</v>
      </c>
      <c r="G1841" s="81">
        <v>0</v>
      </c>
      <c r="H1841" s="80">
        <v>0</v>
      </c>
    </row>
    <row r="1842" spans="2:8" x14ac:dyDescent="0.6">
      <c r="B1842" s="75" t="s">
        <v>125</v>
      </c>
      <c r="C1842" s="75" t="str">
        <f t="shared" si="28"/>
        <v>Kentucky Illinois Basin</v>
      </c>
      <c r="D1842" s="97" t="s">
        <v>433</v>
      </c>
      <c r="E1842" s="83" t="s">
        <v>307</v>
      </c>
      <c r="F1842" s="82">
        <v>0.01</v>
      </c>
      <c r="G1842" s="81">
        <v>0</v>
      </c>
      <c r="H1842" s="80">
        <v>0</v>
      </c>
    </row>
    <row r="1843" spans="2:8" x14ac:dyDescent="0.6">
      <c r="B1843" s="75" t="s">
        <v>125</v>
      </c>
      <c r="C1843" s="75" t="str">
        <f t="shared" si="28"/>
        <v>Kentucky Illinois Basin</v>
      </c>
      <c r="D1843" s="97" t="s">
        <v>433</v>
      </c>
      <c r="E1843" s="83" t="s">
        <v>306</v>
      </c>
      <c r="F1843" s="82">
        <v>4.8513160161833309</v>
      </c>
      <c r="G1843" s="81">
        <v>0</v>
      </c>
      <c r="H1843" s="80">
        <v>0</v>
      </c>
    </row>
    <row r="1844" spans="2:8" x14ac:dyDescent="0.6">
      <c r="B1844" s="75" t="s">
        <v>125</v>
      </c>
      <c r="C1844" s="75" t="str">
        <f t="shared" si="28"/>
        <v>Kentucky Illinois Basin</v>
      </c>
      <c r="D1844" s="97" t="s">
        <v>433</v>
      </c>
      <c r="E1844" s="83" t="s">
        <v>305</v>
      </c>
      <c r="F1844" s="82">
        <v>4.8613160161833306</v>
      </c>
      <c r="G1844" s="81">
        <v>174.58271466863616</v>
      </c>
      <c r="H1844" s="80">
        <v>8729.1357334318091</v>
      </c>
    </row>
    <row r="1845" spans="2:8" x14ac:dyDescent="0.6">
      <c r="B1845" s="75" t="s">
        <v>125</v>
      </c>
      <c r="C1845" s="75" t="str">
        <f t="shared" si="28"/>
        <v>Kentucky Illinois Basin</v>
      </c>
      <c r="D1845" s="97" t="s">
        <v>433</v>
      </c>
      <c r="E1845" s="83" t="s">
        <v>304</v>
      </c>
      <c r="F1845" s="82">
        <v>9.7026320323666617</v>
      </c>
      <c r="G1845" s="81">
        <v>0</v>
      </c>
      <c r="H1845" s="80">
        <v>0</v>
      </c>
    </row>
    <row r="1846" spans="2:8" x14ac:dyDescent="0.6">
      <c r="B1846" s="75" t="s">
        <v>125</v>
      </c>
      <c r="C1846" s="75" t="str">
        <f t="shared" si="28"/>
        <v>Kentucky Illinois Basin</v>
      </c>
      <c r="D1846" s="97" t="s">
        <v>433</v>
      </c>
      <c r="E1846" s="83" t="s">
        <v>303</v>
      </c>
      <c r="F1846" s="82">
        <v>9.7126320323666615</v>
      </c>
      <c r="G1846" s="81">
        <v>1.5589977434873956</v>
      </c>
      <c r="H1846" s="80">
        <v>77.949887174369792</v>
      </c>
    </row>
    <row r="1847" spans="2:8" x14ac:dyDescent="0.6">
      <c r="B1847" s="75" t="s">
        <v>125</v>
      </c>
      <c r="C1847" s="75" t="str">
        <f t="shared" si="28"/>
        <v>Kentucky Illinois Basin</v>
      </c>
      <c r="D1847" s="97" t="s">
        <v>433</v>
      </c>
      <c r="E1847" s="83" t="s">
        <v>302</v>
      </c>
      <c r="F1847" s="82">
        <v>14.553948048549994</v>
      </c>
      <c r="G1847" s="81">
        <v>0</v>
      </c>
      <c r="H1847" s="80">
        <v>0</v>
      </c>
    </row>
    <row r="1848" spans="2:8" x14ac:dyDescent="0.6">
      <c r="B1848" s="75" t="s">
        <v>125</v>
      </c>
      <c r="C1848" s="75" t="str">
        <f t="shared" si="28"/>
        <v>Kentucky Illinois Basin</v>
      </c>
      <c r="D1848" s="97" t="s">
        <v>433</v>
      </c>
      <c r="E1848" s="83" t="s">
        <v>301</v>
      </c>
      <c r="F1848" s="82">
        <v>14.563948048549994</v>
      </c>
      <c r="G1848" s="81">
        <v>7.2330031520174906E-2</v>
      </c>
      <c r="H1848" s="80">
        <v>3.616501576008746</v>
      </c>
    </row>
    <row r="1849" spans="2:8" x14ac:dyDescent="0.6">
      <c r="B1849" s="75" t="s">
        <v>125</v>
      </c>
      <c r="C1849" s="75" t="str">
        <f t="shared" si="28"/>
        <v>Kentucky Illinois Basin</v>
      </c>
      <c r="D1849" s="97" t="s">
        <v>433</v>
      </c>
      <c r="E1849" s="83" t="s">
        <v>300</v>
      </c>
      <c r="F1849" s="82">
        <v>19.405264064733323</v>
      </c>
      <c r="G1849" s="81">
        <v>0</v>
      </c>
      <c r="H1849" s="80">
        <v>0</v>
      </c>
    </row>
    <row r="1850" spans="2:8" x14ac:dyDescent="0.6">
      <c r="B1850" s="75" t="s">
        <v>125</v>
      </c>
      <c r="C1850" s="75" t="str">
        <f t="shared" si="28"/>
        <v>Kentucky Illinois Basin</v>
      </c>
      <c r="D1850" s="97" t="s">
        <v>433</v>
      </c>
      <c r="E1850" s="83" t="s">
        <v>299</v>
      </c>
      <c r="F1850" s="82">
        <v>19.415264064733325</v>
      </c>
      <c r="G1850" s="81">
        <v>6.3913066499113672E-2</v>
      </c>
      <c r="H1850" s="80">
        <v>3.1956533249556838</v>
      </c>
    </row>
    <row r="1851" spans="2:8" x14ac:dyDescent="0.6">
      <c r="B1851" s="75" t="s">
        <v>125</v>
      </c>
      <c r="C1851" s="75" t="str">
        <f t="shared" si="28"/>
        <v>Kentucky Illinois Basin</v>
      </c>
      <c r="D1851" s="97" t="s">
        <v>433</v>
      </c>
      <c r="E1851" s="83" t="s">
        <v>298</v>
      </c>
      <c r="F1851" s="82">
        <v>24.256580080916656</v>
      </c>
      <c r="G1851" s="81">
        <v>0</v>
      </c>
      <c r="H1851" s="80">
        <v>0</v>
      </c>
    </row>
    <row r="1852" spans="2:8" x14ac:dyDescent="0.6">
      <c r="B1852" s="75" t="s">
        <v>125</v>
      </c>
      <c r="C1852" s="75" t="str">
        <f t="shared" si="28"/>
        <v>Kentucky Illinois Basin</v>
      </c>
      <c r="D1852" s="97" t="s">
        <v>433</v>
      </c>
      <c r="E1852" s="83" t="s">
        <v>297</v>
      </c>
      <c r="F1852" s="82">
        <v>24.266580080916658</v>
      </c>
      <c r="G1852" s="81">
        <v>0</v>
      </c>
      <c r="H1852" s="80">
        <v>0</v>
      </c>
    </row>
    <row r="1853" spans="2:8" x14ac:dyDescent="0.6">
      <c r="B1853" s="75" t="s">
        <v>125</v>
      </c>
      <c r="C1853" s="75" t="str">
        <f t="shared" si="28"/>
        <v>Kentucky Illinois Basin</v>
      </c>
      <c r="D1853" s="97" t="s">
        <v>433</v>
      </c>
      <c r="E1853" s="83" t="s">
        <v>296</v>
      </c>
      <c r="F1853" s="82">
        <v>29.107896097099989</v>
      </c>
      <c r="G1853" s="81">
        <v>0</v>
      </c>
      <c r="H1853" s="80">
        <v>0</v>
      </c>
    </row>
    <row r="1854" spans="2:8" x14ac:dyDescent="0.6">
      <c r="B1854" s="75" t="s">
        <v>125</v>
      </c>
      <c r="C1854" s="75" t="str">
        <f t="shared" si="28"/>
        <v>Kentucky Illinois Basin</v>
      </c>
      <c r="D1854" s="97" t="s">
        <v>433</v>
      </c>
      <c r="E1854" s="83" t="s">
        <v>295</v>
      </c>
      <c r="F1854" s="82">
        <v>29.11789609709999</v>
      </c>
      <c r="G1854" s="81">
        <v>4.1361703237471882E-2</v>
      </c>
      <c r="H1854" s="80">
        <v>2.068085161873594</v>
      </c>
    </row>
    <row r="1855" spans="2:8" x14ac:dyDescent="0.6">
      <c r="B1855" s="75" t="s">
        <v>125</v>
      </c>
      <c r="C1855" s="75" t="str">
        <f t="shared" si="28"/>
        <v>Kentucky Illinois Basin</v>
      </c>
      <c r="D1855" s="97" t="s">
        <v>433</v>
      </c>
      <c r="E1855" s="83" t="s">
        <v>294</v>
      </c>
      <c r="F1855" s="82">
        <v>33.959212113283321</v>
      </c>
      <c r="G1855" s="81">
        <v>0</v>
      </c>
      <c r="H1855" s="80">
        <v>0</v>
      </c>
    </row>
    <row r="1856" spans="2:8" x14ac:dyDescent="0.6">
      <c r="B1856" s="75" t="s">
        <v>125</v>
      </c>
      <c r="C1856" s="75" t="str">
        <f t="shared" si="28"/>
        <v>Kentucky Illinois Basin</v>
      </c>
      <c r="D1856" s="97" t="s">
        <v>433</v>
      </c>
      <c r="E1856" s="83" t="s">
        <v>293</v>
      </c>
      <c r="F1856" s="82">
        <v>33.969212113283319</v>
      </c>
      <c r="G1856" s="81">
        <v>7.1698473681564512E-2</v>
      </c>
      <c r="H1856" s="80">
        <v>3.5849236840782259</v>
      </c>
    </row>
    <row r="1857" spans="2:8" x14ac:dyDescent="0.6">
      <c r="B1857" s="75" t="s">
        <v>125</v>
      </c>
      <c r="C1857" s="75" t="str">
        <f t="shared" si="28"/>
        <v>Kentucky Illinois Basin</v>
      </c>
      <c r="D1857" s="97" t="s">
        <v>433</v>
      </c>
      <c r="E1857" s="83" t="s">
        <v>292</v>
      </c>
      <c r="F1857" s="82">
        <v>38.810528129466647</v>
      </c>
      <c r="G1857" s="81">
        <v>0</v>
      </c>
      <c r="H1857" s="80">
        <v>0</v>
      </c>
    </row>
    <row r="1858" spans="2:8" x14ac:dyDescent="0.6">
      <c r="B1858" s="75" t="s">
        <v>125</v>
      </c>
      <c r="C1858" s="75" t="str">
        <f t="shared" si="28"/>
        <v>Kentucky Illinois Basin</v>
      </c>
      <c r="D1858" s="97" t="s">
        <v>433</v>
      </c>
      <c r="E1858" s="83" t="s">
        <v>291</v>
      </c>
      <c r="F1858" s="82">
        <v>38.820528129466645</v>
      </c>
      <c r="G1858" s="81">
        <v>4.179514476218333E-2</v>
      </c>
      <c r="H1858" s="80">
        <v>2.0897572381091667</v>
      </c>
    </row>
    <row r="1859" spans="2:8" x14ac:dyDescent="0.6">
      <c r="B1859" s="75" t="s">
        <v>125</v>
      </c>
      <c r="C1859" s="75" t="str">
        <f t="shared" si="28"/>
        <v>Kentucky Illinois Basin</v>
      </c>
      <c r="D1859" s="97" t="s">
        <v>433</v>
      </c>
      <c r="E1859" s="83" t="s">
        <v>290</v>
      </c>
      <c r="F1859" s="82">
        <v>43.66184414564998</v>
      </c>
      <c r="G1859" s="81">
        <v>0</v>
      </c>
      <c r="H1859" s="80">
        <v>0</v>
      </c>
    </row>
    <row r="1860" spans="2:8" x14ac:dyDescent="0.6">
      <c r="B1860" s="75" t="s">
        <v>125</v>
      </c>
      <c r="C1860" s="75" t="str">
        <f t="shared" si="28"/>
        <v>Kentucky Illinois Basin</v>
      </c>
      <c r="D1860" s="97" t="s">
        <v>433</v>
      </c>
      <c r="E1860" s="83" t="s">
        <v>289</v>
      </c>
      <c r="F1860" s="82">
        <v>43.671844145649978</v>
      </c>
      <c r="G1860" s="81">
        <v>5.8664555689557973E-2</v>
      </c>
      <c r="H1860" s="80">
        <v>2.9332277844778987</v>
      </c>
    </row>
    <row r="1861" spans="2:8" x14ac:dyDescent="0.6">
      <c r="B1861" s="75" t="s">
        <v>125</v>
      </c>
      <c r="C1861" s="75" t="str">
        <f t="shared" ref="C1861:C1924" si="29">IF(D1861="",C1860,D1861)</f>
        <v>Kentucky Illinois Basin</v>
      </c>
      <c r="D1861" s="97" t="s">
        <v>433</v>
      </c>
      <c r="E1861" s="83" t="s">
        <v>288</v>
      </c>
      <c r="F1861" s="82">
        <v>48.513160161833312</v>
      </c>
      <c r="G1861" s="81">
        <v>0</v>
      </c>
      <c r="H1861" s="80">
        <v>0</v>
      </c>
    </row>
    <row r="1862" spans="2:8" x14ac:dyDescent="0.6">
      <c r="B1862" s="75" t="s">
        <v>125</v>
      </c>
      <c r="C1862" s="75" t="str">
        <f t="shared" si="29"/>
        <v>Kentucky Illinois Basin</v>
      </c>
      <c r="D1862" s="97" t="s">
        <v>433</v>
      </c>
      <c r="E1862" s="83" t="s">
        <v>287</v>
      </c>
      <c r="F1862" s="82">
        <v>48.52316016183331</v>
      </c>
      <c r="G1862" s="81">
        <v>2.2057081880386454E-2</v>
      </c>
      <c r="H1862" s="80">
        <v>1.1028540940193228</v>
      </c>
    </row>
    <row r="1863" spans="2:8" x14ac:dyDescent="0.6">
      <c r="B1863" s="75" t="s">
        <v>125</v>
      </c>
      <c r="C1863" s="75" t="str">
        <f t="shared" si="29"/>
        <v>Kentucky Illinois Basin</v>
      </c>
      <c r="D1863" s="97" t="s">
        <v>433</v>
      </c>
      <c r="E1863" s="83" t="s">
        <v>286</v>
      </c>
      <c r="F1863" s="82">
        <v>53.364476178016645</v>
      </c>
      <c r="G1863" s="81">
        <v>0</v>
      </c>
      <c r="H1863" s="80">
        <v>0</v>
      </c>
    </row>
    <row r="1864" spans="2:8" x14ac:dyDescent="0.6">
      <c r="B1864" s="75" t="s">
        <v>125</v>
      </c>
      <c r="C1864" s="75" t="str">
        <f t="shared" si="29"/>
        <v>Kentucky Illinois Basin</v>
      </c>
      <c r="D1864" s="97" t="s">
        <v>433</v>
      </c>
      <c r="E1864" s="83" t="s">
        <v>285</v>
      </c>
      <c r="F1864" s="82">
        <v>53.374476178016643</v>
      </c>
      <c r="G1864" s="81">
        <v>4.4013440877928127E-2</v>
      </c>
      <c r="H1864" s="80">
        <v>2.2006720438964065</v>
      </c>
    </row>
    <row r="1865" spans="2:8" x14ac:dyDescent="0.6">
      <c r="B1865" s="75" t="s">
        <v>125</v>
      </c>
      <c r="C1865" s="75" t="str">
        <f t="shared" si="29"/>
        <v>Kentucky Illinois Basin</v>
      </c>
      <c r="D1865" s="97" t="s">
        <v>433</v>
      </c>
      <c r="E1865" s="83" t="s">
        <v>284</v>
      </c>
      <c r="F1865" s="82">
        <v>58.215792194199977</v>
      </c>
      <c r="G1865" s="81">
        <v>0</v>
      </c>
      <c r="H1865" s="80">
        <v>0</v>
      </c>
    </row>
    <row r="1866" spans="2:8" ht="13.75" thickBot="1" x14ac:dyDescent="0.75">
      <c r="B1866" s="75" t="s">
        <v>125</v>
      </c>
      <c r="C1866" s="75" t="str">
        <f t="shared" si="29"/>
        <v>Kentucky Illinois Basin</v>
      </c>
      <c r="D1866" s="98" t="s">
        <v>433</v>
      </c>
      <c r="E1866" s="79" t="s">
        <v>282</v>
      </c>
      <c r="F1866" s="78">
        <v>58.225792194199975</v>
      </c>
      <c r="G1866" s="77">
        <v>0.16317992737453116</v>
      </c>
      <c r="H1866" s="76">
        <v>8.1589963687265588</v>
      </c>
    </row>
    <row r="1867" spans="2:8" x14ac:dyDescent="0.6">
      <c r="B1867" s="75" t="s">
        <v>133</v>
      </c>
      <c r="C1867" s="75" t="str">
        <f t="shared" si="29"/>
        <v>Kentucky Upper Mississippi Embaymnt</v>
      </c>
      <c r="D1867" s="96" t="s">
        <v>432</v>
      </c>
      <c r="E1867" s="87" t="s">
        <v>320</v>
      </c>
      <c r="F1867" s="86">
        <v>-29.107896097099989</v>
      </c>
      <c r="G1867" s="85">
        <v>0</v>
      </c>
      <c r="H1867" s="84">
        <v>0</v>
      </c>
    </row>
    <row r="1868" spans="2:8" x14ac:dyDescent="0.6">
      <c r="B1868" s="75" t="s">
        <v>133</v>
      </c>
      <c r="C1868" s="75" t="str">
        <f t="shared" si="29"/>
        <v>Kentucky Upper Mississippi Embaymnt</v>
      </c>
      <c r="D1868" s="97" t="s">
        <v>432</v>
      </c>
      <c r="E1868" s="83" t="s">
        <v>319</v>
      </c>
      <c r="F1868" s="82">
        <v>-29.097896097099987</v>
      </c>
      <c r="G1868" s="81">
        <v>0</v>
      </c>
      <c r="H1868" s="80">
        <v>0</v>
      </c>
    </row>
    <row r="1869" spans="2:8" x14ac:dyDescent="0.6">
      <c r="B1869" s="75" t="s">
        <v>133</v>
      </c>
      <c r="C1869" s="75" t="str">
        <f t="shared" si="29"/>
        <v>Kentucky Upper Mississippi Embaymnt</v>
      </c>
      <c r="D1869" s="97" t="s">
        <v>432</v>
      </c>
      <c r="E1869" s="83" t="s">
        <v>318</v>
      </c>
      <c r="F1869" s="82">
        <v>-24.256580080916656</v>
      </c>
      <c r="G1869" s="81">
        <v>0</v>
      </c>
      <c r="H1869" s="80">
        <v>0</v>
      </c>
    </row>
    <row r="1870" spans="2:8" x14ac:dyDescent="0.6">
      <c r="B1870" s="75" t="s">
        <v>133</v>
      </c>
      <c r="C1870" s="75" t="str">
        <f t="shared" si="29"/>
        <v>Kentucky Upper Mississippi Embaymnt</v>
      </c>
      <c r="D1870" s="97" t="s">
        <v>432</v>
      </c>
      <c r="E1870" s="83" t="s">
        <v>317</v>
      </c>
      <c r="F1870" s="82">
        <v>-24.246580080916655</v>
      </c>
      <c r="G1870" s="81">
        <v>0</v>
      </c>
      <c r="H1870" s="80">
        <v>0</v>
      </c>
    </row>
    <row r="1871" spans="2:8" x14ac:dyDescent="0.6">
      <c r="B1871" s="75" t="s">
        <v>133</v>
      </c>
      <c r="C1871" s="75" t="str">
        <f t="shared" si="29"/>
        <v>Kentucky Upper Mississippi Embaymnt</v>
      </c>
      <c r="D1871" s="97" t="s">
        <v>432</v>
      </c>
      <c r="E1871" s="83" t="s">
        <v>316</v>
      </c>
      <c r="F1871" s="82">
        <v>-19.405264064733323</v>
      </c>
      <c r="G1871" s="81">
        <v>0</v>
      </c>
      <c r="H1871" s="80">
        <v>0</v>
      </c>
    </row>
    <row r="1872" spans="2:8" x14ac:dyDescent="0.6">
      <c r="B1872" s="75" t="s">
        <v>133</v>
      </c>
      <c r="C1872" s="75" t="str">
        <f t="shared" si="29"/>
        <v>Kentucky Upper Mississippi Embaymnt</v>
      </c>
      <c r="D1872" s="97" t="s">
        <v>432</v>
      </c>
      <c r="E1872" s="83" t="s">
        <v>315</v>
      </c>
      <c r="F1872" s="82">
        <v>-19.395264064733322</v>
      </c>
      <c r="G1872" s="81">
        <v>0</v>
      </c>
      <c r="H1872" s="80">
        <v>0</v>
      </c>
    </row>
    <row r="1873" spans="2:8" x14ac:dyDescent="0.6">
      <c r="B1873" s="75" t="s">
        <v>133</v>
      </c>
      <c r="C1873" s="75" t="str">
        <f t="shared" si="29"/>
        <v>Kentucky Upper Mississippi Embaymnt</v>
      </c>
      <c r="D1873" s="97" t="s">
        <v>432</v>
      </c>
      <c r="E1873" s="83" t="s">
        <v>314</v>
      </c>
      <c r="F1873" s="82">
        <v>-14.553948048549994</v>
      </c>
      <c r="G1873" s="81">
        <v>0</v>
      </c>
      <c r="H1873" s="80">
        <v>0</v>
      </c>
    </row>
    <row r="1874" spans="2:8" x14ac:dyDescent="0.6">
      <c r="B1874" s="75" t="s">
        <v>133</v>
      </c>
      <c r="C1874" s="75" t="str">
        <f t="shared" si="29"/>
        <v>Kentucky Upper Mississippi Embaymnt</v>
      </c>
      <c r="D1874" s="97" t="s">
        <v>432</v>
      </c>
      <c r="E1874" s="83" t="s">
        <v>313</v>
      </c>
      <c r="F1874" s="82">
        <v>-14.543948048549995</v>
      </c>
      <c r="G1874" s="81">
        <v>0</v>
      </c>
      <c r="H1874" s="80">
        <v>0</v>
      </c>
    </row>
    <row r="1875" spans="2:8" x14ac:dyDescent="0.6">
      <c r="B1875" s="75" t="s">
        <v>133</v>
      </c>
      <c r="C1875" s="75" t="str">
        <f t="shared" si="29"/>
        <v>Kentucky Upper Mississippi Embaymnt</v>
      </c>
      <c r="D1875" s="97" t="s">
        <v>432</v>
      </c>
      <c r="E1875" s="83" t="s">
        <v>312</v>
      </c>
      <c r="F1875" s="82">
        <v>-9.7026320323666617</v>
      </c>
      <c r="G1875" s="81">
        <v>0</v>
      </c>
      <c r="H1875" s="80">
        <v>0</v>
      </c>
    </row>
    <row r="1876" spans="2:8" x14ac:dyDescent="0.6">
      <c r="B1876" s="75" t="s">
        <v>133</v>
      </c>
      <c r="C1876" s="75" t="str">
        <f t="shared" si="29"/>
        <v>Kentucky Upper Mississippi Embaymnt</v>
      </c>
      <c r="D1876" s="97" t="s">
        <v>432</v>
      </c>
      <c r="E1876" s="83" t="s">
        <v>311</v>
      </c>
      <c r="F1876" s="82">
        <v>-9.6926320323666619</v>
      </c>
      <c r="G1876" s="81">
        <v>0</v>
      </c>
      <c r="H1876" s="80">
        <v>0</v>
      </c>
    </row>
    <row r="1877" spans="2:8" x14ac:dyDescent="0.6">
      <c r="B1877" s="75" t="s">
        <v>133</v>
      </c>
      <c r="C1877" s="75" t="str">
        <f t="shared" si="29"/>
        <v>Kentucky Upper Mississippi Embaymnt</v>
      </c>
      <c r="D1877" s="97" t="s">
        <v>432</v>
      </c>
      <c r="E1877" s="83" t="s">
        <v>310</v>
      </c>
      <c r="F1877" s="82">
        <v>-4.8513160161833309</v>
      </c>
      <c r="G1877" s="81">
        <v>0</v>
      </c>
      <c r="H1877" s="80">
        <v>0</v>
      </c>
    </row>
    <row r="1878" spans="2:8" x14ac:dyDescent="0.6">
      <c r="B1878" s="75" t="s">
        <v>133</v>
      </c>
      <c r="C1878" s="75" t="str">
        <f t="shared" si="29"/>
        <v>Kentucky Upper Mississippi Embaymnt</v>
      </c>
      <c r="D1878" s="97" t="s">
        <v>432</v>
      </c>
      <c r="E1878" s="83" t="s">
        <v>309</v>
      </c>
      <c r="F1878" s="82">
        <v>-4.8413160161833311</v>
      </c>
      <c r="G1878" s="81">
        <v>0</v>
      </c>
      <c r="H1878" s="80">
        <v>0</v>
      </c>
    </row>
    <row r="1879" spans="2:8" x14ac:dyDescent="0.6">
      <c r="B1879" s="75" t="s">
        <v>133</v>
      </c>
      <c r="C1879" s="75" t="str">
        <f t="shared" si="29"/>
        <v>Kentucky Upper Mississippi Embaymnt</v>
      </c>
      <c r="D1879" s="97" t="s">
        <v>432</v>
      </c>
      <c r="E1879" s="83" t="s">
        <v>308</v>
      </c>
      <c r="F1879" s="82">
        <v>0</v>
      </c>
      <c r="G1879" s="81">
        <v>0</v>
      </c>
      <c r="H1879" s="80">
        <v>0</v>
      </c>
    </row>
    <row r="1880" spans="2:8" x14ac:dyDescent="0.6">
      <c r="B1880" s="75" t="s">
        <v>133</v>
      </c>
      <c r="C1880" s="75" t="str">
        <f t="shared" si="29"/>
        <v>Kentucky Upper Mississippi Embaymnt</v>
      </c>
      <c r="D1880" s="97" t="s">
        <v>432</v>
      </c>
      <c r="E1880" s="83" t="s">
        <v>307</v>
      </c>
      <c r="F1880" s="82">
        <v>0.01</v>
      </c>
      <c r="G1880" s="81">
        <v>0</v>
      </c>
      <c r="H1880" s="80">
        <v>0</v>
      </c>
    </row>
    <row r="1881" spans="2:8" x14ac:dyDescent="0.6">
      <c r="B1881" s="75" t="s">
        <v>133</v>
      </c>
      <c r="C1881" s="75" t="str">
        <f t="shared" si="29"/>
        <v>Kentucky Upper Mississippi Embaymnt</v>
      </c>
      <c r="D1881" s="97" t="s">
        <v>432</v>
      </c>
      <c r="E1881" s="83" t="s">
        <v>306</v>
      </c>
      <c r="F1881" s="82">
        <v>4.8513160161833309</v>
      </c>
      <c r="G1881" s="81">
        <v>0</v>
      </c>
      <c r="H1881" s="80">
        <v>0</v>
      </c>
    </row>
    <row r="1882" spans="2:8" x14ac:dyDescent="0.6">
      <c r="B1882" s="75" t="s">
        <v>133</v>
      </c>
      <c r="C1882" s="75" t="str">
        <f t="shared" si="29"/>
        <v>Kentucky Upper Mississippi Embaymnt</v>
      </c>
      <c r="D1882" s="97" t="s">
        <v>432</v>
      </c>
      <c r="E1882" s="83" t="s">
        <v>305</v>
      </c>
      <c r="F1882" s="82">
        <v>4.8613160161833306</v>
      </c>
      <c r="G1882" s="81">
        <v>9.0402205636021851</v>
      </c>
      <c r="H1882" s="80">
        <v>452.01102818010918</v>
      </c>
    </row>
    <row r="1883" spans="2:8" x14ac:dyDescent="0.6">
      <c r="B1883" s="75" t="s">
        <v>133</v>
      </c>
      <c r="C1883" s="75" t="str">
        <f t="shared" si="29"/>
        <v>Kentucky Upper Mississippi Embaymnt</v>
      </c>
      <c r="D1883" s="97" t="s">
        <v>432</v>
      </c>
      <c r="E1883" s="83" t="s">
        <v>304</v>
      </c>
      <c r="F1883" s="82">
        <v>9.7026320323666617</v>
      </c>
      <c r="G1883" s="81">
        <v>0</v>
      </c>
      <c r="H1883" s="80">
        <v>0</v>
      </c>
    </row>
    <row r="1884" spans="2:8" x14ac:dyDescent="0.6">
      <c r="B1884" s="75" t="s">
        <v>133</v>
      </c>
      <c r="C1884" s="75" t="str">
        <f t="shared" si="29"/>
        <v>Kentucky Upper Mississippi Embaymnt</v>
      </c>
      <c r="D1884" s="97" t="s">
        <v>432</v>
      </c>
      <c r="E1884" s="83" t="s">
        <v>303</v>
      </c>
      <c r="F1884" s="82">
        <v>9.7126320323666615</v>
      </c>
      <c r="G1884" s="81">
        <v>0.16148440056499311</v>
      </c>
      <c r="H1884" s="80">
        <v>8.0742200282496555</v>
      </c>
    </row>
    <row r="1885" spans="2:8" x14ac:dyDescent="0.6">
      <c r="B1885" s="75" t="s">
        <v>133</v>
      </c>
      <c r="C1885" s="75" t="str">
        <f t="shared" si="29"/>
        <v>Kentucky Upper Mississippi Embaymnt</v>
      </c>
      <c r="D1885" s="97" t="s">
        <v>432</v>
      </c>
      <c r="E1885" s="83" t="s">
        <v>302</v>
      </c>
      <c r="F1885" s="82">
        <v>14.553948048549994</v>
      </c>
      <c r="G1885" s="81">
        <v>0</v>
      </c>
      <c r="H1885" s="80">
        <v>0</v>
      </c>
    </row>
    <row r="1886" spans="2:8" x14ac:dyDescent="0.6">
      <c r="B1886" s="75" t="s">
        <v>133</v>
      </c>
      <c r="C1886" s="75" t="str">
        <f t="shared" si="29"/>
        <v>Kentucky Upper Mississippi Embaymnt</v>
      </c>
      <c r="D1886" s="97" t="s">
        <v>432</v>
      </c>
      <c r="E1886" s="83" t="s">
        <v>301</v>
      </c>
      <c r="F1886" s="82">
        <v>14.563948048549994</v>
      </c>
      <c r="G1886" s="81">
        <v>2.4817475943295919E-2</v>
      </c>
      <c r="H1886" s="80">
        <v>1.2408737971647958</v>
      </c>
    </row>
    <row r="1887" spans="2:8" x14ac:dyDescent="0.6">
      <c r="B1887" s="75" t="s">
        <v>133</v>
      </c>
      <c r="C1887" s="75" t="str">
        <f t="shared" si="29"/>
        <v>Kentucky Upper Mississippi Embaymnt</v>
      </c>
      <c r="D1887" s="97" t="s">
        <v>432</v>
      </c>
      <c r="E1887" s="83" t="s">
        <v>300</v>
      </c>
      <c r="F1887" s="82">
        <v>19.405264064733323</v>
      </c>
      <c r="G1887" s="81">
        <v>0</v>
      </c>
      <c r="H1887" s="80">
        <v>0</v>
      </c>
    </row>
    <row r="1888" spans="2:8" x14ac:dyDescent="0.6">
      <c r="B1888" s="75" t="s">
        <v>133</v>
      </c>
      <c r="C1888" s="75" t="str">
        <f t="shared" si="29"/>
        <v>Kentucky Upper Mississippi Embaymnt</v>
      </c>
      <c r="D1888" s="97" t="s">
        <v>432</v>
      </c>
      <c r="E1888" s="83" t="s">
        <v>299</v>
      </c>
      <c r="F1888" s="82">
        <v>19.415264064733325</v>
      </c>
      <c r="G1888" s="81">
        <v>1.4303102991847883E-2</v>
      </c>
      <c r="H1888" s="80">
        <v>0.71515514959239423</v>
      </c>
    </row>
    <row r="1889" spans="2:8" x14ac:dyDescent="0.6">
      <c r="B1889" s="75" t="s">
        <v>133</v>
      </c>
      <c r="C1889" s="75" t="str">
        <f t="shared" si="29"/>
        <v>Kentucky Upper Mississippi Embaymnt</v>
      </c>
      <c r="D1889" s="97" t="s">
        <v>432</v>
      </c>
      <c r="E1889" s="83" t="s">
        <v>298</v>
      </c>
      <c r="F1889" s="82">
        <v>24.256580080916656</v>
      </c>
      <c r="G1889" s="81">
        <v>0</v>
      </c>
      <c r="H1889" s="80">
        <v>0</v>
      </c>
    </row>
    <row r="1890" spans="2:8" x14ac:dyDescent="0.6">
      <c r="B1890" s="75" t="s">
        <v>133</v>
      </c>
      <c r="C1890" s="75" t="str">
        <f t="shared" si="29"/>
        <v>Kentucky Upper Mississippi Embaymnt</v>
      </c>
      <c r="D1890" s="97" t="s">
        <v>432</v>
      </c>
      <c r="E1890" s="83" t="s">
        <v>297</v>
      </c>
      <c r="F1890" s="82">
        <v>24.266580080916658</v>
      </c>
      <c r="G1890" s="81">
        <v>0</v>
      </c>
      <c r="H1890" s="80">
        <v>0</v>
      </c>
    </row>
    <row r="1891" spans="2:8" x14ac:dyDescent="0.6">
      <c r="B1891" s="75" t="s">
        <v>133</v>
      </c>
      <c r="C1891" s="75" t="str">
        <f t="shared" si="29"/>
        <v>Kentucky Upper Mississippi Embaymnt</v>
      </c>
      <c r="D1891" s="97" t="s">
        <v>432</v>
      </c>
      <c r="E1891" s="83" t="s">
        <v>296</v>
      </c>
      <c r="F1891" s="82">
        <v>29.107896097099989</v>
      </c>
      <c r="G1891" s="81">
        <v>0</v>
      </c>
      <c r="H1891" s="80">
        <v>0</v>
      </c>
    </row>
    <row r="1892" spans="2:8" x14ac:dyDescent="0.6">
      <c r="B1892" s="75" t="s">
        <v>133</v>
      </c>
      <c r="C1892" s="75" t="str">
        <f t="shared" si="29"/>
        <v>Kentucky Upper Mississippi Embaymnt</v>
      </c>
      <c r="D1892" s="97" t="s">
        <v>432</v>
      </c>
      <c r="E1892" s="83" t="s">
        <v>295</v>
      </c>
      <c r="F1892" s="82">
        <v>29.11789609709999</v>
      </c>
      <c r="G1892" s="81">
        <v>0</v>
      </c>
      <c r="H1892" s="80">
        <v>0</v>
      </c>
    </row>
    <row r="1893" spans="2:8" x14ac:dyDescent="0.6">
      <c r="B1893" s="75" t="s">
        <v>133</v>
      </c>
      <c r="C1893" s="75" t="str">
        <f t="shared" si="29"/>
        <v>Kentucky Upper Mississippi Embaymnt</v>
      </c>
      <c r="D1893" s="97" t="s">
        <v>432</v>
      </c>
      <c r="E1893" s="83" t="s">
        <v>294</v>
      </c>
      <c r="F1893" s="82">
        <v>33.959212113283321</v>
      </c>
      <c r="G1893" s="81">
        <v>0</v>
      </c>
      <c r="H1893" s="80">
        <v>0</v>
      </c>
    </row>
    <row r="1894" spans="2:8" x14ac:dyDescent="0.6">
      <c r="B1894" s="75" t="s">
        <v>133</v>
      </c>
      <c r="C1894" s="75" t="str">
        <f t="shared" si="29"/>
        <v>Kentucky Upper Mississippi Embaymnt</v>
      </c>
      <c r="D1894" s="97" t="s">
        <v>432</v>
      </c>
      <c r="E1894" s="83" t="s">
        <v>293</v>
      </c>
      <c r="F1894" s="82">
        <v>33.969212113283319</v>
      </c>
      <c r="G1894" s="81">
        <v>0</v>
      </c>
      <c r="H1894" s="80">
        <v>0</v>
      </c>
    </row>
    <row r="1895" spans="2:8" x14ac:dyDescent="0.6">
      <c r="B1895" s="75" t="s">
        <v>133</v>
      </c>
      <c r="C1895" s="75" t="str">
        <f t="shared" si="29"/>
        <v>Kentucky Upper Mississippi Embaymnt</v>
      </c>
      <c r="D1895" s="97" t="s">
        <v>432</v>
      </c>
      <c r="E1895" s="83" t="s">
        <v>292</v>
      </c>
      <c r="F1895" s="82">
        <v>38.810528129466647</v>
      </c>
      <c r="G1895" s="81">
        <v>0</v>
      </c>
      <c r="H1895" s="80">
        <v>0</v>
      </c>
    </row>
    <row r="1896" spans="2:8" x14ac:dyDescent="0.6">
      <c r="B1896" s="75" t="s">
        <v>133</v>
      </c>
      <c r="C1896" s="75" t="str">
        <f t="shared" si="29"/>
        <v>Kentucky Upper Mississippi Embaymnt</v>
      </c>
      <c r="D1896" s="97" t="s">
        <v>432</v>
      </c>
      <c r="E1896" s="83" t="s">
        <v>291</v>
      </c>
      <c r="F1896" s="82">
        <v>38.820528129466645</v>
      </c>
      <c r="G1896" s="81">
        <v>0</v>
      </c>
      <c r="H1896" s="80">
        <v>0</v>
      </c>
    </row>
    <row r="1897" spans="2:8" x14ac:dyDescent="0.6">
      <c r="B1897" s="75" t="s">
        <v>133</v>
      </c>
      <c r="C1897" s="75" t="str">
        <f t="shared" si="29"/>
        <v>Kentucky Upper Mississippi Embaymnt</v>
      </c>
      <c r="D1897" s="97" t="s">
        <v>432</v>
      </c>
      <c r="E1897" s="83" t="s">
        <v>290</v>
      </c>
      <c r="F1897" s="82">
        <v>43.66184414564998</v>
      </c>
      <c r="G1897" s="81">
        <v>0</v>
      </c>
      <c r="H1897" s="80">
        <v>0</v>
      </c>
    </row>
    <row r="1898" spans="2:8" x14ac:dyDescent="0.6">
      <c r="B1898" s="75" t="s">
        <v>133</v>
      </c>
      <c r="C1898" s="75" t="str">
        <f t="shared" si="29"/>
        <v>Kentucky Upper Mississippi Embaymnt</v>
      </c>
      <c r="D1898" s="97" t="s">
        <v>432</v>
      </c>
      <c r="E1898" s="83" t="s">
        <v>289</v>
      </c>
      <c r="F1898" s="82">
        <v>43.671844145649978</v>
      </c>
      <c r="G1898" s="81">
        <v>0</v>
      </c>
      <c r="H1898" s="80">
        <v>0</v>
      </c>
    </row>
    <row r="1899" spans="2:8" x14ac:dyDescent="0.6">
      <c r="B1899" s="75" t="s">
        <v>133</v>
      </c>
      <c r="C1899" s="75" t="str">
        <f t="shared" si="29"/>
        <v>Kentucky Upper Mississippi Embaymnt</v>
      </c>
      <c r="D1899" s="97" t="s">
        <v>432</v>
      </c>
      <c r="E1899" s="83" t="s">
        <v>288</v>
      </c>
      <c r="F1899" s="82">
        <v>48.513160161833312</v>
      </c>
      <c r="G1899" s="81">
        <v>0</v>
      </c>
      <c r="H1899" s="80">
        <v>0</v>
      </c>
    </row>
    <row r="1900" spans="2:8" x14ac:dyDescent="0.6">
      <c r="B1900" s="75" t="s">
        <v>133</v>
      </c>
      <c r="C1900" s="75" t="str">
        <f t="shared" si="29"/>
        <v>Kentucky Upper Mississippi Embaymnt</v>
      </c>
      <c r="D1900" s="97" t="s">
        <v>432</v>
      </c>
      <c r="E1900" s="83" t="s">
        <v>287</v>
      </c>
      <c r="F1900" s="82">
        <v>48.52316016183331</v>
      </c>
      <c r="G1900" s="81">
        <v>0</v>
      </c>
      <c r="H1900" s="80">
        <v>0</v>
      </c>
    </row>
    <row r="1901" spans="2:8" x14ac:dyDescent="0.6">
      <c r="B1901" s="75" t="s">
        <v>133</v>
      </c>
      <c r="C1901" s="75" t="str">
        <f t="shared" si="29"/>
        <v>Kentucky Upper Mississippi Embaymnt</v>
      </c>
      <c r="D1901" s="97" t="s">
        <v>432</v>
      </c>
      <c r="E1901" s="83" t="s">
        <v>286</v>
      </c>
      <c r="F1901" s="82">
        <v>53.364476178016645</v>
      </c>
      <c r="G1901" s="81">
        <v>0</v>
      </c>
      <c r="H1901" s="80">
        <v>0</v>
      </c>
    </row>
    <row r="1902" spans="2:8" x14ac:dyDescent="0.6">
      <c r="B1902" s="75" t="s">
        <v>133</v>
      </c>
      <c r="C1902" s="75" t="str">
        <f t="shared" si="29"/>
        <v>Kentucky Upper Mississippi Embaymnt</v>
      </c>
      <c r="D1902" s="97" t="s">
        <v>432</v>
      </c>
      <c r="E1902" s="83" t="s">
        <v>285</v>
      </c>
      <c r="F1902" s="82">
        <v>53.374476178016643</v>
      </c>
      <c r="G1902" s="81">
        <v>0</v>
      </c>
      <c r="H1902" s="80">
        <v>0</v>
      </c>
    </row>
    <row r="1903" spans="2:8" x14ac:dyDescent="0.6">
      <c r="B1903" s="75" t="s">
        <v>133</v>
      </c>
      <c r="C1903" s="75" t="str">
        <f t="shared" si="29"/>
        <v>Kentucky Upper Mississippi Embaymnt</v>
      </c>
      <c r="D1903" s="97" t="s">
        <v>432</v>
      </c>
      <c r="E1903" s="83" t="s">
        <v>284</v>
      </c>
      <c r="F1903" s="82">
        <v>58.215792194199977</v>
      </c>
      <c r="G1903" s="81">
        <v>0</v>
      </c>
      <c r="H1903" s="80">
        <v>0</v>
      </c>
    </row>
    <row r="1904" spans="2:8" ht="13.75" thickBot="1" x14ac:dyDescent="0.75">
      <c r="B1904" s="75" t="s">
        <v>133</v>
      </c>
      <c r="C1904" s="75" t="str">
        <f t="shared" si="29"/>
        <v>Kentucky Upper Mississippi Embaymnt</v>
      </c>
      <c r="D1904" s="98" t="s">
        <v>432</v>
      </c>
      <c r="E1904" s="79" t="s">
        <v>282</v>
      </c>
      <c r="F1904" s="78">
        <v>58.225792194199975</v>
      </c>
      <c r="G1904" s="77">
        <v>3.7162848441615799E-3</v>
      </c>
      <c r="H1904" s="76">
        <v>0.18581424220807899</v>
      </c>
    </row>
    <row r="1905" spans="2:8" x14ac:dyDescent="0.6">
      <c r="B1905" s="75" t="s">
        <v>135</v>
      </c>
      <c r="C1905" s="75" t="str">
        <f t="shared" si="29"/>
        <v>Louisiana Arkla Basin</v>
      </c>
      <c r="D1905" s="96" t="s">
        <v>431</v>
      </c>
      <c r="E1905" s="87" t="s">
        <v>320</v>
      </c>
      <c r="F1905" s="86">
        <v>-29.107896097099989</v>
      </c>
      <c r="G1905" s="85">
        <v>0.88639312648871171</v>
      </c>
      <c r="H1905" s="84">
        <v>44.319656324435584</v>
      </c>
    </row>
    <row r="1906" spans="2:8" x14ac:dyDescent="0.6">
      <c r="B1906" s="75" t="s">
        <v>135</v>
      </c>
      <c r="C1906" s="75" t="str">
        <f t="shared" si="29"/>
        <v>Louisiana Arkla Basin</v>
      </c>
      <c r="D1906" s="97" t="s">
        <v>431</v>
      </c>
      <c r="E1906" s="83" t="s">
        <v>319</v>
      </c>
      <c r="F1906" s="82">
        <v>-29.097896097099987</v>
      </c>
      <c r="G1906" s="81">
        <v>0</v>
      </c>
      <c r="H1906" s="80">
        <v>0</v>
      </c>
    </row>
    <row r="1907" spans="2:8" x14ac:dyDescent="0.6">
      <c r="B1907" s="75" t="s">
        <v>135</v>
      </c>
      <c r="C1907" s="75" t="str">
        <f t="shared" si="29"/>
        <v>Louisiana Arkla Basin</v>
      </c>
      <c r="D1907" s="97" t="s">
        <v>431</v>
      </c>
      <c r="E1907" s="83" t="s">
        <v>318</v>
      </c>
      <c r="F1907" s="82">
        <v>-24.256580080916656</v>
      </c>
      <c r="G1907" s="81">
        <v>1.8770610720565399E-2</v>
      </c>
      <c r="H1907" s="80">
        <v>0.93853053602826986</v>
      </c>
    </row>
    <row r="1908" spans="2:8" x14ac:dyDescent="0.6">
      <c r="B1908" s="75" t="s">
        <v>135</v>
      </c>
      <c r="C1908" s="75" t="str">
        <f t="shared" si="29"/>
        <v>Louisiana Arkla Basin</v>
      </c>
      <c r="D1908" s="97" t="s">
        <v>431</v>
      </c>
      <c r="E1908" s="83" t="s">
        <v>317</v>
      </c>
      <c r="F1908" s="82">
        <v>-24.246580080916655</v>
      </c>
      <c r="G1908" s="81">
        <v>0</v>
      </c>
      <c r="H1908" s="80">
        <v>0</v>
      </c>
    </row>
    <row r="1909" spans="2:8" x14ac:dyDescent="0.6">
      <c r="B1909" s="75" t="s">
        <v>135</v>
      </c>
      <c r="C1909" s="75" t="str">
        <f t="shared" si="29"/>
        <v>Louisiana Arkla Basin</v>
      </c>
      <c r="D1909" s="97" t="s">
        <v>431</v>
      </c>
      <c r="E1909" s="83" t="s">
        <v>316</v>
      </c>
      <c r="F1909" s="82">
        <v>-19.405264064733323</v>
      </c>
      <c r="G1909" s="81">
        <v>4.30382030847812E-2</v>
      </c>
      <c r="H1909" s="80">
        <v>2.1519101542390597</v>
      </c>
    </row>
    <row r="1910" spans="2:8" x14ac:dyDescent="0.6">
      <c r="B1910" s="75" t="s">
        <v>135</v>
      </c>
      <c r="C1910" s="75" t="str">
        <f t="shared" si="29"/>
        <v>Louisiana Arkla Basin</v>
      </c>
      <c r="D1910" s="97" t="s">
        <v>431</v>
      </c>
      <c r="E1910" s="83" t="s">
        <v>315</v>
      </c>
      <c r="F1910" s="82">
        <v>-19.395264064733322</v>
      </c>
      <c r="G1910" s="81">
        <v>0</v>
      </c>
      <c r="H1910" s="80">
        <v>0</v>
      </c>
    </row>
    <row r="1911" spans="2:8" x14ac:dyDescent="0.6">
      <c r="B1911" s="75" t="s">
        <v>135</v>
      </c>
      <c r="C1911" s="75" t="str">
        <f t="shared" si="29"/>
        <v>Louisiana Arkla Basin</v>
      </c>
      <c r="D1911" s="97" t="s">
        <v>431</v>
      </c>
      <c r="E1911" s="83" t="s">
        <v>314</v>
      </c>
      <c r="F1911" s="82">
        <v>-14.553948048549994</v>
      </c>
      <c r="G1911" s="81">
        <v>0.10260334900847115</v>
      </c>
      <c r="H1911" s="80">
        <v>5.1301674504235582</v>
      </c>
    </row>
    <row r="1912" spans="2:8" x14ac:dyDescent="0.6">
      <c r="B1912" s="75" t="s">
        <v>135</v>
      </c>
      <c r="C1912" s="75" t="str">
        <f t="shared" si="29"/>
        <v>Louisiana Arkla Basin</v>
      </c>
      <c r="D1912" s="97" t="s">
        <v>431</v>
      </c>
      <c r="E1912" s="83" t="s">
        <v>313</v>
      </c>
      <c r="F1912" s="82">
        <v>-14.543948048549995</v>
      </c>
      <c r="G1912" s="81">
        <v>0</v>
      </c>
      <c r="H1912" s="80">
        <v>0</v>
      </c>
    </row>
    <row r="1913" spans="2:8" x14ac:dyDescent="0.6">
      <c r="B1913" s="75" t="s">
        <v>135</v>
      </c>
      <c r="C1913" s="75" t="str">
        <f t="shared" si="29"/>
        <v>Louisiana Arkla Basin</v>
      </c>
      <c r="D1913" s="97" t="s">
        <v>431</v>
      </c>
      <c r="E1913" s="83" t="s">
        <v>312</v>
      </c>
      <c r="F1913" s="82">
        <v>-9.7026320323666617</v>
      </c>
      <c r="G1913" s="81">
        <v>3.8430816109654396E-2</v>
      </c>
      <c r="H1913" s="80">
        <v>1.9215408054827201</v>
      </c>
    </row>
    <row r="1914" spans="2:8" x14ac:dyDescent="0.6">
      <c r="B1914" s="75" t="s">
        <v>135</v>
      </c>
      <c r="C1914" s="75" t="str">
        <f t="shared" si="29"/>
        <v>Louisiana Arkla Basin</v>
      </c>
      <c r="D1914" s="97" t="s">
        <v>431</v>
      </c>
      <c r="E1914" s="83" t="s">
        <v>311</v>
      </c>
      <c r="F1914" s="82">
        <v>-9.6926320323666619</v>
      </c>
      <c r="G1914" s="81">
        <v>0</v>
      </c>
      <c r="H1914" s="80">
        <v>0</v>
      </c>
    </row>
    <row r="1915" spans="2:8" x14ac:dyDescent="0.6">
      <c r="B1915" s="75" t="s">
        <v>135</v>
      </c>
      <c r="C1915" s="75" t="str">
        <f t="shared" si="29"/>
        <v>Louisiana Arkla Basin</v>
      </c>
      <c r="D1915" s="97" t="s">
        <v>431</v>
      </c>
      <c r="E1915" s="83" t="s">
        <v>310</v>
      </c>
      <c r="F1915" s="82">
        <v>-4.8513160161833309</v>
      </c>
      <c r="G1915" s="81">
        <v>0.68953989559912299</v>
      </c>
      <c r="H1915" s="80">
        <v>34.476994779956151</v>
      </c>
    </row>
    <row r="1916" spans="2:8" x14ac:dyDescent="0.6">
      <c r="B1916" s="75" t="s">
        <v>135</v>
      </c>
      <c r="C1916" s="75" t="str">
        <f t="shared" si="29"/>
        <v>Louisiana Arkla Basin</v>
      </c>
      <c r="D1916" s="97" t="s">
        <v>431</v>
      </c>
      <c r="E1916" s="83" t="s">
        <v>309</v>
      </c>
      <c r="F1916" s="82">
        <v>-4.8413160161833311</v>
      </c>
      <c r="G1916" s="81">
        <v>0</v>
      </c>
      <c r="H1916" s="80">
        <v>0</v>
      </c>
    </row>
    <row r="1917" spans="2:8" x14ac:dyDescent="0.6">
      <c r="B1917" s="75" t="s">
        <v>135</v>
      </c>
      <c r="C1917" s="75" t="str">
        <f t="shared" si="29"/>
        <v>Louisiana Arkla Basin</v>
      </c>
      <c r="D1917" s="97" t="s">
        <v>431</v>
      </c>
      <c r="E1917" s="83" t="s">
        <v>308</v>
      </c>
      <c r="F1917" s="82">
        <v>0</v>
      </c>
      <c r="G1917" s="81">
        <v>0.4386760110495812</v>
      </c>
      <c r="H1917" s="80">
        <v>21.93380055247906</v>
      </c>
    </row>
    <row r="1918" spans="2:8" x14ac:dyDescent="0.6">
      <c r="B1918" s="75" t="s">
        <v>135</v>
      </c>
      <c r="C1918" s="75" t="str">
        <f t="shared" si="29"/>
        <v>Louisiana Arkla Basin</v>
      </c>
      <c r="D1918" s="97" t="s">
        <v>431</v>
      </c>
      <c r="E1918" s="83" t="s">
        <v>307</v>
      </c>
      <c r="F1918" s="82">
        <v>0.01</v>
      </c>
      <c r="G1918" s="81">
        <v>0</v>
      </c>
      <c r="H1918" s="80">
        <v>0</v>
      </c>
    </row>
    <row r="1919" spans="2:8" x14ac:dyDescent="0.6">
      <c r="B1919" s="75" t="s">
        <v>135</v>
      </c>
      <c r="C1919" s="75" t="str">
        <f t="shared" si="29"/>
        <v>Louisiana Arkla Basin</v>
      </c>
      <c r="D1919" s="97" t="s">
        <v>431</v>
      </c>
      <c r="E1919" s="83" t="s">
        <v>306</v>
      </c>
      <c r="F1919" s="82">
        <v>4.8513160161833309</v>
      </c>
      <c r="G1919" s="81">
        <v>0.69631806574924227</v>
      </c>
      <c r="H1919" s="80">
        <v>34.815903287462113</v>
      </c>
    </row>
    <row r="1920" spans="2:8" x14ac:dyDescent="0.6">
      <c r="B1920" s="75" t="s">
        <v>135</v>
      </c>
      <c r="C1920" s="75" t="str">
        <f t="shared" si="29"/>
        <v>Louisiana Arkla Basin</v>
      </c>
      <c r="D1920" s="97" t="s">
        <v>431</v>
      </c>
      <c r="E1920" s="83" t="s">
        <v>305</v>
      </c>
      <c r="F1920" s="82">
        <v>4.8613160161833306</v>
      </c>
      <c r="G1920" s="81">
        <v>5.90317067784998</v>
      </c>
      <c r="H1920" s="80">
        <v>295.15853389249901</v>
      </c>
    </row>
    <row r="1921" spans="2:8" x14ac:dyDescent="0.6">
      <c r="B1921" s="75" t="s">
        <v>135</v>
      </c>
      <c r="C1921" s="75" t="str">
        <f t="shared" si="29"/>
        <v>Louisiana Arkla Basin</v>
      </c>
      <c r="D1921" s="97" t="s">
        <v>431</v>
      </c>
      <c r="E1921" s="83" t="s">
        <v>304</v>
      </c>
      <c r="F1921" s="82">
        <v>9.7026320323666617</v>
      </c>
      <c r="G1921" s="81">
        <v>0.35490270439280597</v>
      </c>
      <c r="H1921" s="80">
        <v>17.7451352196403</v>
      </c>
    </row>
    <row r="1922" spans="2:8" x14ac:dyDescent="0.6">
      <c r="B1922" s="75" t="s">
        <v>135</v>
      </c>
      <c r="C1922" s="75" t="str">
        <f t="shared" si="29"/>
        <v>Louisiana Arkla Basin</v>
      </c>
      <c r="D1922" s="97" t="s">
        <v>431</v>
      </c>
      <c r="E1922" s="83" t="s">
        <v>303</v>
      </c>
      <c r="F1922" s="82">
        <v>9.7126320323666615</v>
      </c>
      <c r="G1922" s="81">
        <v>141.50939831377281</v>
      </c>
      <c r="H1922" s="80">
        <v>7075.469915688639</v>
      </c>
    </row>
    <row r="1923" spans="2:8" x14ac:dyDescent="0.6">
      <c r="B1923" s="75" t="s">
        <v>135</v>
      </c>
      <c r="C1923" s="75" t="str">
        <f t="shared" si="29"/>
        <v>Louisiana Arkla Basin</v>
      </c>
      <c r="D1923" s="97" t="s">
        <v>431</v>
      </c>
      <c r="E1923" s="83" t="s">
        <v>302</v>
      </c>
      <c r="F1923" s="82">
        <v>14.553948048549994</v>
      </c>
      <c r="G1923" s="81">
        <v>0</v>
      </c>
      <c r="H1923" s="80">
        <v>0</v>
      </c>
    </row>
    <row r="1924" spans="2:8" x14ac:dyDescent="0.6">
      <c r="B1924" s="75" t="s">
        <v>135</v>
      </c>
      <c r="C1924" s="75" t="str">
        <f t="shared" si="29"/>
        <v>Louisiana Arkla Basin</v>
      </c>
      <c r="D1924" s="97" t="s">
        <v>431</v>
      </c>
      <c r="E1924" s="83" t="s">
        <v>301</v>
      </c>
      <c r="F1924" s="82">
        <v>14.563948048549994</v>
      </c>
      <c r="G1924" s="81">
        <v>27.957201561661538</v>
      </c>
      <c r="H1924" s="80">
        <v>1397.8600780830768</v>
      </c>
    </row>
    <row r="1925" spans="2:8" x14ac:dyDescent="0.6">
      <c r="B1925" s="75" t="s">
        <v>135</v>
      </c>
      <c r="C1925" s="75" t="str">
        <f t="shared" ref="C1925:C1988" si="30">IF(D1925="",C1924,D1925)</f>
        <v>Louisiana Arkla Basin</v>
      </c>
      <c r="D1925" s="97" t="s">
        <v>431</v>
      </c>
      <c r="E1925" s="83" t="s">
        <v>300</v>
      </c>
      <c r="F1925" s="82">
        <v>19.405264064733323</v>
      </c>
      <c r="G1925" s="81">
        <v>0</v>
      </c>
      <c r="H1925" s="80">
        <v>0</v>
      </c>
    </row>
    <row r="1926" spans="2:8" x14ac:dyDescent="0.6">
      <c r="B1926" s="75" t="s">
        <v>135</v>
      </c>
      <c r="C1926" s="75" t="str">
        <f t="shared" si="30"/>
        <v>Louisiana Arkla Basin</v>
      </c>
      <c r="D1926" s="97" t="s">
        <v>431</v>
      </c>
      <c r="E1926" s="83" t="s">
        <v>299</v>
      </c>
      <c r="F1926" s="82">
        <v>19.415264064733325</v>
      </c>
      <c r="G1926" s="81">
        <v>5.0954309434917615</v>
      </c>
      <c r="H1926" s="80">
        <v>254.77154717458811</v>
      </c>
    </row>
    <row r="1927" spans="2:8" x14ac:dyDescent="0.6">
      <c r="B1927" s="75" t="s">
        <v>135</v>
      </c>
      <c r="C1927" s="75" t="str">
        <f t="shared" si="30"/>
        <v>Louisiana Arkla Basin</v>
      </c>
      <c r="D1927" s="97" t="s">
        <v>431</v>
      </c>
      <c r="E1927" s="83" t="s">
        <v>298</v>
      </c>
      <c r="F1927" s="82">
        <v>24.256580080916656</v>
      </c>
      <c r="G1927" s="81">
        <v>0</v>
      </c>
      <c r="H1927" s="80">
        <v>0</v>
      </c>
    </row>
    <row r="1928" spans="2:8" x14ac:dyDescent="0.6">
      <c r="B1928" s="75" t="s">
        <v>135</v>
      </c>
      <c r="C1928" s="75" t="str">
        <f t="shared" si="30"/>
        <v>Louisiana Arkla Basin</v>
      </c>
      <c r="D1928" s="97" t="s">
        <v>431</v>
      </c>
      <c r="E1928" s="83" t="s">
        <v>297</v>
      </c>
      <c r="F1928" s="82">
        <v>24.266580080916658</v>
      </c>
      <c r="G1928" s="81">
        <v>1.074581172102407</v>
      </c>
      <c r="H1928" s="80">
        <v>53.729058605120358</v>
      </c>
    </row>
    <row r="1929" spans="2:8" x14ac:dyDescent="0.6">
      <c r="B1929" s="75" t="s">
        <v>135</v>
      </c>
      <c r="C1929" s="75" t="str">
        <f t="shared" si="30"/>
        <v>Louisiana Arkla Basin</v>
      </c>
      <c r="D1929" s="97" t="s">
        <v>431</v>
      </c>
      <c r="E1929" s="83" t="s">
        <v>296</v>
      </c>
      <c r="F1929" s="82">
        <v>29.107896097099989</v>
      </c>
      <c r="G1929" s="81">
        <v>0</v>
      </c>
      <c r="H1929" s="80">
        <v>0</v>
      </c>
    </row>
    <row r="1930" spans="2:8" x14ac:dyDescent="0.6">
      <c r="B1930" s="75" t="s">
        <v>135</v>
      </c>
      <c r="C1930" s="75" t="str">
        <f t="shared" si="30"/>
        <v>Louisiana Arkla Basin</v>
      </c>
      <c r="D1930" s="97" t="s">
        <v>431</v>
      </c>
      <c r="E1930" s="83" t="s">
        <v>295</v>
      </c>
      <c r="F1930" s="82">
        <v>29.11789609709999</v>
      </c>
      <c r="G1930" s="81">
        <v>0.81487208524688304</v>
      </c>
      <c r="H1930" s="80">
        <v>40.743604262344149</v>
      </c>
    </row>
    <row r="1931" spans="2:8" x14ac:dyDescent="0.6">
      <c r="B1931" s="75" t="s">
        <v>135</v>
      </c>
      <c r="C1931" s="75" t="str">
        <f t="shared" si="30"/>
        <v>Louisiana Arkla Basin</v>
      </c>
      <c r="D1931" s="97" t="s">
        <v>431</v>
      </c>
      <c r="E1931" s="83" t="s">
        <v>294</v>
      </c>
      <c r="F1931" s="82">
        <v>33.959212113283321</v>
      </c>
      <c r="G1931" s="81">
        <v>0</v>
      </c>
      <c r="H1931" s="80">
        <v>0</v>
      </c>
    </row>
    <row r="1932" spans="2:8" x14ac:dyDescent="0.6">
      <c r="B1932" s="75" t="s">
        <v>135</v>
      </c>
      <c r="C1932" s="75" t="str">
        <f t="shared" si="30"/>
        <v>Louisiana Arkla Basin</v>
      </c>
      <c r="D1932" s="97" t="s">
        <v>431</v>
      </c>
      <c r="E1932" s="83" t="s">
        <v>293</v>
      </c>
      <c r="F1932" s="82">
        <v>33.969212113283319</v>
      </c>
      <c r="G1932" s="81">
        <v>0.2681663259984135</v>
      </c>
      <c r="H1932" s="80">
        <v>13.408316299920674</v>
      </c>
    </row>
    <row r="1933" spans="2:8" x14ac:dyDescent="0.6">
      <c r="B1933" s="75" t="s">
        <v>135</v>
      </c>
      <c r="C1933" s="75" t="str">
        <f t="shared" si="30"/>
        <v>Louisiana Arkla Basin</v>
      </c>
      <c r="D1933" s="97" t="s">
        <v>431</v>
      </c>
      <c r="E1933" s="83" t="s">
        <v>292</v>
      </c>
      <c r="F1933" s="82">
        <v>38.810528129466647</v>
      </c>
      <c r="G1933" s="81">
        <v>0</v>
      </c>
      <c r="H1933" s="80">
        <v>0</v>
      </c>
    </row>
    <row r="1934" spans="2:8" x14ac:dyDescent="0.6">
      <c r="B1934" s="75" t="s">
        <v>135</v>
      </c>
      <c r="C1934" s="75" t="str">
        <f t="shared" si="30"/>
        <v>Louisiana Arkla Basin</v>
      </c>
      <c r="D1934" s="97" t="s">
        <v>431</v>
      </c>
      <c r="E1934" s="83" t="s">
        <v>291</v>
      </c>
      <c r="F1934" s="82">
        <v>38.820528129466645</v>
      </c>
      <c r="G1934" s="81">
        <v>0.32691734221537821</v>
      </c>
      <c r="H1934" s="80">
        <v>16.345867110768911</v>
      </c>
    </row>
    <row r="1935" spans="2:8" x14ac:dyDescent="0.6">
      <c r="B1935" s="75" t="s">
        <v>135</v>
      </c>
      <c r="C1935" s="75" t="str">
        <f t="shared" si="30"/>
        <v>Louisiana Arkla Basin</v>
      </c>
      <c r="D1935" s="97" t="s">
        <v>431</v>
      </c>
      <c r="E1935" s="83" t="s">
        <v>290</v>
      </c>
      <c r="F1935" s="82">
        <v>43.66184414564998</v>
      </c>
      <c r="G1935" s="81">
        <v>0</v>
      </c>
      <c r="H1935" s="80">
        <v>0</v>
      </c>
    </row>
    <row r="1936" spans="2:8" x14ac:dyDescent="0.6">
      <c r="B1936" s="75" t="s">
        <v>135</v>
      </c>
      <c r="C1936" s="75" t="str">
        <f t="shared" si="30"/>
        <v>Louisiana Arkla Basin</v>
      </c>
      <c r="D1936" s="97" t="s">
        <v>431</v>
      </c>
      <c r="E1936" s="83" t="s">
        <v>289</v>
      </c>
      <c r="F1936" s="82">
        <v>43.671844145649978</v>
      </c>
      <c r="G1936" s="81">
        <v>0.17491976048156871</v>
      </c>
      <c r="H1936" s="80">
        <v>8.745988024078434</v>
      </c>
    </row>
    <row r="1937" spans="2:8" x14ac:dyDescent="0.6">
      <c r="B1937" s="75" t="s">
        <v>135</v>
      </c>
      <c r="C1937" s="75" t="str">
        <f t="shared" si="30"/>
        <v>Louisiana Arkla Basin</v>
      </c>
      <c r="D1937" s="97" t="s">
        <v>431</v>
      </c>
      <c r="E1937" s="83" t="s">
        <v>288</v>
      </c>
      <c r="F1937" s="82">
        <v>48.513160161833312</v>
      </c>
      <c r="G1937" s="81">
        <v>0</v>
      </c>
      <c r="H1937" s="80">
        <v>0</v>
      </c>
    </row>
    <row r="1938" spans="2:8" x14ac:dyDescent="0.6">
      <c r="B1938" s="75" t="s">
        <v>135</v>
      </c>
      <c r="C1938" s="75" t="str">
        <f t="shared" si="30"/>
        <v>Louisiana Arkla Basin</v>
      </c>
      <c r="D1938" s="97" t="s">
        <v>431</v>
      </c>
      <c r="E1938" s="83" t="s">
        <v>287</v>
      </c>
      <c r="F1938" s="82">
        <v>48.52316016183331</v>
      </c>
      <c r="G1938" s="81">
        <v>5.7192517327804469E-2</v>
      </c>
      <c r="H1938" s="80">
        <v>2.8596258663902234</v>
      </c>
    </row>
    <row r="1939" spans="2:8" x14ac:dyDescent="0.6">
      <c r="B1939" s="75" t="s">
        <v>135</v>
      </c>
      <c r="C1939" s="75" t="str">
        <f t="shared" si="30"/>
        <v>Louisiana Arkla Basin</v>
      </c>
      <c r="D1939" s="97" t="s">
        <v>431</v>
      </c>
      <c r="E1939" s="83" t="s">
        <v>286</v>
      </c>
      <c r="F1939" s="82">
        <v>53.364476178016645</v>
      </c>
      <c r="G1939" s="81">
        <v>0</v>
      </c>
      <c r="H1939" s="80">
        <v>0</v>
      </c>
    </row>
    <row r="1940" spans="2:8" x14ac:dyDescent="0.6">
      <c r="B1940" s="75" t="s">
        <v>135</v>
      </c>
      <c r="C1940" s="75" t="str">
        <f t="shared" si="30"/>
        <v>Louisiana Arkla Basin</v>
      </c>
      <c r="D1940" s="97" t="s">
        <v>431</v>
      </c>
      <c r="E1940" s="83" t="s">
        <v>285</v>
      </c>
      <c r="F1940" s="82">
        <v>53.374476178016643</v>
      </c>
      <c r="G1940" s="81">
        <v>8.3802655755113781E-2</v>
      </c>
      <c r="H1940" s="80">
        <v>4.1901327877556884</v>
      </c>
    </row>
    <row r="1941" spans="2:8" x14ac:dyDescent="0.6">
      <c r="B1941" s="75" t="s">
        <v>135</v>
      </c>
      <c r="C1941" s="75" t="str">
        <f t="shared" si="30"/>
        <v>Louisiana Arkla Basin</v>
      </c>
      <c r="D1941" s="97" t="s">
        <v>431</v>
      </c>
      <c r="E1941" s="83" t="s">
        <v>284</v>
      </c>
      <c r="F1941" s="82">
        <v>58.215792194199977</v>
      </c>
      <c r="G1941" s="81">
        <v>9.6727357309156714E-2</v>
      </c>
      <c r="H1941" s="80">
        <v>4.8363678654578361</v>
      </c>
    </row>
    <row r="1942" spans="2:8" ht="13.75" thickBot="1" x14ac:dyDescent="0.75">
      <c r="B1942" s="75" t="s">
        <v>135</v>
      </c>
      <c r="C1942" s="75" t="str">
        <f t="shared" si="30"/>
        <v>Louisiana Arkla Basin</v>
      </c>
      <c r="D1942" s="98" t="s">
        <v>431</v>
      </c>
      <c r="E1942" s="79" t="s">
        <v>282</v>
      </c>
      <c r="F1942" s="78">
        <v>58.225792194199975</v>
      </c>
      <c r="G1942" s="77">
        <v>0.21624189172650585</v>
      </c>
      <c r="H1942" s="76">
        <v>10.812094586325291</v>
      </c>
    </row>
    <row r="1943" spans="2:8" x14ac:dyDescent="0.6">
      <c r="B1943" s="75" t="s">
        <v>135</v>
      </c>
      <c r="C1943" s="75" t="str">
        <f t="shared" si="30"/>
        <v>Louisiana East Texas Basin</v>
      </c>
      <c r="D1943" s="96" t="s">
        <v>430</v>
      </c>
      <c r="E1943" s="87" t="s">
        <v>320</v>
      </c>
      <c r="F1943" s="86">
        <v>-29.107896097099989</v>
      </c>
      <c r="G1943" s="85">
        <v>0</v>
      </c>
      <c r="H1943" s="84">
        <v>0</v>
      </c>
    </row>
    <row r="1944" spans="2:8" x14ac:dyDescent="0.6">
      <c r="B1944" s="75" t="s">
        <v>135</v>
      </c>
      <c r="C1944" s="75" t="str">
        <f t="shared" si="30"/>
        <v>Louisiana East Texas Basin</v>
      </c>
      <c r="D1944" s="97" t="s">
        <v>430</v>
      </c>
      <c r="E1944" s="83" t="s">
        <v>319</v>
      </c>
      <c r="F1944" s="82">
        <v>-29.097896097099987</v>
      </c>
      <c r="G1944" s="81">
        <v>0</v>
      </c>
      <c r="H1944" s="80">
        <v>0</v>
      </c>
    </row>
    <row r="1945" spans="2:8" x14ac:dyDescent="0.6">
      <c r="B1945" s="75" t="s">
        <v>135</v>
      </c>
      <c r="C1945" s="75" t="str">
        <f t="shared" si="30"/>
        <v>Louisiana East Texas Basin</v>
      </c>
      <c r="D1945" s="97" t="s">
        <v>430</v>
      </c>
      <c r="E1945" s="83" t="s">
        <v>318</v>
      </c>
      <c r="F1945" s="82">
        <v>-24.256580080916656</v>
      </c>
      <c r="G1945" s="81">
        <v>0</v>
      </c>
      <c r="H1945" s="80">
        <v>0</v>
      </c>
    </row>
    <row r="1946" spans="2:8" x14ac:dyDescent="0.6">
      <c r="B1946" s="75" t="s">
        <v>135</v>
      </c>
      <c r="C1946" s="75" t="str">
        <f t="shared" si="30"/>
        <v>Louisiana East Texas Basin</v>
      </c>
      <c r="D1946" s="97" t="s">
        <v>430</v>
      </c>
      <c r="E1946" s="83" t="s">
        <v>317</v>
      </c>
      <c r="F1946" s="82">
        <v>-24.246580080916655</v>
      </c>
      <c r="G1946" s="81">
        <v>0</v>
      </c>
      <c r="H1946" s="80">
        <v>0</v>
      </c>
    </row>
    <row r="1947" spans="2:8" x14ac:dyDescent="0.6">
      <c r="B1947" s="75" t="s">
        <v>135</v>
      </c>
      <c r="C1947" s="75" t="str">
        <f t="shared" si="30"/>
        <v>Louisiana East Texas Basin</v>
      </c>
      <c r="D1947" s="97" t="s">
        <v>430</v>
      </c>
      <c r="E1947" s="83" t="s">
        <v>316</v>
      </c>
      <c r="F1947" s="82">
        <v>-19.405264064733323</v>
      </c>
      <c r="G1947" s="81">
        <v>0</v>
      </c>
      <c r="H1947" s="80">
        <v>0</v>
      </c>
    </row>
    <row r="1948" spans="2:8" x14ac:dyDescent="0.6">
      <c r="B1948" s="75" t="s">
        <v>135</v>
      </c>
      <c r="C1948" s="75" t="str">
        <f t="shared" si="30"/>
        <v>Louisiana East Texas Basin</v>
      </c>
      <c r="D1948" s="97" t="s">
        <v>430</v>
      </c>
      <c r="E1948" s="83" t="s">
        <v>315</v>
      </c>
      <c r="F1948" s="82">
        <v>-19.395264064733322</v>
      </c>
      <c r="G1948" s="81">
        <v>0</v>
      </c>
      <c r="H1948" s="80">
        <v>0</v>
      </c>
    </row>
    <row r="1949" spans="2:8" x14ac:dyDescent="0.6">
      <c r="B1949" s="75" t="s">
        <v>135</v>
      </c>
      <c r="C1949" s="75" t="str">
        <f t="shared" si="30"/>
        <v>Louisiana East Texas Basin</v>
      </c>
      <c r="D1949" s="97" t="s">
        <v>430</v>
      </c>
      <c r="E1949" s="83" t="s">
        <v>314</v>
      </c>
      <c r="F1949" s="82">
        <v>-14.553948048549994</v>
      </c>
      <c r="G1949" s="81">
        <v>0</v>
      </c>
      <c r="H1949" s="80">
        <v>0</v>
      </c>
    </row>
    <row r="1950" spans="2:8" x14ac:dyDescent="0.6">
      <c r="B1950" s="75" t="s">
        <v>135</v>
      </c>
      <c r="C1950" s="75" t="str">
        <f t="shared" si="30"/>
        <v>Louisiana East Texas Basin</v>
      </c>
      <c r="D1950" s="97" t="s">
        <v>430</v>
      </c>
      <c r="E1950" s="83" t="s">
        <v>313</v>
      </c>
      <c r="F1950" s="82">
        <v>-14.543948048549995</v>
      </c>
      <c r="G1950" s="81">
        <v>0</v>
      </c>
      <c r="H1950" s="80">
        <v>0</v>
      </c>
    </row>
    <row r="1951" spans="2:8" x14ac:dyDescent="0.6">
      <c r="B1951" s="75" t="s">
        <v>135</v>
      </c>
      <c r="C1951" s="75" t="str">
        <f t="shared" si="30"/>
        <v>Louisiana East Texas Basin</v>
      </c>
      <c r="D1951" s="97" t="s">
        <v>430</v>
      </c>
      <c r="E1951" s="83" t="s">
        <v>312</v>
      </c>
      <c r="F1951" s="82">
        <v>-9.7026320323666617</v>
      </c>
      <c r="G1951" s="81">
        <v>0</v>
      </c>
      <c r="H1951" s="80">
        <v>0</v>
      </c>
    </row>
    <row r="1952" spans="2:8" x14ac:dyDescent="0.6">
      <c r="B1952" s="75" t="s">
        <v>135</v>
      </c>
      <c r="C1952" s="75" t="str">
        <f t="shared" si="30"/>
        <v>Louisiana East Texas Basin</v>
      </c>
      <c r="D1952" s="97" t="s">
        <v>430</v>
      </c>
      <c r="E1952" s="83" t="s">
        <v>311</v>
      </c>
      <c r="F1952" s="82">
        <v>-9.6926320323666619</v>
      </c>
      <c r="G1952" s="81">
        <v>0</v>
      </c>
      <c r="H1952" s="80">
        <v>0</v>
      </c>
    </row>
    <row r="1953" spans="2:8" x14ac:dyDescent="0.6">
      <c r="B1953" s="75" t="s">
        <v>135</v>
      </c>
      <c r="C1953" s="75" t="str">
        <f t="shared" si="30"/>
        <v>Louisiana East Texas Basin</v>
      </c>
      <c r="D1953" s="97" t="s">
        <v>430</v>
      </c>
      <c r="E1953" s="83" t="s">
        <v>310</v>
      </c>
      <c r="F1953" s="82">
        <v>-4.8513160161833309</v>
      </c>
      <c r="G1953" s="81">
        <v>0</v>
      </c>
      <c r="H1953" s="80">
        <v>0</v>
      </c>
    </row>
    <row r="1954" spans="2:8" x14ac:dyDescent="0.6">
      <c r="B1954" s="75" t="s">
        <v>135</v>
      </c>
      <c r="C1954" s="75" t="str">
        <f t="shared" si="30"/>
        <v>Louisiana East Texas Basin</v>
      </c>
      <c r="D1954" s="97" t="s">
        <v>430</v>
      </c>
      <c r="E1954" s="83" t="s">
        <v>309</v>
      </c>
      <c r="F1954" s="82">
        <v>-4.8413160161833311</v>
      </c>
      <c r="G1954" s="81">
        <v>0</v>
      </c>
      <c r="H1954" s="80">
        <v>0</v>
      </c>
    </row>
    <row r="1955" spans="2:8" x14ac:dyDescent="0.6">
      <c r="B1955" s="75" t="s">
        <v>135</v>
      </c>
      <c r="C1955" s="75" t="str">
        <f t="shared" si="30"/>
        <v>Louisiana East Texas Basin</v>
      </c>
      <c r="D1955" s="97" t="s">
        <v>430</v>
      </c>
      <c r="E1955" s="83" t="s">
        <v>308</v>
      </c>
      <c r="F1955" s="82">
        <v>0</v>
      </c>
      <c r="G1955" s="81">
        <v>0</v>
      </c>
      <c r="H1955" s="80">
        <v>0</v>
      </c>
    </row>
    <row r="1956" spans="2:8" x14ac:dyDescent="0.6">
      <c r="B1956" s="75" t="s">
        <v>135</v>
      </c>
      <c r="C1956" s="75" t="str">
        <f t="shared" si="30"/>
        <v>Louisiana East Texas Basin</v>
      </c>
      <c r="D1956" s="97" t="s">
        <v>430</v>
      </c>
      <c r="E1956" s="83" t="s">
        <v>307</v>
      </c>
      <c r="F1956" s="82">
        <v>0.01</v>
      </c>
      <c r="G1956" s="81">
        <v>0</v>
      </c>
      <c r="H1956" s="80">
        <v>0</v>
      </c>
    </row>
    <row r="1957" spans="2:8" x14ac:dyDescent="0.6">
      <c r="B1957" s="75" t="s">
        <v>135</v>
      </c>
      <c r="C1957" s="75" t="str">
        <f t="shared" si="30"/>
        <v>Louisiana East Texas Basin</v>
      </c>
      <c r="D1957" s="97" t="s">
        <v>430</v>
      </c>
      <c r="E1957" s="83" t="s">
        <v>306</v>
      </c>
      <c r="F1957" s="82">
        <v>4.8513160161833309</v>
      </c>
      <c r="G1957" s="81">
        <v>0</v>
      </c>
      <c r="H1957" s="80">
        <v>0</v>
      </c>
    </row>
    <row r="1958" spans="2:8" x14ac:dyDescent="0.6">
      <c r="B1958" s="75" t="s">
        <v>135</v>
      </c>
      <c r="C1958" s="75" t="str">
        <f t="shared" si="30"/>
        <v>Louisiana East Texas Basin</v>
      </c>
      <c r="D1958" s="97" t="s">
        <v>430</v>
      </c>
      <c r="E1958" s="83" t="s">
        <v>305</v>
      </c>
      <c r="F1958" s="82">
        <v>4.8613160161833306</v>
      </c>
      <c r="G1958" s="81">
        <v>5.0270499759829303E-3</v>
      </c>
      <c r="H1958" s="80">
        <v>0.25135249879914656</v>
      </c>
    </row>
    <row r="1959" spans="2:8" x14ac:dyDescent="0.6">
      <c r="B1959" s="75" t="s">
        <v>135</v>
      </c>
      <c r="C1959" s="75" t="str">
        <f t="shared" si="30"/>
        <v>Louisiana East Texas Basin</v>
      </c>
      <c r="D1959" s="97" t="s">
        <v>430</v>
      </c>
      <c r="E1959" s="83" t="s">
        <v>304</v>
      </c>
      <c r="F1959" s="82">
        <v>9.7026320323666617</v>
      </c>
      <c r="G1959" s="81">
        <v>0</v>
      </c>
      <c r="H1959" s="80">
        <v>0</v>
      </c>
    </row>
    <row r="1960" spans="2:8" x14ac:dyDescent="0.6">
      <c r="B1960" s="75" t="s">
        <v>135</v>
      </c>
      <c r="C1960" s="75" t="str">
        <f t="shared" si="30"/>
        <v>Louisiana East Texas Basin</v>
      </c>
      <c r="D1960" s="97" t="s">
        <v>430</v>
      </c>
      <c r="E1960" s="83" t="s">
        <v>303</v>
      </c>
      <c r="F1960" s="82">
        <v>9.7126320323666615</v>
      </c>
      <c r="G1960" s="81">
        <v>4.0581279491605118</v>
      </c>
      <c r="H1960" s="80">
        <v>202.90639745802559</v>
      </c>
    </row>
    <row r="1961" spans="2:8" x14ac:dyDescent="0.6">
      <c r="B1961" s="75" t="s">
        <v>135</v>
      </c>
      <c r="C1961" s="75" t="str">
        <f t="shared" si="30"/>
        <v>Louisiana East Texas Basin</v>
      </c>
      <c r="D1961" s="97" t="s">
        <v>430</v>
      </c>
      <c r="E1961" s="83" t="s">
        <v>302</v>
      </c>
      <c r="F1961" s="82">
        <v>14.553948048549994</v>
      </c>
      <c r="G1961" s="81">
        <v>0</v>
      </c>
      <c r="H1961" s="80">
        <v>0</v>
      </c>
    </row>
    <row r="1962" spans="2:8" x14ac:dyDescent="0.6">
      <c r="B1962" s="75" t="s">
        <v>135</v>
      </c>
      <c r="C1962" s="75" t="str">
        <f t="shared" si="30"/>
        <v>Louisiana East Texas Basin</v>
      </c>
      <c r="D1962" s="97" t="s">
        <v>430</v>
      </c>
      <c r="E1962" s="83" t="s">
        <v>301</v>
      </c>
      <c r="F1962" s="82">
        <v>14.563948048549994</v>
      </c>
      <c r="G1962" s="81">
        <v>0.14524432898397452</v>
      </c>
      <c r="H1962" s="80">
        <v>7.2622164491987267</v>
      </c>
    </row>
    <row r="1963" spans="2:8" x14ac:dyDescent="0.6">
      <c r="B1963" s="75" t="s">
        <v>135</v>
      </c>
      <c r="C1963" s="75" t="str">
        <f t="shared" si="30"/>
        <v>Louisiana East Texas Basin</v>
      </c>
      <c r="D1963" s="97" t="s">
        <v>430</v>
      </c>
      <c r="E1963" s="83" t="s">
        <v>300</v>
      </c>
      <c r="F1963" s="82">
        <v>19.405264064733323</v>
      </c>
      <c r="G1963" s="81">
        <v>0</v>
      </c>
      <c r="H1963" s="80">
        <v>0</v>
      </c>
    </row>
    <row r="1964" spans="2:8" x14ac:dyDescent="0.6">
      <c r="B1964" s="75" t="s">
        <v>135</v>
      </c>
      <c r="C1964" s="75" t="str">
        <f t="shared" si="30"/>
        <v>Louisiana East Texas Basin</v>
      </c>
      <c r="D1964" s="97" t="s">
        <v>430</v>
      </c>
      <c r="E1964" s="83" t="s">
        <v>299</v>
      </c>
      <c r="F1964" s="82">
        <v>19.415264064733325</v>
      </c>
      <c r="G1964" s="81">
        <v>0</v>
      </c>
      <c r="H1964" s="80">
        <v>0</v>
      </c>
    </row>
    <row r="1965" spans="2:8" x14ac:dyDescent="0.6">
      <c r="B1965" s="75" t="s">
        <v>135</v>
      </c>
      <c r="C1965" s="75" t="str">
        <f t="shared" si="30"/>
        <v>Louisiana East Texas Basin</v>
      </c>
      <c r="D1965" s="97" t="s">
        <v>430</v>
      </c>
      <c r="E1965" s="83" t="s">
        <v>298</v>
      </c>
      <c r="F1965" s="82">
        <v>24.256580080916656</v>
      </c>
      <c r="G1965" s="81">
        <v>0</v>
      </c>
      <c r="H1965" s="80">
        <v>0</v>
      </c>
    </row>
    <row r="1966" spans="2:8" x14ac:dyDescent="0.6">
      <c r="B1966" s="75" t="s">
        <v>135</v>
      </c>
      <c r="C1966" s="75" t="str">
        <f t="shared" si="30"/>
        <v>Louisiana East Texas Basin</v>
      </c>
      <c r="D1966" s="97" t="s">
        <v>430</v>
      </c>
      <c r="E1966" s="83" t="s">
        <v>297</v>
      </c>
      <c r="F1966" s="82">
        <v>24.266580080916658</v>
      </c>
      <c r="G1966" s="81">
        <v>0</v>
      </c>
      <c r="H1966" s="80">
        <v>0</v>
      </c>
    </row>
    <row r="1967" spans="2:8" x14ac:dyDescent="0.6">
      <c r="B1967" s="75" t="s">
        <v>135</v>
      </c>
      <c r="C1967" s="75" t="str">
        <f t="shared" si="30"/>
        <v>Louisiana East Texas Basin</v>
      </c>
      <c r="D1967" s="97" t="s">
        <v>430</v>
      </c>
      <c r="E1967" s="83" t="s">
        <v>296</v>
      </c>
      <c r="F1967" s="82">
        <v>29.107896097099989</v>
      </c>
      <c r="G1967" s="81">
        <v>0</v>
      </c>
      <c r="H1967" s="80">
        <v>0</v>
      </c>
    </row>
    <row r="1968" spans="2:8" x14ac:dyDescent="0.6">
      <c r="B1968" s="75" t="s">
        <v>135</v>
      </c>
      <c r="C1968" s="75" t="str">
        <f t="shared" si="30"/>
        <v>Louisiana East Texas Basin</v>
      </c>
      <c r="D1968" s="97" t="s">
        <v>430</v>
      </c>
      <c r="E1968" s="83" t="s">
        <v>295</v>
      </c>
      <c r="F1968" s="82">
        <v>29.11789609709999</v>
      </c>
      <c r="G1968" s="81">
        <v>1.3528235629871335E-2</v>
      </c>
      <c r="H1968" s="80">
        <v>0.67641178149356673</v>
      </c>
    </row>
    <row r="1969" spans="2:8" x14ac:dyDescent="0.6">
      <c r="B1969" s="75" t="s">
        <v>135</v>
      </c>
      <c r="C1969" s="75" t="str">
        <f t="shared" si="30"/>
        <v>Louisiana East Texas Basin</v>
      </c>
      <c r="D1969" s="97" t="s">
        <v>430</v>
      </c>
      <c r="E1969" s="83" t="s">
        <v>294</v>
      </c>
      <c r="F1969" s="82">
        <v>33.959212113283321</v>
      </c>
      <c r="G1969" s="81">
        <v>0</v>
      </c>
      <c r="H1969" s="80">
        <v>0</v>
      </c>
    </row>
    <row r="1970" spans="2:8" x14ac:dyDescent="0.6">
      <c r="B1970" s="75" t="s">
        <v>135</v>
      </c>
      <c r="C1970" s="75" t="str">
        <f t="shared" si="30"/>
        <v>Louisiana East Texas Basin</v>
      </c>
      <c r="D1970" s="97" t="s">
        <v>430</v>
      </c>
      <c r="E1970" s="83" t="s">
        <v>293</v>
      </c>
      <c r="F1970" s="82">
        <v>33.969212113283319</v>
      </c>
      <c r="G1970" s="81">
        <v>0</v>
      </c>
      <c r="H1970" s="80">
        <v>0</v>
      </c>
    </row>
    <row r="1971" spans="2:8" x14ac:dyDescent="0.6">
      <c r="B1971" s="75" t="s">
        <v>135</v>
      </c>
      <c r="C1971" s="75" t="str">
        <f t="shared" si="30"/>
        <v>Louisiana East Texas Basin</v>
      </c>
      <c r="D1971" s="97" t="s">
        <v>430</v>
      </c>
      <c r="E1971" s="83" t="s">
        <v>292</v>
      </c>
      <c r="F1971" s="82">
        <v>38.810528129466647</v>
      </c>
      <c r="G1971" s="81">
        <v>0</v>
      </c>
      <c r="H1971" s="80">
        <v>0</v>
      </c>
    </row>
    <row r="1972" spans="2:8" x14ac:dyDescent="0.6">
      <c r="B1972" s="75" t="s">
        <v>135</v>
      </c>
      <c r="C1972" s="75" t="str">
        <f t="shared" si="30"/>
        <v>Louisiana East Texas Basin</v>
      </c>
      <c r="D1972" s="97" t="s">
        <v>430</v>
      </c>
      <c r="E1972" s="83" t="s">
        <v>291</v>
      </c>
      <c r="F1972" s="82">
        <v>38.820528129466645</v>
      </c>
      <c r="G1972" s="81">
        <v>0</v>
      </c>
      <c r="H1972" s="80">
        <v>0</v>
      </c>
    </row>
    <row r="1973" spans="2:8" x14ac:dyDescent="0.6">
      <c r="B1973" s="75" t="s">
        <v>135</v>
      </c>
      <c r="C1973" s="75" t="str">
        <f t="shared" si="30"/>
        <v>Louisiana East Texas Basin</v>
      </c>
      <c r="D1973" s="97" t="s">
        <v>430</v>
      </c>
      <c r="E1973" s="83" t="s">
        <v>290</v>
      </c>
      <c r="F1973" s="82">
        <v>43.66184414564998</v>
      </c>
      <c r="G1973" s="81">
        <v>0</v>
      </c>
      <c r="H1973" s="80">
        <v>0</v>
      </c>
    </row>
    <row r="1974" spans="2:8" x14ac:dyDescent="0.6">
      <c r="B1974" s="75" t="s">
        <v>135</v>
      </c>
      <c r="C1974" s="75" t="str">
        <f t="shared" si="30"/>
        <v>Louisiana East Texas Basin</v>
      </c>
      <c r="D1974" s="97" t="s">
        <v>430</v>
      </c>
      <c r="E1974" s="83" t="s">
        <v>289</v>
      </c>
      <c r="F1974" s="82">
        <v>43.671844145649978</v>
      </c>
      <c r="G1974" s="81">
        <v>0</v>
      </c>
      <c r="H1974" s="80">
        <v>0</v>
      </c>
    </row>
    <row r="1975" spans="2:8" x14ac:dyDescent="0.6">
      <c r="B1975" s="75" t="s">
        <v>135</v>
      </c>
      <c r="C1975" s="75" t="str">
        <f t="shared" si="30"/>
        <v>Louisiana East Texas Basin</v>
      </c>
      <c r="D1975" s="97" t="s">
        <v>430</v>
      </c>
      <c r="E1975" s="83" t="s">
        <v>288</v>
      </c>
      <c r="F1975" s="82">
        <v>48.513160161833312</v>
      </c>
      <c r="G1975" s="81">
        <v>0</v>
      </c>
      <c r="H1975" s="80">
        <v>0</v>
      </c>
    </row>
    <row r="1976" spans="2:8" x14ac:dyDescent="0.6">
      <c r="B1976" s="75" t="s">
        <v>135</v>
      </c>
      <c r="C1976" s="75" t="str">
        <f t="shared" si="30"/>
        <v>Louisiana East Texas Basin</v>
      </c>
      <c r="D1976" s="97" t="s">
        <v>430</v>
      </c>
      <c r="E1976" s="83" t="s">
        <v>287</v>
      </c>
      <c r="F1976" s="82">
        <v>48.52316016183331</v>
      </c>
      <c r="G1976" s="81">
        <v>6.2597521636066598E-3</v>
      </c>
      <c r="H1976" s="80">
        <v>0.312987608180333</v>
      </c>
    </row>
    <row r="1977" spans="2:8" x14ac:dyDescent="0.6">
      <c r="B1977" s="75" t="s">
        <v>135</v>
      </c>
      <c r="C1977" s="75" t="str">
        <f t="shared" si="30"/>
        <v>Louisiana East Texas Basin</v>
      </c>
      <c r="D1977" s="97" t="s">
        <v>430</v>
      </c>
      <c r="E1977" s="83" t="s">
        <v>286</v>
      </c>
      <c r="F1977" s="82">
        <v>53.364476178016645</v>
      </c>
      <c r="G1977" s="81">
        <v>0</v>
      </c>
      <c r="H1977" s="80">
        <v>0</v>
      </c>
    </row>
    <row r="1978" spans="2:8" x14ac:dyDescent="0.6">
      <c r="B1978" s="75" t="s">
        <v>135</v>
      </c>
      <c r="C1978" s="75" t="str">
        <f t="shared" si="30"/>
        <v>Louisiana East Texas Basin</v>
      </c>
      <c r="D1978" s="97" t="s">
        <v>430</v>
      </c>
      <c r="E1978" s="83" t="s">
        <v>285</v>
      </c>
      <c r="F1978" s="82">
        <v>53.374476178016643</v>
      </c>
      <c r="G1978" s="81">
        <v>0</v>
      </c>
      <c r="H1978" s="80">
        <v>0</v>
      </c>
    </row>
    <row r="1979" spans="2:8" x14ac:dyDescent="0.6">
      <c r="B1979" s="75" t="s">
        <v>135</v>
      </c>
      <c r="C1979" s="75" t="str">
        <f t="shared" si="30"/>
        <v>Louisiana East Texas Basin</v>
      </c>
      <c r="D1979" s="97" t="s">
        <v>430</v>
      </c>
      <c r="E1979" s="83" t="s">
        <v>284</v>
      </c>
      <c r="F1979" s="82">
        <v>58.215792194199977</v>
      </c>
      <c r="G1979" s="81">
        <v>0</v>
      </c>
      <c r="H1979" s="80">
        <v>0</v>
      </c>
    </row>
    <row r="1980" spans="2:8" ht="13.75" thickBot="1" x14ac:dyDescent="0.75">
      <c r="B1980" s="75" t="s">
        <v>135</v>
      </c>
      <c r="C1980" s="75" t="str">
        <f t="shared" si="30"/>
        <v>Louisiana East Texas Basin</v>
      </c>
      <c r="D1980" s="98" t="s">
        <v>430</v>
      </c>
      <c r="E1980" s="79" t="s">
        <v>282</v>
      </c>
      <c r="F1980" s="78">
        <v>58.225792194199975</v>
      </c>
      <c r="G1980" s="77">
        <v>0</v>
      </c>
      <c r="H1980" s="76">
        <v>0</v>
      </c>
    </row>
    <row r="1981" spans="2:8" x14ac:dyDescent="0.6">
      <c r="B1981" s="75" t="s">
        <v>135</v>
      </c>
      <c r="C1981" s="75" t="str">
        <f t="shared" si="30"/>
        <v>Louisiana Gulf Coast Basin (LA, TX)</v>
      </c>
      <c r="D1981" s="96" t="s">
        <v>429</v>
      </c>
      <c r="E1981" s="87" t="s">
        <v>320</v>
      </c>
      <c r="F1981" s="86">
        <v>-29.107896097099989</v>
      </c>
      <c r="G1981" s="85">
        <v>3.3429632940058105</v>
      </c>
      <c r="H1981" s="84">
        <v>167.14816470029055</v>
      </c>
    </row>
    <row r="1982" spans="2:8" x14ac:dyDescent="0.6">
      <c r="B1982" s="75" t="s">
        <v>135</v>
      </c>
      <c r="C1982" s="75" t="str">
        <f t="shared" si="30"/>
        <v>Louisiana Gulf Coast Basin (LA, TX)</v>
      </c>
      <c r="D1982" s="97" t="s">
        <v>429</v>
      </c>
      <c r="E1982" s="83" t="s">
        <v>319</v>
      </c>
      <c r="F1982" s="82">
        <v>-29.097896097099987</v>
      </c>
      <c r="G1982" s="81">
        <v>0</v>
      </c>
      <c r="H1982" s="80">
        <v>0</v>
      </c>
    </row>
    <row r="1983" spans="2:8" x14ac:dyDescent="0.6">
      <c r="B1983" s="75" t="s">
        <v>135</v>
      </c>
      <c r="C1983" s="75" t="str">
        <f t="shared" si="30"/>
        <v>Louisiana Gulf Coast Basin (LA, TX)</v>
      </c>
      <c r="D1983" s="97" t="s">
        <v>429</v>
      </c>
      <c r="E1983" s="83" t="s">
        <v>318</v>
      </c>
      <c r="F1983" s="82">
        <v>-24.256580080916656</v>
      </c>
      <c r="G1983" s="81">
        <v>0.70306590455576923</v>
      </c>
      <c r="H1983" s="80">
        <v>35.153295227788462</v>
      </c>
    </row>
    <row r="1984" spans="2:8" x14ac:dyDescent="0.6">
      <c r="B1984" s="75" t="s">
        <v>135</v>
      </c>
      <c r="C1984" s="75" t="str">
        <f t="shared" si="30"/>
        <v>Louisiana Gulf Coast Basin (LA, TX)</v>
      </c>
      <c r="D1984" s="97" t="s">
        <v>429</v>
      </c>
      <c r="E1984" s="83" t="s">
        <v>317</v>
      </c>
      <c r="F1984" s="82">
        <v>-24.246580080916655</v>
      </c>
      <c r="G1984" s="81">
        <v>0</v>
      </c>
      <c r="H1984" s="80">
        <v>0</v>
      </c>
    </row>
    <row r="1985" spans="2:8" x14ac:dyDescent="0.6">
      <c r="B1985" s="75" t="s">
        <v>135</v>
      </c>
      <c r="C1985" s="75" t="str">
        <f t="shared" si="30"/>
        <v>Louisiana Gulf Coast Basin (LA, TX)</v>
      </c>
      <c r="D1985" s="97" t="s">
        <v>429</v>
      </c>
      <c r="E1985" s="83" t="s">
        <v>316</v>
      </c>
      <c r="F1985" s="82">
        <v>-19.405264064733323</v>
      </c>
      <c r="G1985" s="81">
        <v>1.8367613994816105</v>
      </c>
      <c r="H1985" s="80">
        <v>91.83806997408054</v>
      </c>
    </row>
    <row r="1986" spans="2:8" x14ac:dyDescent="0.6">
      <c r="B1986" s="75" t="s">
        <v>135</v>
      </c>
      <c r="C1986" s="75" t="str">
        <f t="shared" si="30"/>
        <v>Louisiana Gulf Coast Basin (LA, TX)</v>
      </c>
      <c r="D1986" s="97" t="s">
        <v>429</v>
      </c>
      <c r="E1986" s="83" t="s">
        <v>315</v>
      </c>
      <c r="F1986" s="82">
        <v>-19.395264064733322</v>
      </c>
      <c r="G1986" s="81">
        <v>0</v>
      </c>
      <c r="H1986" s="80">
        <v>0</v>
      </c>
    </row>
    <row r="1987" spans="2:8" x14ac:dyDescent="0.6">
      <c r="B1987" s="75" t="s">
        <v>135</v>
      </c>
      <c r="C1987" s="75" t="str">
        <f t="shared" si="30"/>
        <v>Louisiana Gulf Coast Basin (LA, TX)</v>
      </c>
      <c r="D1987" s="97" t="s">
        <v>429</v>
      </c>
      <c r="E1987" s="83" t="s">
        <v>314</v>
      </c>
      <c r="F1987" s="82">
        <v>-14.553948048549994</v>
      </c>
      <c r="G1987" s="81">
        <v>1.7347552132433439</v>
      </c>
      <c r="H1987" s="80">
        <v>86.73776066216719</v>
      </c>
    </row>
    <row r="1988" spans="2:8" x14ac:dyDescent="0.6">
      <c r="B1988" s="75" t="s">
        <v>135</v>
      </c>
      <c r="C1988" s="75" t="str">
        <f t="shared" si="30"/>
        <v>Louisiana Gulf Coast Basin (LA, TX)</v>
      </c>
      <c r="D1988" s="97" t="s">
        <v>429</v>
      </c>
      <c r="E1988" s="83" t="s">
        <v>313</v>
      </c>
      <c r="F1988" s="82">
        <v>-14.543948048549995</v>
      </c>
      <c r="G1988" s="81">
        <v>0</v>
      </c>
      <c r="H1988" s="80">
        <v>0</v>
      </c>
    </row>
    <row r="1989" spans="2:8" x14ac:dyDescent="0.6">
      <c r="B1989" s="75" t="s">
        <v>135</v>
      </c>
      <c r="C1989" s="75" t="str">
        <f t="shared" ref="C1989:C2052" si="31">IF(D1989="",C1988,D1989)</f>
        <v>Louisiana Gulf Coast Basin (LA, TX)</v>
      </c>
      <c r="D1989" s="97" t="s">
        <v>429</v>
      </c>
      <c r="E1989" s="83" t="s">
        <v>312</v>
      </c>
      <c r="F1989" s="82">
        <v>-9.7026320323666617</v>
      </c>
      <c r="G1989" s="81">
        <v>3.5837955699032102</v>
      </c>
      <c r="H1989" s="80">
        <v>179.18977849516048</v>
      </c>
    </row>
    <row r="1990" spans="2:8" x14ac:dyDescent="0.6">
      <c r="B1990" s="75" t="s">
        <v>135</v>
      </c>
      <c r="C1990" s="75" t="str">
        <f t="shared" si="31"/>
        <v>Louisiana Gulf Coast Basin (LA, TX)</v>
      </c>
      <c r="D1990" s="97" t="s">
        <v>429</v>
      </c>
      <c r="E1990" s="83" t="s">
        <v>311</v>
      </c>
      <c r="F1990" s="82">
        <v>-9.6926320323666619</v>
      </c>
      <c r="G1990" s="81">
        <v>0</v>
      </c>
      <c r="H1990" s="80">
        <v>0</v>
      </c>
    </row>
    <row r="1991" spans="2:8" x14ac:dyDescent="0.6">
      <c r="B1991" s="75" t="s">
        <v>135</v>
      </c>
      <c r="C1991" s="75" t="str">
        <f t="shared" si="31"/>
        <v>Louisiana Gulf Coast Basin (LA, TX)</v>
      </c>
      <c r="D1991" s="97" t="s">
        <v>429</v>
      </c>
      <c r="E1991" s="83" t="s">
        <v>310</v>
      </c>
      <c r="F1991" s="82">
        <v>-4.8513160161833309</v>
      </c>
      <c r="G1991" s="81">
        <v>1.7169320189309238</v>
      </c>
      <c r="H1991" s="80">
        <v>85.846600946546189</v>
      </c>
    </row>
    <row r="1992" spans="2:8" x14ac:dyDescent="0.6">
      <c r="B1992" s="75" t="s">
        <v>135</v>
      </c>
      <c r="C1992" s="75" t="str">
        <f t="shared" si="31"/>
        <v>Louisiana Gulf Coast Basin (LA, TX)</v>
      </c>
      <c r="D1992" s="97" t="s">
        <v>429</v>
      </c>
      <c r="E1992" s="83" t="s">
        <v>309</v>
      </c>
      <c r="F1992" s="82">
        <v>-4.8413160161833311</v>
      </c>
      <c r="G1992" s="81">
        <v>0</v>
      </c>
      <c r="H1992" s="80">
        <v>0</v>
      </c>
    </row>
    <row r="1993" spans="2:8" x14ac:dyDescent="0.6">
      <c r="B1993" s="75" t="s">
        <v>135</v>
      </c>
      <c r="C1993" s="75" t="str">
        <f t="shared" si="31"/>
        <v>Louisiana Gulf Coast Basin (LA, TX)</v>
      </c>
      <c r="D1993" s="97" t="s">
        <v>429</v>
      </c>
      <c r="E1993" s="83" t="s">
        <v>308</v>
      </c>
      <c r="F1993" s="82">
        <v>0</v>
      </c>
      <c r="G1993" s="81">
        <v>0.63597150576634098</v>
      </c>
      <c r="H1993" s="80">
        <v>31.79857528831705</v>
      </c>
    </row>
    <row r="1994" spans="2:8" x14ac:dyDescent="0.6">
      <c r="B1994" s="75" t="s">
        <v>135</v>
      </c>
      <c r="C1994" s="75" t="str">
        <f t="shared" si="31"/>
        <v>Louisiana Gulf Coast Basin (LA, TX)</v>
      </c>
      <c r="D1994" s="97" t="s">
        <v>429</v>
      </c>
      <c r="E1994" s="83" t="s">
        <v>307</v>
      </c>
      <c r="F1994" s="82">
        <v>0.01</v>
      </c>
      <c r="G1994" s="81">
        <v>0</v>
      </c>
      <c r="H1994" s="80">
        <v>0</v>
      </c>
    </row>
    <row r="1995" spans="2:8" x14ac:dyDescent="0.6">
      <c r="B1995" s="75" t="s">
        <v>135</v>
      </c>
      <c r="C1995" s="75" t="str">
        <f t="shared" si="31"/>
        <v>Louisiana Gulf Coast Basin (LA, TX)</v>
      </c>
      <c r="D1995" s="97" t="s">
        <v>429</v>
      </c>
      <c r="E1995" s="83" t="s">
        <v>306</v>
      </c>
      <c r="F1995" s="82">
        <v>4.8513160161833309</v>
      </c>
      <c r="G1995" s="81">
        <v>0.79213758517110611</v>
      </c>
      <c r="H1995" s="80">
        <v>39.606879258555303</v>
      </c>
    </row>
    <row r="1996" spans="2:8" x14ac:dyDescent="0.6">
      <c r="B1996" s="75" t="s">
        <v>135</v>
      </c>
      <c r="C1996" s="75" t="str">
        <f t="shared" si="31"/>
        <v>Louisiana Gulf Coast Basin (LA, TX)</v>
      </c>
      <c r="D1996" s="97" t="s">
        <v>429</v>
      </c>
      <c r="E1996" s="83" t="s">
        <v>305</v>
      </c>
      <c r="F1996" s="82">
        <v>4.8613160161833306</v>
      </c>
      <c r="G1996" s="81">
        <v>1.5560930891293927</v>
      </c>
      <c r="H1996" s="80">
        <v>77.804654456469635</v>
      </c>
    </row>
    <row r="1997" spans="2:8" x14ac:dyDescent="0.6">
      <c r="B1997" s="75" t="s">
        <v>135</v>
      </c>
      <c r="C1997" s="75" t="str">
        <f t="shared" si="31"/>
        <v>Louisiana Gulf Coast Basin (LA, TX)</v>
      </c>
      <c r="D1997" s="97" t="s">
        <v>429</v>
      </c>
      <c r="E1997" s="83" t="s">
        <v>304</v>
      </c>
      <c r="F1997" s="82">
        <v>9.7026320323666617</v>
      </c>
      <c r="G1997" s="81">
        <v>0.24349628311428351</v>
      </c>
      <c r="H1997" s="80">
        <v>12.174814155714174</v>
      </c>
    </row>
    <row r="1998" spans="2:8" x14ac:dyDescent="0.6">
      <c r="B1998" s="75" t="s">
        <v>135</v>
      </c>
      <c r="C1998" s="75" t="str">
        <f t="shared" si="31"/>
        <v>Louisiana Gulf Coast Basin (LA, TX)</v>
      </c>
      <c r="D1998" s="97" t="s">
        <v>429</v>
      </c>
      <c r="E1998" s="83" t="s">
        <v>303</v>
      </c>
      <c r="F1998" s="82">
        <v>9.7126320323666615</v>
      </c>
      <c r="G1998" s="81">
        <v>1792.0888284884447</v>
      </c>
      <c r="H1998" s="80">
        <v>89604.441424422228</v>
      </c>
    </row>
    <row r="1999" spans="2:8" x14ac:dyDescent="0.6">
      <c r="B1999" s="75" t="s">
        <v>135</v>
      </c>
      <c r="C1999" s="75" t="str">
        <f t="shared" si="31"/>
        <v>Louisiana Gulf Coast Basin (LA, TX)</v>
      </c>
      <c r="D1999" s="97" t="s">
        <v>429</v>
      </c>
      <c r="E1999" s="83" t="s">
        <v>302</v>
      </c>
      <c r="F1999" s="82">
        <v>14.553948048549994</v>
      </c>
      <c r="G1999" s="81">
        <v>0</v>
      </c>
      <c r="H1999" s="80">
        <v>0</v>
      </c>
    </row>
    <row r="2000" spans="2:8" x14ac:dyDescent="0.6">
      <c r="B2000" s="75" t="s">
        <v>135</v>
      </c>
      <c r="C2000" s="75" t="str">
        <f t="shared" si="31"/>
        <v>Louisiana Gulf Coast Basin (LA, TX)</v>
      </c>
      <c r="D2000" s="97" t="s">
        <v>429</v>
      </c>
      <c r="E2000" s="83" t="s">
        <v>301</v>
      </c>
      <c r="F2000" s="82">
        <v>14.563948048549994</v>
      </c>
      <c r="G2000" s="81">
        <v>108.26526484749043</v>
      </c>
      <c r="H2000" s="80">
        <v>5413.2632423745217</v>
      </c>
    </row>
    <row r="2001" spans="2:8" x14ac:dyDescent="0.6">
      <c r="B2001" s="75" t="s">
        <v>135</v>
      </c>
      <c r="C2001" s="75" t="str">
        <f t="shared" si="31"/>
        <v>Louisiana Gulf Coast Basin (LA, TX)</v>
      </c>
      <c r="D2001" s="97" t="s">
        <v>429</v>
      </c>
      <c r="E2001" s="83" t="s">
        <v>300</v>
      </c>
      <c r="F2001" s="82">
        <v>19.405264064733323</v>
      </c>
      <c r="G2001" s="81">
        <v>0.11661935578107531</v>
      </c>
      <c r="H2001" s="80">
        <v>5.8309677890537657</v>
      </c>
    </row>
    <row r="2002" spans="2:8" x14ac:dyDescent="0.6">
      <c r="B2002" s="75" t="s">
        <v>135</v>
      </c>
      <c r="C2002" s="75" t="str">
        <f t="shared" si="31"/>
        <v>Louisiana Gulf Coast Basin (LA, TX)</v>
      </c>
      <c r="D2002" s="97" t="s">
        <v>429</v>
      </c>
      <c r="E2002" s="83" t="s">
        <v>299</v>
      </c>
      <c r="F2002" s="82">
        <v>19.415264064733325</v>
      </c>
      <c r="G2002" s="81">
        <v>31.990400396143656</v>
      </c>
      <c r="H2002" s="80">
        <v>1599.5200198071827</v>
      </c>
    </row>
    <row r="2003" spans="2:8" x14ac:dyDescent="0.6">
      <c r="B2003" s="75" t="s">
        <v>135</v>
      </c>
      <c r="C2003" s="75" t="str">
        <f t="shared" si="31"/>
        <v>Louisiana Gulf Coast Basin (LA, TX)</v>
      </c>
      <c r="D2003" s="97" t="s">
        <v>429</v>
      </c>
      <c r="E2003" s="83" t="s">
        <v>298</v>
      </c>
      <c r="F2003" s="82">
        <v>24.256580080916656</v>
      </c>
      <c r="G2003" s="81">
        <v>0</v>
      </c>
      <c r="H2003" s="80">
        <v>0</v>
      </c>
    </row>
    <row r="2004" spans="2:8" x14ac:dyDescent="0.6">
      <c r="B2004" s="75" t="s">
        <v>135</v>
      </c>
      <c r="C2004" s="75" t="str">
        <f t="shared" si="31"/>
        <v>Louisiana Gulf Coast Basin (LA, TX)</v>
      </c>
      <c r="D2004" s="97" t="s">
        <v>429</v>
      </c>
      <c r="E2004" s="83" t="s">
        <v>297</v>
      </c>
      <c r="F2004" s="82">
        <v>24.266580080916658</v>
      </c>
      <c r="G2004" s="81">
        <v>6.5800028076886417</v>
      </c>
      <c r="H2004" s="80">
        <v>329.00014038443209</v>
      </c>
    </row>
    <row r="2005" spans="2:8" x14ac:dyDescent="0.6">
      <c r="B2005" s="75" t="s">
        <v>135</v>
      </c>
      <c r="C2005" s="75" t="str">
        <f t="shared" si="31"/>
        <v>Louisiana Gulf Coast Basin (LA, TX)</v>
      </c>
      <c r="D2005" s="97" t="s">
        <v>429</v>
      </c>
      <c r="E2005" s="83" t="s">
        <v>296</v>
      </c>
      <c r="F2005" s="82">
        <v>29.107896097099989</v>
      </c>
      <c r="G2005" s="81">
        <v>0</v>
      </c>
      <c r="H2005" s="80">
        <v>0</v>
      </c>
    </row>
    <row r="2006" spans="2:8" x14ac:dyDescent="0.6">
      <c r="B2006" s="75" t="s">
        <v>135</v>
      </c>
      <c r="C2006" s="75" t="str">
        <f t="shared" si="31"/>
        <v>Louisiana Gulf Coast Basin (LA, TX)</v>
      </c>
      <c r="D2006" s="97" t="s">
        <v>429</v>
      </c>
      <c r="E2006" s="83" t="s">
        <v>295</v>
      </c>
      <c r="F2006" s="82">
        <v>29.11789609709999</v>
      </c>
      <c r="G2006" s="81">
        <v>1.9507077313513015</v>
      </c>
      <c r="H2006" s="80">
        <v>97.53538656756507</v>
      </c>
    </row>
    <row r="2007" spans="2:8" x14ac:dyDescent="0.6">
      <c r="B2007" s="75" t="s">
        <v>135</v>
      </c>
      <c r="C2007" s="75" t="str">
        <f t="shared" si="31"/>
        <v>Louisiana Gulf Coast Basin (LA, TX)</v>
      </c>
      <c r="D2007" s="97" t="s">
        <v>429</v>
      </c>
      <c r="E2007" s="83" t="s">
        <v>294</v>
      </c>
      <c r="F2007" s="82">
        <v>33.959212113283321</v>
      </c>
      <c r="G2007" s="81">
        <v>0</v>
      </c>
      <c r="H2007" s="80">
        <v>0</v>
      </c>
    </row>
    <row r="2008" spans="2:8" x14ac:dyDescent="0.6">
      <c r="B2008" s="75" t="s">
        <v>135</v>
      </c>
      <c r="C2008" s="75" t="str">
        <f t="shared" si="31"/>
        <v>Louisiana Gulf Coast Basin (LA, TX)</v>
      </c>
      <c r="D2008" s="97" t="s">
        <v>429</v>
      </c>
      <c r="E2008" s="83" t="s">
        <v>293</v>
      </c>
      <c r="F2008" s="82">
        <v>33.969212113283319</v>
      </c>
      <c r="G2008" s="81">
        <v>19.291511462051862</v>
      </c>
      <c r="H2008" s="80">
        <v>964.57557310259313</v>
      </c>
    </row>
    <row r="2009" spans="2:8" x14ac:dyDescent="0.6">
      <c r="B2009" s="75" t="s">
        <v>135</v>
      </c>
      <c r="C2009" s="75" t="str">
        <f t="shared" si="31"/>
        <v>Louisiana Gulf Coast Basin (LA, TX)</v>
      </c>
      <c r="D2009" s="97" t="s">
        <v>429</v>
      </c>
      <c r="E2009" s="83" t="s">
        <v>292</v>
      </c>
      <c r="F2009" s="82">
        <v>38.810528129466647</v>
      </c>
      <c r="G2009" s="81">
        <v>0</v>
      </c>
      <c r="H2009" s="80">
        <v>0</v>
      </c>
    </row>
    <row r="2010" spans="2:8" x14ac:dyDescent="0.6">
      <c r="B2010" s="75" t="s">
        <v>135</v>
      </c>
      <c r="C2010" s="75" t="str">
        <f t="shared" si="31"/>
        <v>Louisiana Gulf Coast Basin (LA, TX)</v>
      </c>
      <c r="D2010" s="97" t="s">
        <v>429</v>
      </c>
      <c r="E2010" s="83" t="s">
        <v>291</v>
      </c>
      <c r="F2010" s="82">
        <v>38.820528129466645</v>
      </c>
      <c r="G2010" s="81">
        <v>0.40635306754327744</v>
      </c>
      <c r="H2010" s="80">
        <v>20.317653377163875</v>
      </c>
    </row>
    <row r="2011" spans="2:8" x14ac:dyDescent="0.6">
      <c r="B2011" s="75" t="s">
        <v>135</v>
      </c>
      <c r="C2011" s="75" t="str">
        <f t="shared" si="31"/>
        <v>Louisiana Gulf Coast Basin (LA, TX)</v>
      </c>
      <c r="D2011" s="97" t="s">
        <v>429</v>
      </c>
      <c r="E2011" s="83" t="s">
        <v>290</v>
      </c>
      <c r="F2011" s="82">
        <v>43.66184414564998</v>
      </c>
      <c r="G2011" s="81">
        <v>0</v>
      </c>
      <c r="H2011" s="80">
        <v>0</v>
      </c>
    </row>
    <row r="2012" spans="2:8" x14ac:dyDescent="0.6">
      <c r="B2012" s="75" t="s">
        <v>135</v>
      </c>
      <c r="C2012" s="75" t="str">
        <f t="shared" si="31"/>
        <v>Louisiana Gulf Coast Basin (LA, TX)</v>
      </c>
      <c r="D2012" s="97" t="s">
        <v>429</v>
      </c>
      <c r="E2012" s="83" t="s">
        <v>289</v>
      </c>
      <c r="F2012" s="82">
        <v>43.671844145649978</v>
      </c>
      <c r="G2012" s="81">
        <v>0.32930131798262613</v>
      </c>
      <c r="H2012" s="80">
        <v>16.465065899131307</v>
      </c>
    </row>
    <row r="2013" spans="2:8" x14ac:dyDescent="0.6">
      <c r="B2013" s="75" t="s">
        <v>135</v>
      </c>
      <c r="C2013" s="75" t="str">
        <f t="shared" si="31"/>
        <v>Louisiana Gulf Coast Basin (LA, TX)</v>
      </c>
      <c r="D2013" s="97" t="s">
        <v>429</v>
      </c>
      <c r="E2013" s="83" t="s">
        <v>288</v>
      </c>
      <c r="F2013" s="82">
        <v>48.513160161833312</v>
      </c>
      <c r="G2013" s="81">
        <v>0</v>
      </c>
      <c r="H2013" s="80">
        <v>0</v>
      </c>
    </row>
    <row r="2014" spans="2:8" x14ac:dyDescent="0.6">
      <c r="B2014" s="75" t="s">
        <v>135</v>
      </c>
      <c r="C2014" s="75" t="str">
        <f t="shared" si="31"/>
        <v>Louisiana Gulf Coast Basin (LA, TX)</v>
      </c>
      <c r="D2014" s="97" t="s">
        <v>429</v>
      </c>
      <c r="E2014" s="83" t="s">
        <v>287</v>
      </c>
      <c r="F2014" s="82">
        <v>48.52316016183331</v>
      </c>
      <c r="G2014" s="81">
        <v>0.13071788736663167</v>
      </c>
      <c r="H2014" s="80">
        <v>6.5358943683315838</v>
      </c>
    </row>
    <row r="2015" spans="2:8" x14ac:dyDescent="0.6">
      <c r="B2015" s="75" t="s">
        <v>135</v>
      </c>
      <c r="C2015" s="75" t="str">
        <f t="shared" si="31"/>
        <v>Louisiana Gulf Coast Basin (LA, TX)</v>
      </c>
      <c r="D2015" s="97" t="s">
        <v>429</v>
      </c>
      <c r="E2015" s="83" t="s">
        <v>286</v>
      </c>
      <c r="F2015" s="82">
        <v>53.364476178016645</v>
      </c>
      <c r="G2015" s="81">
        <v>0</v>
      </c>
      <c r="H2015" s="80">
        <v>0</v>
      </c>
    </row>
    <row r="2016" spans="2:8" x14ac:dyDescent="0.6">
      <c r="B2016" s="75" t="s">
        <v>135</v>
      </c>
      <c r="C2016" s="75" t="str">
        <f t="shared" si="31"/>
        <v>Louisiana Gulf Coast Basin (LA, TX)</v>
      </c>
      <c r="D2016" s="97" t="s">
        <v>429</v>
      </c>
      <c r="E2016" s="83" t="s">
        <v>285</v>
      </c>
      <c r="F2016" s="82">
        <v>53.374476178016643</v>
      </c>
      <c r="G2016" s="81">
        <v>0.13622576742025636</v>
      </c>
      <c r="H2016" s="80">
        <v>6.811288371012818</v>
      </c>
    </row>
    <row r="2017" spans="2:8" x14ac:dyDescent="0.6">
      <c r="B2017" s="75" t="s">
        <v>135</v>
      </c>
      <c r="C2017" s="75" t="str">
        <f t="shared" si="31"/>
        <v>Louisiana Gulf Coast Basin (LA, TX)</v>
      </c>
      <c r="D2017" s="97" t="s">
        <v>429</v>
      </c>
      <c r="E2017" s="83" t="s">
        <v>284</v>
      </c>
      <c r="F2017" s="82">
        <v>58.215792194199977</v>
      </c>
      <c r="G2017" s="81">
        <v>0.51140107953791425</v>
      </c>
      <c r="H2017" s="80">
        <v>25.570053976895714</v>
      </c>
    </row>
    <row r="2018" spans="2:8" ht="13.75" thickBot="1" x14ac:dyDescent="0.75">
      <c r="B2018" s="75" t="s">
        <v>135</v>
      </c>
      <c r="C2018" s="75" t="str">
        <f t="shared" si="31"/>
        <v>Louisiana Gulf Coast Basin (LA, TX)</v>
      </c>
      <c r="D2018" s="98" t="s">
        <v>429</v>
      </c>
      <c r="E2018" s="79" t="s">
        <v>282</v>
      </c>
      <c r="F2018" s="78">
        <v>58.225792194199975</v>
      </c>
      <c r="G2018" s="77">
        <v>0.35786193057257648</v>
      </c>
      <c r="H2018" s="76">
        <v>17.893096528628824</v>
      </c>
    </row>
    <row r="2019" spans="2:8" x14ac:dyDescent="0.6">
      <c r="B2019" s="75" t="s">
        <v>135</v>
      </c>
      <c r="C2019" s="75" t="str">
        <f t="shared" si="31"/>
        <v>Louisiana Mid-Gulf Coast Basin</v>
      </c>
      <c r="D2019" s="96" t="s">
        <v>428</v>
      </c>
      <c r="E2019" s="87" t="s">
        <v>320</v>
      </c>
      <c r="F2019" s="86">
        <v>-29.107896097099989</v>
      </c>
      <c r="G2019" s="85">
        <v>0</v>
      </c>
      <c r="H2019" s="84">
        <v>0</v>
      </c>
    </row>
    <row r="2020" spans="2:8" x14ac:dyDescent="0.6">
      <c r="B2020" s="75" t="s">
        <v>135</v>
      </c>
      <c r="C2020" s="75" t="str">
        <f t="shared" si="31"/>
        <v>Louisiana Mid-Gulf Coast Basin</v>
      </c>
      <c r="D2020" s="97" t="s">
        <v>428</v>
      </c>
      <c r="E2020" s="83" t="s">
        <v>319</v>
      </c>
      <c r="F2020" s="82">
        <v>-29.097896097099987</v>
      </c>
      <c r="G2020" s="81">
        <v>0</v>
      </c>
      <c r="H2020" s="80">
        <v>0</v>
      </c>
    </row>
    <row r="2021" spans="2:8" x14ac:dyDescent="0.6">
      <c r="B2021" s="75" t="s">
        <v>135</v>
      </c>
      <c r="C2021" s="75" t="str">
        <f t="shared" si="31"/>
        <v>Louisiana Mid-Gulf Coast Basin</v>
      </c>
      <c r="D2021" s="97" t="s">
        <v>428</v>
      </c>
      <c r="E2021" s="83" t="s">
        <v>318</v>
      </c>
      <c r="F2021" s="82">
        <v>-24.256580080916656</v>
      </c>
      <c r="G2021" s="81">
        <v>0</v>
      </c>
      <c r="H2021" s="80">
        <v>0</v>
      </c>
    </row>
    <row r="2022" spans="2:8" x14ac:dyDescent="0.6">
      <c r="B2022" s="75" t="s">
        <v>135</v>
      </c>
      <c r="C2022" s="75" t="str">
        <f t="shared" si="31"/>
        <v>Louisiana Mid-Gulf Coast Basin</v>
      </c>
      <c r="D2022" s="97" t="s">
        <v>428</v>
      </c>
      <c r="E2022" s="83" t="s">
        <v>317</v>
      </c>
      <c r="F2022" s="82">
        <v>-24.246580080916655</v>
      </c>
      <c r="G2022" s="81">
        <v>0</v>
      </c>
      <c r="H2022" s="80">
        <v>0</v>
      </c>
    </row>
    <row r="2023" spans="2:8" x14ac:dyDescent="0.6">
      <c r="B2023" s="75" t="s">
        <v>135</v>
      </c>
      <c r="C2023" s="75" t="str">
        <f t="shared" si="31"/>
        <v>Louisiana Mid-Gulf Coast Basin</v>
      </c>
      <c r="D2023" s="97" t="s">
        <v>428</v>
      </c>
      <c r="E2023" s="83" t="s">
        <v>316</v>
      </c>
      <c r="F2023" s="82">
        <v>-19.405264064733323</v>
      </c>
      <c r="G2023" s="81">
        <v>0</v>
      </c>
      <c r="H2023" s="80">
        <v>0</v>
      </c>
    </row>
    <row r="2024" spans="2:8" x14ac:dyDescent="0.6">
      <c r="B2024" s="75" t="s">
        <v>135</v>
      </c>
      <c r="C2024" s="75" t="str">
        <f t="shared" si="31"/>
        <v>Louisiana Mid-Gulf Coast Basin</v>
      </c>
      <c r="D2024" s="97" t="s">
        <v>428</v>
      </c>
      <c r="E2024" s="83" t="s">
        <v>315</v>
      </c>
      <c r="F2024" s="82">
        <v>-19.395264064733322</v>
      </c>
      <c r="G2024" s="81">
        <v>0</v>
      </c>
      <c r="H2024" s="80">
        <v>0</v>
      </c>
    </row>
    <row r="2025" spans="2:8" x14ac:dyDescent="0.6">
      <c r="B2025" s="75" t="s">
        <v>135</v>
      </c>
      <c r="C2025" s="75" t="str">
        <f t="shared" si="31"/>
        <v>Louisiana Mid-Gulf Coast Basin</v>
      </c>
      <c r="D2025" s="97" t="s">
        <v>428</v>
      </c>
      <c r="E2025" s="83" t="s">
        <v>314</v>
      </c>
      <c r="F2025" s="82">
        <v>-14.553948048549994</v>
      </c>
      <c r="G2025" s="81">
        <v>0</v>
      </c>
      <c r="H2025" s="80">
        <v>0</v>
      </c>
    </row>
    <row r="2026" spans="2:8" x14ac:dyDescent="0.6">
      <c r="B2026" s="75" t="s">
        <v>135</v>
      </c>
      <c r="C2026" s="75" t="str">
        <f t="shared" si="31"/>
        <v>Louisiana Mid-Gulf Coast Basin</v>
      </c>
      <c r="D2026" s="97" t="s">
        <v>428</v>
      </c>
      <c r="E2026" s="83" t="s">
        <v>313</v>
      </c>
      <c r="F2026" s="82">
        <v>-14.543948048549995</v>
      </c>
      <c r="G2026" s="81">
        <v>0</v>
      </c>
      <c r="H2026" s="80">
        <v>0</v>
      </c>
    </row>
    <row r="2027" spans="2:8" x14ac:dyDescent="0.6">
      <c r="B2027" s="75" t="s">
        <v>135</v>
      </c>
      <c r="C2027" s="75" t="str">
        <f t="shared" si="31"/>
        <v>Louisiana Mid-Gulf Coast Basin</v>
      </c>
      <c r="D2027" s="97" t="s">
        <v>428</v>
      </c>
      <c r="E2027" s="83" t="s">
        <v>312</v>
      </c>
      <c r="F2027" s="82">
        <v>-9.7026320323666617</v>
      </c>
      <c r="G2027" s="81">
        <v>0</v>
      </c>
      <c r="H2027" s="80">
        <v>0</v>
      </c>
    </row>
    <row r="2028" spans="2:8" x14ac:dyDescent="0.6">
      <c r="B2028" s="75" t="s">
        <v>135</v>
      </c>
      <c r="C2028" s="75" t="str">
        <f t="shared" si="31"/>
        <v>Louisiana Mid-Gulf Coast Basin</v>
      </c>
      <c r="D2028" s="97" t="s">
        <v>428</v>
      </c>
      <c r="E2028" s="83" t="s">
        <v>311</v>
      </c>
      <c r="F2028" s="82">
        <v>-9.6926320323666619</v>
      </c>
      <c r="G2028" s="81">
        <v>0</v>
      </c>
      <c r="H2028" s="80">
        <v>0</v>
      </c>
    </row>
    <row r="2029" spans="2:8" x14ac:dyDescent="0.6">
      <c r="B2029" s="75" t="s">
        <v>135</v>
      </c>
      <c r="C2029" s="75" t="str">
        <f t="shared" si="31"/>
        <v>Louisiana Mid-Gulf Coast Basin</v>
      </c>
      <c r="D2029" s="97" t="s">
        <v>428</v>
      </c>
      <c r="E2029" s="83" t="s">
        <v>310</v>
      </c>
      <c r="F2029" s="82">
        <v>-4.8513160161833309</v>
      </c>
      <c r="G2029" s="81">
        <v>0</v>
      </c>
      <c r="H2029" s="80">
        <v>0</v>
      </c>
    </row>
    <row r="2030" spans="2:8" x14ac:dyDescent="0.6">
      <c r="B2030" s="75" t="s">
        <v>135</v>
      </c>
      <c r="C2030" s="75" t="str">
        <f t="shared" si="31"/>
        <v>Louisiana Mid-Gulf Coast Basin</v>
      </c>
      <c r="D2030" s="97" t="s">
        <v>428</v>
      </c>
      <c r="E2030" s="83" t="s">
        <v>309</v>
      </c>
      <c r="F2030" s="82">
        <v>-4.8413160161833311</v>
      </c>
      <c r="G2030" s="81">
        <v>0</v>
      </c>
      <c r="H2030" s="80">
        <v>0</v>
      </c>
    </row>
    <row r="2031" spans="2:8" x14ac:dyDescent="0.6">
      <c r="B2031" s="75" t="s">
        <v>135</v>
      </c>
      <c r="C2031" s="75" t="str">
        <f t="shared" si="31"/>
        <v>Louisiana Mid-Gulf Coast Basin</v>
      </c>
      <c r="D2031" s="97" t="s">
        <v>428</v>
      </c>
      <c r="E2031" s="83" t="s">
        <v>308</v>
      </c>
      <c r="F2031" s="82">
        <v>0</v>
      </c>
      <c r="G2031" s="81">
        <v>0</v>
      </c>
      <c r="H2031" s="80">
        <v>0</v>
      </c>
    </row>
    <row r="2032" spans="2:8" x14ac:dyDescent="0.6">
      <c r="B2032" s="75" t="s">
        <v>135</v>
      </c>
      <c r="C2032" s="75" t="str">
        <f t="shared" si="31"/>
        <v>Louisiana Mid-Gulf Coast Basin</v>
      </c>
      <c r="D2032" s="97" t="s">
        <v>428</v>
      </c>
      <c r="E2032" s="83" t="s">
        <v>307</v>
      </c>
      <c r="F2032" s="82">
        <v>0.01</v>
      </c>
      <c r="G2032" s="81">
        <v>0</v>
      </c>
      <c r="H2032" s="80">
        <v>0</v>
      </c>
    </row>
    <row r="2033" spans="2:8" x14ac:dyDescent="0.6">
      <c r="B2033" s="75" t="s">
        <v>135</v>
      </c>
      <c r="C2033" s="75" t="str">
        <f t="shared" si="31"/>
        <v>Louisiana Mid-Gulf Coast Basin</v>
      </c>
      <c r="D2033" s="97" t="s">
        <v>428</v>
      </c>
      <c r="E2033" s="83" t="s">
        <v>306</v>
      </c>
      <c r="F2033" s="82">
        <v>4.8513160161833309</v>
      </c>
      <c r="G2033" s="81">
        <v>0</v>
      </c>
      <c r="H2033" s="80">
        <v>0</v>
      </c>
    </row>
    <row r="2034" spans="2:8" x14ac:dyDescent="0.6">
      <c r="B2034" s="75" t="s">
        <v>135</v>
      </c>
      <c r="C2034" s="75" t="str">
        <f t="shared" si="31"/>
        <v>Louisiana Mid-Gulf Coast Basin</v>
      </c>
      <c r="D2034" s="97" t="s">
        <v>428</v>
      </c>
      <c r="E2034" s="83" t="s">
        <v>305</v>
      </c>
      <c r="F2034" s="82">
        <v>4.8613160161833306</v>
      </c>
      <c r="G2034" s="81">
        <v>1.2302270750202501E-2</v>
      </c>
      <c r="H2034" s="80">
        <v>0.6151135375101251</v>
      </c>
    </row>
    <row r="2035" spans="2:8" x14ac:dyDescent="0.6">
      <c r="B2035" s="75" t="s">
        <v>135</v>
      </c>
      <c r="C2035" s="75" t="str">
        <f t="shared" si="31"/>
        <v>Louisiana Mid-Gulf Coast Basin</v>
      </c>
      <c r="D2035" s="97" t="s">
        <v>428</v>
      </c>
      <c r="E2035" s="83" t="s">
        <v>304</v>
      </c>
      <c r="F2035" s="82">
        <v>9.7026320323666617</v>
      </c>
      <c r="G2035" s="81">
        <v>0</v>
      </c>
      <c r="H2035" s="80">
        <v>0</v>
      </c>
    </row>
    <row r="2036" spans="2:8" x14ac:dyDescent="0.6">
      <c r="B2036" s="75" t="s">
        <v>135</v>
      </c>
      <c r="C2036" s="75" t="str">
        <f t="shared" si="31"/>
        <v>Louisiana Mid-Gulf Coast Basin</v>
      </c>
      <c r="D2036" s="97" t="s">
        <v>428</v>
      </c>
      <c r="E2036" s="83" t="s">
        <v>303</v>
      </c>
      <c r="F2036" s="82">
        <v>9.7126320323666615</v>
      </c>
      <c r="G2036" s="81">
        <v>3.7107638063362232</v>
      </c>
      <c r="H2036" s="80">
        <v>185.53819031681118</v>
      </c>
    </row>
    <row r="2037" spans="2:8" x14ac:dyDescent="0.6">
      <c r="B2037" s="75" t="s">
        <v>135</v>
      </c>
      <c r="C2037" s="75" t="str">
        <f t="shared" si="31"/>
        <v>Louisiana Mid-Gulf Coast Basin</v>
      </c>
      <c r="D2037" s="97" t="s">
        <v>428</v>
      </c>
      <c r="E2037" s="83" t="s">
        <v>302</v>
      </c>
      <c r="F2037" s="82">
        <v>14.553948048549994</v>
      </c>
      <c r="G2037" s="81">
        <v>0</v>
      </c>
      <c r="H2037" s="80">
        <v>0</v>
      </c>
    </row>
    <row r="2038" spans="2:8" x14ac:dyDescent="0.6">
      <c r="B2038" s="75" t="s">
        <v>135</v>
      </c>
      <c r="C2038" s="75" t="str">
        <f t="shared" si="31"/>
        <v>Louisiana Mid-Gulf Coast Basin</v>
      </c>
      <c r="D2038" s="97" t="s">
        <v>428</v>
      </c>
      <c r="E2038" s="83" t="s">
        <v>301</v>
      </c>
      <c r="F2038" s="82">
        <v>14.563948048549994</v>
      </c>
      <c r="G2038" s="81">
        <v>0.30532817373708826</v>
      </c>
      <c r="H2038" s="80">
        <v>15.266408686854412</v>
      </c>
    </row>
    <row r="2039" spans="2:8" x14ac:dyDescent="0.6">
      <c r="B2039" s="75" t="s">
        <v>135</v>
      </c>
      <c r="C2039" s="75" t="str">
        <f t="shared" si="31"/>
        <v>Louisiana Mid-Gulf Coast Basin</v>
      </c>
      <c r="D2039" s="97" t="s">
        <v>428</v>
      </c>
      <c r="E2039" s="83" t="s">
        <v>300</v>
      </c>
      <c r="F2039" s="82">
        <v>19.405264064733323</v>
      </c>
      <c r="G2039" s="81">
        <v>0</v>
      </c>
      <c r="H2039" s="80">
        <v>0</v>
      </c>
    </row>
    <row r="2040" spans="2:8" x14ac:dyDescent="0.6">
      <c r="B2040" s="75" t="s">
        <v>135</v>
      </c>
      <c r="C2040" s="75" t="str">
        <f t="shared" si="31"/>
        <v>Louisiana Mid-Gulf Coast Basin</v>
      </c>
      <c r="D2040" s="97" t="s">
        <v>428</v>
      </c>
      <c r="E2040" s="83" t="s">
        <v>299</v>
      </c>
      <c r="F2040" s="82">
        <v>19.415264064733325</v>
      </c>
      <c r="G2040" s="81">
        <v>2.5050837882467824E-2</v>
      </c>
      <c r="H2040" s="80">
        <v>1.2525418941233912</v>
      </c>
    </row>
    <row r="2041" spans="2:8" x14ac:dyDescent="0.6">
      <c r="B2041" s="75" t="s">
        <v>135</v>
      </c>
      <c r="C2041" s="75" t="str">
        <f t="shared" si="31"/>
        <v>Louisiana Mid-Gulf Coast Basin</v>
      </c>
      <c r="D2041" s="97" t="s">
        <v>428</v>
      </c>
      <c r="E2041" s="83" t="s">
        <v>298</v>
      </c>
      <c r="F2041" s="82">
        <v>24.256580080916656</v>
      </c>
      <c r="G2041" s="81">
        <v>0</v>
      </c>
      <c r="H2041" s="80">
        <v>0</v>
      </c>
    </row>
    <row r="2042" spans="2:8" x14ac:dyDescent="0.6">
      <c r="B2042" s="75" t="s">
        <v>135</v>
      </c>
      <c r="C2042" s="75" t="str">
        <f t="shared" si="31"/>
        <v>Louisiana Mid-Gulf Coast Basin</v>
      </c>
      <c r="D2042" s="97" t="s">
        <v>428</v>
      </c>
      <c r="E2042" s="83" t="s">
        <v>297</v>
      </c>
      <c r="F2042" s="82">
        <v>24.266580080916658</v>
      </c>
      <c r="G2042" s="81">
        <v>1.5824857408599995E-2</v>
      </c>
      <c r="H2042" s="80">
        <v>0.79124287042999986</v>
      </c>
    </row>
    <row r="2043" spans="2:8" x14ac:dyDescent="0.6">
      <c r="B2043" s="75" t="s">
        <v>135</v>
      </c>
      <c r="C2043" s="75" t="str">
        <f t="shared" si="31"/>
        <v>Louisiana Mid-Gulf Coast Basin</v>
      </c>
      <c r="D2043" s="97" t="s">
        <v>428</v>
      </c>
      <c r="E2043" s="83" t="s">
        <v>296</v>
      </c>
      <c r="F2043" s="82">
        <v>29.107896097099989</v>
      </c>
      <c r="G2043" s="81">
        <v>0</v>
      </c>
      <c r="H2043" s="80">
        <v>0</v>
      </c>
    </row>
    <row r="2044" spans="2:8" x14ac:dyDescent="0.6">
      <c r="B2044" s="75" t="s">
        <v>135</v>
      </c>
      <c r="C2044" s="75" t="str">
        <f t="shared" si="31"/>
        <v>Louisiana Mid-Gulf Coast Basin</v>
      </c>
      <c r="D2044" s="97" t="s">
        <v>428</v>
      </c>
      <c r="E2044" s="83" t="s">
        <v>295</v>
      </c>
      <c r="F2044" s="82">
        <v>29.11789609709999</v>
      </c>
      <c r="G2044" s="81">
        <v>2.8553455688809133E-2</v>
      </c>
      <c r="H2044" s="80">
        <v>1.4276727844404569</v>
      </c>
    </row>
    <row r="2045" spans="2:8" x14ac:dyDescent="0.6">
      <c r="B2045" s="75" t="s">
        <v>135</v>
      </c>
      <c r="C2045" s="75" t="str">
        <f t="shared" si="31"/>
        <v>Louisiana Mid-Gulf Coast Basin</v>
      </c>
      <c r="D2045" s="97" t="s">
        <v>428</v>
      </c>
      <c r="E2045" s="83" t="s">
        <v>294</v>
      </c>
      <c r="F2045" s="82">
        <v>33.959212113283321</v>
      </c>
      <c r="G2045" s="81">
        <v>0</v>
      </c>
      <c r="H2045" s="80">
        <v>0</v>
      </c>
    </row>
    <row r="2046" spans="2:8" x14ac:dyDescent="0.6">
      <c r="B2046" s="75" t="s">
        <v>135</v>
      </c>
      <c r="C2046" s="75" t="str">
        <f t="shared" si="31"/>
        <v>Louisiana Mid-Gulf Coast Basin</v>
      </c>
      <c r="D2046" s="97" t="s">
        <v>428</v>
      </c>
      <c r="E2046" s="83" t="s">
        <v>293</v>
      </c>
      <c r="F2046" s="82">
        <v>33.969212113283319</v>
      </c>
      <c r="G2046" s="81">
        <v>6.1234990016775957E-3</v>
      </c>
      <c r="H2046" s="80">
        <v>0.30617495008387974</v>
      </c>
    </row>
    <row r="2047" spans="2:8" x14ac:dyDescent="0.6">
      <c r="B2047" s="75" t="s">
        <v>135</v>
      </c>
      <c r="C2047" s="75" t="str">
        <f t="shared" si="31"/>
        <v>Louisiana Mid-Gulf Coast Basin</v>
      </c>
      <c r="D2047" s="97" t="s">
        <v>428</v>
      </c>
      <c r="E2047" s="83" t="s">
        <v>292</v>
      </c>
      <c r="F2047" s="82">
        <v>38.810528129466647</v>
      </c>
      <c r="G2047" s="81">
        <v>0</v>
      </c>
      <c r="H2047" s="80">
        <v>0</v>
      </c>
    </row>
    <row r="2048" spans="2:8" x14ac:dyDescent="0.6">
      <c r="B2048" s="75" t="s">
        <v>135</v>
      </c>
      <c r="C2048" s="75" t="str">
        <f t="shared" si="31"/>
        <v>Louisiana Mid-Gulf Coast Basin</v>
      </c>
      <c r="D2048" s="97" t="s">
        <v>428</v>
      </c>
      <c r="E2048" s="83" t="s">
        <v>291</v>
      </c>
      <c r="F2048" s="82">
        <v>38.820528129466645</v>
      </c>
      <c r="G2048" s="81">
        <v>0</v>
      </c>
      <c r="H2048" s="80">
        <v>0</v>
      </c>
    </row>
    <row r="2049" spans="2:8" x14ac:dyDescent="0.6">
      <c r="B2049" s="75" t="s">
        <v>135</v>
      </c>
      <c r="C2049" s="75" t="str">
        <f t="shared" si="31"/>
        <v>Louisiana Mid-Gulf Coast Basin</v>
      </c>
      <c r="D2049" s="97" t="s">
        <v>428</v>
      </c>
      <c r="E2049" s="83" t="s">
        <v>290</v>
      </c>
      <c r="F2049" s="82">
        <v>43.66184414564998</v>
      </c>
      <c r="G2049" s="81">
        <v>0</v>
      </c>
      <c r="H2049" s="80">
        <v>0</v>
      </c>
    </row>
    <row r="2050" spans="2:8" x14ac:dyDescent="0.6">
      <c r="B2050" s="75" t="s">
        <v>135</v>
      </c>
      <c r="C2050" s="75" t="str">
        <f t="shared" si="31"/>
        <v>Louisiana Mid-Gulf Coast Basin</v>
      </c>
      <c r="D2050" s="97" t="s">
        <v>428</v>
      </c>
      <c r="E2050" s="83" t="s">
        <v>289</v>
      </c>
      <c r="F2050" s="82">
        <v>43.671844145649978</v>
      </c>
      <c r="G2050" s="81">
        <v>3.3672051919905162E-3</v>
      </c>
      <c r="H2050" s="80">
        <v>0.1683602595995258</v>
      </c>
    </row>
    <row r="2051" spans="2:8" x14ac:dyDescent="0.6">
      <c r="B2051" s="75" t="s">
        <v>135</v>
      </c>
      <c r="C2051" s="75" t="str">
        <f t="shared" si="31"/>
        <v>Louisiana Mid-Gulf Coast Basin</v>
      </c>
      <c r="D2051" s="97" t="s">
        <v>428</v>
      </c>
      <c r="E2051" s="83" t="s">
        <v>288</v>
      </c>
      <c r="F2051" s="82">
        <v>48.513160161833312</v>
      </c>
      <c r="G2051" s="81">
        <v>0</v>
      </c>
      <c r="H2051" s="80">
        <v>0</v>
      </c>
    </row>
    <row r="2052" spans="2:8" x14ac:dyDescent="0.6">
      <c r="B2052" s="75" t="s">
        <v>135</v>
      </c>
      <c r="C2052" s="75" t="str">
        <f t="shared" si="31"/>
        <v>Louisiana Mid-Gulf Coast Basin</v>
      </c>
      <c r="D2052" s="97" t="s">
        <v>428</v>
      </c>
      <c r="E2052" s="83" t="s">
        <v>287</v>
      </c>
      <c r="F2052" s="82">
        <v>48.52316016183331</v>
      </c>
      <c r="G2052" s="81">
        <v>0</v>
      </c>
      <c r="H2052" s="80">
        <v>0</v>
      </c>
    </row>
    <row r="2053" spans="2:8" x14ac:dyDescent="0.6">
      <c r="B2053" s="75" t="s">
        <v>135</v>
      </c>
      <c r="C2053" s="75" t="str">
        <f t="shared" ref="C2053:C2116" si="32">IF(D2053="",C2052,D2053)</f>
        <v>Louisiana Mid-Gulf Coast Basin</v>
      </c>
      <c r="D2053" s="97" t="s">
        <v>428</v>
      </c>
      <c r="E2053" s="83" t="s">
        <v>286</v>
      </c>
      <c r="F2053" s="82">
        <v>53.364476178016645</v>
      </c>
      <c r="G2053" s="81">
        <v>0</v>
      </c>
      <c r="H2053" s="80">
        <v>0</v>
      </c>
    </row>
    <row r="2054" spans="2:8" x14ac:dyDescent="0.6">
      <c r="B2054" s="75" t="s">
        <v>135</v>
      </c>
      <c r="C2054" s="75" t="str">
        <f t="shared" si="32"/>
        <v>Louisiana Mid-Gulf Coast Basin</v>
      </c>
      <c r="D2054" s="97" t="s">
        <v>428</v>
      </c>
      <c r="E2054" s="83" t="s">
        <v>285</v>
      </c>
      <c r="F2054" s="82">
        <v>53.374476178016643</v>
      </c>
      <c r="G2054" s="81">
        <v>0</v>
      </c>
      <c r="H2054" s="80">
        <v>0</v>
      </c>
    </row>
    <row r="2055" spans="2:8" x14ac:dyDescent="0.6">
      <c r="B2055" s="75" t="s">
        <v>135</v>
      </c>
      <c r="C2055" s="75" t="str">
        <f t="shared" si="32"/>
        <v>Louisiana Mid-Gulf Coast Basin</v>
      </c>
      <c r="D2055" s="97" t="s">
        <v>428</v>
      </c>
      <c r="E2055" s="83" t="s">
        <v>284</v>
      </c>
      <c r="F2055" s="82">
        <v>58.215792194199977</v>
      </c>
      <c r="G2055" s="81">
        <v>0</v>
      </c>
      <c r="H2055" s="80">
        <v>0</v>
      </c>
    </row>
    <row r="2056" spans="2:8" ht="13.75" thickBot="1" x14ac:dyDescent="0.75">
      <c r="B2056" s="75" t="s">
        <v>135</v>
      </c>
      <c r="C2056" s="75" t="str">
        <f t="shared" si="32"/>
        <v>Louisiana Mid-Gulf Coast Basin</v>
      </c>
      <c r="D2056" s="98" t="s">
        <v>428</v>
      </c>
      <c r="E2056" s="79" t="s">
        <v>282</v>
      </c>
      <c r="F2056" s="78">
        <v>58.225792194199975</v>
      </c>
      <c r="G2056" s="77">
        <v>5.2156330775592263E-3</v>
      </c>
      <c r="H2056" s="76">
        <v>0.26078165387796132</v>
      </c>
    </row>
    <row r="2057" spans="2:8" x14ac:dyDescent="0.6">
      <c r="B2057" s="75" t="s">
        <v>139</v>
      </c>
      <c r="C2057" s="75" t="str">
        <f t="shared" si="32"/>
        <v>Maryland Appalachian Basin (Eastern Overthrust Area)</v>
      </c>
      <c r="D2057" s="96" t="s">
        <v>427</v>
      </c>
      <c r="E2057" s="87" t="s">
        <v>320</v>
      </c>
      <c r="F2057" s="86">
        <v>-29.107896097099989</v>
      </c>
      <c r="G2057" s="85">
        <v>0</v>
      </c>
      <c r="H2057" s="84">
        <v>0</v>
      </c>
    </row>
    <row r="2058" spans="2:8" x14ac:dyDescent="0.6">
      <c r="B2058" s="75" t="s">
        <v>139</v>
      </c>
      <c r="C2058" s="75" t="str">
        <f t="shared" si="32"/>
        <v>Maryland Appalachian Basin (Eastern Overthrust Area)</v>
      </c>
      <c r="D2058" s="97" t="s">
        <v>427</v>
      </c>
      <c r="E2058" s="83" t="s">
        <v>319</v>
      </c>
      <c r="F2058" s="82">
        <v>-29.097896097099987</v>
      </c>
      <c r="G2058" s="81">
        <v>0</v>
      </c>
      <c r="H2058" s="80">
        <v>0</v>
      </c>
    </row>
    <row r="2059" spans="2:8" x14ac:dyDescent="0.6">
      <c r="B2059" s="75" t="s">
        <v>139</v>
      </c>
      <c r="C2059" s="75" t="str">
        <f t="shared" si="32"/>
        <v>Maryland Appalachian Basin (Eastern Overthrust Area)</v>
      </c>
      <c r="D2059" s="97" t="s">
        <v>427</v>
      </c>
      <c r="E2059" s="83" t="s">
        <v>318</v>
      </c>
      <c r="F2059" s="82">
        <v>-24.256580080916656</v>
      </c>
      <c r="G2059" s="81">
        <v>0</v>
      </c>
      <c r="H2059" s="80">
        <v>0</v>
      </c>
    </row>
    <row r="2060" spans="2:8" x14ac:dyDescent="0.6">
      <c r="B2060" s="75" t="s">
        <v>139</v>
      </c>
      <c r="C2060" s="75" t="str">
        <f t="shared" si="32"/>
        <v>Maryland Appalachian Basin (Eastern Overthrust Area)</v>
      </c>
      <c r="D2060" s="97" t="s">
        <v>427</v>
      </c>
      <c r="E2060" s="83" t="s">
        <v>317</v>
      </c>
      <c r="F2060" s="82">
        <v>-24.246580080916655</v>
      </c>
      <c r="G2060" s="81">
        <v>0</v>
      </c>
      <c r="H2060" s="80">
        <v>0</v>
      </c>
    </row>
    <row r="2061" spans="2:8" x14ac:dyDescent="0.6">
      <c r="B2061" s="75" t="s">
        <v>139</v>
      </c>
      <c r="C2061" s="75" t="str">
        <f t="shared" si="32"/>
        <v>Maryland Appalachian Basin (Eastern Overthrust Area)</v>
      </c>
      <c r="D2061" s="97" t="s">
        <v>427</v>
      </c>
      <c r="E2061" s="83" t="s">
        <v>316</v>
      </c>
      <c r="F2061" s="82">
        <v>-19.405264064733323</v>
      </c>
      <c r="G2061" s="81">
        <v>0</v>
      </c>
      <c r="H2061" s="80">
        <v>0</v>
      </c>
    </row>
    <row r="2062" spans="2:8" x14ac:dyDescent="0.6">
      <c r="B2062" s="75" t="s">
        <v>139</v>
      </c>
      <c r="C2062" s="75" t="str">
        <f t="shared" si="32"/>
        <v>Maryland Appalachian Basin (Eastern Overthrust Area)</v>
      </c>
      <c r="D2062" s="97" t="s">
        <v>427</v>
      </c>
      <c r="E2062" s="83" t="s">
        <v>315</v>
      </c>
      <c r="F2062" s="82">
        <v>-19.395264064733322</v>
      </c>
      <c r="G2062" s="81">
        <v>0</v>
      </c>
      <c r="H2062" s="80">
        <v>0</v>
      </c>
    </row>
    <row r="2063" spans="2:8" x14ac:dyDescent="0.6">
      <c r="B2063" s="75" t="s">
        <v>139</v>
      </c>
      <c r="C2063" s="75" t="str">
        <f t="shared" si="32"/>
        <v>Maryland Appalachian Basin (Eastern Overthrust Area)</v>
      </c>
      <c r="D2063" s="97" t="s">
        <v>427</v>
      </c>
      <c r="E2063" s="83" t="s">
        <v>314</v>
      </c>
      <c r="F2063" s="82">
        <v>-14.553948048549994</v>
      </c>
      <c r="G2063" s="81">
        <v>0</v>
      </c>
      <c r="H2063" s="80">
        <v>0</v>
      </c>
    </row>
    <row r="2064" spans="2:8" x14ac:dyDescent="0.6">
      <c r="B2064" s="75" t="s">
        <v>139</v>
      </c>
      <c r="C2064" s="75" t="str">
        <f t="shared" si="32"/>
        <v>Maryland Appalachian Basin (Eastern Overthrust Area)</v>
      </c>
      <c r="D2064" s="97" t="s">
        <v>427</v>
      </c>
      <c r="E2064" s="83" t="s">
        <v>313</v>
      </c>
      <c r="F2064" s="82">
        <v>-14.543948048549995</v>
      </c>
      <c r="G2064" s="81">
        <v>0</v>
      </c>
      <c r="H2064" s="80">
        <v>0</v>
      </c>
    </row>
    <row r="2065" spans="2:8" x14ac:dyDescent="0.6">
      <c r="B2065" s="75" t="s">
        <v>139</v>
      </c>
      <c r="C2065" s="75" t="str">
        <f t="shared" si="32"/>
        <v>Maryland Appalachian Basin (Eastern Overthrust Area)</v>
      </c>
      <c r="D2065" s="97" t="s">
        <v>427</v>
      </c>
      <c r="E2065" s="83" t="s">
        <v>312</v>
      </c>
      <c r="F2065" s="82">
        <v>-9.7026320323666617</v>
      </c>
      <c r="G2065" s="81">
        <v>0</v>
      </c>
      <c r="H2065" s="80">
        <v>0</v>
      </c>
    </row>
    <row r="2066" spans="2:8" x14ac:dyDescent="0.6">
      <c r="B2066" s="75" t="s">
        <v>139</v>
      </c>
      <c r="C2066" s="75" t="str">
        <f t="shared" si="32"/>
        <v>Maryland Appalachian Basin (Eastern Overthrust Area)</v>
      </c>
      <c r="D2066" s="97" t="s">
        <v>427</v>
      </c>
      <c r="E2066" s="83" t="s">
        <v>311</v>
      </c>
      <c r="F2066" s="82">
        <v>-9.6926320323666619</v>
      </c>
      <c r="G2066" s="81">
        <v>0</v>
      </c>
      <c r="H2066" s="80">
        <v>0</v>
      </c>
    </row>
    <row r="2067" spans="2:8" x14ac:dyDescent="0.6">
      <c r="B2067" s="75" t="s">
        <v>139</v>
      </c>
      <c r="C2067" s="75" t="str">
        <f t="shared" si="32"/>
        <v>Maryland Appalachian Basin (Eastern Overthrust Area)</v>
      </c>
      <c r="D2067" s="97" t="s">
        <v>427</v>
      </c>
      <c r="E2067" s="83" t="s">
        <v>310</v>
      </c>
      <c r="F2067" s="82">
        <v>-4.8513160161833309</v>
      </c>
      <c r="G2067" s="81">
        <v>0</v>
      </c>
      <c r="H2067" s="80">
        <v>0</v>
      </c>
    </row>
    <row r="2068" spans="2:8" x14ac:dyDescent="0.6">
      <c r="B2068" s="75" t="s">
        <v>139</v>
      </c>
      <c r="C2068" s="75" t="str">
        <f t="shared" si="32"/>
        <v>Maryland Appalachian Basin (Eastern Overthrust Area)</v>
      </c>
      <c r="D2068" s="97" t="s">
        <v>427</v>
      </c>
      <c r="E2068" s="83" t="s">
        <v>309</v>
      </c>
      <c r="F2068" s="82">
        <v>-4.8413160161833311</v>
      </c>
      <c r="G2068" s="81">
        <v>0</v>
      </c>
      <c r="H2068" s="80">
        <v>0</v>
      </c>
    </row>
    <row r="2069" spans="2:8" x14ac:dyDescent="0.6">
      <c r="B2069" s="75" t="s">
        <v>139</v>
      </c>
      <c r="C2069" s="75" t="str">
        <f t="shared" si="32"/>
        <v>Maryland Appalachian Basin (Eastern Overthrust Area)</v>
      </c>
      <c r="D2069" s="97" t="s">
        <v>427</v>
      </c>
      <c r="E2069" s="83" t="s">
        <v>308</v>
      </c>
      <c r="F2069" s="82">
        <v>0</v>
      </c>
      <c r="G2069" s="81">
        <v>0</v>
      </c>
      <c r="H2069" s="80">
        <v>0</v>
      </c>
    </row>
    <row r="2070" spans="2:8" x14ac:dyDescent="0.6">
      <c r="B2070" s="75" t="s">
        <v>139</v>
      </c>
      <c r="C2070" s="75" t="str">
        <f t="shared" si="32"/>
        <v>Maryland Appalachian Basin (Eastern Overthrust Area)</v>
      </c>
      <c r="D2070" s="97" t="s">
        <v>427</v>
      </c>
      <c r="E2070" s="83" t="s">
        <v>307</v>
      </c>
      <c r="F2070" s="82">
        <v>0.01</v>
      </c>
      <c r="G2070" s="81">
        <v>0</v>
      </c>
      <c r="H2070" s="80">
        <v>0</v>
      </c>
    </row>
    <row r="2071" spans="2:8" x14ac:dyDescent="0.6">
      <c r="B2071" s="75" t="s">
        <v>139</v>
      </c>
      <c r="C2071" s="75" t="str">
        <f t="shared" si="32"/>
        <v>Maryland Appalachian Basin (Eastern Overthrust Area)</v>
      </c>
      <c r="D2071" s="97" t="s">
        <v>427</v>
      </c>
      <c r="E2071" s="83" t="s">
        <v>306</v>
      </c>
      <c r="F2071" s="82">
        <v>4.8513160161833309</v>
      </c>
      <c r="G2071" s="81">
        <v>0</v>
      </c>
      <c r="H2071" s="80">
        <v>0</v>
      </c>
    </row>
    <row r="2072" spans="2:8" x14ac:dyDescent="0.6">
      <c r="B2072" s="75" t="s">
        <v>139</v>
      </c>
      <c r="C2072" s="75" t="str">
        <f t="shared" si="32"/>
        <v>Maryland Appalachian Basin (Eastern Overthrust Area)</v>
      </c>
      <c r="D2072" s="97" t="s">
        <v>427</v>
      </c>
      <c r="E2072" s="83" t="s">
        <v>305</v>
      </c>
      <c r="F2072" s="82">
        <v>4.8613160161833306</v>
      </c>
      <c r="G2072" s="81">
        <v>1.9255339562710642E-3</v>
      </c>
      <c r="H2072" s="80">
        <v>9.6276697813553205E-2</v>
      </c>
    </row>
    <row r="2073" spans="2:8" x14ac:dyDescent="0.6">
      <c r="B2073" s="75" t="s">
        <v>139</v>
      </c>
      <c r="C2073" s="75" t="str">
        <f t="shared" si="32"/>
        <v>Maryland Appalachian Basin (Eastern Overthrust Area)</v>
      </c>
      <c r="D2073" s="97" t="s">
        <v>427</v>
      </c>
      <c r="E2073" s="83" t="s">
        <v>304</v>
      </c>
      <c r="F2073" s="82">
        <v>9.7026320323666617</v>
      </c>
      <c r="G2073" s="81">
        <v>0</v>
      </c>
      <c r="H2073" s="80">
        <v>0</v>
      </c>
    </row>
    <row r="2074" spans="2:8" x14ac:dyDescent="0.6">
      <c r="B2074" s="75" t="s">
        <v>139</v>
      </c>
      <c r="C2074" s="75" t="str">
        <f t="shared" si="32"/>
        <v>Maryland Appalachian Basin (Eastern Overthrust Area)</v>
      </c>
      <c r="D2074" s="97" t="s">
        <v>427</v>
      </c>
      <c r="E2074" s="83" t="s">
        <v>303</v>
      </c>
      <c r="F2074" s="82">
        <v>9.7126320323666615</v>
      </c>
      <c r="G2074" s="81">
        <v>0.89047956120643101</v>
      </c>
      <c r="H2074" s="80">
        <v>44.523978060321554</v>
      </c>
    </row>
    <row r="2075" spans="2:8" x14ac:dyDescent="0.6">
      <c r="B2075" s="75" t="s">
        <v>139</v>
      </c>
      <c r="C2075" s="75" t="str">
        <f t="shared" si="32"/>
        <v>Maryland Appalachian Basin (Eastern Overthrust Area)</v>
      </c>
      <c r="D2075" s="97" t="s">
        <v>427</v>
      </c>
      <c r="E2075" s="83" t="s">
        <v>302</v>
      </c>
      <c r="F2075" s="82">
        <v>14.553948048549994</v>
      </c>
      <c r="G2075" s="81">
        <v>0</v>
      </c>
      <c r="H2075" s="80">
        <v>0</v>
      </c>
    </row>
    <row r="2076" spans="2:8" x14ac:dyDescent="0.6">
      <c r="B2076" s="75" t="s">
        <v>139</v>
      </c>
      <c r="C2076" s="75" t="str">
        <f t="shared" si="32"/>
        <v>Maryland Appalachian Basin (Eastern Overthrust Area)</v>
      </c>
      <c r="D2076" s="97" t="s">
        <v>427</v>
      </c>
      <c r="E2076" s="83" t="s">
        <v>301</v>
      </c>
      <c r="F2076" s="82">
        <v>14.563948048549994</v>
      </c>
      <c r="G2076" s="81">
        <v>0.84421405242190783</v>
      </c>
      <c r="H2076" s="80">
        <v>42.210702621095393</v>
      </c>
    </row>
    <row r="2077" spans="2:8" x14ac:dyDescent="0.6">
      <c r="B2077" s="75" t="s">
        <v>139</v>
      </c>
      <c r="C2077" s="75" t="str">
        <f t="shared" si="32"/>
        <v>Maryland Appalachian Basin (Eastern Overthrust Area)</v>
      </c>
      <c r="D2077" s="97" t="s">
        <v>427</v>
      </c>
      <c r="E2077" s="83" t="s">
        <v>300</v>
      </c>
      <c r="F2077" s="82">
        <v>19.405264064733323</v>
      </c>
      <c r="G2077" s="81">
        <v>0</v>
      </c>
      <c r="H2077" s="80">
        <v>0</v>
      </c>
    </row>
    <row r="2078" spans="2:8" x14ac:dyDescent="0.6">
      <c r="B2078" s="75" t="s">
        <v>139</v>
      </c>
      <c r="C2078" s="75" t="str">
        <f t="shared" si="32"/>
        <v>Maryland Appalachian Basin (Eastern Overthrust Area)</v>
      </c>
      <c r="D2078" s="97" t="s">
        <v>427</v>
      </c>
      <c r="E2078" s="83" t="s">
        <v>299</v>
      </c>
      <c r="F2078" s="82">
        <v>19.415264064733325</v>
      </c>
      <c r="G2078" s="81">
        <v>0.1167933793030822</v>
      </c>
      <c r="H2078" s="80">
        <v>5.83966896515411</v>
      </c>
    </row>
    <row r="2079" spans="2:8" x14ac:dyDescent="0.6">
      <c r="B2079" s="75" t="s">
        <v>139</v>
      </c>
      <c r="C2079" s="75" t="str">
        <f t="shared" si="32"/>
        <v>Maryland Appalachian Basin (Eastern Overthrust Area)</v>
      </c>
      <c r="D2079" s="97" t="s">
        <v>427</v>
      </c>
      <c r="E2079" s="83" t="s">
        <v>298</v>
      </c>
      <c r="F2079" s="82">
        <v>24.256580080916656</v>
      </c>
      <c r="G2079" s="81">
        <v>0</v>
      </c>
      <c r="H2079" s="80">
        <v>0</v>
      </c>
    </row>
    <row r="2080" spans="2:8" x14ac:dyDescent="0.6">
      <c r="B2080" s="75" t="s">
        <v>139</v>
      </c>
      <c r="C2080" s="75" t="str">
        <f t="shared" si="32"/>
        <v>Maryland Appalachian Basin (Eastern Overthrust Area)</v>
      </c>
      <c r="D2080" s="97" t="s">
        <v>427</v>
      </c>
      <c r="E2080" s="83" t="s">
        <v>297</v>
      </c>
      <c r="F2080" s="82">
        <v>24.266580080916658</v>
      </c>
      <c r="G2080" s="81">
        <v>0</v>
      </c>
      <c r="H2080" s="80">
        <v>0</v>
      </c>
    </row>
    <row r="2081" spans="2:8" x14ac:dyDescent="0.6">
      <c r="B2081" s="75" t="s">
        <v>139</v>
      </c>
      <c r="C2081" s="75" t="str">
        <f t="shared" si="32"/>
        <v>Maryland Appalachian Basin (Eastern Overthrust Area)</v>
      </c>
      <c r="D2081" s="97" t="s">
        <v>427</v>
      </c>
      <c r="E2081" s="83" t="s">
        <v>296</v>
      </c>
      <c r="F2081" s="82">
        <v>29.107896097099989</v>
      </c>
      <c r="G2081" s="81">
        <v>0</v>
      </c>
      <c r="H2081" s="80">
        <v>0</v>
      </c>
    </row>
    <row r="2082" spans="2:8" x14ac:dyDescent="0.6">
      <c r="B2082" s="75" t="s">
        <v>139</v>
      </c>
      <c r="C2082" s="75" t="str">
        <f t="shared" si="32"/>
        <v>Maryland Appalachian Basin (Eastern Overthrust Area)</v>
      </c>
      <c r="D2082" s="97" t="s">
        <v>427</v>
      </c>
      <c r="E2082" s="83" t="s">
        <v>295</v>
      </c>
      <c r="F2082" s="82">
        <v>29.11789609709999</v>
      </c>
      <c r="G2082" s="81">
        <v>7.313902728416477E-3</v>
      </c>
      <c r="H2082" s="80">
        <v>0.36569513642082385</v>
      </c>
    </row>
    <row r="2083" spans="2:8" x14ac:dyDescent="0.6">
      <c r="B2083" s="75" t="s">
        <v>139</v>
      </c>
      <c r="C2083" s="75" t="str">
        <f t="shared" si="32"/>
        <v>Maryland Appalachian Basin (Eastern Overthrust Area)</v>
      </c>
      <c r="D2083" s="97" t="s">
        <v>427</v>
      </c>
      <c r="E2083" s="83" t="s">
        <v>294</v>
      </c>
      <c r="F2083" s="82">
        <v>33.959212113283321</v>
      </c>
      <c r="G2083" s="81">
        <v>0</v>
      </c>
      <c r="H2083" s="80">
        <v>0</v>
      </c>
    </row>
    <row r="2084" spans="2:8" x14ac:dyDescent="0.6">
      <c r="B2084" s="75" t="s">
        <v>139</v>
      </c>
      <c r="C2084" s="75" t="str">
        <f t="shared" si="32"/>
        <v>Maryland Appalachian Basin (Eastern Overthrust Area)</v>
      </c>
      <c r="D2084" s="97" t="s">
        <v>427</v>
      </c>
      <c r="E2084" s="83" t="s">
        <v>293</v>
      </c>
      <c r="F2084" s="82">
        <v>33.969212113283319</v>
      </c>
      <c r="G2084" s="81">
        <v>6.4292174921023659E-3</v>
      </c>
      <c r="H2084" s="80">
        <v>0.3214608746051183</v>
      </c>
    </row>
    <row r="2085" spans="2:8" x14ac:dyDescent="0.6">
      <c r="B2085" s="75" t="s">
        <v>139</v>
      </c>
      <c r="C2085" s="75" t="str">
        <f t="shared" si="32"/>
        <v>Maryland Appalachian Basin (Eastern Overthrust Area)</v>
      </c>
      <c r="D2085" s="97" t="s">
        <v>427</v>
      </c>
      <c r="E2085" s="83" t="s">
        <v>292</v>
      </c>
      <c r="F2085" s="82">
        <v>38.810528129466647</v>
      </c>
      <c r="G2085" s="81">
        <v>0</v>
      </c>
      <c r="H2085" s="80">
        <v>0</v>
      </c>
    </row>
    <row r="2086" spans="2:8" x14ac:dyDescent="0.6">
      <c r="B2086" s="75" t="s">
        <v>139</v>
      </c>
      <c r="C2086" s="75" t="str">
        <f t="shared" si="32"/>
        <v>Maryland Appalachian Basin (Eastern Overthrust Area)</v>
      </c>
      <c r="D2086" s="97" t="s">
        <v>427</v>
      </c>
      <c r="E2086" s="83" t="s">
        <v>291</v>
      </c>
      <c r="F2086" s="82">
        <v>38.820528129466645</v>
      </c>
      <c r="G2086" s="81">
        <v>0</v>
      </c>
      <c r="H2086" s="80">
        <v>0</v>
      </c>
    </row>
    <row r="2087" spans="2:8" x14ac:dyDescent="0.6">
      <c r="B2087" s="75" t="s">
        <v>139</v>
      </c>
      <c r="C2087" s="75" t="str">
        <f t="shared" si="32"/>
        <v>Maryland Appalachian Basin (Eastern Overthrust Area)</v>
      </c>
      <c r="D2087" s="97" t="s">
        <v>427</v>
      </c>
      <c r="E2087" s="83" t="s">
        <v>290</v>
      </c>
      <c r="F2087" s="82">
        <v>43.66184414564998</v>
      </c>
      <c r="G2087" s="81">
        <v>0</v>
      </c>
      <c r="H2087" s="80">
        <v>0</v>
      </c>
    </row>
    <row r="2088" spans="2:8" x14ac:dyDescent="0.6">
      <c r="B2088" s="75" t="s">
        <v>139</v>
      </c>
      <c r="C2088" s="75" t="str">
        <f t="shared" si="32"/>
        <v>Maryland Appalachian Basin (Eastern Overthrust Area)</v>
      </c>
      <c r="D2088" s="97" t="s">
        <v>427</v>
      </c>
      <c r="E2088" s="83" t="s">
        <v>289</v>
      </c>
      <c r="F2088" s="82">
        <v>43.671844145649978</v>
      </c>
      <c r="G2088" s="81">
        <v>0</v>
      </c>
      <c r="H2088" s="80">
        <v>0</v>
      </c>
    </row>
    <row r="2089" spans="2:8" x14ac:dyDescent="0.6">
      <c r="B2089" s="75" t="s">
        <v>139</v>
      </c>
      <c r="C2089" s="75" t="str">
        <f t="shared" si="32"/>
        <v>Maryland Appalachian Basin (Eastern Overthrust Area)</v>
      </c>
      <c r="D2089" s="97" t="s">
        <v>427</v>
      </c>
      <c r="E2089" s="83" t="s">
        <v>288</v>
      </c>
      <c r="F2089" s="82">
        <v>48.513160161833312</v>
      </c>
      <c r="G2089" s="81">
        <v>0</v>
      </c>
      <c r="H2089" s="80">
        <v>0</v>
      </c>
    </row>
    <row r="2090" spans="2:8" x14ac:dyDescent="0.6">
      <c r="B2090" s="75" t="s">
        <v>139</v>
      </c>
      <c r="C2090" s="75" t="str">
        <f t="shared" si="32"/>
        <v>Maryland Appalachian Basin (Eastern Overthrust Area)</v>
      </c>
      <c r="D2090" s="97" t="s">
        <v>427</v>
      </c>
      <c r="E2090" s="83" t="s">
        <v>287</v>
      </c>
      <c r="F2090" s="82">
        <v>48.52316016183331</v>
      </c>
      <c r="G2090" s="81">
        <v>2.344991234337471E-2</v>
      </c>
      <c r="H2090" s="80">
        <v>1.1724956171687355</v>
      </c>
    </row>
    <row r="2091" spans="2:8" x14ac:dyDescent="0.6">
      <c r="B2091" s="75" t="s">
        <v>139</v>
      </c>
      <c r="C2091" s="75" t="str">
        <f t="shared" si="32"/>
        <v>Maryland Appalachian Basin (Eastern Overthrust Area)</v>
      </c>
      <c r="D2091" s="97" t="s">
        <v>427</v>
      </c>
      <c r="E2091" s="83" t="s">
        <v>286</v>
      </c>
      <c r="F2091" s="82">
        <v>53.364476178016645</v>
      </c>
      <c r="G2091" s="81">
        <v>0</v>
      </c>
      <c r="H2091" s="80">
        <v>0</v>
      </c>
    </row>
    <row r="2092" spans="2:8" x14ac:dyDescent="0.6">
      <c r="B2092" s="75" t="s">
        <v>139</v>
      </c>
      <c r="C2092" s="75" t="str">
        <f t="shared" si="32"/>
        <v>Maryland Appalachian Basin (Eastern Overthrust Area)</v>
      </c>
      <c r="D2092" s="97" t="s">
        <v>427</v>
      </c>
      <c r="E2092" s="83" t="s">
        <v>285</v>
      </c>
      <c r="F2092" s="82">
        <v>53.374476178016643</v>
      </c>
      <c r="G2092" s="81">
        <v>0</v>
      </c>
      <c r="H2092" s="80">
        <v>0</v>
      </c>
    </row>
    <row r="2093" spans="2:8" x14ac:dyDescent="0.6">
      <c r="B2093" s="75" t="s">
        <v>139</v>
      </c>
      <c r="C2093" s="75" t="str">
        <f t="shared" si="32"/>
        <v>Maryland Appalachian Basin (Eastern Overthrust Area)</v>
      </c>
      <c r="D2093" s="97" t="s">
        <v>427</v>
      </c>
      <c r="E2093" s="83" t="s">
        <v>284</v>
      </c>
      <c r="F2093" s="82">
        <v>58.215792194199977</v>
      </c>
      <c r="G2093" s="81">
        <v>0</v>
      </c>
      <c r="H2093" s="80">
        <v>0</v>
      </c>
    </row>
    <row r="2094" spans="2:8" ht="13.75" thickBot="1" x14ac:dyDescent="0.75">
      <c r="B2094" s="75" t="s">
        <v>139</v>
      </c>
      <c r="C2094" s="75" t="str">
        <f t="shared" si="32"/>
        <v>Maryland Appalachian Basin (Eastern Overthrust Area)</v>
      </c>
      <c r="D2094" s="98" t="s">
        <v>427</v>
      </c>
      <c r="E2094" s="79" t="s">
        <v>282</v>
      </c>
      <c r="F2094" s="78">
        <v>58.225792194199975</v>
      </c>
      <c r="G2094" s="77">
        <v>0.34269612680866302</v>
      </c>
      <c r="H2094" s="76">
        <v>17.134806340433151</v>
      </c>
    </row>
    <row r="2095" spans="2:8" x14ac:dyDescent="0.6">
      <c r="B2095" s="75" t="s">
        <v>139</v>
      </c>
      <c r="C2095" s="75" t="str">
        <f t="shared" si="32"/>
        <v>Maryland Atlantic Coast Basin</v>
      </c>
      <c r="D2095" s="96" t="s">
        <v>426</v>
      </c>
      <c r="E2095" s="87" t="s">
        <v>320</v>
      </c>
      <c r="F2095" s="86">
        <v>-29.107896097099989</v>
      </c>
      <c r="G2095" s="85">
        <v>0</v>
      </c>
      <c r="H2095" s="84">
        <v>0</v>
      </c>
    </row>
    <row r="2096" spans="2:8" x14ac:dyDescent="0.6">
      <c r="B2096" s="75" t="s">
        <v>139</v>
      </c>
      <c r="C2096" s="75" t="str">
        <f t="shared" si="32"/>
        <v>Maryland Atlantic Coast Basin</v>
      </c>
      <c r="D2096" s="97" t="s">
        <v>426</v>
      </c>
      <c r="E2096" s="83" t="s">
        <v>319</v>
      </c>
      <c r="F2096" s="82">
        <v>-29.097896097099987</v>
      </c>
      <c r="G2096" s="81">
        <v>0</v>
      </c>
      <c r="H2096" s="80">
        <v>0</v>
      </c>
    </row>
    <row r="2097" spans="2:8" x14ac:dyDescent="0.6">
      <c r="B2097" s="75" t="s">
        <v>139</v>
      </c>
      <c r="C2097" s="75" t="str">
        <f t="shared" si="32"/>
        <v>Maryland Atlantic Coast Basin</v>
      </c>
      <c r="D2097" s="97" t="s">
        <v>426</v>
      </c>
      <c r="E2097" s="83" t="s">
        <v>318</v>
      </c>
      <c r="F2097" s="82">
        <v>-24.256580080916656</v>
      </c>
      <c r="G2097" s="81">
        <v>0</v>
      </c>
      <c r="H2097" s="80">
        <v>0</v>
      </c>
    </row>
    <row r="2098" spans="2:8" x14ac:dyDescent="0.6">
      <c r="B2098" s="75" t="s">
        <v>139</v>
      </c>
      <c r="C2098" s="75" t="str">
        <f t="shared" si="32"/>
        <v>Maryland Atlantic Coast Basin</v>
      </c>
      <c r="D2098" s="97" t="s">
        <v>426</v>
      </c>
      <c r="E2098" s="83" t="s">
        <v>317</v>
      </c>
      <c r="F2098" s="82">
        <v>-24.246580080916655</v>
      </c>
      <c r="G2098" s="81">
        <v>0</v>
      </c>
      <c r="H2098" s="80">
        <v>0</v>
      </c>
    </row>
    <row r="2099" spans="2:8" x14ac:dyDescent="0.6">
      <c r="B2099" s="75" t="s">
        <v>139</v>
      </c>
      <c r="C2099" s="75" t="str">
        <f t="shared" si="32"/>
        <v>Maryland Atlantic Coast Basin</v>
      </c>
      <c r="D2099" s="97" t="s">
        <v>426</v>
      </c>
      <c r="E2099" s="83" t="s">
        <v>316</v>
      </c>
      <c r="F2099" s="82">
        <v>-19.405264064733323</v>
      </c>
      <c r="G2099" s="81">
        <v>0</v>
      </c>
      <c r="H2099" s="80">
        <v>0</v>
      </c>
    </row>
    <row r="2100" spans="2:8" x14ac:dyDescent="0.6">
      <c r="B2100" s="75" t="s">
        <v>139</v>
      </c>
      <c r="C2100" s="75" t="str">
        <f t="shared" si="32"/>
        <v>Maryland Atlantic Coast Basin</v>
      </c>
      <c r="D2100" s="97" t="s">
        <v>426</v>
      </c>
      <c r="E2100" s="83" t="s">
        <v>315</v>
      </c>
      <c r="F2100" s="82">
        <v>-19.395264064733322</v>
      </c>
      <c r="G2100" s="81">
        <v>0</v>
      </c>
      <c r="H2100" s="80">
        <v>0</v>
      </c>
    </row>
    <row r="2101" spans="2:8" x14ac:dyDescent="0.6">
      <c r="B2101" s="75" t="s">
        <v>139</v>
      </c>
      <c r="C2101" s="75" t="str">
        <f t="shared" si="32"/>
        <v>Maryland Atlantic Coast Basin</v>
      </c>
      <c r="D2101" s="97" t="s">
        <v>426</v>
      </c>
      <c r="E2101" s="83" t="s">
        <v>314</v>
      </c>
      <c r="F2101" s="82">
        <v>-14.553948048549994</v>
      </c>
      <c r="G2101" s="81">
        <v>0</v>
      </c>
      <c r="H2101" s="80">
        <v>0</v>
      </c>
    </row>
    <row r="2102" spans="2:8" x14ac:dyDescent="0.6">
      <c r="B2102" s="75" t="s">
        <v>139</v>
      </c>
      <c r="C2102" s="75" t="str">
        <f t="shared" si="32"/>
        <v>Maryland Atlantic Coast Basin</v>
      </c>
      <c r="D2102" s="97" t="s">
        <v>426</v>
      </c>
      <c r="E2102" s="83" t="s">
        <v>313</v>
      </c>
      <c r="F2102" s="82">
        <v>-14.543948048549995</v>
      </c>
      <c r="G2102" s="81">
        <v>0</v>
      </c>
      <c r="H2102" s="80">
        <v>0</v>
      </c>
    </row>
    <row r="2103" spans="2:8" x14ac:dyDescent="0.6">
      <c r="B2103" s="75" t="s">
        <v>139</v>
      </c>
      <c r="C2103" s="75" t="str">
        <f t="shared" si="32"/>
        <v>Maryland Atlantic Coast Basin</v>
      </c>
      <c r="D2103" s="97" t="s">
        <v>426</v>
      </c>
      <c r="E2103" s="83" t="s">
        <v>312</v>
      </c>
      <c r="F2103" s="82">
        <v>-9.7026320323666617</v>
      </c>
      <c r="G2103" s="81">
        <v>0</v>
      </c>
      <c r="H2103" s="80">
        <v>0</v>
      </c>
    </row>
    <row r="2104" spans="2:8" x14ac:dyDescent="0.6">
      <c r="B2104" s="75" t="s">
        <v>139</v>
      </c>
      <c r="C2104" s="75" t="str">
        <f t="shared" si="32"/>
        <v>Maryland Atlantic Coast Basin</v>
      </c>
      <c r="D2104" s="97" t="s">
        <v>426</v>
      </c>
      <c r="E2104" s="83" t="s">
        <v>311</v>
      </c>
      <c r="F2104" s="82">
        <v>-9.6926320323666619</v>
      </c>
      <c r="G2104" s="81">
        <v>0</v>
      </c>
      <c r="H2104" s="80">
        <v>0</v>
      </c>
    </row>
    <row r="2105" spans="2:8" x14ac:dyDescent="0.6">
      <c r="B2105" s="75" t="s">
        <v>139</v>
      </c>
      <c r="C2105" s="75" t="str">
        <f t="shared" si="32"/>
        <v>Maryland Atlantic Coast Basin</v>
      </c>
      <c r="D2105" s="97" t="s">
        <v>426</v>
      </c>
      <c r="E2105" s="83" t="s">
        <v>310</v>
      </c>
      <c r="F2105" s="82">
        <v>-4.8513160161833309</v>
      </c>
      <c r="G2105" s="81">
        <v>0</v>
      </c>
      <c r="H2105" s="80">
        <v>0</v>
      </c>
    </row>
    <row r="2106" spans="2:8" x14ac:dyDescent="0.6">
      <c r="B2106" s="75" t="s">
        <v>139</v>
      </c>
      <c r="C2106" s="75" t="str">
        <f t="shared" si="32"/>
        <v>Maryland Atlantic Coast Basin</v>
      </c>
      <c r="D2106" s="97" t="s">
        <v>426</v>
      </c>
      <c r="E2106" s="83" t="s">
        <v>309</v>
      </c>
      <c r="F2106" s="82">
        <v>-4.8413160161833311</v>
      </c>
      <c r="G2106" s="81">
        <v>0</v>
      </c>
      <c r="H2106" s="80">
        <v>0</v>
      </c>
    </row>
    <row r="2107" spans="2:8" x14ac:dyDescent="0.6">
      <c r="B2107" s="75" t="s">
        <v>139</v>
      </c>
      <c r="C2107" s="75" t="str">
        <f t="shared" si="32"/>
        <v>Maryland Atlantic Coast Basin</v>
      </c>
      <c r="D2107" s="97" t="s">
        <v>426</v>
      </c>
      <c r="E2107" s="83" t="s">
        <v>308</v>
      </c>
      <c r="F2107" s="82">
        <v>0</v>
      </c>
      <c r="G2107" s="81">
        <v>0</v>
      </c>
      <c r="H2107" s="80">
        <v>0</v>
      </c>
    </row>
    <row r="2108" spans="2:8" x14ac:dyDescent="0.6">
      <c r="B2108" s="75" t="s">
        <v>139</v>
      </c>
      <c r="C2108" s="75" t="str">
        <f t="shared" si="32"/>
        <v>Maryland Atlantic Coast Basin</v>
      </c>
      <c r="D2108" s="97" t="s">
        <v>426</v>
      </c>
      <c r="E2108" s="83" t="s">
        <v>307</v>
      </c>
      <c r="F2108" s="82">
        <v>0.01</v>
      </c>
      <c r="G2108" s="81">
        <v>0</v>
      </c>
      <c r="H2108" s="80">
        <v>0</v>
      </c>
    </row>
    <row r="2109" spans="2:8" x14ac:dyDescent="0.6">
      <c r="B2109" s="75" t="s">
        <v>139</v>
      </c>
      <c r="C2109" s="75" t="str">
        <f t="shared" si="32"/>
        <v>Maryland Atlantic Coast Basin</v>
      </c>
      <c r="D2109" s="97" t="s">
        <v>426</v>
      </c>
      <c r="E2109" s="83" t="s">
        <v>306</v>
      </c>
      <c r="F2109" s="82">
        <v>4.8513160161833309</v>
      </c>
      <c r="G2109" s="81">
        <v>0</v>
      </c>
      <c r="H2109" s="80">
        <v>0</v>
      </c>
    </row>
    <row r="2110" spans="2:8" x14ac:dyDescent="0.6">
      <c r="B2110" s="75" t="s">
        <v>139</v>
      </c>
      <c r="C2110" s="75" t="str">
        <f t="shared" si="32"/>
        <v>Maryland Atlantic Coast Basin</v>
      </c>
      <c r="D2110" s="97" t="s">
        <v>426</v>
      </c>
      <c r="E2110" s="83" t="s">
        <v>305</v>
      </c>
      <c r="F2110" s="82">
        <v>4.8613160161833306</v>
      </c>
      <c r="G2110" s="81">
        <v>0.44004257478949405</v>
      </c>
      <c r="H2110" s="80">
        <v>22.002128739474703</v>
      </c>
    </row>
    <row r="2111" spans="2:8" x14ac:dyDescent="0.6">
      <c r="B2111" s="75" t="s">
        <v>139</v>
      </c>
      <c r="C2111" s="75" t="str">
        <f t="shared" si="32"/>
        <v>Maryland Atlantic Coast Basin</v>
      </c>
      <c r="D2111" s="97" t="s">
        <v>426</v>
      </c>
      <c r="E2111" s="83" t="s">
        <v>304</v>
      </c>
      <c r="F2111" s="82">
        <v>9.7026320323666617</v>
      </c>
      <c r="G2111" s="81">
        <v>0</v>
      </c>
      <c r="H2111" s="80">
        <v>0</v>
      </c>
    </row>
    <row r="2112" spans="2:8" x14ac:dyDescent="0.6">
      <c r="B2112" s="75" t="s">
        <v>139</v>
      </c>
      <c r="C2112" s="75" t="str">
        <f t="shared" si="32"/>
        <v>Maryland Atlantic Coast Basin</v>
      </c>
      <c r="D2112" s="97" t="s">
        <v>426</v>
      </c>
      <c r="E2112" s="83" t="s">
        <v>303</v>
      </c>
      <c r="F2112" s="82">
        <v>9.7126320323666615</v>
      </c>
      <c r="G2112" s="81">
        <v>0.75770533850606048</v>
      </c>
      <c r="H2112" s="80">
        <v>37.885266925303021</v>
      </c>
    </row>
    <row r="2113" spans="2:8" x14ac:dyDescent="0.6">
      <c r="B2113" s="75" t="s">
        <v>139</v>
      </c>
      <c r="C2113" s="75" t="str">
        <f t="shared" si="32"/>
        <v>Maryland Atlantic Coast Basin</v>
      </c>
      <c r="D2113" s="97" t="s">
        <v>426</v>
      </c>
      <c r="E2113" s="83" t="s">
        <v>302</v>
      </c>
      <c r="F2113" s="82">
        <v>14.553948048549994</v>
      </c>
      <c r="G2113" s="81">
        <v>0</v>
      </c>
      <c r="H2113" s="80">
        <v>0</v>
      </c>
    </row>
    <row r="2114" spans="2:8" x14ac:dyDescent="0.6">
      <c r="B2114" s="75" t="s">
        <v>139</v>
      </c>
      <c r="C2114" s="75" t="str">
        <f t="shared" si="32"/>
        <v>Maryland Atlantic Coast Basin</v>
      </c>
      <c r="D2114" s="97" t="s">
        <v>426</v>
      </c>
      <c r="E2114" s="83" t="s">
        <v>301</v>
      </c>
      <c r="F2114" s="82">
        <v>14.563948048549994</v>
      </c>
      <c r="G2114" s="81">
        <v>7.4835728270011906E-2</v>
      </c>
      <c r="H2114" s="80">
        <v>3.7417864135005954</v>
      </c>
    </row>
    <row r="2115" spans="2:8" x14ac:dyDescent="0.6">
      <c r="B2115" s="75" t="s">
        <v>139</v>
      </c>
      <c r="C2115" s="75" t="str">
        <f t="shared" si="32"/>
        <v>Maryland Atlantic Coast Basin</v>
      </c>
      <c r="D2115" s="97" t="s">
        <v>426</v>
      </c>
      <c r="E2115" s="83" t="s">
        <v>300</v>
      </c>
      <c r="F2115" s="82">
        <v>19.405264064733323</v>
      </c>
      <c r="G2115" s="81">
        <v>0</v>
      </c>
      <c r="H2115" s="80">
        <v>0</v>
      </c>
    </row>
    <row r="2116" spans="2:8" x14ac:dyDescent="0.6">
      <c r="B2116" s="75" t="s">
        <v>139</v>
      </c>
      <c r="C2116" s="75" t="str">
        <f t="shared" si="32"/>
        <v>Maryland Atlantic Coast Basin</v>
      </c>
      <c r="D2116" s="97" t="s">
        <v>426</v>
      </c>
      <c r="E2116" s="83" t="s">
        <v>299</v>
      </c>
      <c r="F2116" s="82">
        <v>19.415264064733325</v>
      </c>
      <c r="G2116" s="81">
        <v>6.8513229281839463E-2</v>
      </c>
      <c r="H2116" s="80">
        <v>3.4256614640919731</v>
      </c>
    </row>
    <row r="2117" spans="2:8" x14ac:dyDescent="0.6">
      <c r="B2117" s="75" t="s">
        <v>139</v>
      </c>
      <c r="C2117" s="75" t="str">
        <f t="shared" ref="C2117:C2180" si="33">IF(D2117="",C2116,D2117)</f>
        <v>Maryland Atlantic Coast Basin</v>
      </c>
      <c r="D2117" s="97" t="s">
        <v>426</v>
      </c>
      <c r="E2117" s="83" t="s">
        <v>298</v>
      </c>
      <c r="F2117" s="82">
        <v>24.256580080916656</v>
      </c>
      <c r="G2117" s="81">
        <v>0</v>
      </c>
      <c r="H2117" s="80">
        <v>0</v>
      </c>
    </row>
    <row r="2118" spans="2:8" x14ac:dyDescent="0.6">
      <c r="B2118" s="75" t="s">
        <v>139</v>
      </c>
      <c r="C2118" s="75" t="str">
        <f t="shared" si="33"/>
        <v>Maryland Atlantic Coast Basin</v>
      </c>
      <c r="D2118" s="97" t="s">
        <v>426</v>
      </c>
      <c r="E2118" s="83" t="s">
        <v>297</v>
      </c>
      <c r="F2118" s="82">
        <v>24.266580080916658</v>
      </c>
      <c r="G2118" s="81">
        <v>7.8087467269896016E-2</v>
      </c>
      <c r="H2118" s="80">
        <v>3.9043733634948006</v>
      </c>
    </row>
    <row r="2119" spans="2:8" x14ac:dyDescent="0.6">
      <c r="B2119" s="75" t="s">
        <v>139</v>
      </c>
      <c r="C2119" s="75" t="str">
        <f t="shared" si="33"/>
        <v>Maryland Atlantic Coast Basin</v>
      </c>
      <c r="D2119" s="97" t="s">
        <v>426</v>
      </c>
      <c r="E2119" s="83" t="s">
        <v>296</v>
      </c>
      <c r="F2119" s="82">
        <v>29.107896097099989</v>
      </c>
      <c r="G2119" s="81">
        <v>0</v>
      </c>
      <c r="H2119" s="80">
        <v>0</v>
      </c>
    </row>
    <row r="2120" spans="2:8" x14ac:dyDescent="0.6">
      <c r="B2120" s="75" t="s">
        <v>139</v>
      </c>
      <c r="C2120" s="75" t="str">
        <f t="shared" si="33"/>
        <v>Maryland Atlantic Coast Basin</v>
      </c>
      <c r="D2120" s="97" t="s">
        <v>426</v>
      </c>
      <c r="E2120" s="83" t="s">
        <v>295</v>
      </c>
      <c r="F2120" s="82">
        <v>29.11789609709999</v>
      </c>
      <c r="G2120" s="81">
        <v>0</v>
      </c>
      <c r="H2120" s="80">
        <v>0</v>
      </c>
    </row>
    <row r="2121" spans="2:8" x14ac:dyDescent="0.6">
      <c r="B2121" s="75" t="s">
        <v>139</v>
      </c>
      <c r="C2121" s="75" t="str">
        <f t="shared" si="33"/>
        <v>Maryland Atlantic Coast Basin</v>
      </c>
      <c r="D2121" s="97" t="s">
        <v>426</v>
      </c>
      <c r="E2121" s="83" t="s">
        <v>294</v>
      </c>
      <c r="F2121" s="82">
        <v>33.959212113283321</v>
      </c>
      <c r="G2121" s="81">
        <v>0</v>
      </c>
      <c r="H2121" s="80">
        <v>0</v>
      </c>
    </row>
    <row r="2122" spans="2:8" x14ac:dyDescent="0.6">
      <c r="B2122" s="75" t="s">
        <v>139</v>
      </c>
      <c r="C2122" s="75" t="str">
        <f t="shared" si="33"/>
        <v>Maryland Atlantic Coast Basin</v>
      </c>
      <c r="D2122" s="97" t="s">
        <v>426</v>
      </c>
      <c r="E2122" s="83" t="s">
        <v>293</v>
      </c>
      <c r="F2122" s="82">
        <v>33.969212113283319</v>
      </c>
      <c r="G2122" s="81">
        <v>0</v>
      </c>
      <c r="H2122" s="80">
        <v>0</v>
      </c>
    </row>
    <row r="2123" spans="2:8" x14ac:dyDescent="0.6">
      <c r="B2123" s="75" t="s">
        <v>139</v>
      </c>
      <c r="C2123" s="75" t="str">
        <f t="shared" si="33"/>
        <v>Maryland Atlantic Coast Basin</v>
      </c>
      <c r="D2123" s="97" t="s">
        <v>426</v>
      </c>
      <c r="E2123" s="83" t="s">
        <v>292</v>
      </c>
      <c r="F2123" s="82">
        <v>38.810528129466647</v>
      </c>
      <c r="G2123" s="81">
        <v>0</v>
      </c>
      <c r="H2123" s="80">
        <v>0</v>
      </c>
    </row>
    <row r="2124" spans="2:8" x14ac:dyDescent="0.6">
      <c r="B2124" s="75" t="s">
        <v>139</v>
      </c>
      <c r="C2124" s="75" t="str">
        <f t="shared" si="33"/>
        <v>Maryland Atlantic Coast Basin</v>
      </c>
      <c r="D2124" s="97" t="s">
        <v>426</v>
      </c>
      <c r="E2124" s="83" t="s">
        <v>291</v>
      </c>
      <c r="F2124" s="82">
        <v>38.820528129466645</v>
      </c>
      <c r="G2124" s="81">
        <v>0.10236105870114384</v>
      </c>
      <c r="H2124" s="80">
        <v>5.1180529350571922</v>
      </c>
    </row>
    <row r="2125" spans="2:8" x14ac:dyDescent="0.6">
      <c r="B2125" s="75" t="s">
        <v>139</v>
      </c>
      <c r="C2125" s="75" t="str">
        <f t="shared" si="33"/>
        <v>Maryland Atlantic Coast Basin</v>
      </c>
      <c r="D2125" s="97" t="s">
        <v>426</v>
      </c>
      <c r="E2125" s="83" t="s">
        <v>290</v>
      </c>
      <c r="F2125" s="82">
        <v>43.66184414564998</v>
      </c>
      <c r="G2125" s="81">
        <v>0</v>
      </c>
      <c r="H2125" s="80">
        <v>0</v>
      </c>
    </row>
    <row r="2126" spans="2:8" x14ac:dyDescent="0.6">
      <c r="B2126" s="75" t="s">
        <v>139</v>
      </c>
      <c r="C2126" s="75" t="str">
        <f t="shared" si="33"/>
        <v>Maryland Atlantic Coast Basin</v>
      </c>
      <c r="D2126" s="97" t="s">
        <v>426</v>
      </c>
      <c r="E2126" s="83" t="s">
        <v>289</v>
      </c>
      <c r="F2126" s="82">
        <v>43.671844145649978</v>
      </c>
      <c r="G2126" s="81">
        <v>0</v>
      </c>
      <c r="H2126" s="80">
        <v>0</v>
      </c>
    </row>
    <row r="2127" spans="2:8" x14ac:dyDescent="0.6">
      <c r="B2127" s="75" t="s">
        <v>139</v>
      </c>
      <c r="C2127" s="75" t="str">
        <f t="shared" si="33"/>
        <v>Maryland Atlantic Coast Basin</v>
      </c>
      <c r="D2127" s="97" t="s">
        <v>426</v>
      </c>
      <c r="E2127" s="83" t="s">
        <v>288</v>
      </c>
      <c r="F2127" s="82">
        <v>48.513160161833312</v>
      </c>
      <c r="G2127" s="81">
        <v>0</v>
      </c>
      <c r="H2127" s="80">
        <v>0</v>
      </c>
    </row>
    <row r="2128" spans="2:8" x14ac:dyDescent="0.6">
      <c r="B2128" s="75" t="s">
        <v>139</v>
      </c>
      <c r="C2128" s="75" t="str">
        <f t="shared" si="33"/>
        <v>Maryland Atlantic Coast Basin</v>
      </c>
      <c r="D2128" s="97" t="s">
        <v>426</v>
      </c>
      <c r="E2128" s="83" t="s">
        <v>287</v>
      </c>
      <c r="F2128" s="82">
        <v>48.52316016183331</v>
      </c>
      <c r="G2128" s="81">
        <v>2.0525496286592088E-2</v>
      </c>
      <c r="H2128" s="80">
        <v>1.0262748143296043</v>
      </c>
    </row>
    <row r="2129" spans="2:8" x14ac:dyDescent="0.6">
      <c r="B2129" s="75" t="s">
        <v>139</v>
      </c>
      <c r="C2129" s="75" t="str">
        <f t="shared" si="33"/>
        <v>Maryland Atlantic Coast Basin</v>
      </c>
      <c r="D2129" s="97" t="s">
        <v>426</v>
      </c>
      <c r="E2129" s="83" t="s">
        <v>286</v>
      </c>
      <c r="F2129" s="82">
        <v>53.364476178016645</v>
      </c>
      <c r="G2129" s="81">
        <v>0</v>
      </c>
      <c r="H2129" s="80">
        <v>0</v>
      </c>
    </row>
    <row r="2130" spans="2:8" x14ac:dyDescent="0.6">
      <c r="B2130" s="75" t="s">
        <v>139</v>
      </c>
      <c r="C2130" s="75" t="str">
        <f t="shared" si="33"/>
        <v>Maryland Atlantic Coast Basin</v>
      </c>
      <c r="D2130" s="97" t="s">
        <v>426</v>
      </c>
      <c r="E2130" s="83" t="s">
        <v>285</v>
      </c>
      <c r="F2130" s="82">
        <v>53.374476178016643</v>
      </c>
      <c r="G2130" s="81">
        <v>0</v>
      </c>
      <c r="H2130" s="80">
        <v>0</v>
      </c>
    </row>
    <row r="2131" spans="2:8" x14ac:dyDescent="0.6">
      <c r="B2131" s="75" t="s">
        <v>139</v>
      </c>
      <c r="C2131" s="75" t="str">
        <f t="shared" si="33"/>
        <v>Maryland Atlantic Coast Basin</v>
      </c>
      <c r="D2131" s="97" t="s">
        <v>426</v>
      </c>
      <c r="E2131" s="83" t="s">
        <v>284</v>
      </c>
      <c r="F2131" s="82">
        <v>58.215792194199977</v>
      </c>
      <c r="G2131" s="81">
        <v>0</v>
      </c>
      <c r="H2131" s="80">
        <v>0</v>
      </c>
    </row>
    <row r="2132" spans="2:8" ht="13.75" thickBot="1" x14ac:dyDescent="0.75">
      <c r="B2132" s="75" t="s">
        <v>139</v>
      </c>
      <c r="C2132" s="75" t="str">
        <f t="shared" si="33"/>
        <v>Maryland Atlantic Coast Basin</v>
      </c>
      <c r="D2132" s="98" t="s">
        <v>426</v>
      </c>
      <c r="E2132" s="79" t="s">
        <v>282</v>
      </c>
      <c r="F2132" s="78">
        <v>58.225792194199975</v>
      </c>
      <c r="G2132" s="77">
        <v>3.2920779746782422E-3</v>
      </c>
      <c r="H2132" s="76">
        <v>0.1646038987339121</v>
      </c>
    </row>
    <row r="2133" spans="2:8" x14ac:dyDescent="0.6">
      <c r="B2133" s="75" t="s">
        <v>143</v>
      </c>
      <c r="C2133" s="75" t="str">
        <f t="shared" si="33"/>
        <v>Michigan Michigan Basin</v>
      </c>
      <c r="D2133" s="96" t="s">
        <v>425</v>
      </c>
      <c r="E2133" s="87" t="s">
        <v>320</v>
      </c>
      <c r="F2133" s="86">
        <v>-29.107896097099989</v>
      </c>
      <c r="G2133" s="85">
        <v>0</v>
      </c>
      <c r="H2133" s="84">
        <v>0</v>
      </c>
    </row>
    <row r="2134" spans="2:8" x14ac:dyDescent="0.6">
      <c r="B2134" s="75" t="s">
        <v>143</v>
      </c>
      <c r="C2134" s="75" t="str">
        <f t="shared" si="33"/>
        <v>Michigan Michigan Basin</v>
      </c>
      <c r="D2134" s="97" t="s">
        <v>425</v>
      </c>
      <c r="E2134" s="83" t="s">
        <v>319</v>
      </c>
      <c r="F2134" s="82">
        <v>-29.097896097099987</v>
      </c>
      <c r="G2134" s="81">
        <v>0</v>
      </c>
      <c r="H2134" s="80">
        <v>0</v>
      </c>
    </row>
    <row r="2135" spans="2:8" x14ac:dyDescent="0.6">
      <c r="B2135" s="75" t="s">
        <v>143</v>
      </c>
      <c r="C2135" s="75" t="str">
        <f t="shared" si="33"/>
        <v>Michigan Michigan Basin</v>
      </c>
      <c r="D2135" s="97" t="s">
        <v>425</v>
      </c>
      <c r="E2135" s="83" t="s">
        <v>318</v>
      </c>
      <c r="F2135" s="82">
        <v>-24.256580080916656</v>
      </c>
      <c r="G2135" s="81">
        <v>0</v>
      </c>
      <c r="H2135" s="80">
        <v>0</v>
      </c>
    </row>
    <row r="2136" spans="2:8" x14ac:dyDescent="0.6">
      <c r="B2136" s="75" t="s">
        <v>143</v>
      </c>
      <c r="C2136" s="75" t="str">
        <f t="shared" si="33"/>
        <v>Michigan Michigan Basin</v>
      </c>
      <c r="D2136" s="97" t="s">
        <v>425</v>
      </c>
      <c r="E2136" s="83" t="s">
        <v>317</v>
      </c>
      <c r="F2136" s="82">
        <v>-24.246580080916655</v>
      </c>
      <c r="G2136" s="81">
        <v>0</v>
      </c>
      <c r="H2136" s="80">
        <v>0</v>
      </c>
    </row>
    <row r="2137" spans="2:8" x14ac:dyDescent="0.6">
      <c r="B2137" s="75" t="s">
        <v>143</v>
      </c>
      <c r="C2137" s="75" t="str">
        <f t="shared" si="33"/>
        <v>Michigan Michigan Basin</v>
      </c>
      <c r="D2137" s="97" t="s">
        <v>425</v>
      </c>
      <c r="E2137" s="83" t="s">
        <v>316</v>
      </c>
      <c r="F2137" s="82">
        <v>-19.405264064733323</v>
      </c>
      <c r="G2137" s="81">
        <v>0</v>
      </c>
      <c r="H2137" s="80">
        <v>0</v>
      </c>
    </row>
    <row r="2138" spans="2:8" x14ac:dyDescent="0.6">
      <c r="B2138" s="75" t="s">
        <v>143</v>
      </c>
      <c r="C2138" s="75" t="str">
        <f t="shared" si="33"/>
        <v>Michigan Michigan Basin</v>
      </c>
      <c r="D2138" s="97" t="s">
        <v>425</v>
      </c>
      <c r="E2138" s="83" t="s">
        <v>315</v>
      </c>
      <c r="F2138" s="82">
        <v>-19.395264064733322</v>
      </c>
      <c r="G2138" s="81">
        <v>0</v>
      </c>
      <c r="H2138" s="80">
        <v>0</v>
      </c>
    </row>
    <row r="2139" spans="2:8" x14ac:dyDescent="0.6">
      <c r="B2139" s="75" t="s">
        <v>143</v>
      </c>
      <c r="C2139" s="75" t="str">
        <f t="shared" si="33"/>
        <v>Michigan Michigan Basin</v>
      </c>
      <c r="D2139" s="97" t="s">
        <v>425</v>
      </c>
      <c r="E2139" s="83" t="s">
        <v>314</v>
      </c>
      <c r="F2139" s="82">
        <v>-14.553948048549994</v>
      </c>
      <c r="G2139" s="81">
        <v>0</v>
      </c>
      <c r="H2139" s="80">
        <v>0</v>
      </c>
    </row>
    <row r="2140" spans="2:8" x14ac:dyDescent="0.6">
      <c r="B2140" s="75" t="s">
        <v>143</v>
      </c>
      <c r="C2140" s="75" t="str">
        <f t="shared" si="33"/>
        <v>Michigan Michigan Basin</v>
      </c>
      <c r="D2140" s="97" t="s">
        <v>425</v>
      </c>
      <c r="E2140" s="83" t="s">
        <v>313</v>
      </c>
      <c r="F2140" s="82">
        <v>-14.543948048549995</v>
      </c>
      <c r="G2140" s="81">
        <v>0</v>
      </c>
      <c r="H2140" s="80">
        <v>0</v>
      </c>
    </row>
    <row r="2141" spans="2:8" x14ac:dyDescent="0.6">
      <c r="B2141" s="75" t="s">
        <v>143</v>
      </c>
      <c r="C2141" s="75" t="str">
        <f t="shared" si="33"/>
        <v>Michigan Michigan Basin</v>
      </c>
      <c r="D2141" s="97" t="s">
        <v>425</v>
      </c>
      <c r="E2141" s="83" t="s">
        <v>312</v>
      </c>
      <c r="F2141" s="82">
        <v>-9.7026320323666617</v>
      </c>
      <c r="G2141" s="81">
        <v>0</v>
      </c>
      <c r="H2141" s="80">
        <v>0</v>
      </c>
    </row>
    <row r="2142" spans="2:8" x14ac:dyDescent="0.6">
      <c r="B2142" s="75" t="s">
        <v>143</v>
      </c>
      <c r="C2142" s="75" t="str">
        <f t="shared" si="33"/>
        <v>Michigan Michigan Basin</v>
      </c>
      <c r="D2142" s="97" t="s">
        <v>425</v>
      </c>
      <c r="E2142" s="83" t="s">
        <v>311</v>
      </c>
      <c r="F2142" s="82">
        <v>-9.6926320323666619</v>
      </c>
      <c r="G2142" s="81">
        <v>0</v>
      </c>
      <c r="H2142" s="80">
        <v>0</v>
      </c>
    </row>
    <row r="2143" spans="2:8" x14ac:dyDescent="0.6">
      <c r="B2143" s="75" t="s">
        <v>143</v>
      </c>
      <c r="C2143" s="75" t="str">
        <f t="shared" si="33"/>
        <v>Michigan Michigan Basin</v>
      </c>
      <c r="D2143" s="97" t="s">
        <v>425</v>
      </c>
      <c r="E2143" s="83" t="s">
        <v>310</v>
      </c>
      <c r="F2143" s="82">
        <v>-4.8513160161833309</v>
      </c>
      <c r="G2143" s="81">
        <v>0</v>
      </c>
      <c r="H2143" s="80">
        <v>0</v>
      </c>
    </row>
    <row r="2144" spans="2:8" x14ac:dyDescent="0.6">
      <c r="B2144" s="75" t="s">
        <v>143</v>
      </c>
      <c r="C2144" s="75" t="str">
        <f t="shared" si="33"/>
        <v>Michigan Michigan Basin</v>
      </c>
      <c r="D2144" s="97" t="s">
        <v>425</v>
      </c>
      <c r="E2144" s="83" t="s">
        <v>309</v>
      </c>
      <c r="F2144" s="82">
        <v>-4.8413160161833311</v>
      </c>
      <c r="G2144" s="81">
        <v>0</v>
      </c>
      <c r="H2144" s="80">
        <v>0</v>
      </c>
    </row>
    <row r="2145" spans="2:8" x14ac:dyDescent="0.6">
      <c r="B2145" s="75" t="s">
        <v>143</v>
      </c>
      <c r="C2145" s="75" t="str">
        <f t="shared" si="33"/>
        <v>Michigan Michigan Basin</v>
      </c>
      <c r="D2145" s="97" t="s">
        <v>425</v>
      </c>
      <c r="E2145" s="83" t="s">
        <v>308</v>
      </c>
      <c r="F2145" s="82">
        <v>0</v>
      </c>
      <c r="G2145" s="81">
        <v>0</v>
      </c>
      <c r="H2145" s="80">
        <v>0</v>
      </c>
    </row>
    <row r="2146" spans="2:8" x14ac:dyDescent="0.6">
      <c r="B2146" s="75" t="s">
        <v>143</v>
      </c>
      <c r="C2146" s="75" t="str">
        <f t="shared" si="33"/>
        <v>Michigan Michigan Basin</v>
      </c>
      <c r="D2146" s="97" t="s">
        <v>425</v>
      </c>
      <c r="E2146" s="83" t="s">
        <v>307</v>
      </c>
      <c r="F2146" s="82">
        <v>0.01</v>
      </c>
      <c r="G2146" s="81">
        <v>0</v>
      </c>
      <c r="H2146" s="80">
        <v>0</v>
      </c>
    </row>
    <row r="2147" spans="2:8" x14ac:dyDescent="0.6">
      <c r="B2147" s="75" t="s">
        <v>143</v>
      </c>
      <c r="C2147" s="75" t="str">
        <f t="shared" si="33"/>
        <v>Michigan Michigan Basin</v>
      </c>
      <c r="D2147" s="97" t="s">
        <v>425</v>
      </c>
      <c r="E2147" s="83" t="s">
        <v>306</v>
      </c>
      <c r="F2147" s="82">
        <v>4.8513160161833309</v>
      </c>
      <c r="G2147" s="81">
        <v>0</v>
      </c>
      <c r="H2147" s="80">
        <v>0</v>
      </c>
    </row>
    <row r="2148" spans="2:8" x14ac:dyDescent="0.6">
      <c r="B2148" s="75" t="s">
        <v>143</v>
      </c>
      <c r="C2148" s="75" t="str">
        <f t="shared" si="33"/>
        <v>Michigan Michigan Basin</v>
      </c>
      <c r="D2148" s="97" t="s">
        <v>425</v>
      </c>
      <c r="E2148" s="83" t="s">
        <v>305</v>
      </c>
      <c r="F2148" s="82">
        <v>4.8613160161833306</v>
      </c>
      <c r="G2148" s="81">
        <v>88.984192592199591</v>
      </c>
      <c r="H2148" s="80">
        <v>4449.2096296099789</v>
      </c>
    </row>
    <row r="2149" spans="2:8" x14ac:dyDescent="0.6">
      <c r="B2149" s="75" t="s">
        <v>143</v>
      </c>
      <c r="C2149" s="75" t="str">
        <f t="shared" si="33"/>
        <v>Michigan Michigan Basin</v>
      </c>
      <c r="D2149" s="97" t="s">
        <v>425</v>
      </c>
      <c r="E2149" s="83" t="s">
        <v>304</v>
      </c>
      <c r="F2149" s="82">
        <v>9.7026320323666617</v>
      </c>
      <c r="G2149" s="81">
        <v>0</v>
      </c>
      <c r="H2149" s="80">
        <v>0</v>
      </c>
    </row>
    <row r="2150" spans="2:8" x14ac:dyDescent="0.6">
      <c r="B2150" s="75" t="s">
        <v>143</v>
      </c>
      <c r="C2150" s="75" t="str">
        <f t="shared" si="33"/>
        <v>Michigan Michigan Basin</v>
      </c>
      <c r="D2150" s="97" t="s">
        <v>425</v>
      </c>
      <c r="E2150" s="83" t="s">
        <v>303</v>
      </c>
      <c r="F2150" s="82">
        <v>9.7126320323666615</v>
      </c>
      <c r="G2150" s="81">
        <v>40.932495414133399</v>
      </c>
      <c r="H2150" s="80">
        <v>2046.6247707066702</v>
      </c>
    </row>
    <row r="2151" spans="2:8" x14ac:dyDescent="0.6">
      <c r="B2151" s="75" t="s">
        <v>143</v>
      </c>
      <c r="C2151" s="75" t="str">
        <f t="shared" si="33"/>
        <v>Michigan Michigan Basin</v>
      </c>
      <c r="D2151" s="97" t="s">
        <v>425</v>
      </c>
      <c r="E2151" s="83" t="s">
        <v>302</v>
      </c>
      <c r="F2151" s="82">
        <v>14.553948048549994</v>
      </c>
      <c r="G2151" s="81">
        <v>0</v>
      </c>
      <c r="H2151" s="80">
        <v>0</v>
      </c>
    </row>
    <row r="2152" spans="2:8" x14ac:dyDescent="0.6">
      <c r="B2152" s="75" t="s">
        <v>143</v>
      </c>
      <c r="C2152" s="75" t="str">
        <f t="shared" si="33"/>
        <v>Michigan Michigan Basin</v>
      </c>
      <c r="D2152" s="97" t="s">
        <v>425</v>
      </c>
      <c r="E2152" s="83" t="s">
        <v>301</v>
      </c>
      <c r="F2152" s="82">
        <v>14.563948048549994</v>
      </c>
      <c r="G2152" s="81">
        <v>7.2650922768430499</v>
      </c>
      <c r="H2152" s="80">
        <v>363.25461384215248</v>
      </c>
    </row>
    <row r="2153" spans="2:8" x14ac:dyDescent="0.6">
      <c r="B2153" s="75" t="s">
        <v>143</v>
      </c>
      <c r="C2153" s="75" t="str">
        <f t="shared" si="33"/>
        <v>Michigan Michigan Basin</v>
      </c>
      <c r="D2153" s="97" t="s">
        <v>425</v>
      </c>
      <c r="E2153" s="83" t="s">
        <v>300</v>
      </c>
      <c r="F2153" s="82">
        <v>19.405264064733323</v>
      </c>
      <c r="G2153" s="81">
        <v>0</v>
      </c>
      <c r="H2153" s="80">
        <v>0</v>
      </c>
    </row>
    <row r="2154" spans="2:8" x14ac:dyDescent="0.6">
      <c r="B2154" s="75" t="s">
        <v>143</v>
      </c>
      <c r="C2154" s="75" t="str">
        <f t="shared" si="33"/>
        <v>Michigan Michigan Basin</v>
      </c>
      <c r="D2154" s="97" t="s">
        <v>425</v>
      </c>
      <c r="E2154" s="83" t="s">
        <v>299</v>
      </c>
      <c r="F2154" s="82">
        <v>19.415264064733325</v>
      </c>
      <c r="G2154" s="81">
        <v>3.3268324097502133</v>
      </c>
      <c r="H2154" s="80">
        <v>166.34162048751065</v>
      </c>
    </row>
    <row r="2155" spans="2:8" x14ac:dyDescent="0.6">
      <c r="B2155" s="75" t="s">
        <v>143</v>
      </c>
      <c r="C2155" s="75" t="str">
        <f t="shared" si="33"/>
        <v>Michigan Michigan Basin</v>
      </c>
      <c r="D2155" s="97" t="s">
        <v>425</v>
      </c>
      <c r="E2155" s="83" t="s">
        <v>298</v>
      </c>
      <c r="F2155" s="82">
        <v>24.256580080916656</v>
      </c>
      <c r="G2155" s="81">
        <v>0</v>
      </c>
      <c r="H2155" s="80">
        <v>0</v>
      </c>
    </row>
    <row r="2156" spans="2:8" x14ac:dyDescent="0.6">
      <c r="B2156" s="75" t="s">
        <v>143</v>
      </c>
      <c r="C2156" s="75" t="str">
        <f t="shared" si="33"/>
        <v>Michigan Michigan Basin</v>
      </c>
      <c r="D2156" s="97" t="s">
        <v>425</v>
      </c>
      <c r="E2156" s="83" t="s">
        <v>297</v>
      </c>
      <c r="F2156" s="82">
        <v>24.266580080916658</v>
      </c>
      <c r="G2156" s="81">
        <v>4.1211928528202355</v>
      </c>
      <c r="H2156" s="80">
        <v>206.05964264101178</v>
      </c>
    </row>
    <row r="2157" spans="2:8" x14ac:dyDescent="0.6">
      <c r="B2157" s="75" t="s">
        <v>143</v>
      </c>
      <c r="C2157" s="75" t="str">
        <f t="shared" si="33"/>
        <v>Michigan Michigan Basin</v>
      </c>
      <c r="D2157" s="97" t="s">
        <v>425</v>
      </c>
      <c r="E2157" s="83" t="s">
        <v>296</v>
      </c>
      <c r="F2157" s="82">
        <v>29.107896097099989</v>
      </c>
      <c r="G2157" s="81">
        <v>0</v>
      </c>
      <c r="H2157" s="80">
        <v>0</v>
      </c>
    </row>
    <row r="2158" spans="2:8" x14ac:dyDescent="0.6">
      <c r="B2158" s="75" t="s">
        <v>143</v>
      </c>
      <c r="C2158" s="75" t="str">
        <f t="shared" si="33"/>
        <v>Michigan Michigan Basin</v>
      </c>
      <c r="D2158" s="97" t="s">
        <v>425</v>
      </c>
      <c r="E2158" s="83" t="s">
        <v>295</v>
      </c>
      <c r="F2158" s="82">
        <v>29.11789609709999</v>
      </c>
      <c r="G2158" s="81">
        <v>2.4079357561365535</v>
      </c>
      <c r="H2158" s="80">
        <v>120.39678780682769</v>
      </c>
    </row>
    <row r="2159" spans="2:8" x14ac:dyDescent="0.6">
      <c r="B2159" s="75" t="s">
        <v>143</v>
      </c>
      <c r="C2159" s="75" t="str">
        <f t="shared" si="33"/>
        <v>Michigan Michigan Basin</v>
      </c>
      <c r="D2159" s="97" t="s">
        <v>425</v>
      </c>
      <c r="E2159" s="83" t="s">
        <v>294</v>
      </c>
      <c r="F2159" s="82">
        <v>33.959212113283321</v>
      </c>
      <c r="G2159" s="81">
        <v>0</v>
      </c>
      <c r="H2159" s="80">
        <v>0</v>
      </c>
    </row>
    <row r="2160" spans="2:8" x14ac:dyDescent="0.6">
      <c r="B2160" s="75" t="s">
        <v>143</v>
      </c>
      <c r="C2160" s="75" t="str">
        <f t="shared" si="33"/>
        <v>Michigan Michigan Basin</v>
      </c>
      <c r="D2160" s="97" t="s">
        <v>425</v>
      </c>
      <c r="E2160" s="83" t="s">
        <v>293</v>
      </c>
      <c r="F2160" s="82">
        <v>33.969212113283319</v>
      </c>
      <c r="G2160" s="81">
        <v>1.6543803781005508</v>
      </c>
      <c r="H2160" s="80">
        <v>82.719018905027539</v>
      </c>
    </row>
    <row r="2161" spans="2:8" x14ac:dyDescent="0.6">
      <c r="B2161" s="75" t="s">
        <v>143</v>
      </c>
      <c r="C2161" s="75" t="str">
        <f t="shared" si="33"/>
        <v>Michigan Michigan Basin</v>
      </c>
      <c r="D2161" s="97" t="s">
        <v>425</v>
      </c>
      <c r="E2161" s="83" t="s">
        <v>292</v>
      </c>
      <c r="F2161" s="82">
        <v>38.810528129466647</v>
      </c>
      <c r="G2161" s="81">
        <v>0</v>
      </c>
      <c r="H2161" s="80">
        <v>0</v>
      </c>
    </row>
    <row r="2162" spans="2:8" x14ac:dyDescent="0.6">
      <c r="B2162" s="75" t="s">
        <v>143</v>
      </c>
      <c r="C2162" s="75" t="str">
        <f t="shared" si="33"/>
        <v>Michigan Michigan Basin</v>
      </c>
      <c r="D2162" s="97" t="s">
        <v>425</v>
      </c>
      <c r="E2162" s="83" t="s">
        <v>291</v>
      </c>
      <c r="F2162" s="82">
        <v>38.820528129466645</v>
      </c>
      <c r="G2162" s="81">
        <v>1.399713386854345</v>
      </c>
      <c r="H2162" s="80">
        <v>69.985669342717259</v>
      </c>
    </row>
    <row r="2163" spans="2:8" x14ac:dyDescent="0.6">
      <c r="B2163" s="75" t="s">
        <v>143</v>
      </c>
      <c r="C2163" s="75" t="str">
        <f t="shared" si="33"/>
        <v>Michigan Michigan Basin</v>
      </c>
      <c r="D2163" s="97" t="s">
        <v>425</v>
      </c>
      <c r="E2163" s="83" t="s">
        <v>290</v>
      </c>
      <c r="F2163" s="82">
        <v>43.66184414564998</v>
      </c>
      <c r="G2163" s="81">
        <v>0</v>
      </c>
      <c r="H2163" s="80">
        <v>0</v>
      </c>
    </row>
    <row r="2164" spans="2:8" x14ac:dyDescent="0.6">
      <c r="B2164" s="75" t="s">
        <v>143</v>
      </c>
      <c r="C2164" s="75" t="str">
        <f t="shared" si="33"/>
        <v>Michigan Michigan Basin</v>
      </c>
      <c r="D2164" s="97" t="s">
        <v>425</v>
      </c>
      <c r="E2164" s="83" t="s">
        <v>289</v>
      </c>
      <c r="F2164" s="82">
        <v>43.671844145649978</v>
      </c>
      <c r="G2164" s="81">
        <v>1.081188466856386</v>
      </c>
      <c r="H2164" s="80">
        <v>54.059423342819308</v>
      </c>
    </row>
    <row r="2165" spans="2:8" x14ac:dyDescent="0.6">
      <c r="B2165" s="75" t="s">
        <v>143</v>
      </c>
      <c r="C2165" s="75" t="str">
        <f t="shared" si="33"/>
        <v>Michigan Michigan Basin</v>
      </c>
      <c r="D2165" s="97" t="s">
        <v>425</v>
      </c>
      <c r="E2165" s="83" t="s">
        <v>288</v>
      </c>
      <c r="F2165" s="82">
        <v>48.513160161833312</v>
      </c>
      <c r="G2165" s="81">
        <v>0</v>
      </c>
      <c r="H2165" s="80">
        <v>0</v>
      </c>
    </row>
    <row r="2166" spans="2:8" x14ac:dyDescent="0.6">
      <c r="B2166" s="75" t="s">
        <v>143</v>
      </c>
      <c r="C2166" s="75" t="str">
        <f t="shared" si="33"/>
        <v>Michigan Michigan Basin</v>
      </c>
      <c r="D2166" s="97" t="s">
        <v>425</v>
      </c>
      <c r="E2166" s="83" t="s">
        <v>287</v>
      </c>
      <c r="F2166" s="82">
        <v>48.52316016183331</v>
      </c>
      <c r="G2166" s="81">
        <v>0.72715448586871922</v>
      </c>
      <c r="H2166" s="80">
        <v>36.357724293435957</v>
      </c>
    </row>
    <row r="2167" spans="2:8" x14ac:dyDescent="0.6">
      <c r="B2167" s="75" t="s">
        <v>143</v>
      </c>
      <c r="C2167" s="75" t="str">
        <f t="shared" si="33"/>
        <v>Michigan Michigan Basin</v>
      </c>
      <c r="D2167" s="97" t="s">
        <v>425</v>
      </c>
      <c r="E2167" s="83" t="s">
        <v>286</v>
      </c>
      <c r="F2167" s="82">
        <v>53.364476178016645</v>
      </c>
      <c r="G2167" s="81">
        <v>0</v>
      </c>
      <c r="H2167" s="80">
        <v>0</v>
      </c>
    </row>
    <row r="2168" spans="2:8" x14ac:dyDescent="0.6">
      <c r="B2168" s="75" t="s">
        <v>143</v>
      </c>
      <c r="C2168" s="75" t="str">
        <f t="shared" si="33"/>
        <v>Michigan Michigan Basin</v>
      </c>
      <c r="D2168" s="97" t="s">
        <v>425</v>
      </c>
      <c r="E2168" s="83" t="s">
        <v>285</v>
      </c>
      <c r="F2168" s="82">
        <v>53.374476178016643</v>
      </c>
      <c r="G2168" s="81">
        <v>0.53654866938555168</v>
      </c>
      <c r="H2168" s="80">
        <v>26.827433469277587</v>
      </c>
    </row>
    <row r="2169" spans="2:8" x14ac:dyDescent="0.6">
      <c r="B2169" s="75" t="s">
        <v>143</v>
      </c>
      <c r="C2169" s="75" t="str">
        <f t="shared" si="33"/>
        <v>Michigan Michigan Basin</v>
      </c>
      <c r="D2169" s="97" t="s">
        <v>425</v>
      </c>
      <c r="E2169" s="83" t="s">
        <v>284</v>
      </c>
      <c r="F2169" s="82">
        <v>58.215792194199977</v>
      </c>
      <c r="G2169" s="81">
        <v>0</v>
      </c>
      <c r="H2169" s="80">
        <v>0</v>
      </c>
    </row>
    <row r="2170" spans="2:8" ht="13.75" thickBot="1" x14ac:dyDescent="0.75">
      <c r="B2170" s="75" t="s">
        <v>143</v>
      </c>
      <c r="C2170" s="75" t="str">
        <f t="shared" si="33"/>
        <v>Michigan Michigan Basin</v>
      </c>
      <c r="D2170" s="98" t="s">
        <v>425</v>
      </c>
      <c r="E2170" s="79" t="s">
        <v>282</v>
      </c>
      <c r="F2170" s="78">
        <v>58.225792194199975</v>
      </c>
      <c r="G2170" s="77">
        <v>2.2364451585527112</v>
      </c>
      <c r="H2170" s="76">
        <v>111.82225792763556</v>
      </c>
    </row>
    <row r="2171" spans="2:8" x14ac:dyDescent="0.6">
      <c r="B2171" s="75" t="s">
        <v>146</v>
      </c>
      <c r="C2171" s="75" t="str">
        <f t="shared" si="33"/>
        <v>Mississippi Arkla Basin</v>
      </c>
      <c r="D2171" s="96" t="s">
        <v>424</v>
      </c>
      <c r="E2171" s="87" t="s">
        <v>320</v>
      </c>
      <c r="F2171" s="86">
        <v>-29.107896097099989</v>
      </c>
      <c r="G2171" s="85">
        <v>0</v>
      </c>
      <c r="H2171" s="84">
        <v>0</v>
      </c>
    </row>
    <row r="2172" spans="2:8" x14ac:dyDescent="0.6">
      <c r="B2172" s="75" t="s">
        <v>146</v>
      </c>
      <c r="C2172" s="75" t="str">
        <f t="shared" si="33"/>
        <v>Mississippi Arkla Basin</v>
      </c>
      <c r="D2172" s="97" t="s">
        <v>424</v>
      </c>
      <c r="E2172" s="83" t="s">
        <v>319</v>
      </c>
      <c r="F2172" s="82">
        <v>-29.097896097099987</v>
      </c>
      <c r="G2172" s="81">
        <v>0</v>
      </c>
      <c r="H2172" s="80">
        <v>0</v>
      </c>
    </row>
    <row r="2173" spans="2:8" x14ac:dyDescent="0.6">
      <c r="B2173" s="75" t="s">
        <v>146</v>
      </c>
      <c r="C2173" s="75" t="str">
        <f t="shared" si="33"/>
        <v>Mississippi Arkla Basin</v>
      </c>
      <c r="D2173" s="97" t="s">
        <v>424</v>
      </c>
      <c r="E2173" s="83" t="s">
        <v>318</v>
      </c>
      <c r="F2173" s="82">
        <v>-24.256580080916656</v>
      </c>
      <c r="G2173" s="81">
        <v>0</v>
      </c>
      <c r="H2173" s="80">
        <v>0</v>
      </c>
    </row>
    <row r="2174" spans="2:8" x14ac:dyDescent="0.6">
      <c r="B2174" s="75" t="s">
        <v>146</v>
      </c>
      <c r="C2174" s="75" t="str">
        <f t="shared" si="33"/>
        <v>Mississippi Arkla Basin</v>
      </c>
      <c r="D2174" s="97" t="s">
        <v>424</v>
      </c>
      <c r="E2174" s="83" t="s">
        <v>317</v>
      </c>
      <c r="F2174" s="82">
        <v>-24.246580080916655</v>
      </c>
      <c r="G2174" s="81">
        <v>0</v>
      </c>
      <c r="H2174" s="80">
        <v>0</v>
      </c>
    </row>
    <row r="2175" spans="2:8" x14ac:dyDescent="0.6">
      <c r="B2175" s="75" t="s">
        <v>146</v>
      </c>
      <c r="C2175" s="75" t="str">
        <f t="shared" si="33"/>
        <v>Mississippi Arkla Basin</v>
      </c>
      <c r="D2175" s="97" t="s">
        <v>424</v>
      </c>
      <c r="E2175" s="83" t="s">
        <v>316</v>
      </c>
      <c r="F2175" s="82">
        <v>-19.405264064733323</v>
      </c>
      <c r="G2175" s="81">
        <v>0</v>
      </c>
      <c r="H2175" s="80">
        <v>0</v>
      </c>
    </row>
    <row r="2176" spans="2:8" x14ac:dyDescent="0.6">
      <c r="B2176" s="75" t="s">
        <v>146</v>
      </c>
      <c r="C2176" s="75" t="str">
        <f t="shared" si="33"/>
        <v>Mississippi Arkla Basin</v>
      </c>
      <c r="D2176" s="97" t="s">
        <v>424</v>
      </c>
      <c r="E2176" s="83" t="s">
        <v>315</v>
      </c>
      <c r="F2176" s="82">
        <v>-19.395264064733322</v>
      </c>
      <c r="G2176" s="81">
        <v>0</v>
      </c>
      <c r="H2176" s="80">
        <v>0</v>
      </c>
    </row>
    <row r="2177" spans="2:8" x14ac:dyDescent="0.6">
      <c r="B2177" s="75" t="s">
        <v>146</v>
      </c>
      <c r="C2177" s="75" t="str">
        <f t="shared" si="33"/>
        <v>Mississippi Arkla Basin</v>
      </c>
      <c r="D2177" s="97" t="s">
        <v>424</v>
      </c>
      <c r="E2177" s="83" t="s">
        <v>314</v>
      </c>
      <c r="F2177" s="82">
        <v>-14.553948048549994</v>
      </c>
      <c r="G2177" s="81">
        <v>0</v>
      </c>
      <c r="H2177" s="80">
        <v>0</v>
      </c>
    </row>
    <row r="2178" spans="2:8" x14ac:dyDescent="0.6">
      <c r="B2178" s="75" t="s">
        <v>146</v>
      </c>
      <c r="C2178" s="75" t="str">
        <f t="shared" si="33"/>
        <v>Mississippi Arkla Basin</v>
      </c>
      <c r="D2178" s="97" t="s">
        <v>424</v>
      </c>
      <c r="E2178" s="83" t="s">
        <v>313</v>
      </c>
      <c r="F2178" s="82">
        <v>-14.543948048549995</v>
      </c>
      <c r="G2178" s="81">
        <v>0</v>
      </c>
      <c r="H2178" s="80">
        <v>0</v>
      </c>
    </row>
    <row r="2179" spans="2:8" x14ac:dyDescent="0.6">
      <c r="B2179" s="75" t="s">
        <v>146</v>
      </c>
      <c r="C2179" s="75" t="str">
        <f t="shared" si="33"/>
        <v>Mississippi Arkla Basin</v>
      </c>
      <c r="D2179" s="97" t="s">
        <v>424</v>
      </c>
      <c r="E2179" s="83" t="s">
        <v>312</v>
      </c>
      <c r="F2179" s="82">
        <v>-9.7026320323666617</v>
      </c>
      <c r="G2179" s="81">
        <v>0</v>
      </c>
      <c r="H2179" s="80">
        <v>0</v>
      </c>
    </row>
    <row r="2180" spans="2:8" x14ac:dyDescent="0.6">
      <c r="B2180" s="75" t="s">
        <v>146</v>
      </c>
      <c r="C2180" s="75" t="str">
        <f t="shared" si="33"/>
        <v>Mississippi Arkla Basin</v>
      </c>
      <c r="D2180" s="97" t="s">
        <v>424</v>
      </c>
      <c r="E2180" s="83" t="s">
        <v>311</v>
      </c>
      <c r="F2180" s="82">
        <v>-9.6926320323666619</v>
      </c>
      <c r="G2180" s="81">
        <v>0</v>
      </c>
      <c r="H2180" s="80">
        <v>0</v>
      </c>
    </row>
    <row r="2181" spans="2:8" x14ac:dyDescent="0.6">
      <c r="B2181" s="75" t="s">
        <v>146</v>
      </c>
      <c r="C2181" s="75" t="str">
        <f t="shared" ref="C2181:C2244" si="34">IF(D2181="",C2180,D2181)</f>
        <v>Mississippi Arkla Basin</v>
      </c>
      <c r="D2181" s="97" t="s">
        <v>424</v>
      </c>
      <c r="E2181" s="83" t="s">
        <v>310</v>
      </c>
      <c r="F2181" s="82">
        <v>-4.8513160161833309</v>
      </c>
      <c r="G2181" s="81">
        <v>0</v>
      </c>
      <c r="H2181" s="80">
        <v>0</v>
      </c>
    </row>
    <row r="2182" spans="2:8" x14ac:dyDescent="0.6">
      <c r="B2182" s="75" t="s">
        <v>146</v>
      </c>
      <c r="C2182" s="75" t="str">
        <f t="shared" si="34"/>
        <v>Mississippi Arkla Basin</v>
      </c>
      <c r="D2182" s="97" t="s">
        <v>424</v>
      </c>
      <c r="E2182" s="83" t="s">
        <v>309</v>
      </c>
      <c r="F2182" s="82">
        <v>-4.8413160161833311</v>
      </c>
      <c r="G2182" s="81">
        <v>0</v>
      </c>
      <c r="H2182" s="80">
        <v>0</v>
      </c>
    </row>
    <row r="2183" spans="2:8" x14ac:dyDescent="0.6">
      <c r="B2183" s="75" t="s">
        <v>146</v>
      </c>
      <c r="C2183" s="75" t="str">
        <f t="shared" si="34"/>
        <v>Mississippi Arkla Basin</v>
      </c>
      <c r="D2183" s="97" t="s">
        <v>424</v>
      </c>
      <c r="E2183" s="83" t="s">
        <v>308</v>
      </c>
      <c r="F2183" s="82">
        <v>0</v>
      </c>
      <c r="G2183" s="81">
        <v>0</v>
      </c>
      <c r="H2183" s="80">
        <v>0</v>
      </c>
    </row>
    <row r="2184" spans="2:8" x14ac:dyDescent="0.6">
      <c r="B2184" s="75" t="s">
        <v>146</v>
      </c>
      <c r="C2184" s="75" t="str">
        <f t="shared" si="34"/>
        <v>Mississippi Arkla Basin</v>
      </c>
      <c r="D2184" s="97" t="s">
        <v>424</v>
      </c>
      <c r="E2184" s="83" t="s">
        <v>307</v>
      </c>
      <c r="F2184" s="82">
        <v>0.01</v>
      </c>
      <c r="G2184" s="81">
        <v>0</v>
      </c>
      <c r="H2184" s="80">
        <v>0</v>
      </c>
    </row>
    <row r="2185" spans="2:8" x14ac:dyDescent="0.6">
      <c r="B2185" s="75" t="s">
        <v>146</v>
      </c>
      <c r="C2185" s="75" t="str">
        <f t="shared" si="34"/>
        <v>Mississippi Arkla Basin</v>
      </c>
      <c r="D2185" s="97" t="s">
        <v>424</v>
      </c>
      <c r="E2185" s="83" t="s">
        <v>306</v>
      </c>
      <c r="F2185" s="82">
        <v>4.8513160161833309</v>
      </c>
      <c r="G2185" s="81">
        <v>0</v>
      </c>
      <c r="H2185" s="80">
        <v>0</v>
      </c>
    </row>
    <row r="2186" spans="2:8" x14ac:dyDescent="0.6">
      <c r="B2186" s="75" t="s">
        <v>146</v>
      </c>
      <c r="C2186" s="75" t="str">
        <f t="shared" si="34"/>
        <v>Mississippi Arkla Basin</v>
      </c>
      <c r="D2186" s="97" t="s">
        <v>424</v>
      </c>
      <c r="E2186" s="83" t="s">
        <v>305</v>
      </c>
      <c r="F2186" s="82">
        <v>4.8613160161833306</v>
      </c>
      <c r="G2186" s="81">
        <v>1.0144755009142659E-8</v>
      </c>
      <c r="H2186" s="80">
        <v>5.0723775045713291E-7</v>
      </c>
    </row>
    <row r="2187" spans="2:8" x14ac:dyDescent="0.6">
      <c r="B2187" s="75" t="s">
        <v>146</v>
      </c>
      <c r="C2187" s="75" t="str">
        <f t="shared" si="34"/>
        <v>Mississippi Arkla Basin</v>
      </c>
      <c r="D2187" s="97" t="s">
        <v>424</v>
      </c>
      <c r="E2187" s="83" t="s">
        <v>304</v>
      </c>
      <c r="F2187" s="82">
        <v>9.7026320323666617</v>
      </c>
      <c r="G2187" s="81">
        <v>0</v>
      </c>
      <c r="H2187" s="80">
        <v>0</v>
      </c>
    </row>
    <row r="2188" spans="2:8" x14ac:dyDescent="0.6">
      <c r="B2188" s="75" t="s">
        <v>146</v>
      </c>
      <c r="C2188" s="75" t="str">
        <f t="shared" si="34"/>
        <v>Mississippi Arkla Basin</v>
      </c>
      <c r="D2188" s="97" t="s">
        <v>424</v>
      </c>
      <c r="E2188" s="83" t="s">
        <v>303</v>
      </c>
      <c r="F2188" s="82">
        <v>9.7126320323666615</v>
      </c>
      <c r="G2188" s="81">
        <v>33.445539628070151</v>
      </c>
      <c r="H2188" s="80">
        <v>1672.2769814035075</v>
      </c>
    </row>
    <row r="2189" spans="2:8" x14ac:dyDescent="0.6">
      <c r="B2189" s="75" t="s">
        <v>146</v>
      </c>
      <c r="C2189" s="75" t="str">
        <f t="shared" si="34"/>
        <v>Mississippi Arkla Basin</v>
      </c>
      <c r="D2189" s="97" t="s">
        <v>424</v>
      </c>
      <c r="E2189" s="83" t="s">
        <v>302</v>
      </c>
      <c r="F2189" s="82">
        <v>14.553948048549994</v>
      </c>
      <c r="G2189" s="81">
        <v>0</v>
      </c>
      <c r="H2189" s="80">
        <v>0</v>
      </c>
    </row>
    <row r="2190" spans="2:8" x14ac:dyDescent="0.6">
      <c r="B2190" s="75" t="s">
        <v>146</v>
      </c>
      <c r="C2190" s="75" t="str">
        <f t="shared" si="34"/>
        <v>Mississippi Arkla Basin</v>
      </c>
      <c r="D2190" s="97" t="s">
        <v>424</v>
      </c>
      <c r="E2190" s="83" t="s">
        <v>301</v>
      </c>
      <c r="F2190" s="82">
        <v>14.563948048549994</v>
      </c>
      <c r="G2190" s="81">
        <v>2.633496433119737</v>
      </c>
      <c r="H2190" s="80">
        <v>131.67482165598688</v>
      </c>
    </row>
    <row r="2191" spans="2:8" x14ac:dyDescent="0.6">
      <c r="B2191" s="75" t="s">
        <v>146</v>
      </c>
      <c r="C2191" s="75" t="str">
        <f t="shared" si="34"/>
        <v>Mississippi Arkla Basin</v>
      </c>
      <c r="D2191" s="97" t="s">
        <v>424</v>
      </c>
      <c r="E2191" s="83" t="s">
        <v>300</v>
      </c>
      <c r="F2191" s="82">
        <v>19.405264064733323</v>
      </c>
      <c r="G2191" s="81">
        <v>0</v>
      </c>
      <c r="H2191" s="80">
        <v>0</v>
      </c>
    </row>
    <row r="2192" spans="2:8" x14ac:dyDescent="0.6">
      <c r="B2192" s="75" t="s">
        <v>146</v>
      </c>
      <c r="C2192" s="75" t="str">
        <f t="shared" si="34"/>
        <v>Mississippi Arkla Basin</v>
      </c>
      <c r="D2192" s="97" t="s">
        <v>424</v>
      </c>
      <c r="E2192" s="83" t="s">
        <v>299</v>
      </c>
      <c r="F2192" s="82">
        <v>19.415264064733325</v>
      </c>
      <c r="G2192" s="81">
        <v>0.12414125694558914</v>
      </c>
      <c r="H2192" s="80">
        <v>6.2070628472794569</v>
      </c>
    </row>
    <row r="2193" spans="2:8" x14ac:dyDescent="0.6">
      <c r="B2193" s="75" t="s">
        <v>146</v>
      </c>
      <c r="C2193" s="75" t="str">
        <f t="shared" si="34"/>
        <v>Mississippi Arkla Basin</v>
      </c>
      <c r="D2193" s="97" t="s">
        <v>424</v>
      </c>
      <c r="E2193" s="83" t="s">
        <v>298</v>
      </c>
      <c r="F2193" s="82">
        <v>24.256580080916656</v>
      </c>
      <c r="G2193" s="81">
        <v>0</v>
      </c>
      <c r="H2193" s="80">
        <v>0</v>
      </c>
    </row>
    <row r="2194" spans="2:8" x14ac:dyDescent="0.6">
      <c r="B2194" s="75" t="s">
        <v>146</v>
      </c>
      <c r="C2194" s="75" t="str">
        <f t="shared" si="34"/>
        <v>Mississippi Arkla Basin</v>
      </c>
      <c r="D2194" s="97" t="s">
        <v>424</v>
      </c>
      <c r="E2194" s="83" t="s">
        <v>297</v>
      </c>
      <c r="F2194" s="82">
        <v>24.266580080916658</v>
      </c>
      <c r="G2194" s="81">
        <v>0.37179896246340399</v>
      </c>
      <c r="H2194" s="80">
        <v>18.589948123170199</v>
      </c>
    </row>
    <row r="2195" spans="2:8" x14ac:dyDescent="0.6">
      <c r="B2195" s="75" t="s">
        <v>146</v>
      </c>
      <c r="C2195" s="75" t="str">
        <f t="shared" si="34"/>
        <v>Mississippi Arkla Basin</v>
      </c>
      <c r="D2195" s="97" t="s">
        <v>424</v>
      </c>
      <c r="E2195" s="83" t="s">
        <v>296</v>
      </c>
      <c r="F2195" s="82">
        <v>29.107896097099989</v>
      </c>
      <c r="G2195" s="81">
        <v>0</v>
      </c>
      <c r="H2195" s="80">
        <v>0</v>
      </c>
    </row>
    <row r="2196" spans="2:8" x14ac:dyDescent="0.6">
      <c r="B2196" s="75" t="s">
        <v>146</v>
      </c>
      <c r="C2196" s="75" t="str">
        <f t="shared" si="34"/>
        <v>Mississippi Arkla Basin</v>
      </c>
      <c r="D2196" s="97" t="s">
        <v>424</v>
      </c>
      <c r="E2196" s="83" t="s">
        <v>295</v>
      </c>
      <c r="F2196" s="82">
        <v>29.11789609709999</v>
      </c>
      <c r="G2196" s="81">
        <v>0.129438968072184</v>
      </c>
      <c r="H2196" s="80">
        <v>6.4719484036091997</v>
      </c>
    </row>
    <row r="2197" spans="2:8" x14ac:dyDescent="0.6">
      <c r="B2197" s="75" t="s">
        <v>146</v>
      </c>
      <c r="C2197" s="75" t="str">
        <f t="shared" si="34"/>
        <v>Mississippi Arkla Basin</v>
      </c>
      <c r="D2197" s="97" t="s">
        <v>424</v>
      </c>
      <c r="E2197" s="83" t="s">
        <v>294</v>
      </c>
      <c r="F2197" s="82">
        <v>33.959212113283321</v>
      </c>
      <c r="G2197" s="81">
        <v>0</v>
      </c>
      <c r="H2197" s="80">
        <v>0</v>
      </c>
    </row>
    <row r="2198" spans="2:8" x14ac:dyDescent="0.6">
      <c r="B2198" s="75" t="s">
        <v>146</v>
      </c>
      <c r="C2198" s="75" t="str">
        <f t="shared" si="34"/>
        <v>Mississippi Arkla Basin</v>
      </c>
      <c r="D2198" s="97" t="s">
        <v>424</v>
      </c>
      <c r="E2198" s="83" t="s">
        <v>293</v>
      </c>
      <c r="F2198" s="82">
        <v>33.969212113283319</v>
      </c>
      <c r="G2198" s="81">
        <v>3.5032050747786966E-2</v>
      </c>
      <c r="H2198" s="80">
        <v>1.7516025373893487</v>
      </c>
    </row>
    <row r="2199" spans="2:8" x14ac:dyDescent="0.6">
      <c r="B2199" s="75" t="s">
        <v>146</v>
      </c>
      <c r="C2199" s="75" t="str">
        <f t="shared" si="34"/>
        <v>Mississippi Arkla Basin</v>
      </c>
      <c r="D2199" s="97" t="s">
        <v>424</v>
      </c>
      <c r="E2199" s="83" t="s">
        <v>292</v>
      </c>
      <c r="F2199" s="82">
        <v>38.810528129466647</v>
      </c>
      <c r="G2199" s="81">
        <v>0</v>
      </c>
      <c r="H2199" s="80">
        <v>0</v>
      </c>
    </row>
    <row r="2200" spans="2:8" x14ac:dyDescent="0.6">
      <c r="B2200" s="75" t="s">
        <v>146</v>
      </c>
      <c r="C2200" s="75" t="str">
        <f t="shared" si="34"/>
        <v>Mississippi Arkla Basin</v>
      </c>
      <c r="D2200" s="97" t="s">
        <v>424</v>
      </c>
      <c r="E2200" s="83" t="s">
        <v>291</v>
      </c>
      <c r="F2200" s="82">
        <v>38.820528129466645</v>
      </c>
      <c r="G2200" s="81">
        <v>1.2759721165913777E-2</v>
      </c>
      <c r="H2200" s="80">
        <v>0.63798605829568888</v>
      </c>
    </row>
    <row r="2201" spans="2:8" x14ac:dyDescent="0.6">
      <c r="B2201" s="75" t="s">
        <v>146</v>
      </c>
      <c r="C2201" s="75" t="str">
        <f t="shared" si="34"/>
        <v>Mississippi Arkla Basin</v>
      </c>
      <c r="D2201" s="97" t="s">
        <v>424</v>
      </c>
      <c r="E2201" s="83" t="s">
        <v>290</v>
      </c>
      <c r="F2201" s="82">
        <v>43.66184414564998</v>
      </c>
      <c r="G2201" s="81">
        <v>0</v>
      </c>
      <c r="H2201" s="80">
        <v>0</v>
      </c>
    </row>
    <row r="2202" spans="2:8" x14ac:dyDescent="0.6">
      <c r="B2202" s="75" t="s">
        <v>146</v>
      </c>
      <c r="C2202" s="75" t="str">
        <f t="shared" si="34"/>
        <v>Mississippi Arkla Basin</v>
      </c>
      <c r="D2202" s="97" t="s">
        <v>424</v>
      </c>
      <c r="E2202" s="83" t="s">
        <v>289</v>
      </c>
      <c r="F2202" s="82">
        <v>43.671844145649978</v>
      </c>
      <c r="G2202" s="81">
        <v>8.1809498366377954E-3</v>
      </c>
      <c r="H2202" s="80">
        <v>0.40904749183188971</v>
      </c>
    </row>
    <row r="2203" spans="2:8" x14ac:dyDescent="0.6">
      <c r="B2203" s="75" t="s">
        <v>146</v>
      </c>
      <c r="C2203" s="75" t="str">
        <f t="shared" si="34"/>
        <v>Mississippi Arkla Basin</v>
      </c>
      <c r="D2203" s="97" t="s">
        <v>424</v>
      </c>
      <c r="E2203" s="83" t="s">
        <v>288</v>
      </c>
      <c r="F2203" s="82">
        <v>48.513160161833312</v>
      </c>
      <c r="G2203" s="81">
        <v>0</v>
      </c>
      <c r="H2203" s="80">
        <v>0</v>
      </c>
    </row>
    <row r="2204" spans="2:8" x14ac:dyDescent="0.6">
      <c r="B2204" s="75" t="s">
        <v>146</v>
      </c>
      <c r="C2204" s="75" t="str">
        <f t="shared" si="34"/>
        <v>Mississippi Arkla Basin</v>
      </c>
      <c r="D2204" s="97" t="s">
        <v>424</v>
      </c>
      <c r="E2204" s="83" t="s">
        <v>287</v>
      </c>
      <c r="F2204" s="82">
        <v>48.52316016183331</v>
      </c>
      <c r="G2204" s="81">
        <v>0</v>
      </c>
      <c r="H2204" s="80">
        <v>0</v>
      </c>
    </row>
    <row r="2205" spans="2:8" x14ac:dyDescent="0.6">
      <c r="B2205" s="75" t="s">
        <v>146</v>
      </c>
      <c r="C2205" s="75" t="str">
        <f t="shared" si="34"/>
        <v>Mississippi Arkla Basin</v>
      </c>
      <c r="D2205" s="97" t="s">
        <v>424</v>
      </c>
      <c r="E2205" s="83" t="s">
        <v>286</v>
      </c>
      <c r="F2205" s="82">
        <v>53.364476178016645</v>
      </c>
      <c r="G2205" s="81">
        <v>0</v>
      </c>
      <c r="H2205" s="80">
        <v>0</v>
      </c>
    </row>
    <row r="2206" spans="2:8" x14ac:dyDescent="0.6">
      <c r="B2206" s="75" t="s">
        <v>146</v>
      </c>
      <c r="C2206" s="75" t="str">
        <f t="shared" si="34"/>
        <v>Mississippi Arkla Basin</v>
      </c>
      <c r="D2206" s="97" t="s">
        <v>424</v>
      </c>
      <c r="E2206" s="83" t="s">
        <v>285</v>
      </c>
      <c r="F2206" s="82">
        <v>53.374476178016643</v>
      </c>
      <c r="G2206" s="81">
        <v>0</v>
      </c>
      <c r="H2206" s="80">
        <v>0</v>
      </c>
    </row>
    <row r="2207" spans="2:8" x14ac:dyDescent="0.6">
      <c r="B2207" s="75" t="s">
        <v>146</v>
      </c>
      <c r="C2207" s="75" t="str">
        <f t="shared" si="34"/>
        <v>Mississippi Arkla Basin</v>
      </c>
      <c r="D2207" s="97" t="s">
        <v>424</v>
      </c>
      <c r="E2207" s="83" t="s">
        <v>284</v>
      </c>
      <c r="F2207" s="82">
        <v>58.215792194199977</v>
      </c>
      <c r="G2207" s="81">
        <v>0</v>
      </c>
      <c r="H2207" s="80">
        <v>0</v>
      </c>
    </row>
    <row r="2208" spans="2:8" ht="13.75" thickBot="1" x14ac:dyDescent="0.75">
      <c r="B2208" s="75" t="s">
        <v>146</v>
      </c>
      <c r="C2208" s="75" t="str">
        <f t="shared" si="34"/>
        <v>Mississippi Arkla Basin</v>
      </c>
      <c r="D2208" s="98" t="s">
        <v>424</v>
      </c>
      <c r="E2208" s="79" t="s">
        <v>282</v>
      </c>
      <c r="F2208" s="78">
        <v>58.225792194199975</v>
      </c>
      <c r="G2208" s="77">
        <v>2.2672816841776766E-3</v>
      </c>
      <c r="H2208" s="76">
        <v>0.11336408420888384</v>
      </c>
    </row>
    <row r="2209" spans="2:8" x14ac:dyDescent="0.6">
      <c r="B2209" s="75" t="s">
        <v>146</v>
      </c>
      <c r="C2209" s="75" t="str">
        <f t="shared" si="34"/>
        <v>Mississippi Black Warrior Basin</v>
      </c>
      <c r="D2209" s="96" t="s">
        <v>423</v>
      </c>
      <c r="E2209" s="87" t="s">
        <v>320</v>
      </c>
      <c r="F2209" s="86">
        <v>-29.107896097099989</v>
      </c>
      <c r="G2209" s="85">
        <v>0</v>
      </c>
      <c r="H2209" s="84">
        <v>0</v>
      </c>
    </row>
    <row r="2210" spans="2:8" x14ac:dyDescent="0.6">
      <c r="B2210" s="75" t="s">
        <v>146</v>
      </c>
      <c r="C2210" s="75" t="str">
        <f t="shared" si="34"/>
        <v>Mississippi Black Warrior Basin</v>
      </c>
      <c r="D2210" s="97" t="s">
        <v>423</v>
      </c>
      <c r="E2210" s="83" t="s">
        <v>319</v>
      </c>
      <c r="F2210" s="82">
        <v>-29.097896097099987</v>
      </c>
      <c r="G2210" s="81">
        <v>0</v>
      </c>
      <c r="H2210" s="80">
        <v>0</v>
      </c>
    </row>
    <row r="2211" spans="2:8" x14ac:dyDescent="0.6">
      <c r="B2211" s="75" t="s">
        <v>146</v>
      </c>
      <c r="C2211" s="75" t="str">
        <f t="shared" si="34"/>
        <v>Mississippi Black Warrior Basin</v>
      </c>
      <c r="D2211" s="97" t="s">
        <v>423</v>
      </c>
      <c r="E2211" s="83" t="s">
        <v>318</v>
      </c>
      <c r="F2211" s="82">
        <v>-24.256580080916656</v>
      </c>
      <c r="G2211" s="81">
        <v>0</v>
      </c>
      <c r="H2211" s="80">
        <v>0</v>
      </c>
    </row>
    <row r="2212" spans="2:8" x14ac:dyDescent="0.6">
      <c r="B2212" s="75" t="s">
        <v>146</v>
      </c>
      <c r="C2212" s="75" t="str">
        <f t="shared" si="34"/>
        <v>Mississippi Black Warrior Basin</v>
      </c>
      <c r="D2212" s="97" t="s">
        <v>423</v>
      </c>
      <c r="E2212" s="83" t="s">
        <v>317</v>
      </c>
      <c r="F2212" s="82">
        <v>-24.246580080916655</v>
      </c>
      <c r="G2212" s="81">
        <v>0</v>
      </c>
      <c r="H2212" s="80">
        <v>0</v>
      </c>
    </row>
    <row r="2213" spans="2:8" x14ac:dyDescent="0.6">
      <c r="B2213" s="75" t="s">
        <v>146</v>
      </c>
      <c r="C2213" s="75" t="str">
        <f t="shared" si="34"/>
        <v>Mississippi Black Warrior Basin</v>
      </c>
      <c r="D2213" s="97" t="s">
        <v>423</v>
      </c>
      <c r="E2213" s="83" t="s">
        <v>316</v>
      </c>
      <c r="F2213" s="82">
        <v>-19.405264064733323</v>
      </c>
      <c r="G2213" s="81">
        <v>0</v>
      </c>
      <c r="H2213" s="80">
        <v>0</v>
      </c>
    </row>
    <row r="2214" spans="2:8" x14ac:dyDescent="0.6">
      <c r="B2214" s="75" t="s">
        <v>146</v>
      </c>
      <c r="C2214" s="75" t="str">
        <f t="shared" si="34"/>
        <v>Mississippi Black Warrior Basin</v>
      </c>
      <c r="D2214" s="97" t="s">
        <v>423</v>
      </c>
      <c r="E2214" s="83" t="s">
        <v>315</v>
      </c>
      <c r="F2214" s="82">
        <v>-19.395264064733322</v>
      </c>
      <c r="G2214" s="81">
        <v>0</v>
      </c>
      <c r="H2214" s="80">
        <v>0</v>
      </c>
    </row>
    <row r="2215" spans="2:8" x14ac:dyDescent="0.6">
      <c r="B2215" s="75" t="s">
        <v>146</v>
      </c>
      <c r="C2215" s="75" t="str">
        <f t="shared" si="34"/>
        <v>Mississippi Black Warrior Basin</v>
      </c>
      <c r="D2215" s="97" t="s">
        <v>423</v>
      </c>
      <c r="E2215" s="83" t="s">
        <v>314</v>
      </c>
      <c r="F2215" s="82">
        <v>-14.553948048549994</v>
      </c>
      <c r="G2215" s="81">
        <v>0</v>
      </c>
      <c r="H2215" s="80">
        <v>0</v>
      </c>
    </row>
    <row r="2216" spans="2:8" x14ac:dyDescent="0.6">
      <c r="B2216" s="75" t="s">
        <v>146</v>
      </c>
      <c r="C2216" s="75" t="str">
        <f t="shared" si="34"/>
        <v>Mississippi Black Warrior Basin</v>
      </c>
      <c r="D2216" s="97" t="s">
        <v>423</v>
      </c>
      <c r="E2216" s="83" t="s">
        <v>313</v>
      </c>
      <c r="F2216" s="82">
        <v>-14.543948048549995</v>
      </c>
      <c r="G2216" s="81">
        <v>0</v>
      </c>
      <c r="H2216" s="80">
        <v>0</v>
      </c>
    </row>
    <row r="2217" spans="2:8" x14ac:dyDescent="0.6">
      <c r="B2217" s="75" t="s">
        <v>146</v>
      </c>
      <c r="C2217" s="75" t="str">
        <f t="shared" si="34"/>
        <v>Mississippi Black Warrior Basin</v>
      </c>
      <c r="D2217" s="97" t="s">
        <v>423</v>
      </c>
      <c r="E2217" s="83" t="s">
        <v>312</v>
      </c>
      <c r="F2217" s="82">
        <v>-9.7026320323666617</v>
      </c>
      <c r="G2217" s="81">
        <v>0</v>
      </c>
      <c r="H2217" s="80">
        <v>0</v>
      </c>
    </row>
    <row r="2218" spans="2:8" x14ac:dyDescent="0.6">
      <c r="B2218" s="75" t="s">
        <v>146</v>
      </c>
      <c r="C2218" s="75" t="str">
        <f t="shared" si="34"/>
        <v>Mississippi Black Warrior Basin</v>
      </c>
      <c r="D2218" s="97" t="s">
        <v>423</v>
      </c>
      <c r="E2218" s="83" t="s">
        <v>311</v>
      </c>
      <c r="F2218" s="82">
        <v>-9.6926320323666619</v>
      </c>
      <c r="G2218" s="81">
        <v>0</v>
      </c>
      <c r="H2218" s="80">
        <v>0</v>
      </c>
    </row>
    <row r="2219" spans="2:8" x14ac:dyDescent="0.6">
      <c r="B2219" s="75" t="s">
        <v>146</v>
      </c>
      <c r="C2219" s="75" t="str">
        <f t="shared" si="34"/>
        <v>Mississippi Black Warrior Basin</v>
      </c>
      <c r="D2219" s="97" t="s">
        <v>423</v>
      </c>
      <c r="E2219" s="83" t="s">
        <v>310</v>
      </c>
      <c r="F2219" s="82">
        <v>-4.8513160161833309</v>
      </c>
      <c r="G2219" s="81">
        <v>0</v>
      </c>
      <c r="H2219" s="80">
        <v>0</v>
      </c>
    </row>
    <row r="2220" spans="2:8" x14ac:dyDescent="0.6">
      <c r="B2220" s="75" t="s">
        <v>146</v>
      </c>
      <c r="C2220" s="75" t="str">
        <f t="shared" si="34"/>
        <v>Mississippi Black Warrior Basin</v>
      </c>
      <c r="D2220" s="97" t="s">
        <v>423</v>
      </c>
      <c r="E2220" s="83" t="s">
        <v>309</v>
      </c>
      <c r="F2220" s="82">
        <v>-4.8413160161833311</v>
      </c>
      <c r="G2220" s="81">
        <v>0</v>
      </c>
      <c r="H2220" s="80">
        <v>0</v>
      </c>
    </row>
    <row r="2221" spans="2:8" x14ac:dyDescent="0.6">
      <c r="B2221" s="75" t="s">
        <v>146</v>
      </c>
      <c r="C2221" s="75" t="str">
        <f t="shared" si="34"/>
        <v>Mississippi Black Warrior Basin</v>
      </c>
      <c r="D2221" s="97" t="s">
        <v>423</v>
      </c>
      <c r="E2221" s="83" t="s">
        <v>308</v>
      </c>
      <c r="F2221" s="82">
        <v>0</v>
      </c>
      <c r="G2221" s="81">
        <v>0</v>
      </c>
      <c r="H2221" s="80">
        <v>0</v>
      </c>
    </row>
    <row r="2222" spans="2:8" x14ac:dyDescent="0.6">
      <c r="B2222" s="75" t="s">
        <v>146</v>
      </c>
      <c r="C2222" s="75" t="str">
        <f t="shared" si="34"/>
        <v>Mississippi Black Warrior Basin</v>
      </c>
      <c r="D2222" s="97" t="s">
        <v>423</v>
      </c>
      <c r="E2222" s="83" t="s">
        <v>307</v>
      </c>
      <c r="F2222" s="82">
        <v>0.01</v>
      </c>
      <c r="G2222" s="81">
        <v>0</v>
      </c>
      <c r="H2222" s="80">
        <v>0</v>
      </c>
    </row>
    <row r="2223" spans="2:8" x14ac:dyDescent="0.6">
      <c r="B2223" s="75" t="s">
        <v>146</v>
      </c>
      <c r="C2223" s="75" t="str">
        <f t="shared" si="34"/>
        <v>Mississippi Black Warrior Basin</v>
      </c>
      <c r="D2223" s="97" t="s">
        <v>423</v>
      </c>
      <c r="E2223" s="83" t="s">
        <v>306</v>
      </c>
      <c r="F2223" s="82">
        <v>4.8513160161833309</v>
      </c>
      <c r="G2223" s="81">
        <v>0</v>
      </c>
      <c r="H2223" s="80">
        <v>0</v>
      </c>
    </row>
    <row r="2224" spans="2:8" x14ac:dyDescent="0.6">
      <c r="B2224" s="75" t="s">
        <v>146</v>
      </c>
      <c r="C2224" s="75" t="str">
        <f t="shared" si="34"/>
        <v>Mississippi Black Warrior Basin</v>
      </c>
      <c r="D2224" s="97" t="s">
        <v>423</v>
      </c>
      <c r="E2224" s="83" t="s">
        <v>305</v>
      </c>
      <c r="F2224" s="82">
        <v>4.8613160161833306</v>
      </c>
      <c r="G2224" s="81">
        <v>1.5147631538366509E-9</v>
      </c>
      <c r="H2224" s="80">
        <v>7.5738157691832543E-8</v>
      </c>
    </row>
    <row r="2225" spans="2:8" x14ac:dyDescent="0.6">
      <c r="B2225" s="75" t="s">
        <v>146</v>
      </c>
      <c r="C2225" s="75" t="str">
        <f t="shared" si="34"/>
        <v>Mississippi Black Warrior Basin</v>
      </c>
      <c r="D2225" s="97" t="s">
        <v>423</v>
      </c>
      <c r="E2225" s="83" t="s">
        <v>304</v>
      </c>
      <c r="F2225" s="82">
        <v>9.7026320323666617</v>
      </c>
      <c r="G2225" s="81">
        <v>0</v>
      </c>
      <c r="H2225" s="80">
        <v>0</v>
      </c>
    </row>
    <row r="2226" spans="2:8" x14ac:dyDescent="0.6">
      <c r="B2226" s="75" t="s">
        <v>146</v>
      </c>
      <c r="C2226" s="75" t="str">
        <f t="shared" si="34"/>
        <v>Mississippi Black Warrior Basin</v>
      </c>
      <c r="D2226" s="97" t="s">
        <v>423</v>
      </c>
      <c r="E2226" s="83" t="s">
        <v>303</v>
      </c>
      <c r="F2226" s="82">
        <v>9.7126320323666615</v>
      </c>
      <c r="G2226" s="81">
        <v>56.152871321790272</v>
      </c>
      <c r="H2226" s="80">
        <v>2807.6435660895136</v>
      </c>
    </row>
    <row r="2227" spans="2:8" x14ac:dyDescent="0.6">
      <c r="B2227" s="75" t="s">
        <v>146</v>
      </c>
      <c r="C2227" s="75" t="str">
        <f t="shared" si="34"/>
        <v>Mississippi Black Warrior Basin</v>
      </c>
      <c r="D2227" s="97" t="s">
        <v>423</v>
      </c>
      <c r="E2227" s="83" t="s">
        <v>302</v>
      </c>
      <c r="F2227" s="82">
        <v>14.553948048549994</v>
      </c>
      <c r="G2227" s="81">
        <v>0</v>
      </c>
      <c r="H2227" s="80">
        <v>0</v>
      </c>
    </row>
    <row r="2228" spans="2:8" x14ac:dyDescent="0.6">
      <c r="B2228" s="75" t="s">
        <v>146</v>
      </c>
      <c r="C2228" s="75" t="str">
        <f t="shared" si="34"/>
        <v>Mississippi Black Warrior Basin</v>
      </c>
      <c r="D2228" s="97" t="s">
        <v>423</v>
      </c>
      <c r="E2228" s="83" t="s">
        <v>301</v>
      </c>
      <c r="F2228" s="82">
        <v>14.563948048549994</v>
      </c>
      <c r="G2228" s="81">
        <v>0.90826467520224397</v>
      </c>
      <c r="H2228" s="80">
        <v>45.413233760112199</v>
      </c>
    </row>
    <row r="2229" spans="2:8" x14ac:dyDescent="0.6">
      <c r="B2229" s="75" t="s">
        <v>146</v>
      </c>
      <c r="C2229" s="75" t="str">
        <f t="shared" si="34"/>
        <v>Mississippi Black Warrior Basin</v>
      </c>
      <c r="D2229" s="97" t="s">
        <v>423</v>
      </c>
      <c r="E2229" s="83" t="s">
        <v>300</v>
      </c>
      <c r="F2229" s="82">
        <v>19.405264064733323</v>
      </c>
      <c r="G2229" s="81">
        <v>0</v>
      </c>
      <c r="H2229" s="80">
        <v>0</v>
      </c>
    </row>
    <row r="2230" spans="2:8" x14ac:dyDescent="0.6">
      <c r="B2230" s="75" t="s">
        <v>146</v>
      </c>
      <c r="C2230" s="75" t="str">
        <f t="shared" si="34"/>
        <v>Mississippi Black Warrior Basin</v>
      </c>
      <c r="D2230" s="97" t="s">
        <v>423</v>
      </c>
      <c r="E2230" s="83" t="s">
        <v>299</v>
      </c>
      <c r="F2230" s="82">
        <v>19.415264064733325</v>
      </c>
      <c r="G2230" s="81">
        <v>0.10961668455000374</v>
      </c>
      <c r="H2230" s="80">
        <v>5.4808342275001873</v>
      </c>
    </row>
    <row r="2231" spans="2:8" x14ac:dyDescent="0.6">
      <c r="B2231" s="75" t="s">
        <v>146</v>
      </c>
      <c r="C2231" s="75" t="str">
        <f t="shared" si="34"/>
        <v>Mississippi Black Warrior Basin</v>
      </c>
      <c r="D2231" s="97" t="s">
        <v>423</v>
      </c>
      <c r="E2231" s="83" t="s">
        <v>298</v>
      </c>
      <c r="F2231" s="82">
        <v>24.256580080916656</v>
      </c>
      <c r="G2231" s="81">
        <v>0</v>
      </c>
      <c r="H2231" s="80">
        <v>0</v>
      </c>
    </row>
    <row r="2232" spans="2:8" x14ac:dyDescent="0.6">
      <c r="B2232" s="75" t="s">
        <v>146</v>
      </c>
      <c r="C2232" s="75" t="str">
        <f t="shared" si="34"/>
        <v>Mississippi Black Warrior Basin</v>
      </c>
      <c r="D2232" s="97" t="s">
        <v>423</v>
      </c>
      <c r="E2232" s="83" t="s">
        <v>297</v>
      </c>
      <c r="F2232" s="82">
        <v>24.266580080916658</v>
      </c>
      <c r="G2232" s="81">
        <v>0</v>
      </c>
      <c r="H2232" s="80">
        <v>0</v>
      </c>
    </row>
    <row r="2233" spans="2:8" x14ac:dyDescent="0.6">
      <c r="B2233" s="75" t="s">
        <v>146</v>
      </c>
      <c r="C2233" s="75" t="str">
        <f t="shared" si="34"/>
        <v>Mississippi Black Warrior Basin</v>
      </c>
      <c r="D2233" s="97" t="s">
        <v>423</v>
      </c>
      <c r="E2233" s="83" t="s">
        <v>296</v>
      </c>
      <c r="F2233" s="82">
        <v>29.107896097099989</v>
      </c>
      <c r="G2233" s="81">
        <v>0</v>
      </c>
      <c r="H2233" s="80">
        <v>0</v>
      </c>
    </row>
    <row r="2234" spans="2:8" x14ac:dyDescent="0.6">
      <c r="B2234" s="75" t="s">
        <v>146</v>
      </c>
      <c r="C2234" s="75" t="str">
        <f t="shared" si="34"/>
        <v>Mississippi Black Warrior Basin</v>
      </c>
      <c r="D2234" s="97" t="s">
        <v>423</v>
      </c>
      <c r="E2234" s="83" t="s">
        <v>295</v>
      </c>
      <c r="F2234" s="82">
        <v>29.11789609709999</v>
      </c>
      <c r="G2234" s="81">
        <v>0</v>
      </c>
      <c r="H2234" s="80">
        <v>0</v>
      </c>
    </row>
    <row r="2235" spans="2:8" x14ac:dyDescent="0.6">
      <c r="B2235" s="75" t="s">
        <v>146</v>
      </c>
      <c r="C2235" s="75" t="str">
        <f t="shared" si="34"/>
        <v>Mississippi Black Warrior Basin</v>
      </c>
      <c r="D2235" s="97" t="s">
        <v>423</v>
      </c>
      <c r="E2235" s="83" t="s">
        <v>294</v>
      </c>
      <c r="F2235" s="82">
        <v>33.959212113283321</v>
      </c>
      <c r="G2235" s="81">
        <v>0</v>
      </c>
      <c r="H2235" s="80">
        <v>0</v>
      </c>
    </row>
    <row r="2236" spans="2:8" x14ac:dyDescent="0.6">
      <c r="B2236" s="75" t="s">
        <v>146</v>
      </c>
      <c r="C2236" s="75" t="str">
        <f t="shared" si="34"/>
        <v>Mississippi Black Warrior Basin</v>
      </c>
      <c r="D2236" s="97" t="s">
        <v>423</v>
      </c>
      <c r="E2236" s="83" t="s">
        <v>293</v>
      </c>
      <c r="F2236" s="82">
        <v>33.969212113283319</v>
      </c>
      <c r="G2236" s="81">
        <v>5.1819068845867433E-3</v>
      </c>
      <c r="H2236" s="80">
        <v>0.25909534422933717</v>
      </c>
    </row>
    <row r="2237" spans="2:8" x14ac:dyDescent="0.6">
      <c r="B2237" s="75" t="s">
        <v>146</v>
      </c>
      <c r="C2237" s="75" t="str">
        <f t="shared" si="34"/>
        <v>Mississippi Black Warrior Basin</v>
      </c>
      <c r="D2237" s="97" t="s">
        <v>423</v>
      </c>
      <c r="E2237" s="83" t="s">
        <v>292</v>
      </c>
      <c r="F2237" s="82">
        <v>38.810528129466647</v>
      </c>
      <c r="G2237" s="81">
        <v>0</v>
      </c>
      <c r="H2237" s="80">
        <v>0</v>
      </c>
    </row>
    <row r="2238" spans="2:8" x14ac:dyDescent="0.6">
      <c r="B2238" s="75" t="s">
        <v>146</v>
      </c>
      <c r="C2238" s="75" t="str">
        <f t="shared" si="34"/>
        <v>Mississippi Black Warrior Basin</v>
      </c>
      <c r="D2238" s="97" t="s">
        <v>423</v>
      </c>
      <c r="E2238" s="83" t="s">
        <v>291</v>
      </c>
      <c r="F2238" s="82">
        <v>38.820528129466645</v>
      </c>
      <c r="G2238" s="81">
        <v>1.6138161447840336E-2</v>
      </c>
      <c r="H2238" s="80">
        <v>0.80690807239201667</v>
      </c>
    </row>
    <row r="2239" spans="2:8" x14ac:dyDescent="0.6">
      <c r="B2239" s="75" t="s">
        <v>146</v>
      </c>
      <c r="C2239" s="75" t="str">
        <f t="shared" si="34"/>
        <v>Mississippi Black Warrior Basin</v>
      </c>
      <c r="D2239" s="97" t="s">
        <v>423</v>
      </c>
      <c r="E2239" s="83" t="s">
        <v>290</v>
      </c>
      <c r="F2239" s="82">
        <v>43.66184414564998</v>
      </c>
      <c r="G2239" s="81">
        <v>0</v>
      </c>
      <c r="H2239" s="80">
        <v>0</v>
      </c>
    </row>
    <row r="2240" spans="2:8" x14ac:dyDescent="0.6">
      <c r="B2240" s="75" t="s">
        <v>146</v>
      </c>
      <c r="C2240" s="75" t="str">
        <f t="shared" si="34"/>
        <v>Mississippi Black Warrior Basin</v>
      </c>
      <c r="D2240" s="97" t="s">
        <v>423</v>
      </c>
      <c r="E2240" s="83" t="s">
        <v>289</v>
      </c>
      <c r="F2240" s="82">
        <v>43.671844145649978</v>
      </c>
      <c r="G2240" s="81">
        <v>0</v>
      </c>
      <c r="H2240" s="80">
        <v>0</v>
      </c>
    </row>
    <row r="2241" spans="2:8" x14ac:dyDescent="0.6">
      <c r="B2241" s="75" t="s">
        <v>146</v>
      </c>
      <c r="C2241" s="75" t="str">
        <f t="shared" si="34"/>
        <v>Mississippi Black Warrior Basin</v>
      </c>
      <c r="D2241" s="97" t="s">
        <v>423</v>
      </c>
      <c r="E2241" s="83" t="s">
        <v>288</v>
      </c>
      <c r="F2241" s="82">
        <v>48.513160161833312</v>
      </c>
      <c r="G2241" s="81">
        <v>0</v>
      </c>
      <c r="H2241" s="80">
        <v>0</v>
      </c>
    </row>
    <row r="2242" spans="2:8" x14ac:dyDescent="0.6">
      <c r="B2242" s="75" t="s">
        <v>146</v>
      </c>
      <c r="C2242" s="75" t="str">
        <f t="shared" si="34"/>
        <v>Mississippi Black Warrior Basin</v>
      </c>
      <c r="D2242" s="97" t="s">
        <v>423</v>
      </c>
      <c r="E2242" s="83" t="s">
        <v>287</v>
      </c>
      <c r="F2242" s="82">
        <v>48.52316016183331</v>
      </c>
      <c r="G2242" s="81">
        <v>5.2379094136502338E-2</v>
      </c>
      <c r="H2242" s="80">
        <v>2.6189547068251171</v>
      </c>
    </row>
    <row r="2243" spans="2:8" x14ac:dyDescent="0.6">
      <c r="B2243" s="75" t="s">
        <v>146</v>
      </c>
      <c r="C2243" s="75" t="str">
        <f t="shared" si="34"/>
        <v>Mississippi Black Warrior Basin</v>
      </c>
      <c r="D2243" s="97" t="s">
        <v>423</v>
      </c>
      <c r="E2243" s="83" t="s">
        <v>286</v>
      </c>
      <c r="F2243" s="82">
        <v>53.364476178016645</v>
      </c>
      <c r="G2243" s="81">
        <v>0</v>
      </c>
      <c r="H2243" s="80">
        <v>0</v>
      </c>
    </row>
    <row r="2244" spans="2:8" x14ac:dyDescent="0.6">
      <c r="B2244" s="75" t="s">
        <v>146</v>
      </c>
      <c r="C2244" s="75" t="str">
        <f t="shared" si="34"/>
        <v>Mississippi Black Warrior Basin</v>
      </c>
      <c r="D2244" s="97" t="s">
        <v>423</v>
      </c>
      <c r="E2244" s="83" t="s">
        <v>285</v>
      </c>
      <c r="F2244" s="82">
        <v>53.374476178016643</v>
      </c>
      <c r="G2244" s="81">
        <v>3.1772188898816563E-2</v>
      </c>
      <c r="H2244" s="80">
        <v>1.5886094449408281</v>
      </c>
    </row>
    <row r="2245" spans="2:8" x14ac:dyDescent="0.6">
      <c r="B2245" s="75" t="s">
        <v>146</v>
      </c>
      <c r="C2245" s="75" t="str">
        <f t="shared" ref="C2245:C2308" si="35">IF(D2245="",C2244,D2245)</f>
        <v>Mississippi Black Warrior Basin</v>
      </c>
      <c r="D2245" s="97" t="s">
        <v>423</v>
      </c>
      <c r="E2245" s="83" t="s">
        <v>284</v>
      </c>
      <c r="F2245" s="82">
        <v>58.215792194199977</v>
      </c>
      <c r="G2245" s="81">
        <v>0</v>
      </c>
      <c r="H2245" s="80">
        <v>0</v>
      </c>
    </row>
    <row r="2246" spans="2:8" ht="13.75" thickBot="1" x14ac:dyDescent="0.75">
      <c r="B2246" s="75" t="s">
        <v>146</v>
      </c>
      <c r="C2246" s="75" t="str">
        <f t="shared" si="35"/>
        <v>Mississippi Black Warrior Basin</v>
      </c>
      <c r="D2246" s="98" t="s">
        <v>423</v>
      </c>
      <c r="E2246" s="79" t="s">
        <v>282</v>
      </c>
      <c r="F2246" s="78">
        <v>58.225792194199975</v>
      </c>
      <c r="G2246" s="77">
        <v>2.026952123154278E-2</v>
      </c>
      <c r="H2246" s="76">
        <v>1.013476061577139</v>
      </c>
    </row>
    <row r="2247" spans="2:8" x14ac:dyDescent="0.6">
      <c r="B2247" s="75" t="s">
        <v>146</v>
      </c>
      <c r="C2247" s="75" t="str">
        <f t="shared" si="35"/>
        <v>Mississippi Desha Basin</v>
      </c>
      <c r="D2247" s="96" t="s">
        <v>422</v>
      </c>
      <c r="E2247" s="87" t="s">
        <v>320</v>
      </c>
      <c r="F2247" s="86">
        <v>-29.107896097099989</v>
      </c>
      <c r="G2247" s="85">
        <v>0</v>
      </c>
      <c r="H2247" s="84">
        <v>0</v>
      </c>
    </row>
    <row r="2248" spans="2:8" x14ac:dyDescent="0.6">
      <c r="B2248" s="75" t="s">
        <v>146</v>
      </c>
      <c r="C2248" s="75" t="str">
        <f t="shared" si="35"/>
        <v>Mississippi Desha Basin</v>
      </c>
      <c r="D2248" s="97" t="s">
        <v>422</v>
      </c>
      <c r="E2248" s="83" t="s">
        <v>319</v>
      </c>
      <c r="F2248" s="82">
        <v>-29.097896097099987</v>
      </c>
      <c r="G2248" s="81">
        <v>0</v>
      </c>
      <c r="H2248" s="80">
        <v>0</v>
      </c>
    </row>
    <row r="2249" spans="2:8" x14ac:dyDescent="0.6">
      <c r="B2249" s="75" t="s">
        <v>146</v>
      </c>
      <c r="C2249" s="75" t="str">
        <f t="shared" si="35"/>
        <v>Mississippi Desha Basin</v>
      </c>
      <c r="D2249" s="97" t="s">
        <v>422</v>
      </c>
      <c r="E2249" s="83" t="s">
        <v>318</v>
      </c>
      <c r="F2249" s="82">
        <v>-24.256580080916656</v>
      </c>
      <c r="G2249" s="81">
        <v>0</v>
      </c>
      <c r="H2249" s="80">
        <v>0</v>
      </c>
    </row>
    <row r="2250" spans="2:8" x14ac:dyDescent="0.6">
      <c r="B2250" s="75" t="s">
        <v>146</v>
      </c>
      <c r="C2250" s="75" t="str">
        <f t="shared" si="35"/>
        <v>Mississippi Desha Basin</v>
      </c>
      <c r="D2250" s="97" t="s">
        <v>422</v>
      </c>
      <c r="E2250" s="83" t="s">
        <v>317</v>
      </c>
      <c r="F2250" s="82">
        <v>-24.246580080916655</v>
      </c>
      <c r="G2250" s="81">
        <v>0</v>
      </c>
      <c r="H2250" s="80">
        <v>0</v>
      </c>
    </row>
    <row r="2251" spans="2:8" x14ac:dyDescent="0.6">
      <c r="B2251" s="75" t="s">
        <v>146</v>
      </c>
      <c r="C2251" s="75" t="str">
        <f t="shared" si="35"/>
        <v>Mississippi Desha Basin</v>
      </c>
      <c r="D2251" s="97" t="s">
        <v>422</v>
      </c>
      <c r="E2251" s="83" t="s">
        <v>316</v>
      </c>
      <c r="F2251" s="82">
        <v>-19.405264064733323</v>
      </c>
      <c r="G2251" s="81">
        <v>0</v>
      </c>
      <c r="H2251" s="80">
        <v>0</v>
      </c>
    </row>
    <row r="2252" spans="2:8" x14ac:dyDescent="0.6">
      <c r="B2252" s="75" t="s">
        <v>146</v>
      </c>
      <c r="C2252" s="75" t="str">
        <f t="shared" si="35"/>
        <v>Mississippi Desha Basin</v>
      </c>
      <c r="D2252" s="97" t="s">
        <v>422</v>
      </c>
      <c r="E2252" s="83" t="s">
        <v>315</v>
      </c>
      <c r="F2252" s="82">
        <v>-19.395264064733322</v>
      </c>
      <c r="G2252" s="81">
        <v>0</v>
      </c>
      <c r="H2252" s="80">
        <v>0</v>
      </c>
    </row>
    <row r="2253" spans="2:8" x14ac:dyDescent="0.6">
      <c r="B2253" s="75" t="s">
        <v>146</v>
      </c>
      <c r="C2253" s="75" t="str">
        <f t="shared" si="35"/>
        <v>Mississippi Desha Basin</v>
      </c>
      <c r="D2253" s="97" t="s">
        <v>422</v>
      </c>
      <c r="E2253" s="83" t="s">
        <v>314</v>
      </c>
      <c r="F2253" s="82">
        <v>-14.553948048549994</v>
      </c>
      <c r="G2253" s="81">
        <v>0</v>
      </c>
      <c r="H2253" s="80">
        <v>0</v>
      </c>
    </row>
    <row r="2254" spans="2:8" x14ac:dyDescent="0.6">
      <c r="B2254" s="75" t="s">
        <v>146</v>
      </c>
      <c r="C2254" s="75" t="str">
        <f t="shared" si="35"/>
        <v>Mississippi Desha Basin</v>
      </c>
      <c r="D2254" s="97" t="s">
        <v>422</v>
      </c>
      <c r="E2254" s="83" t="s">
        <v>313</v>
      </c>
      <c r="F2254" s="82">
        <v>-14.543948048549995</v>
      </c>
      <c r="G2254" s="81">
        <v>0</v>
      </c>
      <c r="H2254" s="80">
        <v>0</v>
      </c>
    </row>
    <row r="2255" spans="2:8" x14ac:dyDescent="0.6">
      <c r="B2255" s="75" t="s">
        <v>146</v>
      </c>
      <c r="C2255" s="75" t="str">
        <f t="shared" si="35"/>
        <v>Mississippi Desha Basin</v>
      </c>
      <c r="D2255" s="97" t="s">
        <v>422</v>
      </c>
      <c r="E2255" s="83" t="s">
        <v>312</v>
      </c>
      <c r="F2255" s="82">
        <v>-9.7026320323666617</v>
      </c>
      <c r="G2255" s="81">
        <v>0</v>
      </c>
      <c r="H2255" s="80">
        <v>0</v>
      </c>
    </row>
    <row r="2256" spans="2:8" x14ac:dyDescent="0.6">
      <c r="B2256" s="75" t="s">
        <v>146</v>
      </c>
      <c r="C2256" s="75" t="str">
        <f t="shared" si="35"/>
        <v>Mississippi Desha Basin</v>
      </c>
      <c r="D2256" s="97" t="s">
        <v>422</v>
      </c>
      <c r="E2256" s="83" t="s">
        <v>311</v>
      </c>
      <c r="F2256" s="82">
        <v>-9.6926320323666619</v>
      </c>
      <c r="G2256" s="81">
        <v>0</v>
      </c>
      <c r="H2256" s="80">
        <v>0</v>
      </c>
    </row>
    <row r="2257" spans="2:8" x14ac:dyDescent="0.6">
      <c r="B2257" s="75" t="s">
        <v>146</v>
      </c>
      <c r="C2257" s="75" t="str">
        <f t="shared" si="35"/>
        <v>Mississippi Desha Basin</v>
      </c>
      <c r="D2257" s="97" t="s">
        <v>422</v>
      </c>
      <c r="E2257" s="83" t="s">
        <v>310</v>
      </c>
      <c r="F2257" s="82">
        <v>-4.8513160161833309</v>
      </c>
      <c r="G2257" s="81">
        <v>0</v>
      </c>
      <c r="H2257" s="80">
        <v>0</v>
      </c>
    </row>
    <row r="2258" spans="2:8" x14ac:dyDescent="0.6">
      <c r="B2258" s="75" t="s">
        <v>146</v>
      </c>
      <c r="C2258" s="75" t="str">
        <f t="shared" si="35"/>
        <v>Mississippi Desha Basin</v>
      </c>
      <c r="D2258" s="97" t="s">
        <v>422</v>
      </c>
      <c r="E2258" s="83" t="s">
        <v>309</v>
      </c>
      <c r="F2258" s="82">
        <v>-4.8413160161833311</v>
      </c>
      <c r="G2258" s="81">
        <v>0</v>
      </c>
      <c r="H2258" s="80">
        <v>0</v>
      </c>
    </row>
    <row r="2259" spans="2:8" x14ac:dyDescent="0.6">
      <c r="B2259" s="75" t="s">
        <v>146</v>
      </c>
      <c r="C2259" s="75" t="str">
        <f t="shared" si="35"/>
        <v>Mississippi Desha Basin</v>
      </c>
      <c r="D2259" s="97" t="s">
        <v>422</v>
      </c>
      <c r="E2259" s="83" t="s">
        <v>308</v>
      </c>
      <c r="F2259" s="82">
        <v>0</v>
      </c>
      <c r="G2259" s="81">
        <v>0</v>
      </c>
      <c r="H2259" s="80">
        <v>0</v>
      </c>
    </row>
    <row r="2260" spans="2:8" x14ac:dyDescent="0.6">
      <c r="B2260" s="75" t="s">
        <v>146</v>
      </c>
      <c r="C2260" s="75" t="str">
        <f t="shared" si="35"/>
        <v>Mississippi Desha Basin</v>
      </c>
      <c r="D2260" s="97" t="s">
        <v>422</v>
      </c>
      <c r="E2260" s="83" t="s">
        <v>307</v>
      </c>
      <c r="F2260" s="82">
        <v>0.01</v>
      </c>
      <c r="G2260" s="81">
        <v>0</v>
      </c>
      <c r="H2260" s="80">
        <v>0</v>
      </c>
    </row>
    <row r="2261" spans="2:8" x14ac:dyDescent="0.6">
      <c r="B2261" s="75" t="s">
        <v>146</v>
      </c>
      <c r="C2261" s="75" t="str">
        <f t="shared" si="35"/>
        <v>Mississippi Desha Basin</v>
      </c>
      <c r="D2261" s="97" t="s">
        <v>422</v>
      </c>
      <c r="E2261" s="83" t="s">
        <v>306</v>
      </c>
      <c r="F2261" s="82">
        <v>4.8513160161833309</v>
      </c>
      <c r="G2261" s="81">
        <v>0</v>
      </c>
      <c r="H2261" s="80">
        <v>0</v>
      </c>
    </row>
    <row r="2262" spans="2:8" x14ac:dyDescent="0.6">
      <c r="B2262" s="75" t="s">
        <v>146</v>
      </c>
      <c r="C2262" s="75" t="str">
        <f t="shared" si="35"/>
        <v>Mississippi Desha Basin</v>
      </c>
      <c r="D2262" s="97" t="s">
        <v>422</v>
      </c>
      <c r="E2262" s="83" t="s">
        <v>305</v>
      </c>
      <c r="F2262" s="82">
        <v>4.8613160161833306</v>
      </c>
      <c r="G2262" s="81">
        <v>2.8414235600418136E-9</v>
      </c>
      <c r="H2262" s="80">
        <v>1.4207117800209068E-7</v>
      </c>
    </row>
    <row r="2263" spans="2:8" x14ac:dyDescent="0.6">
      <c r="B2263" s="75" t="s">
        <v>146</v>
      </c>
      <c r="C2263" s="75" t="str">
        <f t="shared" si="35"/>
        <v>Mississippi Desha Basin</v>
      </c>
      <c r="D2263" s="97" t="s">
        <v>422</v>
      </c>
      <c r="E2263" s="83" t="s">
        <v>304</v>
      </c>
      <c r="F2263" s="82">
        <v>9.7026320323666617</v>
      </c>
      <c r="G2263" s="81">
        <v>0</v>
      </c>
      <c r="H2263" s="80">
        <v>0</v>
      </c>
    </row>
    <row r="2264" spans="2:8" x14ac:dyDescent="0.6">
      <c r="B2264" s="75" t="s">
        <v>146</v>
      </c>
      <c r="C2264" s="75" t="str">
        <f t="shared" si="35"/>
        <v>Mississippi Desha Basin</v>
      </c>
      <c r="D2264" s="97" t="s">
        <v>422</v>
      </c>
      <c r="E2264" s="83" t="s">
        <v>303</v>
      </c>
      <c r="F2264" s="82">
        <v>9.7126320323666615</v>
      </c>
      <c r="G2264" s="81">
        <v>8.7781473568545927</v>
      </c>
      <c r="H2264" s="80">
        <v>438.90736784272963</v>
      </c>
    </row>
    <row r="2265" spans="2:8" x14ac:dyDescent="0.6">
      <c r="B2265" s="75" t="s">
        <v>146</v>
      </c>
      <c r="C2265" s="75" t="str">
        <f t="shared" si="35"/>
        <v>Mississippi Desha Basin</v>
      </c>
      <c r="D2265" s="97" t="s">
        <v>422</v>
      </c>
      <c r="E2265" s="83" t="s">
        <v>302</v>
      </c>
      <c r="F2265" s="82">
        <v>14.553948048549994</v>
      </c>
      <c r="G2265" s="81">
        <v>0</v>
      </c>
      <c r="H2265" s="80">
        <v>0</v>
      </c>
    </row>
    <row r="2266" spans="2:8" x14ac:dyDescent="0.6">
      <c r="B2266" s="75" t="s">
        <v>146</v>
      </c>
      <c r="C2266" s="75" t="str">
        <f t="shared" si="35"/>
        <v>Mississippi Desha Basin</v>
      </c>
      <c r="D2266" s="97" t="s">
        <v>422</v>
      </c>
      <c r="E2266" s="83" t="s">
        <v>301</v>
      </c>
      <c r="F2266" s="82">
        <v>14.563948048549994</v>
      </c>
      <c r="G2266" s="81">
        <v>4.4140450270872691</v>
      </c>
      <c r="H2266" s="80">
        <v>220.70225135436345</v>
      </c>
    </row>
    <row r="2267" spans="2:8" x14ac:dyDescent="0.6">
      <c r="B2267" s="75" t="s">
        <v>146</v>
      </c>
      <c r="C2267" s="75" t="str">
        <f t="shared" si="35"/>
        <v>Mississippi Desha Basin</v>
      </c>
      <c r="D2267" s="97" t="s">
        <v>422</v>
      </c>
      <c r="E2267" s="83" t="s">
        <v>300</v>
      </c>
      <c r="F2267" s="82">
        <v>19.405264064733323</v>
      </c>
      <c r="G2267" s="81">
        <v>0</v>
      </c>
      <c r="H2267" s="80">
        <v>0</v>
      </c>
    </row>
    <row r="2268" spans="2:8" x14ac:dyDescent="0.6">
      <c r="B2268" s="75" t="s">
        <v>146</v>
      </c>
      <c r="C2268" s="75" t="str">
        <f t="shared" si="35"/>
        <v>Mississippi Desha Basin</v>
      </c>
      <c r="D2268" s="97" t="s">
        <v>422</v>
      </c>
      <c r="E2268" s="83" t="s">
        <v>299</v>
      </c>
      <c r="F2268" s="82">
        <v>19.415264064733325</v>
      </c>
      <c r="G2268" s="81">
        <v>0.13160263932375507</v>
      </c>
      <c r="H2268" s="80">
        <v>6.5801319661877535</v>
      </c>
    </row>
    <row r="2269" spans="2:8" x14ac:dyDescent="0.6">
      <c r="B2269" s="75" t="s">
        <v>146</v>
      </c>
      <c r="C2269" s="75" t="str">
        <f t="shared" si="35"/>
        <v>Mississippi Desha Basin</v>
      </c>
      <c r="D2269" s="97" t="s">
        <v>422</v>
      </c>
      <c r="E2269" s="83" t="s">
        <v>298</v>
      </c>
      <c r="F2269" s="82">
        <v>24.256580080916656</v>
      </c>
      <c r="G2269" s="81">
        <v>0</v>
      </c>
      <c r="H2269" s="80">
        <v>0</v>
      </c>
    </row>
    <row r="2270" spans="2:8" x14ac:dyDescent="0.6">
      <c r="B2270" s="75" t="s">
        <v>146</v>
      </c>
      <c r="C2270" s="75" t="str">
        <f t="shared" si="35"/>
        <v>Mississippi Desha Basin</v>
      </c>
      <c r="D2270" s="97" t="s">
        <v>422</v>
      </c>
      <c r="E2270" s="83" t="s">
        <v>297</v>
      </c>
      <c r="F2270" s="82">
        <v>24.266580080916658</v>
      </c>
      <c r="G2270" s="81">
        <v>0.58864528672721217</v>
      </c>
      <c r="H2270" s="80">
        <v>29.432264336360607</v>
      </c>
    </row>
    <row r="2271" spans="2:8" x14ac:dyDescent="0.6">
      <c r="B2271" s="75" t="s">
        <v>146</v>
      </c>
      <c r="C2271" s="75" t="str">
        <f t="shared" si="35"/>
        <v>Mississippi Desha Basin</v>
      </c>
      <c r="D2271" s="97" t="s">
        <v>422</v>
      </c>
      <c r="E2271" s="83" t="s">
        <v>296</v>
      </c>
      <c r="F2271" s="82">
        <v>29.107896097099989</v>
      </c>
      <c r="G2271" s="81">
        <v>0</v>
      </c>
      <c r="H2271" s="80">
        <v>0</v>
      </c>
    </row>
    <row r="2272" spans="2:8" x14ac:dyDescent="0.6">
      <c r="B2272" s="75" t="s">
        <v>146</v>
      </c>
      <c r="C2272" s="75" t="str">
        <f t="shared" si="35"/>
        <v>Mississippi Desha Basin</v>
      </c>
      <c r="D2272" s="97" t="s">
        <v>422</v>
      </c>
      <c r="E2272" s="83" t="s">
        <v>295</v>
      </c>
      <c r="F2272" s="82">
        <v>29.11789609709999</v>
      </c>
      <c r="G2272" s="81">
        <v>0.397714539294862</v>
      </c>
      <c r="H2272" s="80">
        <v>19.885726964743103</v>
      </c>
    </row>
    <row r="2273" spans="2:8" x14ac:dyDescent="0.6">
      <c r="B2273" s="75" t="s">
        <v>146</v>
      </c>
      <c r="C2273" s="75" t="str">
        <f t="shared" si="35"/>
        <v>Mississippi Desha Basin</v>
      </c>
      <c r="D2273" s="97" t="s">
        <v>422</v>
      </c>
      <c r="E2273" s="83" t="s">
        <v>294</v>
      </c>
      <c r="F2273" s="82">
        <v>33.959212113283321</v>
      </c>
      <c r="G2273" s="81">
        <v>0</v>
      </c>
      <c r="H2273" s="80">
        <v>0</v>
      </c>
    </row>
    <row r="2274" spans="2:8" x14ac:dyDescent="0.6">
      <c r="B2274" s="75" t="s">
        <v>146</v>
      </c>
      <c r="C2274" s="75" t="str">
        <f t="shared" si="35"/>
        <v>Mississippi Desha Basin</v>
      </c>
      <c r="D2274" s="97" t="s">
        <v>422</v>
      </c>
      <c r="E2274" s="83" t="s">
        <v>293</v>
      </c>
      <c r="F2274" s="82">
        <v>33.969212113283319</v>
      </c>
      <c r="G2274" s="81">
        <v>2.435637436690943E-2</v>
      </c>
      <c r="H2274" s="80">
        <v>1.2178187183454716</v>
      </c>
    </row>
    <row r="2275" spans="2:8" x14ac:dyDescent="0.6">
      <c r="B2275" s="75" t="s">
        <v>146</v>
      </c>
      <c r="C2275" s="75" t="str">
        <f t="shared" si="35"/>
        <v>Mississippi Desha Basin</v>
      </c>
      <c r="D2275" s="97" t="s">
        <v>422</v>
      </c>
      <c r="E2275" s="83" t="s">
        <v>292</v>
      </c>
      <c r="F2275" s="82">
        <v>38.810528129466647</v>
      </c>
      <c r="G2275" s="81">
        <v>0</v>
      </c>
      <c r="H2275" s="80">
        <v>0</v>
      </c>
    </row>
    <row r="2276" spans="2:8" x14ac:dyDescent="0.6">
      <c r="B2276" s="75" t="s">
        <v>146</v>
      </c>
      <c r="C2276" s="75" t="str">
        <f t="shared" si="35"/>
        <v>Mississippi Desha Basin</v>
      </c>
      <c r="D2276" s="97" t="s">
        <v>422</v>
      </c>
      <c r="E2276" s="83" t="s">
        <v>291</v>
      </c>
      <c r="F2276" s="82">
        <v>38.820528129466645</v>
      </c>
      <c r="G2276" s="81">
        <v>4.7058106485792429E-2</v>
      </c>
      <c r="H2276" s="80">
        <v>2.3529053242896216</v>
      </c>
    </row>
    <row r="2277" spans="2:8" x14ac:dyDescent="0.6">
      <c r="B2277" s="75" t="s">
        <v>146</v>
      </c>
      <c r="C2277" s="75" t="str">
        <f t="shared" si="35"/>
        <v>Mississippi Desha Basin</v>
      </c>
      <c r="D2277" s="97" t="s">
        <v>422</v>
      </c>
      <c r="E2277" s="83" t="s">
        <v>290</v>
      </c>
      <c r="F2277" s="82">
        <v>43.66184414564998</v>
      </c>
      <c r="G2277" s="81">
        <v>0</v>
      </c>
      <c r="H2277" s="80">
        <v>0</v>
      </c>
    </row>
    <row r="2278" spans="2:8" x14ac:dyDescent="0.6">
      <c r="B2278" s="75" t="s">
        <v>146</v>
      </c>
      <c r="C2278" s="75" t="str">
        <f t="shared" si="35"/>
        <v>Mississippi Desha Basin</v>
      </c>
      <c r="D2278" s="97" t="s">
        <v>422</v>
      </c>
      <c r="E2278" s="83" t="s">
        <v>289</v>
      </c>
      <c r="F2278" s="82">
        <v>43.671844145649978</v>
      </c>
      <c r="G2278" s="81">
        <v>8.9698588393947298E-3</v>
      </c>
      <c r="H2278" s="80">
        <v>0.44849294196973644</v>
      </c>
    </row>
    <row r="2279" spans="2:8" x14ac:dyDescent="0.6">
      <c r="B2279" s="75" t="s">
        <v>146</v>
      </c>
      <c r="C2279" s="75" t="str">
        <f t="shared" si="35"/>
        <v>Mississippi Desha Basin</v>
      </c>
      <c r="D2279" s="97" t="s">
        <v>422</v>
      </c>
      <c r="E2279" s="83" t="s">
        <v>288</v>
      </c>
      <c r="F2279" s="82">
        <v>48.513160161833312</v>
      </c>
      <c r="G2279" s="81">
        <v>0</v>
      </c>
      <c r="H2279" s="80">
        <v>0</v>
      </c>
    </row>
    <row r="2280" spans="2:8" x14ac:dyDescent="0.6">
      <c r="B2280" s="75" t="s">
        <v>146</v>
      </c>
      <c r="C2280" s="75" t="str">
        <f t="shared" si="35"/>
        <v>Mississippi Desha Basin</v>
      </c>
      <c r="D2280" s="97" t="s">
        <v>422</v>
      </c>
      <c r="E2280" s="83" t="s">
        <v>287</v>
      </c>
      <c r="F2280" s="82">
        <v>48.52316016183331</v>
      </c>
      <c r="G2280" s="81">
        <v>7.048368944535228E-3</v>
      </c>
      <c r="H2280" s="80">
        <v>0.35241844722676141</v>
      </c>
    </row>
    <row r="2281" spans="2:8" x14ac:dyDescent="0.6">
      <c r="B2281" s="75" t="s">
        <v>146</v>
      </c>
      <c r="C2281" s="75" t="str">
        <f t="shared" si="35"/>
        <v>Mississippi Desha Basin</v>
      </c>
      <c r="D2281" s="97" t="s">
        <v>422</v>
      </c>
      <c r="E2281" s="83" t="s">
        <v>286</v>
      </c>
      <c r="F2281" s="82">
        <v>53.364476178016645</v>
      </c>
      <c r="G2281" s="81">
        <v>0</v>
      </c>
      <c r="H2281" s="80">
        <v>0</v>
      </c>
    </row>
    <row r="2282" spans="2:8" x14ac:dyDescent="0.6">
      <c r="B2282" s="75" t="s">
        <v>146</v>
      </c>
      <c r="C2282" s="75" t="str">
        <f t="shared" si="35"/>
        <v>Mississippi Desha Basin</v>
      </c>
      <c r="D2282" s="97" t="s">
        <v>422</v>
      </c>
      <c r="E2282" s="83" t="s">
        <v>285</v>
      </c>
      <c r="F2282" s="82">
        <v>53.374476178016643</v>
      </c>
      <c r="G2282" s="81">
        <v>5.6848599815549723E-3</v>
      </c>
      <c r="H2282" s="80">
        <v>0.28424299907774858</v>
      </c>
    </row>
    <row r="2283" spans="2:8" x14ac:dyDescent="0.6">
      <c r="B2283" s="75" t="s">
        <v>146</v>
      </c>
      <c r="C2283" s="75" t="str">
        <f t="shared" si="35"/>
        <v>Mississippi Desha Basin</v>
      </c>
      <c r="D2283" s="97" t="s">
        <v>422</v>
      </c>
      <c r="E2283" s="83" t="s">
        <v>284</v>
      </c>
      <c r="F2283" s="82">
        <v>58.215792194199977</v>
      </c>
      <c r="G2283" s="81">
        <v>0</v>
      </c>
      <c r="H2283" s="80">
        <v>0</v>
      </c>
    </row>
    <row r="2284" spans="2:8" ht="13.75" thickBot="1" x14ac:dyDescent="0.75">
      <c r="B2284" s="75" t="s">
        <v>146</v>
      </c>
      <c r="C2284" s="75" t="str">
        <f t="shared" si="35"/>
        <v>Mississippi Desha Basin</v>
      </c>
      <c r="D2284" s="98" t="s">
        <v>422</v>
      </c>
      <c r="E2284" s="79" t="s">
        <v>282</v>
      </c>
      <c r="F2284" s="78">
        <v>58.225792194199975</v>
      </c>
      <c r="G2284" s="77">
        <v>1.9785180385786742E-2</v>
      </c>
      <c r="H2284" s="76">
        <v>0.98925901928933713</v>
      </c>
    </row>
    <row r="2285" spans="2:8" x14ac:dyDescent="0.6">
      <c r="B2285" s="75" t="s">
        <v>146</v>
      </c>
      <c r="C2285" s="75" t="str">
        <f t="shared" si="35"/>
        <v>Mississippi Gulf Coast Basin (LA, TX)</v>
      </c>
      <c r="D2285" s="96" t="s">
        <v>421</v>
      </c>
      <c r="E2285" s="87" t="s">
        <v>320</v>
      </c>
      <c r="F2285" s="86">
        <v>-29.107896097099989</v>
      </c>
      <c r="G2285" s="85">
        <v>0</v>
      </c>
      <c r="H2285" s="84">
        <v>0</v>
      </c>
    </row>
    <row r="2286" spans="2:8" x14ac:dyDescent="0.6">
      <c r="B2286" s="75" t="s">
        <v>146</v>
      </c>
      <c r="C2286" s="75" t="str">
        <f t="shared" si="35"/>
        <v>Mississippi Gulf Coast Basin (LA, TX)</v>
      </c>
      <c r="D2286" s="97" t="s">
        <v>421</v>
      </c>
      <c r="E2286" s="83" t="s">
        <v>319</v>
      </c>
      <c r="F2286" s="82">
        <v>-29.097896097099987</v>
      </c>
      <c r="G2286" s="81">
        <v>0</v>
      </c>
      <c r="H2286" s="80">
        <v>0</v>
      </c>
    </row>
    <row r="2287" spans="2:8" x14ac:dyDescent="0.6">
      <c r="B2287" s="75" t="s">
        <v>146</v>
      </c>
      <c r="C2287" s="75" t="str">
        <f t="shared" si="35"/>
        <v>Mississippi Gulf Coast Basin (LA, TX)</v>
      </c>
      <c r="D2287" s="97" t="s">
        <v>421</v>
      </c>
      <c r="E2287" s="83" t="s">
        <v>318</v>
      </c>
      <c r="F2287" s="82">
        <v>-24.256580080916656</v>
      </c>
      <c r="G2287" s="81">
        <v>0</v>
      </c>
      <c r="H2287" s="80">
        <v>0</v>
      </c>
    </row>
    <row r="2288" spans="2:8" x14ac:dyDescent="0.6">
      <c r="B2288" s="75" t="s">
        <v>146</v>
      </c>
      <c r="C2288" s="75" t="str">
        <f t="shared" si="35"/>
        <v>Mississippi Gulf Coast Basin (LA, TX)</v>
      </c>
      <c r="D2288" s="97" t="s">
        <v>421</v>
      </c>
      <c r="E2288" s="83" t="s">
        <v>317</v>
      </c>
      <c r="F2288" s="82">
        <v>-24.246580080916655</v>
      </c>
      <c r="G2288" s="81">
        <v>0</v>
      </c>
      <c r="H2288" s="80">
        <v>0</v>
      </c>
    </row>
    <row r="2289" spans="2:8" x14ac:dyDescent="0.6">
      <c r="B2289" s="75" t="s">
        <v>146</v>
      </c>
      <c r="C2289" s="75" t="str">
        <f t="shared" si="35"/>
        <v>Mississippi Gulf Coast Basin (LA, TX)</v>
      </c>
      <c r="D2289" s="97" t="s">
        <v>421</v>
      </c>
      <c r="E2289" s="83" t="s">
        <v>316</v>
      </c>
      <c r="F2289" s="82">
        <v>-19.405264064733323</v>
      </c>
      <c r="G2289" s="81">
        <v>0</v>
      </c>
      <c r="H2289" s="80">
        <v>0</v>
      </c>
    </row>
    <row r="2290" spans="2:8" x14ac:dyDescent="0.6">
      <c r="B2290" s="75" t="s">
        <v>146</v>
      </c>
      <c r="C2290" s="75" t="str">
        <f t="shared" si="35"/>
        <v>Mississippi Gulf Coast Basin (LA, TX)</v>
      </c>
      <c r="D2290" s="97" t="s">
        <v>421</v>
      </c>
      <c r="E2290" s="83" t="s">
        <v>315</v>
      </c>
      <c r="F2290" s="82">
        <v>-19.395264064733322</v>
      </c>
      <c r="G2290" s="81">
        <v>0</v>
      </c>
      <c r="H2290" s="80">
        <v>0</v>
      </c>
    </row>
    <row r="2291" spans="2:8" x14ac:dyDescent="0.6">
      <c r="B2291" s="75" t="s">
        <v>146</v>
      </c>
      <c r="C2291" s="75" t="str">
        <f t="shared" si="35"/>
        <v>Mississippi Gulf Coast Basin (LA, TX)</v>
      </c>
      <c r="D2291" s="97" t="s">
        <v>421</v>
      </c>
      <c r="E2291" s="83" t="s">
        <v>314</v>
      </c>
      <c r="F2291" s="82">
        <v>-14.553948048549994</v>
      </c>
      <c r="G2291" s="81">
        <v>0</v>
      </c>
      <c r="H2291" s="80">
        <v>0</v>
      </c>
    </row>
    <row r="2292" spans="2:8" x14ac:dyDescent="0.6">
      <c r="B2292" s="75" t="s">
        <v>146</v>
      </c>
      <c r="C2292" s="75" t="str">
        <f t="shared" si="35"/>
        <v>Mississippi Gulf Coast Basin (LA, TX)</v>
      </c>
      <c r="D2292" s="97" t="s">
        <v>421</v>
      </c>
      <c r="E2292" s="83" t="s">
        <v>313</v>
      </c>
      <c r="F2292" s="82">
        <v>-14.543948048549995</v>
      </c>
      <c r="G2292" s="81">
        <v>0</v>
      </c>
      <c r="H2292" s="80">
        <v>0</v>
      </c>
    </row>
    <row r="2293" spans="2:8" x14ac:dyDescent="0.6">
      <c r="B2293" s="75" t="s">
        <v>146</v>
      </c>
      <c r="C2293" s="75" t="str">
        <f t="shared" si="35"/>
        <v>Mississippi Gulf Coast Basin (LA, TX)</v>
      </c>
      <c r="D2293" s="97" t="s">
        <v>421</v>
      </c>
      <c r="E2293" s="83" t="s">
        <v>312</v>
      </c>
      <c r="F2293" s="82">
        <v>-9.7026320323666617</v>
      </c>
      <c r="G2293" s="81">
        <v>0</v>
      </c>
      <c r="H2293" s="80">
        <v>0</v>
      </c>
    </row>
    <row r="2294" spans="2:8" x14ac:dyDescent="0.6">
      <c r="B2294" s="75" t="s">
        <v>146</v>
      </c>
      <c r="C2294" s="75" t="str">
        <f t="shared" si="35"/>
        <v>Mississippi Gulf Coast Basin (LA, TX)</v>
      </c>
      <c r="D2294" s="97" t="s">
        <v>421</v>
      </c>
      <c r="E2294" s="83" t="s">
        <v>311</v>
      </c>
      <c r="F2294" s="82">
        <v>-9.6926320323666619</v>
      </c>
      <c r="G2294" s="81">
        <v>0</v>
      </c>
      <c r="H2294" s="80">
        <v>0</v>
      </c>
    </row>
    <row r="2295" spans="2:8" x14ac:dyDescent="0.6">
      <c r="B2295" s="75" t="s">
        <v>146</v>
      </c>
      <c r="C2295" s="75" t="str">
        <f t="shared" si="35"/>
        <v>Mississippi Gulf Coast Basin (LA, TX)</v>
      </c>
      <c r="D2295" s="97" t="s">
        <v>421</v>
      </c>
      <c r="E2295" s="83" t="s">
        <v>310</v>
      </c>
      <c r="F2295" s="82">
        <v>-4.8513160161833309</v>
      </c>
      <c r="G2295" s="81">
        <v>0</v>
      </c>
      <c r="H2295" s="80">
        <v>0</v>
      </c>
    </row>
    <row r="2296" spans="2:8" x14ac:dyDescent="0.6">
      <c r="B2296" s="75" t="s">
        <v>146</v>
      </c>
      <c r="C2296" s="75" t="str">
        <f t="shared" si="35"/>
        <v>Mississippi Gulf Coast Basin (LA, TX)</v>
      </c>
      <c r="D2296" s="97" t="s">
        <v>421</v>
      </c>
      <c r="E2296" s="83" t="s">
        <v>309</v>
      </c>
      <c r="F2296" s="82">
        <v>-4.8413160161833311</v>
      </c>
      <c r="G2296" s="81">
        <v>0</v>
      </c>
      <c r="H2296" s="80">
        <v>0</v>
      </c>
    </row>
    <row r="2297" spans="2:8" x14ac:dyDescent="0.6">
      <c r="B2297" s="75" t="s">
        <v>146</v>
      </c>
      <c r="C2297" s="75" t="str">
        <f t="shared" si="35"/>
        <v>Mississippi Gulf Coast Basin (LA, TX)</v>
      </c>
      <c r="D2297" s="97" t="s">
        <v>421</v>
      </c>
      <c r="E2297" s="83" t="s">
        <v>308</v>
      </c>
      <c r="F2297" s="82">
        <v>0</v>
      </c>
      <c r="G2297" s="81">
        <v>0</v>
      </c>
      <c r="H2297" s="80">
        <v>0</v>
      </c>
    </row>
    <row r="2298" spans="2:8" x14ac:dyDescent="0.6">
      <c r="B2298" s="75" t="s">
        <v>146</v>
      </c>
      <c r="C2298" s="75" t="str">
        <f t="shared" si="35"/>
        <v>Mississippi Gulf Coast Basin (LA, TX)</v>
      </c>
      <c r="D2298" s="97" t="s">
        <v>421</v>
      </c>
      <c r="E2298" s="83" t="s">
        <v>307</v>
      </c>
      <c r="F2298" s="82">
        <v>0.01</v>
      </c>
      <c r="G2298" s="81">
        <v>0</v>
      </c>
      <c r="H2298" s="80">
        <v>0</v>
      </c>
    </row>
    <row r="2299" spans="2:8" x14ac:dyDescent="0.6">
      <c r="B2299" s="75" t="s">
        <v>146</v>
      </c>
      <c r="C2299" s="75" t="str">
        <f t="shared" si="35"/>
        <v>Mississippi Gulf Coast Basin (LA, TX)</v>
      </c>
      <c r="D2299" s="97" t="s">
        <v>421</v>
      </c>
      <c r="E2299" s="83" t="s">
        <v>306</v>
      </c>
      <c r="F2299" s="82">
        <v>4.8513160161833309</v>
      </c>
      <c r="G2299" s="81">
        <v>0</v>
      </c>
      <c r="H2299" s="80">
        <v>0</v>
      </c>
    </row>
    <row r="2300" spans="2:8" x14ac:dyDescent="0.6">
      <c r="B2300" s="75" t="s">
        <v>146</v>
      </c>
      <c r="C2300" s="75" t="str">
        <f t="shared" si="35"/>
        <v>Mississippi Gulf Coast Basin (LA, TX)</v>
      </c>
      <c r="D2300" s="97" t="s">
        <v>421</v>
      </c>
      <c r="E2300" s="83" t="s">
        <v>305</v>
      </c>
      <c r="F2300" s="82">
        <v>4.8613160161833306</v>
      </c>
      <c r="G2300" s="81">
        <v>6.2967515721944287E-3</v>
      </c>
      <c r="H2300" s="80">
        <v>0.31483757860972145</v>
      </c>
    </row>
    <row r="2301" spans="2:8" x14ac:dyDescent="0.6">
      <c r="B2301" s="75" t="s">
        <v>146</v>
      </c>
      <c r="C2301" s="75" t="str">
        <f t="shared" si="35"/>
        <v>Mississippi Gulf Coast Basin (LA, TX)</v>
      </c>
      <c r="D2301" s="97" t="s">
        <v>421</v>
      </c>
      <c r="E2301" s="83" t="s">
        <v>304</v>
      </c>
      <c r="F2301" s="82">
        <v>9.7026320323666617</v>
      </c>
      <c r="G2301" s="81">
        <v>0</v>
      </c>
      <c r="H2301" s="80">
        <v>0</v>
      </c>
    </row>
    <row r="2302" spans="2:8" x14ac:dyDescent="0.6">
      <c r="B2302" s="75" t="s">
        <v>146</v>
      </c>
      <c r="C2302" s="75" t="str">
        <f t="shared" si="35"/>
        <v>Mississippi Gulf Coast Basin (LA, TX)</v>
      </c>
      <c r="D2302" s="97" t="s">
        <v>421</v>
      </c>
      <c r="E2302" s="83" t="s">
        <v>303</v>
      </c>
      <c r="F2302" s="82">
        <v>9.7126320323666615</v>
      </c>
      <c r="G2302" s="81">
        <v>43.713446048577978</v>
      </c>
      <c r="H2302" s="80">
        <v>2185.672302428899</v>
      </c>
    </row>
    <row r="2303" spans="2:8" x14ac:dyDescent="0.6">
      <c r="B2303" s="75" t="s">
        <v>146</v>
      </c>
      <c r="C2303" s="75" t="str">
        <f t="shared" si="35"/>
        <v>Mississippi Gulf Coast Basin (LA, TX)</v>
      </c>
      <c r="D2303" s="97" t="s">
        <v>421</v>
      </c>
      <c r="E2303" s="83" t="s">
        <v>302</v>
      </c>
      <c r="F2303" s="82">
        <v>14.553948048549994</v>
      </c>
      <c r="G2303" s="81">
        <v>0</v>
      </c>
      <c r="H2303" s="80">
        <v>0</v>
      </c>
    </row>
    <row r="2304" spans="2:8" x14ac:dyDescent="0.6">
      <c r="B2304" s="75" t="s">
        <v>146</v>
      </c>
      <c r="C2304" s="75" t="str">
        <f t="shared" si="35"/>
        <v>Mississippi Gulf Coast Basin (LA, TX)</v>
      </c>
      <c r="D2304" s="97" t="s">
        <v>421</v>
      </c>
      <c r="E2304" s="83" t="s">
        <v>301</v>
      </c>
      <c r="F2304" s="82">
        <v>14.563948048549994</v>
      </c>
      <c r="G2304" s="81">
        <v>1.6504984651954289</v>
      </c>
      <c r="H2304" s="80">
        <v>82.524923259771441</v>
      </c>
    </row>
    <row r="2305" spans="2:8" x14ac:dyDescent="0.6">
      <c r="B2305" s="75" t="s">
        <v>146</v>
      </c>
      <c r="C2305" s="75" t="str">
        <f t="shared" si="35"/>
        <v>Mississippi Gulf Coast Basin (LA, TX)</v>
      </c>
      <c r="D2305" s="97" t="s">
        <v>421</v>
      </c>
      <c r="E2305" s="83" t="s">
        <v>300</v>
      </c>
      <c r="F2305" s="82">
        <v>19.405264064733323</v>
      </c>
      <c r="G2305" s="81">
        <v>0</v>
      </c>
      <c r="H2305" s="80">
        <v>0</v>
      </c>
    </row>
    <row r="2306" spans="2:8" x14ac:dyDescent="0.6">
      <c r="B2306" s="75" t="s">
        <v>146</v>
      </c>
      <c r="C2306" s="75" t="str">
        <f t="shared" si="35"/>
        <v>Mississippi Gulf Coast Basin (LA, TX)</v>
      </c>
      <c r="D2306" s="97" t="s">
        <v>421</v>
      </c>
      <c r="E2306" s="83" t="s">
        <v>299</v>
      </c>
      <c r="F2306" s="82">
        <v>19.415264064733325</v>
      </c>
      <c r="G2306" s="81">
        <v>2.5728913258201709E-2</v>
      </c>
      <c r="H2306" s="80">
        <v>1.2864456629100853</v>
      </c>
    </row>
    <row r="2307" spans="2:8" x14ac:dyDescent="0.6">
      <c r="B2307" s="75" t="s">
        <v>146</v>
      </c>
      <c r="C2307" s="75" t="str">
        <f t="shared" si="35"/>
        <v>Mississippi Gulf Coast Basin (LA, TX)</v>
      </c>
      <c r="D2307" s="97" t="s">
        <v>421</v>
      </c>
      <c r="E2307" s="83" t="s">
        <v>298</v>
      </c>
      <c r="F2307" s="82">
        <v>24.256580080916656</v>
      </c>
      <c r="G2307" s="81">
        <v>0</v>
      </c>
      <c r="H2307" s="80">
        <v>0</v>
      </c>
    </row>
    <row r="2308" spans="2:8" x14ac:dyDescent="0.6">
      <c r="B2308" s="75" t="s">
        <v>146</v>
      </c>
      <c r="C2308" s="75" t="str">
        <f t="shared" si="35"/>
        <v>Mississippi Gulf Coast Basin (LA, TX)</v>
      </c>
      <c r="D2308" s="97" t="s">
        <v>421</v>
      </c>
      <c r="E2308" s="83" t="s">
        <v>297</v>
      </c>
      <c r="F2308" s="82">
        <v>24.266580080916658</v>
      </c>
      <c r="G2308" s="81">
        <v>4.9337827225781276E-2</v>
      </c>
      <c r="H2308" s="80">
        <v>2.4668913612890639</v>
      </c>
    </row>
    <row r="2309" spans="2:8" x14ac:dyDescent="0.6">
      <c r="B2309" s="75" t="s">
        <v>146</v>
      </c>
      <c r="C2309" s="75" t="str">
        <f t="shared" ref="C2309:C2372" si="36">IF(D2309="",C2308,D2309)</f>
        <v>Mississippi Gulf Coast Basin (LA, TX)</v>
      </c>
      <c r="D2309" s="97" t="s">
        <v>421</v>
      </c>
      <c r="E2309" s="83" t="s">
        <v>296</v>
      </c>
      <c r="F2309" s="82">
        <v>29.107896097099989</v>
      </c>
      <c r="G2309" s="81">
        <v>0</v>
      </c>
      <c r="H2309" s="80">
        <v>0</v>
      </c>
    </row>
    <row r="2310" spans="2:8" x14ac:dyDescent="0.6">
      <c r="B2310" s="75" t="s">
        <v>146</v>
      </c>
      <c r="C2310" s="75" t="str">
        <f t="shared" si="36"/>
        <v>Mississippi Gulf Coast Basin (LA, TX)</v>
      </c>
      <c r="D2310" s="97" t="s">
        <v>421</v>
      </c>
      <c r="E2310" s="83" t="s">
        <v>295</v>
      </c>
      <c r="F2310" s="82">
        <v>29.11789609709999</v>
      </c>
      <c r="G2310" s="81">
        <v>6.662876904604019E-2</v>
      </c>
      <c r="H2310" s="80">
        <v>3.3314384523020095</v>
      </c>
    </row>
    <row r="2311" spans="2:8" x14ac:dyDescent="0.6">
      <c r="B2311" s="75" t="s">
        <v>146</v>
      </c>
      <c r="C2311" s="75" t="str">
        <f t="shared" si="36"/>
        <v>Mississippi Gulf Coast Basin (LA, TX)</v>
      </c>
      <c r="D2311" s="97" t="s">
        <v>421</v>
      </c>
      <c r="E2311" s="83" t="s">
        <v>294</v>
      </c>
      <c r="F2311" s="82">
        <v>33.959212113283321</v>
      </c>
      <c r="G2311" s="81">
        <v>0</v>
      </c>
      <c r="H2311" s="80">
        <v>0</v>
      </c>
    </row>
    <row r="2312" spans="2:8" x14ac:dyDescent="0.6">
      <c r="B2312" s="75" t="s">
        <v>146</v>
      </c>
      <c r="C2312" s="75" t="str">
        <f t="shared" si="36"/>
        <v>Mississippi Gulf Coast Basin (LA, TX)</v>
      </c>
      <c r="D2312" s="97" t="s">
        <v>421</v>
      </c>
      <c r="E2312" s="83" t="s">
        <v>293</v>
      </c>
      <c r="F2312" s="82">
        <v>33.969212113283319</v>
      </c>
      <c r="G2312" s="81">
        <v>2.2423957113026034E-2</v>
      </c>
      <c r="H2312" s="80">
        <v>1.1211978556513016</v>
      </c>
    </row>
    <row r="2313" spans="2:8" x14ac:dyDescent="0.6">
      <c r="B2313" s="75" t="s">
        <v>146</v>
      </c>
      <c r="C2313" s="75" t="str">
        <f t="shared" si="36"/>
        <v>Mississippi Gulf Coast Basin (LA, TX)</v>
      </c>
      <c r="D2313" s="97" t="s">
        <v>421</v>
      </c>
      <c r="E2313" s="83" t="s">
        <v>292</v>
      </c>
      <c r="F2313" s="82">
        <v>38.810528129466647</v>
      </c>
      <c r="G2313" s="81">
        <v>0</v>
      </c>
      <c r="H2313" s="80">
        <v>0</v>
      </c>
    </row>
    <row r="2314" spans="2:8" x14ac:dyDescent="0.6">
      <c r="B2314" s="75" t="s">
        <v>146</v>
      </c>
      <c r="C2314" s="75" t="str">
        <f t="shared" si="36"/>
        <v>Mississippi Gulf Coast Basin (LA, TX)</v>
      </c>
      <c r="D2314" s="97" t="s">
        <v>421</v>
      </c>
      <c r="E2314" s="83" t="s">
        <v>291</v>
      </c>
      <c r="F2314" s="82">
        <v>38.820528129466645</v>
      </c>
      <c r="G2314" s="81">
        <v>1.9371400572625111E-2</v>
      </c>
      <c r="H2314" s="80">
        <v>0.96857002863125552</v>
      </c>
    </row>
    <row r="2315" spans="2:8" x14ac:dyDescent="0.6">
      <c r="B2315" s="75" t="s">
        <v>146</v>
      </c>
      <c r="C2315" s="75" t="str">
        <f t="shared" si="36"/>
        <v>Mississippi Gulf Coast Basin (LA, TX)</v>
      </c>
      <c r="D2315" s="97" t="s">
        <v>421</v>
      </c>
      <c r="E2315" s="83" t="s">
        <v>290</v>
      </c>
      <c r="F2315" s="82">
        <v>43.66184414564998</v>
      </c>
      <c r="G2315" s="81">
        <v>0</v>
      </c>
      <c r="H2315" s="80">
        <v>0</v>
      </c>
    </row>
    <row r="2316" spans="2:8" x14ac:dyDescent="0.6">
      <c r="B2316" s="75" t="s">
        <v>146</v>
      </c>
      <c r="C2316" s="75" t="str">
        <f t="shared" si="36"/>
        <v>Mississippi Gulf Coast Basin (LA, TX)</v>
      </c>
      <c r="D2316" s="97" t="s">
        <v>421</v>
      </c>
      <c r="E2316" s="83" t="s">
        <v>289</v>
      </c>
      <c r="F2316" s="82">
        <v>43.671844145649978</v>
      </c>
      <c r="G2316" s="81">
        <v>3.385395164277448E-2</v>
      </c>
      <c r="H2316" s="80">
        <v>1.692697582138724</v>
      </c>
    </row>
    <row r="2317" spans="2:8" x14ac:dyDescent="0.6">
      <c r="B2317" s="75" t="s">
        <v>146</v>
      </c>
      <c r="C2317" s="75" t="str">
        <f t="shared" si="36"/>
        <v>Mississippi Gulf Coast Basin (LA, TX)</v>
      </c>
      <c r="D2317" s="97" t="s">
        <v>421</v>
      </c>
      <c r="E2317" s="83" t="s">
        <v>288</v>
      </c>
      <c r="F2317" s="82">
        <v>48.513160161833312</v>
      </c>
      <c r="G2317" s="81">
        <v>0</v>
      </c>
      <c r="H2317" s="80">
        <v>0</v>
      </c>
    </row>
    <row r="2318" spans="2:8" x14ac:dyDescent="0.6">
      <c r="B2318" s="75" t="s">
        <v>146</v>
      </c>
      <c r="C2318" s="75" t="str">
        <f t="shared" si="36"/>
        <v>Mississippi Gulf Coast Basin (LA, TX)</v>
      </c>
      <c r="D2318" s="97" t="s">
        <v>421</v>
      </c>
      <c r="E2318" s="83" t="s">
        <v>287</v>
      </c>
      <c r="F2318" s="82">
        <v>48.52316016183331</v>
      </c>
      <c r="G2318" s="81">
        <v>0</v>
      </c>
      <c r="H2318" s="80">
        <v>0</v>
      </c>
    </row>
    <row r="2319" spans="2:8" x14ac:dyDescent="0.6">
      <c r="B2319" s="75" t="s">
        <v>146</v>
      </c>
      <c r="C2319" s="75" t="str">
        <f t="shared" si="36"/>
        <v>Mississippi Gulf Coast Basin (LA, TX)</v>
      </c>
      <c r="D2319" s="97" t="s">
        <v>421</v>
      </c>
      <c r="E2319" s="83" t="s">
        <v>286</v>
      </c>
      <c r="F2319" s="82">
        <v>53.364476178016645</v>
      </c>
      <c r="G2319" s="81">
        <v>0</v>
      </c>
      <c r="H2319" s="80">
        <v>0</v>
      </c>
    </row>
    <row r="2320" spans="2:8" x14ac:dyDescent="0.6">
      <c r="B2320" s="75" t="s">
        <v>146</v>
      </c>
      <c r="C2320" s="75" t="str">
        <f t="shared" si="36"/>
        <v>Mississippi Gulf Coast Basin (LA, TX)</v>
      </c>
      <c r="D2320" s="97" t="s">
        <v>421</v>
      </c>
      <c r="E2320" s="83" t="s">
        <v>285</v>
      </c>
      <c r="F2320" s="82">
        <v>53.374476178016643</v>
      </c>
      <c r="G2320" s="81">
        <v>0</v>
      </c>
      <c r="H2320" s="80">
        <v>0</v>
      </c>
    </row>
    <row r="2321" spans="2:8" x14ac:dyDescent="0.6">
      <c r="B2321" s="75" t="s">
        <v>146</v>
      </c>
      <c r="C2321" s="75" t="str">
        <f t="shared" si="36"/>
        <v>Mississippi Gulf Coast Basin (LA, TX)</v>
      </c>
      <c r="D2321" s="97" t="s">
        <v>421</v>
      </c>
      <c r="E2321" s="83" t="s">
        <v>284</v>
      </c>
      <c r="F2321" s="82">
        <v>58.215792194199977</v>
      </c>
      <c r="G2321" s="81">
        <v>0</v>
      </c>
      <c r="H2321" s="80">
        <v>0</v>
      </c>
    </row>
    <row r="2322" spans="2:8" ht="13.75" thickBot="1" x14ac:dyDescent="0.75">
      <c r="B2322" s="75" t="s">
        <v>146</v>
      </c>
      <c r="C2322" s="75" t="str">
        <f t="shared" si="36"/>
        <v>Mississippi Gulf Coast Basin (LA, TX)</v>
      </c>
      <c r="D2322" s="98" t="s">
        <v>421</v>
      </c>
      <c r="E2322" s="79" t="s">
        <v>282</v>
      </c>
      <c r="F2322" s="78">
        <v>58.225792194199975</v>
      </c>
      <c r="G2322" s="77">
        <v>7.4397027648157759E-4</v>
      </c>
      <c r="H2322" s="76">
        <v>3.7198513824078877E-2</v>
      </c>
    </row>
    <row r="2323" spans="2:8" x14ac:dyDescent="0.6">
      <c r="B2323" s="75" t="s">
        <v>146</v>
      </c>
      <c r="C2323" s="75" t="str">
        <f t="shared" si="36"/>
        <v>Mississippi Mid-Gulf Coast Basin</v>
      </c>
      <c r="D2323" s="96" t="s">
        <v>420</v>
      </c>
      <c r="E2323" s="87" t="s">
        <v>320</v>
      </c>
      <c r="F2323" s="86">
        <v>-29.107896097099989</v>
      </c>
      <c r="G2323" s="85">
        <v>0.60524922088779709</v>
      </c>
      <c r="H2323" s="84">
        <v>30.262461044389855</v>
      </c>
    </row>
    <row r="2324" spans="2:8" x14ac:dyDescent="0.6">
      <c r="B2324" s="75" t="s">
        <v>146</v>
      </c>
      <c r="C2324" s="75" t="str">
        <f t="shared" si="36"/>
        <v>Mississippi Mid-Gulf Coast Basin</v>
      </c>
      <c r="D2324" s="97" t="s">
        <v>420</v>
      </c>
      <c r="E2324" s="83" t="s">
        <v>319</v>
      </c>
      <c r="F2324" s="82">
        <v>-29.097896097099987</v>
      </c>
      <c r="G2324" s="81">
        <v>0</v>
      </c>
      <c r="H2324" s="80">
        <v>0</v>
      </c>
    </row>
    <row r="2325" spans="2:8" x14ac:dyDescent="0.6">
      <c r="B2325" s="75" t="s">
        <v>146</v>
      </c>
      <c r="C2325" s="75" t="str">
        <f t="shared" si="36"/>
        <v>Mississippi Mid-Gulf Coast Basin</v>
      </c>
      <c r="D2325" s="97" t="s">
        <v>420</v>
      </c>
      <c r="E2325" s="83" t="s">
        <v>318</v>
      </c>
      <c r="F2325" s="82">
        <v>-24.256580080916656</v>
      </c>
      <c r="G2325" s="81">
        <v>0.26621246350372885</v>
      </c>
      <c r="H2325" s="80">
        <v>13.310623175186443</v>
      </c>
    </row>
    <row r="2326" spans="2:8" x14ac:dyDescent="0.6">
      <c r="B2326" s="75" t="s">
        <v>146</v>
      </c>
      <c r="C2326" s="75" t="str">
        <f t="shared" si="36"/>
        <v>Mississippi Mid-Gulf Coast Basin</v>
      </c>
      <c r="D2326" s="97" t="s">
        <v>420</v>
      </c>
      <c r="E2326" s="83" t="s">
        <v>317</v>
      </c>
      <c r="F2326" s="82">
        <v>-24.246580080916655</v>
      </c>
      <c r="G2326" s="81">
        <v>0</v>
      </c>
      <c r="H2326" s="80">
        <v>0</v>
      </c>
    </row>
    <row r="2327" spans="2:8" x14ac:dyDescent="0.6">
      <c r="B2327" s="75" t="s">
        <v>146</v>
      </c>
      <c r="C2327" s="75" t="str">
        <f t="shared" si="36"/>
        <v>Mississippi Mid-Gulf Coast Basin</v>
      </c>
      <c r="D2327" s="97" t="s">
        <v>420</v>
      </c>
      <c r="E2327" s="83" t="s">
        <v>316</v>
      </c>
      <c r="F2327" s="82">
        <v>-19.405264064733323</v>
      </c>
      <c r="G2327" s="81">
        <v>0</v>
      </c>
      <c r="H2327" s="80">
        <v>0</v>
      </c>
    </row>
    <row r="2328" spans="2:8" x14ac:dyDescent="0.6">
      <c r="B2328" s="75" t="s">
        <v>146</v>
      </c>
      <c r="C2328" s="75" t="str">
        <f t="shared" si="36"/>
        <v>Mississippi Mid-Gulf Coast Basin</v>
      </c>
      <c r="D2328" s="97" t="s">
        <v>420</v>
      </c>
      <c r="E2328" s="83" t="s">
        <v>315</v>
      </c>
      <c r="F2328" s="82">
        <v>-19.395264064733322</v>
      </c>
      <c r="G2328" s="81">
        <v>0</v>
      </c>
      <c r="H2328" s="80">
        <v>0</v>
      </c>
    </row>
    <row r="2329" spans="2:8" x14ac:dyDescent="0.6">
      <c r="B2329" s="75" t="s">
        <v>146</v>
      </c>
      <c r="C2329" s="75" t="str">
        <f t="shared" si="36"/>
        <v>Mississippi Mid-Gulf Coast Basin</v>
      </c>
      <c r="D2329" s="97" t="s">
        <v>420</v>
      </c>
      <c r="E2329" s="83" t="s">
        <v>314</v>
      </c>
      <c r="F2329" s="82">
        <v>-14.553948048549994</v>
      </c>
      <c r="G2329" s="81">
        <v>0</v>
      </c>
      <c r="H2329" s="80">
        <v>0</v>
      </c>
    </row>
    <row r="2330" spans="2:8" x14ac:dyDescent="0.6">
      <c r="B2330" s="75" t="s">
        <v>146</v>
      </c>
      <c r="C2330" s="75" t="str">
        <f t="shared" si="36"/>
        <v>Mississippi Mid-Gulf Coast Basin</v>
      </c>
      <c r="D2330" s="97" t="s">
        <v>420</v>
      </c>
      <c r="E2330" s="83" t="s">
        <v>313</v>
      </c>
      <c r="F2330" s="82">
        <v>-14.543948048549995</v>
      </c>
      <c r="G2330" s="81">
        <v>0</v>
      </c>
      <c r="H2330" s="80">
        <v>0</v>
      </c>
    </row>
    <row r="2331" spans="2:8" x14ac:dyDescent="0.6">
      <c r="B2331" s="75" t="s">
        <v>146</v>
      </c>
      <c r="C2331" s="75" t="str">
        <f t="shared" si="36"/>
        <v>Mississippi Mid-Gulf Coast Basin</v>
      </c>
      <c r="D2331" s="97" t="s">
        <v>420</v>
      </c>
      <c r="E2331" s="83" t="s">
        <v>312</v>
      </c>
      <c r="F2331" s="82">
        <v>-9.7026320323666617</v>
      </c>
      <c r="G2331" s="81">
        <v>0.2554800049764468</v>
      </c>
      <c r="H2331" s="80">
        <v>12.77400024882234</v>
      </c>
    </row>
    <row r="2332" spans="2:8" x14ac:dyDescent="0.6">
      <c r="B2332" s="75" t="s">
        <v>146</v>
      </c>
      <c r="C2332" s="75" t="str">
        <f t="shared" si="36"/>
        <v>Mississippi Mid-Gulf Coast Basin</v>
      </c>
      <c r="D2332" s="97" t="s">
        <v>420</v>
      </c>
      <c r="E2332" s="83" t="s">
        <v>311</v>
      </c>
      <c r="F2332" s="82">
        <v>-9.6926320323666619</v>
      </c>
      <c r="G2332" s="81">
        <v>0</v>
      </c>
      <c r="H2332" s="80">
        <v>0</v>
      </c>
    </row>
    <row r="2333" spans="2:8" x14ac:dyDescent="0.6">
      <c r="B2333" s="75" t="s">
        <v>146</v>
      </c>
      <c r="C2333" s="75" t="str">
        <f t="shared" si="36"/>
        <v>Mississippi Mid-Gulf Coast Basin</v>
      </c>
      <c r="D2333" s="97" t="s">
        <v>420</v>
      </c>
      <c r="E2333" s="83" t="s">
        <v>310</v>
      </c>
      <c r="F2333" s="82">
        <v>-4.8513160161833309</v>
      </c>
      <c r="G2333" s="81">
        <v>0</v>
      </c>
      <c r="H2333" s="80">
        <v>0</v>
      </c>
    </row>
    <row r="2334" spans="2:8" x14ac:dyDescent="0.6">
      <c r="B2334" s="75" t="s">
        <v>146</v>
      </c>
      <c r="C2334" s="75" t="str">
        <f t="shared" si="36"/>
        <v>Mississippi Mid-Gulf Coast Basin</v>
      </c>
      <c r="D2334" s="97" t="s">
        <v>420</v>
      </c>
      <c r="E2334" s="83" t="s">
        <v>309</v>
      </c>
      <c r="F2334" s="82">
        <v>-4.8413160161833311</v>
      </c>
      <c r="G2334" s="81">
        <v>0</v>
      </c>
      <c r="H2334" s="80">
        <v>0</v>
      </c>
    </row>
    <row r="2335" spans="2:8" x14ac:dyDescent="0.6">
      <c r="B2335" s="75" t="s">
        <v>146</v>
      </c>
      <c r="C2335" s="75" t="str">
        <f t="shared" si="36"/>
        <v>Mississippi Mid-Gulf Coast Basin</v>
      </c>
      <c r="D2335" s="97" t="s">
        <v>420</v>
      </c>
      <c r="E2335" s="83" t="s">
        <v>308</v>
      </c>
      <c r="F2335" s="82">
        <v>0</v>
      </c>
      <c r="G2335" s="81">
        <v>0</v>
      </c>
      <c r="H2335" s="80">
        <v>0</v>
      </c>
    </row>
    <row r="2336" spans="2:8" x14ac:dyDescent="0.6">
      <c r="B2336" s="75" t="s">
        <v>146</v>
      </c>
      <c r="C2336" s="75" t="str">
        <f t="shared" si="36"/>
        <v>Mississippi Mid-Gulf Coast Basin</v>
      </c>
      <c r="D2336" s="97" t="s">
        <v>420</v>
      </c>
      <c r="E2336" s="83" t="s">
        <v>307</v>
      </c>
      <c r="F2336" s="82">
        <v>0.01</v>
      </c>
      <c r="G2336" s="81">
        <v>0</v>
      </c>
      <c r="H2336" s="80">
        <v>0</v>
      </c>
    </row>
    <row r="2337" spans="2:8" x14ac:dyDescent="0.6">
      <c r="B2337" s="75" t="s">
        <v>146</v>
      </c>
      <c r="C2337" s="75" t="str">
        <f t="shared" si="36"/>
        <v>Mississippi Mid-Gulf Coast Basin</v>
      </c>
      <c r="D2337" s="97" t="s">
        <v>420</v>
      </c>
      <c r="E2337" s="83" t="s">
        <v>306</v>
      </c>
      <c r="F2337" s="82">
        <v>4.8513160161833309</v>
      </c>
      <c r="G2337" s="81">
        <v>0</v>
      </c>
      <c r="H2337" s="80">
        <v>0</v>
      </c>
    </row>
    <row r="2338" spans="2:8" x14ac:dyDescent="0.6">
      <c r="B2338" s="75" t="s">
        <v>146</v>
      </c>
      <c r="C2338" s="75" t="str">
        <f t="shared" si="36"/>
        <v>Mississippi Mid-Gulf Coast Basin</v>
      </c>
      <c r="D2338" s="97" t="s">
        <v>420</v>
      </c>
      <c r="E2338" s="83" t="s">
        <v>305</v>
      </c>
      <c r="F2338" s="82">
        <v>4.8613160161833306</v>
      </c>
      <c r="G2338" s="81">
        <v>9.2026817007592694</v>
      </c>
      <c r="H2338" s="80">
        <v>460.13408503796353</v>
      </c>
    </row>
    <row r="2339" spans="2:8" x14ac:dyDescent="0.6">
      <c r="B2339" s="75" t="s">
        <v>146</v>
      </c>
      <c r="C2339" s="75" t="str">
        <f t="shared" si="36"/>
        <v>Mississippi Mid-Gulf Coast Basin</v>
      </c>
      <c r="D2339" s="97" t="s">
        <v>420</v>
      </c>
      <c r="E2339" s="83" t="s">
        <v>304</v>
      </c>
      <c r="F2339" s="82">
        <v>9.7026320323666617</v>
      </c>
      <c r="G2339" s="81">
        <v>0</v>
      </c>
      <c r="H2339" s="80">
        <v>0</v>
      </c>
    </row>
    <row r="2340" spans="2:8" x14ac:dyDescent="0.6">
      <c r="B2340" s="75" t="s">
        <v>146</v>
      </c>
      <c r="C2340" s="75" t="str">
        <f t="shared" si="36"/>
        <v>Mississippi Mid-Gulf Coast Basin</v>
      </c>
      <c r="D2340" s="97" t="s">
        <v>420</v>
      </c>
      <c r="E2340" s="83" t="s">
        <v>303</v>
      </c>
      <c r="F2340" s="82">
        <v>9.7126320323666615</v>
      </c>
      <c r="G2340" s="81">
        <v>593.7043121309872</v>
      </c>
      <c r="H2340" s="80">
        <v>29685.215606549362</v>
      </c>
    </row>
    <row r="2341" spans="2:8" x14ac:dyDescent="0.6">
      <c r="B2341" s="75" t="s">
        <v>146</v>
      </c>
      <c r="C2341" s="75" t="str">
        <f t="shared" si="36"/>
        <v>Mississippi Mid-Gulf Coast Basin</v>
      </c>
      <c r="D2341" s="97" t="s">
        <v>420</v>
      </c>
      <c r="E2341" s="83" t="s">
        <v>302</v>
      </c>
      <c r="F2341" s="82">
        <v>14.553948048549994</v>
      </c>
      <c r="G2341" s="81">
        <v>0</v>
      </c>
      <c r="H2341" s="80">
        <v>0</v>
      </c>
    </row>
    <row r="2342" spans="2:8" x14ac:dyDescent="0.6">
      <c r="B2342" s="75" t="s">
        <v>146</v>
      </c>
      <c r="C2342" s="75" t="str">
        <f t="shared" si="36"/>
        <v>Mississippi Mid-Gulf Coast Basin</v>
      </c>
      <c r="D2342" s="97" t="s">
        <v>420</v>
      </c>
      <c r="E2342" s="83" t="s">
        <v>301</v>
      </c>
      <c r="F2342" s="82">
        <v>14.563948048549994</v>
      </c>
      <c r="G2342" s="81">
        <v>115.67068468285704</v>
      </c>
      <c r="H2342" s="80">
        <v>5783.5342341428523</v>
      </c>
    </row>
    <row r="2343" spans="2:8" x14ac:dyDescent="0.6">
      <c r="B2343" s="75" t="s">
        <v>146</v>
      </c>
      <c r="C2343" s="75" t="str">
        <f t="shared" si="36"/>
        <v>Mississippi Mid-Gulf Coast Basin</v>
      </c>
      <c r="D2343" s="97" t="s">
        <v>420</v>
      </c>
      <c r="E2343" s="83" t="s">
        <v>300</v>
      </c>
      <c r="F2343" s="82">
        <v>19.405264064733323</v>
      </c>
      <c r="G2343" s="81">
        <v>0</v>
      </c>
      <c r="H2343" s="80">
        <v>0</v>
      </c>
    </row>
    <row r="2344" spans="2:8" x14ac:dyDescent="0.6">
      <c r="B2344" s="75" t="s">
        <v>146</v>
      </c>
      <c r="C2344" s="75" t="str">
        <f t="shared" si="36"/>
        <v>Mississippi Mid-Gulf Coast Basin</v>
      </c>
      <c r="D2344" s="97" t="s">
        <v>420</v>
      </c>
      <c r="E2344" s="83" t="s">
        <v>299</v>
      </c>
      <c r="F2344" s="82">
        <v>19.415264064733325</v>
      </c>
      <c r="G2344" s="81">
        <v>3.1570006284326801</v>
      </c>
      <c r="H2344" s="80">
        <v>157.85003142163399</v>
      </c>
    </row>
    <row r="2345" spans="2:8" x14ac:dyDescent="0.6">
      <c r="B2345" s="75" t="s">
        <v>146</v>
      </c>
      <c r="C2345" s="75" t="str">
        <f t="shared" si="36"/>
        <v>Mississippi Mid-Gulf Coast Basin</v>
      </c>
      <c r="D2345" s="97" t="s">
        <v>420</v>
      </c>
      <c r="E2345" s="83" t="s">
        <v>298</v>
      </c>
      <c r="F2345" s="82">
        <v>24.256580080916656</v>
      </c>
      <c r="G2345" s="81">
        <v>0</v>
      </c>
      <c r="H2345" s="80">
        <v>0</v>
      </c>
    </row>
    <row r="2346" spans="2:8" x14ac:dyDescent="0.6">
      <c r="B2346" s="75" t="s">
        <v>146</v>
      </c>
      <c r="C2346" s="75" t="str">
        <f t="shared" si="36"/>
        <v>Mississippi Mid-Gulf Coast Basin</v>
      </c>
      <c r="D2346" s="97" t="s">
        <v>420</v>
      </c>
      <c r="E2346" s="83" t="s">
        <v>297</v>
      </c>
      <c r="F2346" s="82">
        <v>24.266580080916658</v>
      </c>
      <c r="G2346" s="81">
        <v>6.8164165511390191</v>
      </c>
      <c r="H2346" s="80">
        <v>340.82082755695097</v>
      </c>
    </row>
    <row r="2347" spans="2:8" x14ac:dyDescent="0.6">
      <c r="B2347" s="75" t="s">
        <v>146</v>
      </c>
      <c r="C2347" s="75" t="str">
        <f t="shared" si="36"/>
        <v>Mississippi Mid-Gulf Coast Basin</v>
      </c>
      <c r="D2347" s="97" t="s">
        <v>420</v>
      </c>
      <c r="E2347" s="83" t="s">
        <v>296</v>
      </c>
      <c r="F2347" s="82">
        <v>29.107896097099989</v>
      </c>
      <c r="G2347" s="81">
        <v>0</v>
      </c>
      <c r="H2347" s="80">
        <v>0</v>
      </c>
    </row>
    <row r="2348" spans="2:8" x14ac:dyDescent="0.6">
      <c r="B2348" s="75" t="s">
        <v>146</v>
      </c>
      <c r="C2348" s="75" t="str">
        <f t="shared" si="36"/>
        <v>Mississippi Mid-Gulf Coast Basin</v>
      </c>
      <c r="D2348" s="97" t="s">
        <v>420</v>
      </c>
      <c r="E2348" s="83" t="s">
        <v>295</v>
      </c>
      <c r="F2348" s="82">
        <v>29.11789609709999</v>
      </c>
      <c r="G2348" s="81">
        <v>6.4562139767114965</v>
      </c>
      <c r="H2348" s="80">
        <v>322.81069883557478</v>
      </c>
    </row>
    <row r="2349" spans="2:8" x14ac:dyDescent="0.6">
      <c r="B2349" s="75" t="s">
        <v>146</v>
      </c>
      <c r="C2349" s="75" t="str">
        <f t="shared" si="36"/>
        <v>Mississippi Mid-Gulf Coast Basin</v>
      </c>
      <c r="D2349" s="97" t="s">
        <v>420</v>
      </c>
      <c r="E2349" s="83" t="s">
        <v>294</v>
      </c>
      <c r="F2349" s="82">
        <v>33.959212113283321</v>
      </c>
      <c r="G2349" s="81">
        <v>0</v>
      </c>
      <c r="H2349" s="80">
        <v>0</v>
      </c>
    </row>
    <row r="2350" spans="2:8" x14ac:dyDescent="0.6">
      <c r="B2350" s="75" t="s">
        <v>146</v>
      </c>
      <c r="C2350" s="75" t="str">
        <f t="shared" si="36"/>
        <v>Mississippi Mid-Gulf Coast Basin</v>
      </c>
      <c r="D2350" s="97" t="s">
        <v>420</v>
      </c>
      <c r="E2350" s="83" t="s">
        <v>293</v>
      </c>
      <c r="F2350" s="82">
        <v>33.969212113283319</v>
      </c>
      <c r="G2350" s="81">
        <v>1.182947567898573</v>
      </c>
      <c r="H2350" s="80">
        <v>59.147378394928658</v>
      </c>
    </row>
    <row r="2351" spans="2:8" x14ac:dyDescent="0.6">
      <c r="B2351" s="75" t="s">
        <v>146</v>
      </c>
      <c r="C2351" s="75" t="str">
        <f t="shared" si="36"/>
        <v>Mississippi Mid-Gulf Coast Basin</v>
      </c>
      <c r="D2351" s="97" t="s">
        <v>420</v>
      </c>
      <c r="E2351" s="83" t="s">
        <v>292</v>
      </c>
      <c r="F2351" s="82">
        <v>38.810528129466647</v>
      </c>
      <c r="G2351" s="81">
        <v>0</v>
      </c>
      <c r="H2351" s="80">
        <v>0</v>
      </c>
    </row>
    <row r="2352" spans="2:8" x14ac:dyDescent="0.6">
      <c r="B2352" s="75" t="s">
        <v>146</v>
      </c>
      <c r="C2352" s="75" t="str">
        <f t="shared" si="36"/>
        <v>Mississippi Mid-Gulf Coast Basin</v>
      </c>
      <c r="D2352" s="97" t="s">
        <v>420</v>
      </c>
      <c r="E2352" s="83" t="s">
        <v>291</v>
      </c>
      <c r="F2352" s="82">
        <v>38.820528129466645</v>
      </c>
      <c r="G2352" s="81">
        <v>0.9750807457260231</v>
      </c>
      <c r="H2352" s="80">
        <v>48.754037286301156</v>
      </c>
    </row>
    <row r="2353" spans="2:8" x14ac:dyDescent="0.6">
      <c r="B2353" s="75" t="s">
        <v>146</v>
      </c>
      <c r="C2353" s="75" t="str">
        <f t="shared" si="36"/>
        <v>Mississippi Mid-Gulf Coast Basin</v>
      </c>
      <c r="D2353" s="97" t="s">
        <v>420</v>
      </c>
      <c r="E2353" s="83" t="s">
        <v>290</v>
      </c>
      <c r="F2353" s="82">
        <v>43.66184414564998</v>
      </c>
      <c r="G2353" s="81">
        <v>0</v>
      </c>
      <c r="H2353" s="80">
        <v>0</v>
      </c>
    </row>
    <row r="2354" spans="2:8" x14ac:dyDescent="0.6">
      <c r="B2354" s="75" t="s">
        <v>146</v>
      </c>
      <c r="C2354" s="75" t="str">
        <f t="shared" si="36"/>
        <v>Mississippi Mid-Gulf Coast Basin</v>
      </c>
      <c r="D2354" s="97" t="s">
        <v>420</v>
      </c>
      <c r="E2354" s="83" t="s">
        <v>289</v>
      </c>
      <c r="F2354" s="82">
        <v>43.671844145649978</v>
      </c>
      <c r="G2354" s="81">
        <v>0.50514831456268827</v>
      </c>
      <c r="H2354" s="80">
        <v>25.257415728134411</v>
      </c>
    </row>
    <row r="2355" spans="2:8" x14ac:dyDescent="0.6">
      <c r="B2355" s="75" t="s">
        <v>146</v>
      </c>
      <c r="C2355" s="75" t="str">
        <f t="shared" si="36"/>
        <v>Mississippi Mid-Gulf Coast Basin</v>
      </c>
      <c r="D2355" s="97" t="s">
        <v>420</v>
      </c>
      <c r="E2355" s="83" t="s">
        <v>288</v>
      </c>
      <c r="F2355" s="82">
        <v>48.513160161833312</v>
      </c>
      <c r="G2355" s="81">
        <v>0</v>
      </c>
      <c r="H2355" s="80">
        <v>0</v>
      </c>
    </row>
    <row r="2356" spans="2:8" x14ac:dyDescent="0.6">
      <c r="B2356" s="75" t="s">
        <v>146</v>
      </c>
      <c r="C2356" s="75" t="str">
        <f t="shared" si="36"/>
        <v>Mississippi Mid-Gulf Coast Basin</v>
      </c>
      <c r="D2356" s="97" t="s">
        <v>420</v>
      </c>
      <c r="E2356" s="83" t="s">
        <v>287</v>
      </c>
      <c r="F2356" s="82">
        <v>48.52316016183331</v>
      </c>
      <c r="G2356" s="81">
        <v>0.25262197909022793</v>
      </c>
      <c r="H2356" s="80">
        <v>12.631098954511396</v>
      </c>
    </row>
    <row r="2357" spans="2:8" x14ac:dyDescent="0.6">
      <c r="B2357" s="75" t="s">
        <v>146</v>
      </c>
      <c r="C2357" s="75" t="str">
        <f t="shared" si="36"/>
        <v>Mississippi Mid-Gulf Coast Basin</v>
      </c>
      <c r="D2357" s="97" t="s">
        <v>420</v>
      </c>
      <c r="E2357" s="83" t="s">
        <v>286</v>
      </c>
      <c r="F2357" s="82">
        <v>53.364476178016645</v>
      </c>
      <c r="G2357" s="81">
        <v>0</v>
      </c>
      <c r="H2357" s="80">
        <v>0</v>
      </c>
    </row>
    <row r="2358" spans="2:8" x14ac:dyDescent="0.6">
      <c r="B2358" s="75" t="s">
        <v>146</v>
      </c>
      <c r="C2358" s="75" t="str">
        <f t="shared" si="36"/>
        <v>Mississippi Mid-Gulf Coast Basin</v>
      </c>
      <c r="D2358" s="97" t="s">
        <v>420</v>
      </c>
      <c r="E2358" s="83" t="s">
        <v>285</v>
      </c>
      <c r="F2358" s="82">
        <v>53.374476178016643</v>
      </c>
      <c r="G2358" s="81">
        <v>0.12032966291163967</v>
      </c>
      <c r="H2358" s="80">
        <v>6.0164831455819838</v>
      </c>
    </row>
    <row r="2359" spans="2:8" x14ac:dyDescent="0.6">
      <c r="B2359" s="75" t="s">
        <v>146</v>
      </c>
      <c r="C2359" s="75" t="str">
        <f t="shared" si="36"/>
        <v>Mississippi Mid-Gulf Coast Basin</v>
      </c>
      <c r="D2359" s="97" t="s">
        <v>420</v>
      </c>
      <c r="E2359" s="83" t="s">
        <v>284</v>
      </c>
      <c r="F2359" s="82">
        <v>58.215792194199977</v>
      </c>
      <c r="G2359" s="81">
        <v>0</v>
      </c>
      <c r="H2359" s="80">
        <v>0</v>
      </c>
    </row>
    <row r="2360" spans="2:8" ht="13.75" thickBot="1" x14ac:dyDescent="0.75">
      <c r="B2360" s="75" t="s">
        <v>146</v>
      </c>
      <c r="C2360" s="75" t="str">
        <f t="shared" si="36"/>
        <v>Mississippi Mid-Gulf Coast Basin</v>
      </c>
      <c r="D2360" s="98" t="s">
        <v>420</v>
      </c>
      <c r="E2360" s="79" t="s">
        <v>282</v>
      </c>
      <c r="F2360" s="78">
        <v>58.225792194199975</v>
      </c>
      <c r="G2360" s="77">
        <v>0.62407055818433443</v>
      </c>
      <c r="H2360" s="76">
        <v>31.203527909216721</v>
      </c>
    </row>
    <row r="2361" spans="2:8" x14ac:dyDescent="0.6">
      <c r="B2361" s="75" t="s">
        <v>146</v>
      </c>
      <c r="C2361" s="75" t="str">
        <f t="shared" si="36"/>
        <v>Mississippi Upper Mississippi Embaymnt</v>
      </c>
      <c r="D2361" s="96" t="s">
        <v>419</v>
      </c>
      <c r="E2361" s="87" t="s">
        <v>320</v>
      </c>
      <c r="F2361" s="86">
        <v>-29.107896097099989</v>
      </c>
      <c r="G2361" s="85">
        <v>0</v>
      </c>
      <c r="H2361" s="84">
        <v>0</v>
      </c>
    </row>
    <row r="2362" spans="2:8" x14ac:dyDescent="0.6">
      <c r="B2362" s="75" t="s">
        <v>146</v>
      </c>
      <c r="C2362" s="75" t="str">
        <f t="shared" si="36"/>
        <v>Mississippi Upper Mississippi Embaymnt</v>
      </c>
      <c r="D2362" s="97" t="s">
        <v>419</v>
      </c>
      <c r="E2362" s="83" t="s">
        <v>319</v>
      </c>
      <c r="F2362" s="82">
        <v>-29.097896097099987</v>
      </c>
      <c r="G2362" s="81">
        <v>0</v>
      </c>
      <c r="H2362" s="80">
        <v>0</v>
      </c>
    </row>
    <row r="2363" spans="2:8" x14ac:dyDescent="0.6">
      <c r="B2363" s="75" t="s">
        <v>146</v>
      </c>
      <c r="C2363" s="75" t="str">
        <f t="shared" si="36"/>
        <v>Mississippi Upper Mississippi Embaymnt</v>
      </c>
      <c r="D2363" s="97" t="s">
        <v>419</v>
      </c>
      <c r="E2363" s="83" t="s">
        <v>318</v>
      </c>
      <c r="F2363" s="82">
        <v>-24.256580080916656</v>
      </c>
      <c r="G2363" s="81">
        <v>0</v>
      </c>
      <c r="H2363" s="80">
        <v>0</v>
      </c>
    </row>
    <row r="2364" spans="2:8" x14ac:dyDescent="0.6">
      <c r="B2364" s="75" t="s">
        <v>146</v>
      </c>
      <c r="C2364" s="75" t="str">
        <f t="shared" si="36"/>
        <v>Mississippi Upper Mississippi Embaymnt</v>
      </c>
      <c r="D2364" s="97" t="s">
        <v>419</v>
      </c>
      <c r="E2364" s="83" t="s">
        <v>317</v>
      </c>
      <c r="F2364" s="82">
        <v>-24.246580080916655</v>
      </c>
      <c r="G2364" s="81">
        <v>0</v>
      </c>
      <c r="H2364" s="80">
        <v>0</v>
      </c>
    </row>
    <row r="2365" spans="2:8" x14ac:dyDescent="0.6">
      <c r="B2365" s="75" t="s">
        <v>146</v>
      </c>
      <c r="C2365" s="75" t="str">
        <f t="shared" si="36"/>
        <v>Mississippi Upper Mississippi Embaymnt</v>
      </c>
      <c r="D2365" s="97" t="s">
        <v>419</v>
      </c>
      <c r="E2365" s="83" t="s">
        <v>316</v>
      </c>
      <c r="F2365" s="82">
        <v>-19.405264064733323</v>
      </c>
      <c r="G2365" s="81">
        <v>0</v>
      </c>
      <c r="H2365" s="80">
        <v>0</v>
      </c>
    </row>
    <row r="2366" spans="2:8" x14ac:dyDescent="0.6">
      <c r="B2366" s="75" t="s">
        <v>146</v>
      </c>
      <c r="C2366" s="75" t="str">
        <f t="shared" si="36"/>
        <v>Mississippi Upper Mississippi Embaymnt</v>
      </c>
      <c r="D2366" s="97" t="s">
        <v>419</v>
      </c>
      <c r="E2366" s="83" t="s">
        <v>315</v>
      </c>
      <c r="F2366" s="82">
        <v>-19.395264064733322</v>
      </c>
      <c r="G2366" s="81">
        <v>0</v>
      </c>
      <c r="H2366" s="80">
        <v>0</v>
      </c>
    </row>
    <row r="2367" spans="2:8" x14ac:dyDescent="0.6">
      <c r="B2367" s="75" t="s">
        <v>146</v>
      </c>
      <c r="C2367" s="75" t="str">
        <f t="shared" si="36"/>
        <v>Mississippi Upper Mississippi Embaymnt</v>
      </c>
      <c r="D2367" s="97" t="s">
        <v>419</v>
      </c>
      <c r="E2367" s="83" t="s">
        <v>314</v>
      </c>
      <c r="F2367" s="82">
        <v>-14.553948048549994</v>
      </c>
      <c r="G2367" s="81">
        <v>0</v>
      </c>
      <c r="H2367" s="80">
        <v>0</v>
      </c>
    </row>
    <row r="2368" spans="2:8" x14ac:dyDescent="0.6">
      <c r="B2368" s="75" t="s">
        <v>146</v>
      </c>
      <c r="C2368" s="75" t="str">
        <f t="shared" si="36"/>
        <v>Mississippi Upper Mississippi Embaymnt</v>
      </c>
      <c r="D2368" s="97" t="s">
        <v>419</v>
      </c>
      <c r="E2368" s="83" t="s">
        <v>313</v>
      </c>
      <c r="F2368" s="82">
        <v>-14.543948048549995</v>
      </c>
      <c r="G2368" s="81">
        <v>0</v>
      </c>
      <c r="H2368" s="80">
        <v>0</v>
      </c>
    </row>
    <row r="2369" spans="2:8" x14ac:dyDescent="0.6">
      <c r="B2369" s="75" t="s">
        <v>146</v>
      </c>
      <c r="C2369" s="75" t="str">
        <f t="shared" si="36"/>
        <v>Mississippi Upper Mississippi Embaymnt</v>
      </c>
      <c r="D2369" s="97" t="s">
        <v>419</v>
      </c>
      <c r="E2369" s="83" t="s">
        <v>312</v>
      </c>
      <c r="F2369" s="82">
        <v>-9.7026320323666617</v>
      </c>
      <c r="G2369" s="81">
        <v>0</v>
      </c>
      <c r="H2369" s="80">
        <v>0</v>
      </c>
    </row>
    <row r="2370" spans="2:8" x14ac:dyDescent="0.6">
      <c r="B2370" s="75" t="s">
        <v>146</v>
      </c>
      <c r="C2370" s="75" t="str">
        <f t="shared" si="36"/>
        <v>Mississippi Upper Mississippi Embaymnt</v>
      </c>
      <c r="D2370" s="97" t="s">
        <v>419</v>
      </c>
      <c r="E2370" s="83" t="s">
        <v>311</v>
      </c>
      <c r="F2370" s="82">
        <v>-9.6926320323666619</v>
      </c>
      <c r="G2370" s="81">
        <v>0</v>
      </c>
      <c r="H2370" s="80">
        <v>0</v>
      </c>
    </row>
    <row r="2371" spans="2:8" x14ac:dyDescent="0.6">
      <c r="B2371" s="75" t="s">
        <v>146</v>
      </c>
      <c r="C2371" s="75" t="str">
        <f t="shared" si="36"/>
        <v>Mississippi Upper Mississippi Embaymnt</v>
      </c>
      <c r="D2371" s="97" t="s">
        <v>419</v>
      </c>
      <c r="E2371" s="83" t="s">
        <v>310</v>
      </c>
      <c r="F2371" s="82">
        <v>-4.8513160161833309</v>
      </c>
      <c r="G2371" s="81">
        <v>0</v>
      </c>
      <c r="H2371" s="80">
        <v>0</v>
      </c>
    </row>
    <row r="2372" spans="2:8" x14ac:dyDescent="0.6">
      <c r="B2372" s="75" t="s">
        <v>146</v>
      </c>
      <c r="C2372" s="75" t="str">
        <f t="shared" si="36"/>
        <v>Mississippi Upper Mississippi Embaymnt</v>
      </c>
      <c r="D2372" s="97" t="s">
        <v>419</v>
      </c>
      <c r="E2372" s="83" t="s">
        <v>309</v>
      </c>
      <c r="F2372" s="82">
        <v>-4.8413160161833311</v>
      </c>
      <c r="G2372" s="81">
        <v>0</v>
      </c>
      <c r="H2372" s="80">
        <v>0</v>
      </c>
    </row>
    <row r="2373" spans="2:8" x14ac:dyDescent="0.6">
      <c r="B2373" s="75" t="s">
        <v>146</v>
      </c>
      <c r="C2373" s="75" t="str">
        <f t="shared" ref="C2373:C2436" si="37">IF(D2373="",C2372,D2373)</f>
        <v>Mississippi Upper Mississippi Embaymnt</v>
      </c>
      <c r="D2373" s="97" t="s">
        <v>419</v>
      </c>
      <c r="E2373" s="83" t="s">
        <v>308</v>
      </c>
      <c r="F2373" s="82">
        <v>0</v>
      </c>
      <c r="G2373" s="81">
        <v>0</v>
      </c>
      <c r="H2373" s="80">
        <v>0</v>
      </c>
    </row>
    <row r="2374" spans="2:8" x14ac:dyDescent="0.6">
      <c r="B2374" s="75" t="s">
        <v>146</v>
      </c>
      <c r="C2374" s="75" t="str">
        <f t="shared" si="37"/>
        <v>Mississippi Upper Mississippi Embaymnt</v>
      </c>
      <c r="D2374" s="97" t="s">
        <v>419</v>
      </c>
      <c r="E2374" s="83" t="s">
        <v>307</v>
      </c>
      <c r="F2374" s="82">
        <v>0.01</v>
      </c>
      <c r="G2374" s="81">
        <v>0</v>
      </c>
      <c r="H2374" s="80">
        <v>0</v>
      </c>
    </row>
    <row r="2375" spans="2:8" x14ac:dyDescent="0.6">
      <c r="B2375" s="75" t="s">
        <v>146</v>
      </c>
      <c r="C2375" s="75" t="str">
        <f t="shared" si="37"/>
        <v>Mississippi Upper Mississippi Embaymnt</v>
      </c>
      <c r="D2375" s="97" t="s">
        <v>419</v>
      </c>
      <c r="E2375" s="83" t="s">
        <v>306</v>
      </c>
      <c r="F2375" s="82">
        <v>4.8513160161833309</v>
      </c>
      <c r="G2375" s="81">
        <v>0</v>
      </c>
      <c r="H2375" s="80">
        <v>0</v>
      </c>
    </row>
    <row r="2376" spans="2:8" x14ac:dyDescent="0.6">
      <c r="B2376" s="75" t="s">
        <v>146</v>
      </c>
      <c r="C2376" s="75" t="str">
        <f t="shared" si="37"/>
        <v>Mississippi Upper Mississippi Embaymnt</v>
      </c>
      <c r="D2376" s="97" t="s">
        <v>419</v>
      </c>
      <c r="E2376" s="83" t="s">
        <v>305</v>
      </c>
      <c r="F2376" s="82">
        <v>4.8613160161833306</v>
      </c>
      <c r="G2376" s="81">
        <v>7.3154087508288713E-10</v>
      </c>
      <c r="H2376" s="80">
        <v>3.6577043754144357E-8</v>
      </c>
    </row>
    <row r="2377" spans="2:8" x14ac:dyDescent="0.6">
      <c r="B2377" s="75" t="s">
        <v>146</v>
      </c>
      <c r="C2377" s="75" t="str">
        <f t="shared" si="37"/>
        <v>Mississippi Upper Mississippi Embaymnt</v>
      </c>
      <c r="D2377" s="97" t="s">
        <v>419</v>
      </c>
      <c r="E2377" s="83" t="s">
        <v>304</v>
      </c>
      <c r="F2377" s="82">
        <v>9.7026320323666617</v>
      </c>
      <c r="G2377" s="81">
        <v>0</v>
      </c>
      <c r="H2377" s="80">
        <v>0</v>
      </c>
    </row>
    <row r="2378" spans="2:8" x14ac:dyDescent="0.6">
      <c r="B2378" s="75" t="s">
        <v>146</v>
      </c>
      <c r="C2378" s="75" t="str">
        <f t="shared" si="37"/>
        <v>Mississippi Upper Mississippi Embaymnt</v>
      </c>
      <c r="D2378" s="97" t="s">
        <v>419</v>
      </c>
      <c r="E2378" s="83" t="s">
        <v>303</v>
      </c>
      <c r="F2378" s="82">
        <v>9.7126320323666615</v>
      </c>
      <c r="G2378" s="81">
        <v>7.8668384704135788</v>
      </c>
      <c r="H2378" s="80">
        <v>393.34192352067896</v>
      </c>
    </row>
    <row r="2379" spans="2:8" x14ac:dyDescent="0.6">
      <c r="B2379" s="75" t="s">
        <v>146</v>
      </c>
      <c r="C2379" s="75" t="str">
        <f t="shared" si="37"/>
        <v>Mississippi Upper Mississippi Embaymnt</v>
      </c>
      <c r="D2379" s="97" t="s">
        <v>419</v>
      </c>
      <c r="E2379" s="83" t="s">
        <v>302</v>
      </c>
      <c r="F2379" s="82">
        <v>14.553948048549994</v>
      </c>
      <c r="G2379" s="81">
        <v>0</v>
      </c>
      <c r="H2379" s="80">
        <v>0</v>
      </c>
    </row>
    <row r="2380" spans="2:8" x14ac:dyDescent="0.6">
      <c r="B2380" s="75" t="s">
        <v>146</v>
      </c>
      <c r="C2380" s="75" t="str">
        <f t="shared" si="37"/>
        <v>Mississippi Upper Mississippi Embaymnt</v>
      </c>
      <c r="D2380" s="97" t="s">
        <v>419</v>
      </c>
      <c r="E2380" s="83" t="s">
        <v>301</v>
      </c>
      <c r="F2380" s="82">
        <v>14.563948048549994</v>
      </c>
      <c r="G2380" s="81">
        <v>0</v>
      </c>
      <c r="H2380" s="80">
        <v>0</v>
      </c>
    </row>
    <row r="2381" spans="2:8" x14ac:dyDescent="0.6">
      <c r="B2381" s="75" t="s">
        <v>146</v>
      </c>
      <c r="C2381" s="75" t="str">
        <f t="shared" si="37"/>
        <v>Mississippi Upper Mississippi Embaymnt</v>
      </c>
      <c r="D2381" s="97" t="s">
        <v>419</v>
      </c>
      <c r="E2381" s="83" t="s">
        <v>300</v>
      </c>
      <c r="F2381" s="82">
        <v>19.405264064733323</v>
      </c>
      <c r="G2381" s="81">
        <v>0</v>
      </c>
      <c r="H2381" s="80">
        <v>0</v>
      </c>
    </row>
    <row r="2382" spans="2:8" x14ac:dyDescent="0.6">
      <c r="B2382" s="75" t="s">
        <v>146</v>
      </c>
      <c r="C2382" s="75" t="str">
        <f t="shared" si="37"/>
        <v>Mississippi Upper Mississippi Embaymnt</v>
      </c>
      <c r="D2382" s="97" t="s">
        <v>419</v>
      </c>
      <c r="E2382" s="83" t="s">
        <v>299</v>
      </c>
      <c r="F2382" s="82">
        <v>19.415264064733325</v>
      </c>
      <c r="G2382" s="81">
        <v>0</v>
      </c>
      <c r="H2382" s="80">
        <v>0</v>
      </c>
    </row>
    <row r="2383" spans="2:8" x14ac:dyDescent="0.6">
      <c r="B2383" s="75" t="s">
        <v>146</v>
      </c>
      <c r="C2383" s="75" t="str">
        <f t="shared" si="37"/>
        <v>Mississippi Upper Mississippi Embaymnt</v>
      </c>
      <c r="D2383" s="97" t="s">
        <v>419</v>
      </c>
      <c r="E2383" s="83" t="s">
        <v>298</v>
      </c>
      <c r="F2383" s="82">
        <v>24.256580080916656</v>
      </c>
      <c r="G2383" s="81">
        <v>0</v>
      </c>
      <c r="H2383" s="80">
        <v>0</v>
      </c>
    </row>
    <row r="2384" spans="2:8" x14ac:dyDescent="0.6">
      <c r="B2384" s="75" t="s">
        <v>146</v>
      </c>
      <c r="C2384" s="75" t="str">
        <f t="shared" si="37"/>
        <v>Mississippi Upper Mississippi Embaymnt</v>
      </c>
      <c r="D2384" s="97" t="s">
        <v>419</v>
      </c>
      <c r="E2384" s="83" t="s">
        <v>297</v>
      </c>
      <c r="F2384" s="82">
        <v>24.266580080916658</v>
      </c>
      <c r="G2384" s="81">
        <v>0</v>
      </c>
      <c r="H2384" s="80">
        <v>0</v>
      </c>
    </row>
    <row r="2385" spans="2:8" x14ac:dyDescent="0.6">
      <c r="B2385" s="75" t="s">
        <v>146</v>
      </c>
      <c r="C2385" s="75" t="str">
        <f t="shared" si="37"/>
        <v>Mississippi Upper Mississippi Embaymnt</v>
      </c>
      <c r="D2385" s="97" t="s">
        <v>419</v>
      </c>
      <c r="E2385" s="83" t="s">
        <v>296</v>
      </c>
      <c r="F2385" s="82">
        <v>29.107896097099989</v>
      </c>
      <c r="G2385" s="81">
        <v>0</v>
      </c>
      <c r="H2385" s="80">
        <v>0</v>
      </c>
    </row>
    <row r="2386" spans="2:8" x14ac:dyDescent="0.6">
      <c r="B2386" s="75" t="s">
        <v>146</v>
      </c>
      <c r="C2386" s="75" t="str">
        <f t="shared" si="37"/>
        <v>Mississippi Upper Mississippi Embaymnt</v>
      </c>
      <c r="D2386" s="97" t="s">
        <v>419</v>
      </c>
      <c r="E2386" s="83" t="s">
        <v>295</v>
      </c>
      <c r="F2386" s="82">
        <v>29.11789609709999</v>
      </c>
      <c r="G2386" s="81">
        <v>0</v>
      </c>
      <c r="H2386" s="80">
        <v>0</v>
      </c>
    </row>
    <row r="2387" spans="2:8" x14ac:dyDescent="0.6">
      <c r="B2387" s="75" t="s">
        <v>146</v>
      </c>
      <c r="C2387" s="75" t="str">
        <f t="shared" si="37"/>
        <v>Mississippi Upper Mississippi Embaymnt</v>
      </c>
      <c r="D2387" s="97" t="s">
        <v>419</v>
      </c>
      <c r="E2387" s="83" t="s">
        <v>294</v>
      </c>
      <c r="F2387" s="82">
        <v>33.959212113283321</v>
      </c>
      <c r="G2387" s="81">
        <v>0</v>
      </c>
      <c r="H2387" s="80">
        <v>0</v>
      </c>
    </row>
    <row r="2388" spans="2:8" x14ac:dyDescent="0.6">
      <c r="B2388" s="75" t="s">
        <v>146</v>
      </c>
      <c r="C2388" s="75" t="str">
        <f t="shared" si="37"/>
        <v>Mississippi Upper Mississippi Embaymnt</v>
      </c>
      <c r="D2388" s="97" t="s">
        <v>419</v>
      </c>
      <c r="E2388" s="83" t="s">
        <v>293</v>
      </c>
      <c r="F2388" s="82">
        <v>33.969212113283319</v>
      </c>
      <c r="G2388" s="81">
        <v>0</v>
      </c>
      <c r="H2388" s="80">
        <v>0</v>
      </c>
    </row>
    <row r="2389" spans="2:8" x14ac:dyDescent="0.6">
      <c r="B2389" s="75" t="s">
        <v>146</v>
      </c>
      <c r="C2389" s="75" t="str">
        <f t="shared" si="37"/>
        <v>Mississippi Upper Mississippi Embaymnt</v>
      </c>
      <c r="D2389" s="97" t="s">
        <v>419</v>
      </c>
      <c r="E2389" s="83" t="s">
        <v>292</v>
      </c>
      <c r="F2389" s="82">
        <v>38.810528129466647</v>
      </c>
      <c r="G2389" s="81">
        <v>0</v>
      </c>
      <c r="H2389" s="80">
        <v>0</v>
      </c>
    </row>
    <row r="2390" spans="2:8" x14ac:dyDescent="0.6">
      <c r="B2390" s="75" t="s">
        <v>146</v>
      </c>
      <c r="C2390" s="75" t="str">
        <f t="shared" si="37"/>
        <v>Mississippi Upper Mississippi Embaymnt</v>
      </c>
      <c r="D2390" s="97" t="s">
        <v>419</v>
      </c>
      <c r="E2390" s="83" t="s">
        <v>291</v>
      </c>
      <c r="F2390" s="82">
        <v>38.820528129466645</v>
      </c>
      <c r="G2390" s="81">
        <v>0</v>
      </c>
      <c r="H2390" s="80">
        <v>0</v>
      </c>
    </row>
    <row r="2391" spans="2:8" x14ac:dyDescent="0.6">
      <c r="B2391" s="75" t="s">
        <v>146</v>
      </c>
      <c r="C2391" s="75" t="str">
        <f t="shared" si="37"/>
        <v>Mississippi Upper Mississippi Embaymnt</v>
      </c>
      <c r="D2391" s="97" t="s">
        <v>419</v>
      </c>
      <c r="E2391" s="83" t="s">
        <v>290</v>
      </c>
      <c r="F2391" s="82">
        <v>43.66184414564998</v>
      </c>
      <c r="G2391" s="81">
        <v>0</v>
      </c>
      <c r="H2391" s="80">
        <v>0</v>
      </c>
    </row>
    <row r="2392" spans="2:8" x14ac:dyDescent="0.6">
      <c r="B2392" s="75" t="s">
        <v>146</v>
      </c>
      <c r="C2392" s="75" t="str">
        <f t="shared" si="37"/>
        <v>Mississippi Upper Mississippi Embaymnt</v>
      </c>
      <c r="D2392" s="97" t="s">
        <v>419</v>
      </c>
      <c r="E2392" s="83" t="s">
        <v>289</v>
      </c>
      <c r="F2392" s="82">
        <v>43.671844145649978</v>
      </c>
      <c r="G2392" s="81">
        <v>0</v>
      </c>
      <c r="H2392" s="80">
        <v>0</v>
      </c>
    </row>
    <row r="2393" spans="2:8" x14ac:dyDescent="0.6">
      <c r="B2393" s="75" t="s">
        <v>146</v>
      </c>
      <c r="C2393" s="75" t="str">
        <f t="shared" si="37"/>
        <v>Mississippi Upper Mississippi Embaymnt</v>
      </c>
      <c r="D2393" s="97" t="s">
        <v>419</v>
      </c>
      <c r="E2393" s="83" t="s">
        <v>288</v>
      </c>
      <c r="F2393" s="82">
        <v>48.513160161833312</v>
      </c>
      <c r="G2393" s="81">
        <v>0</v>
      </c>
      <c r="H2393" s="80">
        <v>0</v>
      </c>
    </row>
    <row r="2394" spans="2:8" x14ac:dyDescent="0.6">
      <c r="B2394" s="75" t="s">
        <v>146</v>
      </c>
      <c r="C2394" s="75" t="str">
        <f t="shared" si="37"/>
        <v>Mississippi Upper Mississippi Embaymnt</v>
      </c>
      <c r="D2394" s="97" t="s">
        <v>419</v>
      </c>
      <c r="E2394" s="83" t="s">
        <v>287</v>
      </c>
      <c r="F2394" s="82">
        <v>48.52316016183331</v>
      </c>
      <c r="G2394" s="81">
        <v>0</v>
      </c>
      <c r="H2394" s="80">
        <v>0</v>
      </c>
    </row>
    <row r="2395" spans="2:8" x14ac:dyDescent="0.6">
      <c r="B2395" s="75" t="s">
        <v>146</v>
      </c>
      <c r="C2395" s="75" t="str">
        <f t="shared" si="37"/>
        <v>Mississippi Upper Mississippi Embaymnt</v>
      </c>
      <c r="D2395" s="97" t="s">
        <v>419</v>
      </c>
      <c r="E2395" s="83" t="s">
        <v>286</v>
      </c>
      <c r="F2395" s="82">
        <v>53.364476178016645</v>
      </c>
      <c r="G2395" s="81">
        <v>0</v>
      </c>
      <c r="H2395" s="80">
        <v>0</v>
      </c>
    </row>
    <row r="2396" spans="2:8" x14ac:dyDescent="0.6">
      <c r="B2396" s="75" t="s">
        <v>146</v>
      </c>
      <c r="C2396" s="75" t="str">
        <f t="shared" si="37"/>
        <v>Mississippi Upper Mississippi Embaymnt</v>
      </c>
      <c r="D2396" s="97" t="s">
        <v>419</v>
      </c>
      <c r="E2396" s="83" t="s">
        <v>285</v>
      </c>
      <c r="F2396" s="82">
        <v>53.374476178016643</v>
      </c>
      <c r="G2396" s="81">
        <v>0</v>
      </c>
      <c r="H2396" s="80">
        <v>0</v>
      </c>
    </row>
    <row r="2397" spans="2:8" x14ac:dyDescent="0.6">
      <c r="B2397" s="75" t="s">
        <v>146</v>
      </c>
      <c r="C2397" s="75" t="str">
        <f t="shared" si="37"/>
        <v>Mississippi Upper Mississippi Embaymnt</v>
      </c>
      <c r="D2397" s="97" t="s">
        <v>419</v>
      </c>
      <c r="E2397" s="83" t="s">
        <v>284</v>
      </c>
      <c r="F2397" s="82">
        <v>58.215792194199977</v>
      </c>
      <c r="G2397" s="81">
        <v>0</v>
      </c>
      <c r="H2397" s="80">
        <v>0</v>
      </c>
    </row>
    <row r="2398" spans="2:8" ht="13.75" thickBot="1" x14ac:dyDescent="0.75">
      <c r="B2398" s="75" t="s">
        <v>146</v>
      </c>
      <c r="C2398" s="75" t="str">
        <f t="shared" si="37"/>
        <v>Mississippi Upper Mississippi Embaymnt</v>
      </c>
      <c r="D2398" s="98" t="s">
        <v>419</v>
      </c>
      <c r="E2398" s="79" t="s">
        <v>282</v>
      </c>
      <c r="F2398" s="78">
        <v>58.225792194199975</v>
      </c>
      <c r="G2398" s="77">
        <v>0</v>
      </c>
      <c r="H2398" s="76">
        <v>0</v>
      </c>
    </row>
    <row r="2399" spans="2:8" x14ac:dyDescent="0.6">
      <c r="B2399" s="75" t="s">
        <v>150</v>
      </c>
      <c r="C2399" s="75" t="str">
        <f t="shared" si="37"/>
        <v>Montana Big Horn Basin</v>
      </c>
      <c r="D2399" s="96" t="s">
        <v>418</v>
      </c>
      <c r="E2399" s="87" t="s">
        <v>320</v>
      </c>
      <c r="F2399" s="86">
        <v>-29.107896097099989</v>
      </c>
      <c r="G2399" s="85">
        <v>0</v>
      </c>
      <c r="H2399" s="84">
        <v>0</v>
      </c>
    </row>
    <row r="2400" spans="2:8" x14ac:dyDescent="0.6">
      <c r="B2400" s="75" t="s">
        <v>150</v>
      </c>
      <c r="C2400" s="75" t="str">
        <f t="shared" si="37"/>
        <v>Montana Big Horn Basin</v>
      </c>
      <c r="D2400" s="97" t="s">
        <v>418</v>
      </c>
      <c r="E2400" s="83" t="s">
        <v>319</v>
      </c>
      <c r="F2400" s="82">
        <v>-29.097896097099987</v>
      </c>
      <c r="G2400" s="81">
        <v>0</v>
      </c>
      <c r="H2400" s="80">
        <v>0</v>
      </c>
    </row>
    <row r="2401" spans="2:8" x14ac:dyDescent="0.6">
      <c r="B2401" s="75" t="s">
        <v>150</v>
      </c>
      <c r="C2401" s="75" t="str">
        <f t="shared" si="37"/>
        <v>Montana Big Horn Basin</v>
      </c>
      <c r="D2401" s="97" t="s">
        <v>418</v>
      </c>
      <c r="E2401" s="83" t="s">
        <v>318</v>
      </c>
      <c r="F2401" s="82">
        <v>-24.256580080916656</v>
      </c>
      <c r="G2401" s="81">
        <v>0</v>
      </c>
      <c r="H2401" s="80">
        <v>0</v>
      </c>
    </row>
    <row r="2402" spans="2:8" x14ac:dyDescent="0.6">
      <c r="B2402" s="75" t="s">
        <v>150</v>
      </c>
      <c r="C2402" s="75" t="str">
        <f t="shared" si="37"/>
        <v>Montana Big Horn Basin</v>
      </c>
      <c r="D2402" s="97" t="s">
        <v>418</v>
      </c>
      <c r="E2402" s="83" t="s">
        <v>317</v>
      </c>
      <c r="F2402" s="82">
        <v>-24.246580080916655</v>
      </c>
      <c r="G2402" s="81">
        <v>0</v>
      </c>
      <c r="H2402" s="80">
        <v>0</v>
      </c>
    </row>
    <row r="2403" spans="2:8" x14ac:dyDescent="0.6">
      <c r="B2403" s="75" t="s">
        <v>150</v>
      </c>
      <c r="C2403" s="75" t="str">
        <f t="shared" si="37"/>
        <v>Montana Big Horn Basin</v>
      </c>
      <c r="D2403" s="97" t="s">
        <v>418</v>
      </c>
      <c r="E2403" s="83" t="s">
        <v>316</v>
      </c>
      <c r="F2403" s="82">
        <v>-19.405264064733323</v>
      </c>
      <c r="G2403" s="81">
        <v>0</v>
      </c>
      <c r="H2403" s="80">
        <v>0</v>
      </c>
    </row>
    <row r="2404" spans="2:8" x14ac:dyDescent="0.6">
      <c r="B2404" s="75" t="s">
        <v>150</v>
      </c>
      <c r="C2404" s="75" t="str">
        <f t="shared" si="37"/>
        <v>Montana Big Horn Basin</v>
      </c>
      <c r="D2404" s="97" t="s">
        <v>418</v>
      </c>
      <c r="E2404" s="83" t="s">
        <v>315</v>
      </c>
      <c r="F2404" s="82">
        <v>-19.395264064733322</v>
      </c>
      <c r="G2404" s="81">
        <v>0</v>
      </c>
      <c r="H2404" s="80">
        <v>0</v>
      </c>
    </row>
    <row r="2405" spans="2:8" x14ac:dyDescent="0.6">
      <c r="B2405" s="75" t="s">
        <v>150</v>
      </c>
      <c r="C2405" s="75" t="str">
        <f t="shared" si="37"/>
        <v>Montana Big Horn Basin</v>
      </c>
      <c r="D2405" s="97" t="s">
        <v>418</v>
      </c>
      <c r="E2405" s="83" t="s">
        <v>314</v>
      </c>
      <c r="F2405" s="82">
        <v>-14.553948048549994</v>
      </c>
      <c r="G2405" s="81">
        <v>0</v>
      </c>
      <c r="H2405" s="80">
        <v>0</v>
      </c>
    </row>
    <row r="2406" spans="2:8" x14ac:dyDescent="0.6">
      <c r="B2406" s="75" t="s">
        <v>150</v>
      </c>
      <c r="C2406" s="75" t="str">
        <f t="shared" si="37"/>
        <v>Montana Big Horn Basin</v>
      </c>
      <c r="D2406" s="97" t="s">
        <v>418</v>
      </c>
      <c r="E2406" s="83" t="s">
        <v>313</v>
      </c>
      <c r="F2406" s="82">
        <v>-14.543948048549995</v>
      </c>
      <c r="G2406" s="81">
        <v>0</v>
      </c>
      <c r="H2406" s="80">
        <v>0</v>
      </c>
    </row>
    <row r="2407" spans="2:8" x14ac:dyDescent="0.6">
      <c r="B2407" s="75" t="s">
        <v>150</v>
      </c>
      <c r="C2407" s="75" t="str">
        <f t="shared" si="37"/>
        <v>Montana Big Horn Basin</v>
      </c>
      <c r="D2407" s="97" t="s">
        <v>418</v>
      </c>
      <c r="E2407" s="83" t="s">
        <v>312</v>
      </c>
      <c r="F2407" s="82">
        <v>-9.7026320323666617</v>
      </c>
      <c r="G2407" s="81">
        <v>0</v>
      </c>
      <c r="H2407" s="80">
        <v>0</v>
      </c>
    </row>
    <row r="2408" spans="2:8" x14ac:dyDescent="0.6">
      <c r="B2408" s="75" t="s">
        <v>150</v>
      </c>
      <c r="C2408" s="75" t="str">
        <f t="shared" si="37"/>
        <v>Montana Big Horn Basin</v>
      </c>
      <c r="D2408" s="97" t="s">
        <v>418</v>
      </c>
      <c r="E2408" s="83" t="s">
        <v>311</v>
      </c>
      <c r="F2408" s="82">
        <v>-9.6926320323666619</v>
      </c>
      <c r="G2408" s="81">
        <v>0</v>
      </c>
      <c r="H2408" s="80">
        <v>0</v>
      </c>
    </row>
    <row r="2409" spans="2:8" x14ac:dyDescent="0.6">
      <c r="B2409" s="75" t="s">
        <v>150</v>
      </c>
      <c r="C2409" s="75" t="str">
        <f t="shared" si="37"/>
        <v>Montana Big Horn Basin</v>
      </c>
      <c r="D2409" s="97" t="s">
        <v>418</v>
      </c>
      <c r="E2409" s="83" t="s">
        <v>310</v>
      </c>
      <c r="F2409" s="82">
        <v>-4.8513160161833309</v>
      </c>
      <c r="G2409" s="81">
        <v>0</v>
      </c>
      <c r="H2409" s="80">
        <v>0</v>
      </c>
    </row>
    <row r="2410" spans="2:8" x14ac:dyDescent="0.6">
      <c r="B2410" s="75" t="s">
        <v>150</v>
      </c>
      <c r="C2410" s="75" t="str">
        <f t="shared" si="37"/>
        <v>Montana Big Horn Basin</v>
      </c>
      <c r="D2410" s="97" t="s">
        <v>418</v>
      </c>
      <c r="E2410" s="83" t="s">
        <v>309</v>
      </c>
      <c r="F2410" s="82">
        <v>-4.8413160161833311</v>
      </c>
      <c r="G2410" s="81">
        <v>0</v>
      </c>
      <c r="H2410" s="80">
        <v>0</v>
      </c>
    </row>
    <row r="2411" spans="2:8" x14ac:dyDescent="0.6">
      <c r="B2411" s="75" t="s">
        <v>150</v>
      </c>
      <c r="C2411" s="75" t="str">
        <f t="shared" si="37"/>
        <v>Montana Big Horn Basin</v>
      </c>
      <c r="D2411" s="97" t="s">
        <v>418</v>
      </c>
      <c r="E2411" s="83" t="s">
        <v>308</v>
      </c>
      <c r="F2411" s="82">
        <v>0</v>
      </c>
      <c r="G2411" s="81">
        <v>0</v>
      </c>
      <c r="H2411" s="80">
        <v>0</v>
      </c>
    </row>
    <row r="2412" spans="2:8" x14ac:dyDescent="0.6">
      <c r="B2412" s="75" t="s">
        <v>150</v>
      </c>
      <c r="C2412" s="75" t="str">
        <f t="shared" si="37"/>
        <v>Montana Big Horn Basin</v>
      </c>
      <c r="D2412" s="97" t="s">
        <v>418</v>
      </c>
      <c r="E2412" s="83" t="s">
        <v>307</v>
      </c>
      <c r="F2412" s="82">
        <v>0.01</v>
      </c>
      <c r="G2412" s="81">
        <v>0</v>
      </c>
      <c r="H2412" s="80">
        <v>0</v>
      </c>
    </row>
    <row r="2413" spans="2:8" x14ac:dyDescent="0.6">
      <c r="B2413" s="75" t="s">
        <v>150</v>
      </c>
      <c r="C2413" s="75" t="str">
        <f t="shared" si="37"/>
        <v>Montana Big Horn Basin</v>
      </c>
      <c r="D2413" s="97" t="s">
        <v>418</v>
      </c>
      <c r="E2413" s="83" t="s">
        <v>306</v>
      </c>
      <c r="F2413" s="82">
        <v>4.8513160161833309</v>
      </c>
      <c r="G2413" s="81">
        <v>0</v>
      </c>
      <c r="H2413" s="80">
        <v>0</v>
      </c>
    </row>
    <row r="2414" spans="2:8" x14ac:dyDescent="0.6">
      <c r="B2414" s="75" t="s">
        <v>150</v>
      </c>
      <c r="C2414" s="75" t="str">
        <f t="shared" si="37"/>
        <v>Montana Big Horn Basin</v>
      </c>
      <c r="D2414" s="97" t="s">
        <v>418</v>
      </c>
      <c r="E2414" s="83" t="s">
        <v>305</v>
      </c>
      <c r="F2414" s="82">
        <v>4.8613160161833306</v>
      </c>
      <c r="G2414" s="81">
        <v>21.564967935766411</v>
      </c>
      <c r="H2414" s="80">
        <v>1078.2483967883206</v>
      </c>
    </row>
    <row r="2415" spans="2:8" x14ac:dyDescent="0.6">
      <c r="B2415" s="75" t="s">
        <v>150</v>
      </c>
      <c r="C2415" s="75" t="str">
        <f t="shared" si="37"/>
        <v>Montana Big Horn Basin</v>
      </c>
      <c r="D2415" s="97" t="s">
        <v>418</v>
      </c>
      <c r="E2415" s="83" t="s">
        <v>304</v>
      </c>
      <c r="F2415" s="82">
        <v>9.7026320323666617</v>
      </c>
      <c r="G2415" s="81">
        <v>0</v>
      </c>
      <c r="H2415" s="80">
        <v>0</v>
      </c>
    </row>
    <row r="2416" spans="2:8" x14ac:dyDescent="0.6">
      <c r="B2416" s="75" t="s">
        <v>150</v>
      </c>
      <c r="C2416" s="75" t="str">
        <f t="shared" si="37"/>
        <v>Montana Big Horn Basin</v>
      </c>
      <c r="D2416" s="97" t="s">
        <v>418</v>
      </c>
      <c r="E2416" s="83" t="s">
        <v>303</v>
      </c>
      <c r="F2416" s="82">
        <v>9.7126320323666615</v>
      </c>
      <c r="G2416" s="81">
        <v>4.3418096848822865</v>
      </c>
      <c r="H2416" s="80">
        <v>217.09048424411432</v>
      </c>
    </row>
    <row r="2417" spans="2:8" x14ac:dyDescent="0.6">
      <c r="B2417" s="75" t="s">
        <v>150</v>
      </c>
      <c r="C2417" s="75" t="str">
        <f t="shared" si="37"/>
        <v>Montana Big Horn Basin</v>
      </c>
      <c r="D2417" s="97" t="s">
        <v>418</v>
      </c>
      <c r="E2417" s="83" t="s">
        <v>302</v>
      </c>
      <c r="F2417" s="82">
        <v>14.553948048549994</v>
      </c>
      <c r="G2417" s="81">
        <v>0</v>
      </c>
      <c r="H2417" s="80">
        <v>0</v>
      </c>
    </row>
    <row r="2418" spans="2:8" x14ac:dyDescent="0.6">
      <c r="B2418" s="75" t="s">
        <v>150</v>
      </c>
      <c r="C2418" s="75" t="str">
        <f t="shared" si="37"/>
        <v>Montana Big Horn Basin</v>
      </c>
      <c r="D2418" s="97" t="s">
        <v>418</v>
      </c>
      <c r="E2418" s="83" t="s">
        <v>301</v>
      </c>
      <c r="F2418" s="82">
        <v>14.563948048549994</v>
      </c>
      <c r="G2418" s="81">
        <v>4.3049959295575864</v>
      </c>
      <c r="H2418" s="80">
        <v>215.2497964778793</v>
      </c>
    </row>
    <row r="2419" spans="2:8" x14ac:dyDescent="0.6">
      <c r="B2419" s="75" t="s">
        <v>150</v>
      </c>
      <c r="C2419" s="75" t="str">
        <f t="shared" si="37"/>
        <v>Montana Big Horn Basin</v>
      </c>
      <c r="D2419" s="97" t="s">
        <v>418</v>
      </c>
      <c r="E2419" s="83" t="s">
        <v>300</v>
      </c>
      <c r="F2419" s="82">
        <v>19.405264064733323</v>
      </c>
      <c r="G2419" s="81">
        <v>0</v>
      </c>
      <c r="H2419" s="80">
        <v>0</v>
      </c>
    </row>
    <row r="2420" spans="2:8" x14ac:dyDescent="0.6">
      <c r="B2420" s="75" t="s">
        <v>150</v>
      </c>
      <c r="C2420" s="75" t="str">
        <f t="shared" si="37"/>
        <v>Montana Big Horn Basin</v>
      </c>
      <c r="D2420" s="97" t="s">
        <v>418</v>
      </c>
      <c r="E2420" s="83" t="s">
        <v>299</v>
      </c>
      <c r="F2420" s="82">
        <v>19.415264064733325</v>
      </c>
      <c r="G2420" s="81">
        <v>1.8595596874687821</v>
      </c>
      <c r="H2420" s="80">
        <v>92.977984373439099</v>
      </c>
    </row>
    <row r="2421" spans="2:8" x14ac:dyDescent="0.6">
      <c r="B2421" s="75" t="s">
        <v>150</v>
      </c>
      <c r="C2421" s="75" t="str">
        <f t="shared" si="37"/>
        <v>Montana Big Horn Basin</v>
      </c>
      <c r="D2421" s="97" t="s">
        <v>418</v>
      </c>
      <c r="E2421" s="83" t="s">
        <v>298</v>
      </c>
      <c r="F2421" s="82">
        <v>24.256580080916656</v>
      </c>
      <c r="G2421" s="81">
        <v>0</v>
      </c>
      <c r="H2421" s="80">
        <v>0</v>
      </c>
    </row>
    <row r="2422" spans="2:8" x14ac:dyDescent="0.6">
      <c r="B2422" s="75" t="s">
        <v>150</v>
      </c>
      <c r="C2422" s="75" t="str">
        <f t="shared" si="37"/>
        <v>Montana Big Horn Basin</v>
      </c>
      <c r="D2422" s="97" t="s">
        <v>418</v>
      </c>
      <c r="E2422" s="83" t="s">
        <v>297</v>
      </c>
      <c r="F2422" s="82">
        <v>24.266580080916658</v>
      </c>
      <c r="G2422" s="81">
        <v>0.34959032678142471</v>
      </c>
      <c r="H2422" s="80">
        <v>17.479516339071235</v>
      </c>
    </row>
    <row r="2423" spans="2:8" x14ac:dyDescent="0.6">
      <c r="B2423" s="75" t="s">
        <v>150</v>
      </c>
      <c r="C2423" s="75" t="str">
        <f t="shared" si="37"/>
        <v>Montana Big Horn Basin</v>
      </c>
      <c r="D2423" s="97" t="s">
        <v>418</v>
      </c>
      <c r="E2423" s="83" t="s">
        <v>296</v>
      </c>
      <c r="F2423" s="82">
        <v>29.107896097099989</v>
      </c>
      <c r="G2423" s="81">
        <v>0</v>
      </c>
      <c r="H2423" s="80">
        <v>0</v>
      </c>
    </row>
    <row r="2424" spans="2:8" x14ac:dyDescent="0.6">
      <c r="B2424" s="75" t="s">
        <v>150</v>
      </c>
      <c r="C2424" s="75" t="str">
        <f t="shared" si="37"/>
        <v>Montana Big Horn Basin</v>
      </c>
      <c r="D2424" s="97" t="s">
        <v>418</v>
      </c>
      <c r="E2424" s="83" t="s">
        <v>295</v>
      </c>
      <c r="F2424" s="82">
        <v>29.11789609709999</v>
      </c>
      <c r="G2424" s="81">
        <v>1.5632633008623678E-2</v>
      </c>
      <c r="H2424" s="80">
        <v>0.78163165043118399</v>
      </c>
    </row>
    <row r="2425" spans="2:8" x14ac:dyDescent="0.6">
      <c r="B2425" s="75" t="s">
        <v>150</v>
      </c>
      <c r="C2425" s="75" t="str">
        <f t="shared" si="37"/>
        <v>Montana Big Horn Basin</v>
      </c>
      <c r="D2425" s="97" t="s">
        <v>418</v>
      </c>
      <c r="E2425" s="83" t="s">
        <v>294</v>
      </c>
      <c r="F2425" s="82">
        <v>33.959212113283321</v>
      </c>
      <c r="G2425" s="81">
        <v>0</v>
      </c>
      <c r="H2425" s="80">
        <v>0</v>
      </c>
    </row>
    <row r="2426" spans="2:8" x14ac:dyDescent="0.6">
      <c r="B2426" s="75" t="s">
        <v>150</v>
      </c>
      <c r="C2426" s="75" t="str">
        <f t="shared" si="37"/>
        <v>Montana Big Horn Basin</v>
      </c>
      <c r="D2426" s="97" t="s">
        <v>418</v>
      </c>
      <c r="E2426" s="83" t="s">
        <v>293</v>
      </c>
      <c r="F2426" s="82">
        <v>33.969212113283319</v>
      </c>
      <c r="G2426" s="81">
        <v>0</v>
      </c>
      <c r="H2426" s="80">
        <v>0</v>
      </c>
    </row>
    <row r="2427" spans="2:8" x14ac:dyDescent="0.6">
      <c r="B2427" s="75" t="s">
        <v>150</v>
      </c>
      <c r="C2427" s="75" t="str">
        <f t="shared" si="37"/>
        <v>Montana Big Horn Basin</v>
      </c>
      <c r="D2427" s="97" t="s">
        <v>418</v>
      </c>
      <c r="E2427" s="83" t="s">
        <v>292</v>
      </c>
      <c r="F2427" s="82">
        <v>38.810528129466647</v>
      </c>
      <c r="G2427" s="81">
        <v>0</v>
      </c>
      <c r="H2427" s="80">
        <v>0</v>
      </c>
    </row>
    <row r="2428" spans="2:8" x14ac:dyDescent="0.6">
      <c r="B2428" s="75" t="s">
        <v>150</v>
      </c>
      <c r="C2428" s="75" t="str">
        <f t="shared" si="37"/>
        <v>Montana Big Horn Basin</v>
      </c>
      <c r="D2428" s="97" t="s">
        <v>418</v>
      </c>
      <c r="E2428" s="83" t="s">
        <v>291</v>
      </c>
      <c r="F2428" s="82">
        <v>38.820528129466645</v>
      </c>
      <c r="G2428" s="81">
        <v>2.3072911380480832E-2</v>
      </c>
      <c r="H2428" s="80">
        <v>1.1536455690240415</v>
      </c>
    </row>
    <row r="2429" spans="2:8" x14ac:dyDescent="0.6">
      <c r="B2429" s="75" t="s">
        <v>150</v>
      </c>
      <c r="C2429" s="75" t="str">
        <f t="shared" si="37"/>
        <v>Montana Big Horn Basin</v>
      </c>
      <c r="D2429" s="97" t="s">
        <v>418</v>
      </c>
      <c r="E2429" s="83" t="s">
        <v>290</v>
      </c>
      <c r="F2429" s="82">
        <v>43.66184414564998</v>
      </c>
      <c r="G2429" s="81">
        <v>0</v>
      </c>
      <c r="H2429" s="80">
        <v>0</v>
      </c>
    </row>
    <row r="2430" spans="2:8" x14ac:dyDescent="0.6">
      <c r="B2430" s="75" t="s">
        <v>150</v>
      </c>
      <c r="C2430" s="75" t="str">
        <f t="shared" si="37"/>
        <v>Montana Big Horn Basin</v>
      </c>
      <c r="D2430" s="97" t="s">
        <v>418</v>
      </c>
      <c r="E2430" s="83" t="s">
        <v>289</v>
      </c>
      <c r="F2430" s="82">
        <v>43.671844145649978</v>
      </c>
      <c r="G2430" s="81">
        <v>0.3416262184513465</v>
      </c>
      <c r="H2430" s="80">
        <v>17.081310922567326</v>
      </c>
    </row>
    <row r="2431" spans="2:8" x14ac:dyDescent="0.6">
      <c r="B2431" s="75" t="s">
        <v>150</v>
      </c>
      <c r="C2431" s="75" t="str">
        <f t="shared" si="37"/>
        <v>Montana Big Horn Basin</v>
      </c>
      <c r="D2431" s="97" t="s">
        <v>418</v>
      </c>
      <c r="E2431" s="83" t="s">
        <v>288</v>
      </c>
      <c r="F2431" s="82">
        <v>48.513160161833312</v>
      </c>
      <c r="G2431" s="81">
        <v>0</v>
      </c>
      <c r="H2431" s="80">
        <v>0</v>
      </c>
    </row>
    <row r="2432" spans="2:8" x14ac:dyDescent="0.6">
      <c r="B2432" s="75" t="s">
        <v>150</v>
      </c>
      <c r="C2432" s="75" t="str">
        <f t="shared" si="37"/>
        <v>Montana Big Horn Basin</v>
      </c>
      <c r="D2432" s="97" t="s">
        <v>418</v>
      </c>
      <c r="E2432" s="83" t="s">
        <v>287</v>
      </c>
      <c r="F2432" s="82">
        <v>48.52316016183331</v>
      </c>
      <c r="G2432" s="81">
        <v>4.0991059091096179E-3</v>
      </c>
      <c r="H2432" s="80">
        <v>0.20495529545548088</v>
      </c>
    </row>
    <row r="2433" spans="2:8" x14ac:dyDescent="0.6">
      <c r="B2433" s="75" t="s">
        <v>150</v>
      </c>
      <c r="C2433" s="75" t="str">
        <f t="shared" si="37"/>
        <v>Montana Big Horn Basin</v>
      </c>
      <c r="D2433" s="97" t="s">
        <v>418</v>
      </c>
      <c r="E2433" s="83" t="s">
        <v>286</v>
      </c>
      <c r="F2433" s="82">
        <v>53.364476178016645</v>
      </c>
      <c r="G2433" s="81">
        <v>0</v>
      </c>
      <c r="H2433" s="80">
        <v>0</v>
      </c>
    </row>
    <row r="2434" spans="2:8" x14ac:dyDescent="0.6">
      <c r="B2434" s="75" t="s">
        <v>150</v>
      </c>
      <c r="C2434" s="75" t="str">
        <f t="shared" si="37"/>
        <v>Montana Big Horn Basin</v>
      </c>
      <c r="D2434" s="97" t="s">
        <v>418</v>
      </c>
      <c r="E2434" s="83" t="s">
        <v>285</v>
      </c>
      <c r="F2434" s="82">
        <v>53.374476178016643</v>
      </c>
      <c r="G2434" s="81">
        <v>3.1861797481089671E-3</v>
      </c>
      <c r="H2434" s="80">
        <v>0.15930898740544835</v>
      </c>
    </row>
    <row r="2435" spans="2:8" x14ac:dyDescent="0.6">
      <c r="B2435" s="75" t="s">
        <v>150</v>
      </c>
      <c r="C2435" s="75" t="str">
        <f t="shared" si="37"/>
        <v>Montana Big Horn Basin</v>
      </c>
      <c r="D2435" s="97" t="s">
        <v>418</v>
      </c>
      <c r="E2435" s="83" t="s">
        <v>284</v>
      </c>
      <c r="F2435" s="82">
        <v>58.215792194199977</v>
      </c>
      <c r="G2435" s="81">
        <v>0</v>
      </c>
      <c r="H2435" s="80">
        <v>0</v>
      </c>
    </row>
    <row r="2436" spans="2:8" ht="13.75" thickBot="1" x14ac:dyDescent="0.75">
      <c r="B2436" s="75" t="s">
        <v>150</v>
      </c>
      <c r="C2436" s="75" t="str">
        <f t="shared" si="37"/>
        <v>Montana Big Horn Basin</v>
      </c>
      <c r="D2436" s="98" t="s">
        <v>418</v>
      </c>
      <c r="E2436" s="79" t="s">
        <v>282</v>
      </c>
      <c r="F2436" s="78">
        <v>58.225792194199975</v>
      </c>
      <c r="G2436" s="77">
        <v>0.30335335397312435</v>
      </c>
      <c r="H2436" s="76">
        <v>15.167667698656217</v>
      </c>
    </row>
    <row r="2437" spans="2:8" x14ac:dyDescent="0.6">
      <c r="B2437" s="75" t="s">
        <v>150</v>
      </c>
      <c r="C2437" s="75" t="str">
        <f t="shared" ref="C2437:C2500" si="38">IF(D2437="",C2436,D2437)</f>
        <v>Montana Central Montana Uplift</v>
      </c>
      <c r="D2437" s="96" t="s">
        <v>417</v>
      </c>
      <c r="E2437" s="87" t="s">
        <v>320</v>
      </c>
      <c r="F2437" s="86">
        <v>-29.107896097099989</v>
      </c>
      <c r="G2437" s="85">
        <v>0</v>
      </c>
      <c r="H2437" s="84">
        <v>0</v>
      </c>
    </row>
    <row r="2438" spans="2:8" x14ac:dyDescent="0.6">
      <c r="B2438" s="75" t="s">
        <v>150</v>
      </c>
      <c r="C2438" s="75" t="str">
        <f t="shared" si="38"/>
        <v>Montana Central Montana Uplift</v>
      </c>
      <c r="D2438" s="97" t="s">
        <v>417</v>
      </c>
      <c r="E2438" s="83" t="s">
        <v>319</v>
      </c>
      <c r="F2438" s="82">
        <v>-29.097896097099987</v>
      </c>
      <c r="G2438" s="81">
        <v>0</v>
      </c>
      <c r="H2438" s="80">
        <v>0</v>
      </c>
    </row>
    <row r="2439" spans="2:8" x14ac:dyDescent="0.6">
      <c r="B2439" s="75" t="s">
        <v>150</v>
      </c>
      <c r="C2439" s="75" t="str">
        <f t="shared" si="38"/>
        <v>Montana Central Montana Uplift</v>
      </c>
      <c r="D2439" s="97" t="s">
        <v>417</v>
      </c>
      <c r="E2439" s="83" t="s">
        <v>318</v>
      </c>
      <c r="F2439" s="82">
        <v>-24.256580080916656</v>
      </c>
      <c r="G2439" s="81">
        <v>0</v>
      </c>
      <c r="H2439" s="80">
        <v>0</v>
      </c>
    </row>
    <row r="2440" spans="2:8" x14ac:dyDescent="0.6">
      <c r="B2440" s="75" t="s">
        <v>150</v>
      </c>
      <c r="C2440" s="75" t="str">
        <f t="shared" si="38"/>
        <v>Montana Central Montana Uplift</v>
      </c>
      <c r="D2440" s="97" t="s">
        <v>417</v>
      </c>
      <c r="E2440" s="83" t="s">
        <v>317</v>
      </c>
      <c r="F2440" s="82">
        <v>-24.246580080916655</v>
      </c>
      <c r="G2440" s="81">
        <v>0</v>
      </c>
      <c r="H2440" s="80">
        <v>0</v>
      </c>
    </row>
    <row r="2441" spans="2:8" x14ac:dyDescent="0.6">
      <c r="B2441" s="75" t="s">
        <v>150</v>
      </c>
      <c r="C2441" s="75" t="str">
        <f t="shared" si="38"/>
        <v>Montana Central Montana Uplift</v>
      </c>
      <c r="D2441" s="97" t="s">
        <v>417</v>
      </c>
      <c r="E2441" s="83" t="s">
        <v>316</v>
      </c>
      <c r="F2441" s="82">
        <v>-19.405264064733323</v>
      </c>
      <c r="G2441" s="81">
        <v>0</v>
      </c>
      <c r="H2441" s="80">
        <v>0</v>
      </c>
    </row>
    <row r="2442" spans="2:8" x14ac:dyDescent="0.6">
      <c r="B2442" s="75" t="s">
        <v>150</v>
      </c>
      <c r="C2442" s="75" t="str">
        <f t="shared" si="38"/>
        <v>Montana Central Montana Uplift</v>
      </c>
      <c r="D2442" s="97" t="s">
        <v>417</v>
      </c>
      <c r="E2442" s="83" t="s">
        <v>315</v>
      </c>
      <c r="F2442" s="82">
        <v>-19.395264064733322</v>
      </c>
      <c r="G2442" s="81">
        <v>0</v>
      </c>
      <c r="H2442" s="80">
        <v>0</v>
      </c>
    </row>
    <row r="2443" spans="2:8" x14ac:dyDescent="0.6">
      <c r="B2443" s="75" t="s">
        <v>150</v>
      </c>
      <c r="C2443" s="75" t="str">
        <f t="shared" si="38"/>
        <v>Montana Central Montana Uplift</v>
      </c>
      <c r="D2443" s="97" t="s">
        <v>417</v>
      </c>
      <c r="E2443" s="83" t="s">
        <v>314</v>
      </c>
      <c r="F2443" s="82">
        <v>-14.553948048549994</v>
      </c>
      <c r="G2443" s="81">
        <v>0</v>
      </c>
      <c r="H2443" s="80">
        <v>0</v>
      </c>
    </row>
    <row r="2444" spans="2:8" x14ac:dyDescent="0.6">
      <c r="B2444" s="75" t="s">
        <v>150</v>
      </c>
      <c r="C2444" s="75" t="str">
        <f t="shared" si="38"/>
        <v>Montana Central Montana Uplift</v>
      </c>
      <c r="D2444" s="97" t="s">
        <v>417</v>
      </c>
      <c r="E2444" s="83" t="s">
        <v>313</v>
      </c>
      <c r="F2444" s="82">
        <v>-14.543948048549995</v>
      </c>
      <c r="G2444" s="81">
        <v>0</v>
      </c>
      <c r="H2444" s="80">
        <v>0</v>
      </c>
    </row>
    <row r="2445" spans="2:8" x14ac:dyDescent="0.6">
      <c r="B2445" s="75" t="s">
        <v>150</v>
      </c>
      <c r="C2445" s="75" t="str">
        <f t="shared" si="38"/>
        <v>Montana Central Montana Uplift</v>
      </c>
      <c r="D2445" s="97" t="s">
        <v>417</v>
      </c>
      <c r="E2445" s="83" t="s">
        <v>312</v>
      </c>
      <c r="F2445" s="82">
        <v>-9.7026320323666617</v>
      </c>
      <c r="G2445" s="81">
        <v>0</v>
      </c>
      <c r="H2445" s="80">
        <v>0</v>
      </c>
    </row>
    <row r="2446" spans="2:8" x14ac:dyDescent="0.6">
      <c r="B2446" s="75" t="s">
        <v>150</v>
      </c>
      <c r="C2446" s="75" t="str">
        <f t="shared" si="38"/>
        <v>Montana Central Montana Uplift</v>
      </c>
      <c r="D2446" s="97" t="s">
        <v>417</v>
      </c>
      <c r="E2446" s="83" t="s">
        <v>311</v>
      </c>
      <c r="F2446" s="82">
        <v>-9.6926320323666619</v>
      </c>
      <c r="G2446" s="81">
        <v>0</v>
      </c>
      <c r="H2446" s="80">
        <v>0</v>
      </c>
    </row>
    <row r="2447" spans="2:8" x14ac:dyDescent="0.6">
      <c r="B2447" s="75" t="s">
        <v>150</v>
      </c>
      <c r="C2447" s="75" t="str">
        <f t="shared" si="38"/>
        <v>Montana Central Montana Uplift</v>
      </c>
      <c r="D2447" s="97" t="s">
        <v>417</v>
      </c>
      <c r="E2447" s="83" t="s">
        <v>310</v>
      </c>
      <c r="F2447" s="82">
        <v>-4.8513160161833309</v>
      </c>
      <c r="G2447" s="81">
        <v>0</v>
      </c>
      <c r="H2447" s="80">
        <v>0</v>
      </c>
    </row>
    <row r="2448" spans="2:8" x14ac:dyDescent="0.6">
      <c r="B2448" s="75" t="s">
        <v>150</v>
      </c>
      <c r="C2448" s="75" t="str">
        <f t="shared" si="38"/>
        <v>Montana Central Montana Uplift</v>
      </c>
      <c r="D2448" s="97" t="s">
        <v>417</v>
      </c>
      <c r="E2448" s="83" t="s">
        <v>309</v>
      </c>
      <c r="F2448" s="82">
        <v>-4.8413160161833311</v>
      </c>
      <c r="G2448" s="81">
        <v>0</v>
      </c>
      <c r="H2448" s="80">
        <v>0</v>
      </c>
    </row>
    <row r="2449" spans="2:8" x14ac:dyDescent="0.6">
      <c r="B2449" s="75" t="s">
        <v>150</v>
      </c>
      <c r="C2449" s="75" t="str">
        <f t="shared" si="38"/>
        <v>Montana Central Montana Uplift</v>
      </c>
      <c r="D2449" s="97" t="s">
        <v>417</v>
      </c>
      <c r="E2449" s="83" t="s">
        <v>308</v>
      </c>
      <c r="F2449" s="82">
        <v>0</v>
      </c>
      <c r="G2449" s="81">
        <v>0</v>
      </c>
      <c r="H2449" s="80">
        <v>0</v>
      </c>
    </row>
    <row r="2450" spans="2:8" x14ac:dyDescent="0.6">
      <c r="B2450" s="75" t="s">
        <v>150</v>
      </c>
      <c r="C2450" s="75" t="str">
        <f t="shared" si="38"/>
        <v>Montana Central Montana Uplift</v>
      </c>
      <c r="D2450" s="97" t="s">
        <v>417</v>
      </c>
      <c r="E2450" s="83" t="s">
        <v>307</v>
      </c>
      <c r="F2450" s="82">
        <v>0.01</v>
      </c>
      <c r="G2450" s="81">
        <v>0</v>
      </c>
      <c r="H2450" s="80">
        <v>0</v>
      </c>
    </row>
    <row r="2451" spans="2:8" x14ac:dyDescent="0.6">
      <c r="B2451" s="75" t="s">
        <v>150</v>
      </c>
      <c r="C2451" s="75" t="str">
        <f t="shared" si="38"/>
        <v>Montana Central Montana Uplift</v>
      </c>
      <c r="D2451" s="97" t="s">
        <v>417</v>
      </c>
      <c r="E2451" s="83" t="s">
        <v>306</v>
      </c>
      <c r="F2451" s="82">
        <v>4.8513160161833309</v>
      </c>
      <c r="G2451" s="81">
        <v>0</v>
      </c>
      <c r="H2451" s="80">
        <v>0</v>
      </c>
    </row>
    <row r="2452" spans="2:8" x14ac:dyDescent="0.6">
      <c r="B2452" s="75" t="s">
        <v>150</v>
      </c>
      <c r="C2452" s="75" t="str">
        <f t="shared" si="38"/>
        <v>Montana Central Montana Uplift</v>
      </c>
      <c r="D2452" s="97" t="s">
        <v>417</v>
      </c>
      <c r="E2452" s="83" t="s">
        <v>305</v>
      </c>
      <c r="F2452" s="82">
        <v>4.8613160161833306</v>
      </c>
      <c r="G2452" s="81">
        <v>44.537878117781702</v>
      </c>
      <c r="H2452" s="80">
        <v>2226.8939058890846</v>
      </c>
    </row>
    <row r="2453" spans="2:8" x14ac:dyDescent="0.6">
      <c r="B2453" s="75" t="s">
        <v>150</v>
      </c>
      <c r="C2453" s="75" t="str">
        <f t="shared" si="38"/>
        <v>Montana Central Montana Uplift</v>
      </c>
      <c r="D2453" s="97" t="s">
        <v>417</v>
      </c>
      <c r="E2453" s="83" t="s">
        <v>304</v>
      </c>
      <c r="F2453" s="82">
        <v>9.7026320323666617</v>
      </c>
      <c r="G2453" s="81">
        <v>0</v>
      </c>
      <c r="H2453" s="80">
        <v>0</v>
      </c>
    </row>
    <row r="2454" spans="2:8" x14ac:dyDescent="0.6">
      <c r="B2454" s="75" t="s">
        <v>150</v>
      </c>
      <c r="C2454" s="75" t="str">
        <f t="shared" si="38"/>
        <v>Montana Central Montana Uplift</v>
      </c>
      <c r="D2454" s="97" t="s">
        <v>417</v>
      </c>
      <c r="E2454" s="83" t="s">
        <v>303</v>
      </c>
      <c r="F2454" s="82">
        <v>9.7126320323666615</v>
      </c>
      <c r="G2454" s="81">
        <v>765.91351351085098</v>
      </c>
      <c r="H2454" s="80">
        <v>38295.675675542552</v>
      </c>
    </row>
    <row r="2455" spans="2:8" x14ac:dyDescent="0.6">
      <c r="B2455" s="75" t="s">
        <v>150</v>
      </c>
      <c r="C2455" s="75" t="str">
        <f t="shared" si="38"/>
        <v>Montana Central Montana Uplift</v>
      </c>
      <c r="D2455" s="97" t="s">
        <v>417</v>
      </c>
      <c r="E2455" s="83" t="s">
        <v>302</v>
      </c>
      <c r="F2455" s="82">
        <v>14.553948048549994</v>
      </c>
      <c r="G2455" s="81">
        <v>0</v>
      </c>
      <c r="H2455" s="80">
        <v>0</v>
      </c>
    </row>
    <row r="2456" spans="2:8" x14ac:dyDescent="0.6">
      <c r="B2456" s="75" t="s">
        <v>150</v>
      </c>
      <c r="C2456" s="75" t="str">
        <f t="shared" si="38"/>
        <v>Montana Central Montana Uplift</v>
      </c>
      <c r="D2456" s="97" t="s">
        <v>417</v>
      </c>
      <c r="E2456" s="83" t="s">
        <v>301</v>
      </c>
      <c r="F2456" s="82">
        <v>14.563948048549994</v>
      </c>
      <c r="G2456" s="81">
        <v>146.79804123850997</v>
      </c>
      <c r="H2456" s="80">
        <v>7339.9020619254989</v>
      </c>
    </row>
    <row r="2457" spans="2:8" x14ac:dyDescent="0.6">
      <c r="B2457" s="75" t="s">
        <v>150</v>
      </c>
      <c r="C2457" s="75" t="str">
        <f t="shared" si="38"/>
        <v>Montana Central Montana Uplift</v>
      </c>
      <c r="D2457" s="97" t="s">
        <v>417</v>
      </c>
      <c r="E2457" s="83" t="s">
        <v>300</v>
      </c>
      <c r="F2457" s="82">
        <v>19.405264064733323</v>
      </c>
      <c r="G2457" s="81">
        <v>0</v>
      </c>
      <c r="H2457" s="80">
        <v>0</v>
      </c>
    </row>
    <row r="2458" spans="2:8" x14ac:dyDescent="0.6">
      <c r="B2458" s="75" t="s">
        <v>150</v>
      </c>
      <c r="C2458" s="75" t="str">
        <f t="shared" si="38"/>
        <v>Montana Central Montana Uplift</v>
      </c>
      <c r="D2458" s="97" t="s">
        <v>417</v>
      </c>
      <c r="E2458" s="83" t="s">
        <v>299</v>
      </c>
      <c r="F2458" s="82">
        <v>19.415264064733325</v>
      </c>
      <c r="G2458" s="81">
        <v>67.56671168504522</v>
      </c>
      <c r="H2458" s="80">
        <v>3378.3355842522606</v>
      </c>
    </row>
    <row r="2459" spans="2:8" x14ac:dyDescent="0.6">
      <c r="B2459" s="75" t="s">
        <v>150</v>
      </c>
      <c r="C2459" s="75" t="str">
        <f t="shared" si="38"/>
        <v>Montana Central Montana Uplift</v>
      </c>
      <c r="D2459" s="97" t="s">
        <v>417</v>
      </c>
      <c r="E2459" s="83" t="s">
        <v>298</v>
      </c>
      <c r="F2459" s="82">
        <v>24.256580080916656</v>
      </c>
      <c r="G2459" s="81">
        <v>0</v>
      </c>
      <c r="H2459" s="80">
        <v>0</v>
      </c>
    </row>
    <row r="2460" spans="2:8" x14ac:dyDescent="0.6">
      <c r="B2460" s="75" t="s">
        <v>150</v>
      </c>
      <c r="C2460" s="75" t="str">
        <f t="shared" si="38"/>
        <v>Montana Central Montana Uplift</v>
      </c>
      <c r="D2460" s="97" t="s">
        <v>417</v>
      </c>
      <c r="E2460" s="83" t="s">
        <v>297</v>
      </c>
      <c r="F2460" s="82">
        <v>24.266580080916658</v>
      </c>
      <c r="G2460" s="81">
        <v>12.978891932381003</v>
      </c>
      <c r="H2460" s="80">
        <v>648.94459661905023</v>
      </c>
    </row>
    <row r="2461" spans="2:8" x14ac:dyDescent="0.6">
      <c r="B2461" s="75" t="s">
        <v>150</v>
      </c>
      <c r="C2461" s="75" t="str">
        <f t="shared" si="38"/>
        <v>Montana Central Montana Uplift</v>
      </c>
      <c r="D2461" s="97" t="s">
        <v>417</v>
      </c>
      <c r="E2461" s="83" t="s">
        <v>296</v>
      </c>
      <c r="F2461" s="82">
        <v>29.107896097099989</v>
      </c>
      <c r="G2461" s="81">
        <v>0</v>
      </c>
      <c r="H2461" s="80">
        <v>0</v>
      </c>
    </row>
    <row r="2462" spans="2:8" x14ac:dyDescent="0.6">
      <c r="B2462" s="75" t="s">
        <v>150</v>
      </c>
      <c r="C2462" s="75" t="str">
        <f t="shared" si="38"/>
        <v>Montana Central Montana Uplift</v>
      </c>
      <c r="D2462" s="97" t="s">
        <v>417</v>
      </c>
      <c r="E2462" s="83" t="s">
        <v>295</v>
      </c>
      <c r="F2462" s="82">
        <v>29.11789609709999</v>
      </c>
      <c r="G2462" s="81">
        <v>15.737126482517469</v>
      </c>
      <c r="H2462" s="80">
        <v>786.85632412587347</v>
      </c>
    </row>
    <row r="2463" spans="2:8" x14ac:dyDescent="0.6">
      <c r="B2463" s="75" t="s">
        <v>150</v>
      </c>
      <c r="C2463" s="75" t="str">
        <f t="shared" si="38"/>
        <v>Montana Central Montana Uplift</v>
      </c>
      <c r="D2463" s="97" t="s">
        <v>417</v>
      </c>
      <c r="E2463" s="83" t="s">
        <v>294</v>
      </c>
      <c r="F2463" s="82">
        <v>33.959212113283321</v>
      </c>
      <c r="G2463" s="81">
        <v>0</v>
      </c>
      <c r="H2463" s="80">
        <v>0</v>
      </c>
    </row>
    <row r="2464" spans="2:8" x14ac:dyDescent="0.6">
      <c r="B2464" s="75" t="s">
        <v>150</v>
      </c>
      <c r="C2464" s="75" t="str">
        <f t="shared" si="38"/>
        <v>Montana Central Montana Uplift</v>
      </c>
      <c r="D2464" s="97" t="s">
        <v>417</v>
      </c>
      <c r="E2464" s="83" t="s">
        <v>293</v>
      </c>
      <c r="F2464" s="82">
        <v>33.969212113283319</v>
      </c>
      <c r="G2464" s="81">
        <v>1.6150139749127295</v>
      </c>
      <c r="H2464" s="80">
        <v>80.75069874563647</v>
      </c>
    </row>
    <row r="2465" spans="2:8" x14ac:dyDescent="0.6">
      <c r="B2465" s="75" t="s">
        <v>150</v>
      </c>
      <c r="C2465" s="75" t="str">
        <f t="shared" si="38"/>
        <v>Montana Central Montana Uplift</v>
      </c>
      <c r="D2465" s="97" t="s">
        <v>417</v>
      </c>
      <c r="E2465" s="83" t="s">
        <v>292</v>
      </c>
      <c r="F2465" s="82">
        <v>38.810528129466647</v>
      </c>
      <c r="G2465" s="81">
        <v>0</v>
      </c>
      <c r="H2465" s="80">
        <v>0</v>
      </c>
    </row>
    <row r="2466" spans="2:8" x14ac:dyDescent="0.6">
      <c r="B2466" s="75" t="s">
        <v>150</v>
      </c>
      <c r="C2466" s="75" t="str">
        <f t="shared" si="38"/>
        <v>Montana Central Montana Uplift</v>
      </c>
      <c r="D2466" s="97" t="s">
        <v>417</v>
      </c>
      <c r="E2466" s="83" t="s">
        <v>291</v>
      </c>
      <c r="F2466" s="82">
        <v>38.820528129466645</v>
      </c>
      <c r="G2466" s="81">
        <v>0.43106550521308812</v>
      </c>
      <c r="H2466" s="80">
        <v>21.553275260654406</v>
      </c>
    </row>
    <row r="2467" spans="2:8" x14ac:dyDescent="0.6">
      <c r="B2467" s="75" t="s">
        <v>150</v>
      </c>
      <c r="C2467" s="75" t="str">
        <f t="shared" si="38"/>
        <v>Montana Central Montana Uplift</v>
      </c>
      <c r="D2467" s="97" t="s">
        <v>417</v>
      </c>
      <c r="E2467" s="83" t="s">
        <v>290</v>
      </c>
      <c r="F2467" s="82">
        <v>43.66184414564998</v>
      </c>
      <c r="G2467" s="81">
        <v>0</v>
      </c>
      <c r="H2467" s="80">
        <v>0</v>
      </c>
    </row>
    <row r="2468" spans="2:8" x14ac:dyDescent="0.6">
      <c r="B2468" s="75" t="s">
        <v>150</v>
      </c>
      <c r="C2468" s="75" t="str">
        <f t="shared" si="38"/>
        <v>Montana Central Montana Uplift</v>
      </c>
      <c r="D2468" s="97" t="s">
        <v>417</v>
      </c>
      <c r="E2468" s="83" t="s">
        <v>289</v>
      </c>
      <c r="F2468" s="82">
        <v>43.671844145649978</v>
      </c>
      <c r="G2468" s="81">
        <v>0.57797548676515431</v>
      </c>
      <c r="H2468" s="80">
        <v>28.898774338257716</v>
      </c>
    </row>
    <row r="2469" spans="2:8" x14ac:dyDescent="0.6">
      <c r="B2469" s="75" t="s">
        <v>150</v>
      </c>
      <c r="C2469" s="75" t="str">
        <f t="shared" si="38"/>
        <v>Montana Central Montana Uplift</v>
      </c>
      <c r="D2469" s="97" t="s">
        <v>417</v>
      </c>
      <c r="E2469" s="83" t="s">
        <v>288</v>
      </c>
      <c r="F2469" s="82">
        <v>48.513160161833312</v>
      </c>
      <c r="G2469" s="81">
        <v>0</v>
      </c>
      <c r="H2469" s="80">
        <v>0</v>
      </c>
    </row>
    <row r="2470" spans="2:8" x14ac:dyDescent="0.6">
      <c r="B2470" s="75" t="s">
        <v>150</v>
      </c>
      <c r="C2470" s="75" t="str">
        <f t="shared" si="38"/>
        <v>Montana Central Montana Uplift</v>
      </c>
      <c r="D2470" s="97" t="s">
        <v>417</v>
      </c>
      <c r="E2470" s="83" t="s">
        <v>287</v>
      </c>
      <c r="F2470" s="82">
        <v>48.52316016183331</v>
      </c>
      <c r="G2470" s="81">
        <v>9.6238829832222331E-2</v>
      </c>
      <c r="H2470" s="80">
        <v>4.8119414916111163</v>
      </c>
    </row>
    <row r="2471" spans="2:8" x14ac:dyDescent="0.6">
      <c r="B2471" s="75" t="s">
        <v>150</v>
      </c>
      <c r="C2471" s="75" t="str">
        <f t="shared" si="38"/>
        <v>Montana Central Montana Uplift</v>
      </c>
      <c r="D2471" s="97" t="s">
        <v>417</v>
      </c>
      <c r="E2471" s="83" t="s">
        <v>286</v>
      </c>
      <c r="F2471" s="82">
        <v>53.364476178016645</v>
      </c>
      <c r="G2471" s="81">
        <v>0</v>
      </c>
      <c r="H2471" s="80">
        <v>0</v>
      </c>
    </row>
    <row r="2472" spans="2:8" x14ac:dyDescent="0.6">
      <c r="B2472" s="75" t="s">
        <v>150</v>
      </c>
      <c r="C2472" s="75" t="str">
        <f t="shared" si="38"/>
        <v>Montana Central Montana Uplift</v>
      </c>
      <c r="D2472" s="97" t="s">
        <v>417</v>
      </c>
      <c r="E2472" s="83" t="s">
        <v>285</v>
      </c>
      <c r="F2472" s="82">
        <v>53.374476178016643</v>
      </c>
      <c r="G2472" s="81">
        <v>2.3410504649925643E-2</v>
      </c>
      <c r="H2472" s="80">
        <v>1.170525232496282</v>
      </c>
    </row>
    <row r="2473" spans="2:8" x14ac:dyDescent="0.6">
      <c r="B2473" s="75" t="s">
        <v>150</v>
      </c>
      <c r="C2473" s="75" t="str">
        <f t="shared" si="38"/>
        <v>Montana Central Montana Uplift</v>
      </c>
      <c r="D2473" s="97" t="s">
        <v>417</v>
      </c>
      <c r="E2473" s="83" t="s">
        <v>284</v>
      </c>
      <c r="F2473" s="82">
        <v>58.215792194199977</v>
      </c>
      <c r="G2473" s="81">
        <v>0</v>
      </c>
      <c r="H2473" s="80">
        <v>0</v>
      </c>
    </row>
    <row r="2474" spans="2:8" ht="13.75" thickBot="1" x14ac:dyDescent="0.75">
      <c r="B2474" s="75" t="s">
        <v>150</v>
      </c>
      <c r="C2474" s="75" t="str">
        <f t="shared" si="38"/>
        <v>Montana Central Montana Uplift</v>
      </c>
      <c r="D2474" s="98" t="s">
        <v>417</v>
      </c>
      <c r="E2474" s="79" t="s">
        <v>282</v>
      </c>
      <c r="F2474" s="78">
        <v>58.225792194199975</v>
      </c>
      <c r="G2474" s="77">
        <v>0.75731630777421177</v>
      </c>
      <c r="H2474" s="76">
        <v>37.865815388710594</v>
      </c>
    </row>
    <row r="2475" spans="2:8" x14ac:dyDescent="0.6">
      <c r="B2475" s="75" t="s">
        <v>150</v>
      </c>
      <c r="C2475" s="75" t="str">
        <f t="shared" si="38"/>
        <v>Montana Montana Folded Belt</v>
      </c>
      <c r="D2475" s="96" t="s">
        <v>416</v>
      </c>
      <c r="E2475" s="87" t="s">
        <v>320</v>
      </c>
      <c r="F2475" s="86">
        <v>-29.107896097099989</v>
      </c>
      <c r="G2475" s="85">
        <v>0</v>
      </c>
      <c r="H2475" s="84">
        <v>0</v>
      </c>
    </row>
    <row r="2476" spans="2:8" x14ac:dyDescent="0.6">
      <c r="B2476" s="75" t="s">
        <v>150</v>
      </c>
      <c r="C2476" s="75" t="str">
        <f t="shared" si="38"/>
        <v>Montana Montana Folded Belt</v>
      </c>
      <c r="D2476" s="97" t="s">
        <v>416</v>
      </c>
      <c r="E2476" s="83" t="s">
        <v>319</v>
      </c>
      <c r="F2476" s="82">
        <v>-29.097896097099987</v>
      </c>
      <c r="G2476" s="81">
        <v>0</v>
      </c>
      <c r="H2476" s="80">
        <v>0</v>
      </c>
    </row>
    <row r="2477" spans="2:8" x14ac:dyDescent="0.6">
      <c r="B2477" s="75" t="s">
        <v>150</v>
      </c>
      <c r="C2477" s="75" t="str">
        <f t="shared" si="38"/>
        <v>Montana Montana Folded Belt</v>
      </c>
      <c r="D2477" s="97" t="s">
        <v>416</v>
      </c>
      <c r="E2477" s="83" t="s">
        <v>318</v>
      </c>
      <c r="F2477" s="82">
        <v>-24.256580080916656</v>
      </c>
      <c r="G2477" s="81">
        <v>0</v>
      </c>
      <c r="H2477" s="80">
        <v>0</v>
      </c>
    </row>
    <row r="2478" spans="2:8" x14ac:dyDescent="0.6">
      <c r="B2478" s="75" t="s">
        <v>150</v>
      </c>
      <c r="C2478" s="75" t="str">
        <f t="shared" si="38"/>
        <v>Montana Montana Folded Belt</v>
      </c>
      <c r="D2478" s="97" t="s">
        <v>416</v>
      </c>
      <c r="E2478" s="83" t="s">
        <v>317</v>
      </c>
      <c r="F2478" s="82">
        <v>-24.246580080916655</v>
      </c>
      <c r="G2478" s="81">
        <v>0</v>
      </c>
      <c r="H2478" s="80">
        <v>0</v>
      </c>
    </row>
    <row r="2479" spans="2:8" x14ac:dyDescent="0.6">
      <c r="B2479" s="75" t="s">
        <v>150</v>
      </c>
      <c r="C2479" s="75" t="str">
        <f t="shared" si="38"/>
        <v>Montana Montana Folded Belt</v>
      </c>
      <c r="D2479" s="97" t="s">
        <v>416</v>
      </c>
      <c r="E2479" s="83" t="s">
        <v>316</v>
      </c>
      <c r="F2479" s="82">
        <v>-19.405264064733323</v>
      </c>
      <c r="G2479" s="81">
        <v>0</v>
      </c>
      <c r="H2479" s="80">
        <v>0</v>
      </c>
    </row>
    <row r="2480" spans="2:8" x14ac:dyDescent="0.6">
      <c r="B2480" s="75" t="s">
        <v>150</v>
      </c>
      <c r="C2480" s="75" t="str">
        <f t="shared" si="38"/>
        <v>Montana Montana Folded Belt</v>
      </c>
      <c r="D2480" s="97" t="s">
        <v>416</v>
      </c>
      <c r="E2480" s="83" t="s">
        <v>315</v>
      </c>
      <c r="F2480" s="82">
        <v>-19.395264064733322</v>
      </c>
      <c r="G2480" s="81">
        <v>0</v>
      </c>
      <c r="H2480" s="80">
        <v>0</v>
      </c>
    </row>
    <row r="2481" spans="2:8" x14ac:dyDescent="0.6">
      <c r="B2481" s="75" t="s">
        <v>150</v>
      </c>
      <c r="C2481" s="75" t="str">
        <f t="shared" si="38"/>
        <v>Montana Montana Folded Belt</v>
      </c>
      <c r="D2481" s="97" t="s">
        <v>416</v>
      </c>
      <c r="E2481" s="83" t="s">
        <v>314</v>
      </c>
      <c r="F2481" s="82">
        <v>-14.553948048549994</v>
      </c>
      <c r="G2481" s="81">
        <v>0</v>
      </c>
      <c r="H2481" s="80">
        <v>0</v>
      </c>
    </row>
    <row r="2482" spans="2:8" x14ac:dyDescent="0.6">
      <c r="B2482" s="75" t="s">
        <v>150</v>
      </c>
      <c r="C2482" s="75" t="str">
        <f t="shared" si="38"/>
        <v>Montana Montana Folded Belt</v>
      </c>
      <c r="D2482" s="97" t="s">
        <v>416</v>
      </c>
      <c r="E2482" s="83" t="s">
        <v>313</v>
      </c>
      <c r="F2482" s="82">
        <v>-14.543948048549995</v>
      </c>
      <c r="G2482" s="81">
        <v>0</v>
      </c>
      <c r="H2482" s="80">
        <v>0</v>
      </c>
    </row>
    <row r="2483" spans="2:8" x14ac:dyDescent="0.6">
      <c r="B2483" s="75" t="s">
        <v>150</v>
      </c>
      <c r="C2483" s="75" t="str">
        <f t="shared" si="38"/>
        <v>Montana Montana Folded Belt</v>
      </c>
      <c r="D2483" s="97" t="s">
        <v>416</v>
      </c>
      <c r="E2483" s="83" t="s">
        <v>312</v>
      </c>
      <c r="F2483" s="82">
        <v>-9.7026320323666617</v>
      </c>
      <c r="G2483" s="81">
        <v>0</v>
      </c>
      <c r="H2483" s="80">
        <v>0</v>
      </c>
    </row>
    <row r="2484" spans="2:8" x14ac:dyDescent="0.6">
      <c r="B2484" s="75" t="s">
        <v>150</v>
      </c>
      <c r="C2484" s="75" t="str">
        <f t="shared" si="38"/>
        <v>Montana Montana Folded Belt</v>
      </c>
      <c r="D2484" s="97" t="s">
        <v>416</v>
      </c>
      <c r="E2484" s="83" t="s">
        <v>311</v>
      </c>
      <c r="F2484" s="82">
        <v>-9.6926320323666619</v>
      </c>
      <c r="G2484" s="81">
        <v>0</v>
      </c>
      <c r="H2484" s="80">
        <v>0</v>
      </c>
    </row>
    <row r="2485" spans="2:8" x14ac:dyDescent="0.6">
      <c r="B2485" s="75" t="s">
        <v>150</v>
      </c>
      <c r="C2485" s="75" t="str">
        <f t="shared" si="38"/>
        <v>Montana Montana Folded Belt</v>
      </c>
      <c r="D2485" s="97" t="s">
        <v>416</v>
      </c>
      <c r="E2485" s="83" t="s">
        <v>310</v>
      </c>
      <c r="F2485" s="82">
        <v>-4.8513160161833309</v>
      </c>
      <c r="G2485" s="81">
        <v>0</v>
      </c>
      <c r="H2485" s="80">
        <v>0</v>
      </c>
    </row>
    <row r="2486" spans="2:8" x14ac:dyDescent="0.6">
      <c r="B2486" s="75" t="s">
        <v>150</v>
      </c>
      <c r="C2486" s="75" t="str">
        <f t="shared" si="38"/>
        <v>Montana Montana Folded Belt</v>
      </c>
      <c r="D2486" s="97" t="s">
        <v>416</v>
      </c>
      <c r="E2486" s="83" t="s">
        <v>309</v>
      </c>
      <c r="F2486" s="82">
        <v>-4.8413160161833311</v>
      </c>
      <c r="G2486" s="81">
        <v>0</v>
      </c>
      <c r="H2486" s="80">
        <v>0</v>
      </c>
    </row>
    <row r="2487" spans="2:8" x14ac:dyDescent="0.6">
      <c r="B2487" s="75" t="s">
        <v>150</v>
      </c>
      <c r="C2487" s="75" t="str">
        <f t="shared" si="38"/>
        <v>Montana Montana Folded Belt</v>
      </c>
      <c r="D2487" s="97" t="s">
        <v>416</v>
      </c>
      <c r="E2487" s="83" t="s">
        <v>308</v>
      </c>
      <c r="F2487" s="82">
        <v>0</v>
      </c>
      <c r="G2487" s="81">
        <v>0</v>
      </c>
      <c r="H2487" s="80">
        <v>0</v>
      </c>
    </row>
    <row r="2488" spans="2:8" x14ac:dyDescent="0.6">
      <c r="B2488" s="75" t="s">
        <v>150</v>
      </c>
      <c r="C2488" s="75" t="str">
        <f t="shared" si="38"/>
        <v>Montana Montana Folded Belt</v>
      </c>
      <c r="D2488" s="97" t="s">
        <v>416</v>
      </c>
      <c r="E2488" s="83" t="s">
        <v>307</v>
      </c>
      <c r="F2488" s="82">
        <v>0.01</v>
      </c>
      <c r="G2488" s="81">
        <v>0</v>
      </c>
      <c r="H2488" s="80">
        <v>0</v>
      </c>
    </row>
    <row r="2489" spans="2:8" x14ac:dyDescent="0.6">
      <c r="B2489" s="75" t="s">
        <v>150</v>
      </c>
      <c r="C2489" s="75" t="str">
        <f t="shared" si="38"/>
        <v>Montana Montana Folded Belt</v>
      </c>
      <c r="D2489" s="97" t="s">
        <v>416</v>
      </c>
      <c r="E2489" s="83" t="s">
        <v>306</v>
      </c>
      <c r="F2489" s="82">
        <v>4.8513160161833309</v>
      </c>
      <c r="G2489" s="81">
        <v>0</v>
      </c>
      <c r="H2489" s="80">
        <v>0</v>
      </c>
    </row>
    <row r="2490" spans="2:8" x14ac:dyDescent="0.6">
      <c r="B2490" s="75" t="s">
        <v>150</v>
      </c>
      <c r="C2490" s="75" t="str">
        <f t="shared" si="38"/>
        <v>Montana Montana Folded Belt</v>
      </c>
      <c r="D2490" s="97" t="s">
        <v>416</v>
      </c>
      <c r="E2490" s="83" t="s">
        <v>305</v>
      </c>
      <c r="F2490" s="82">
        <v>4.8613160161833306</v>
      </c>
      <c r="G2490" s="81">
        <v>3.4299318171492459</v>
      </c>
      <c r="H2490" s="80">
        <v>171.49659085746228</v>
      </c>
    </row>
    <row r="2491" spans="2:8" x14ac:dyDescent="0.6">
      <c r="B2491" s="75" t="s">
        <v>150</v>
      </c>
      <c r="C2491" s="75" t="str">
        <f t="shared" si="38"/>
        <v>Montana Montana Folded Belt</v>
      </c>
      <c r="D2491" s="97" t="s">
        <v>416</v>
      </c>
      <c r="E2491" s="83" t="s">
        <v>304</v>
      </c>
      <c r="F2491" s="82">
        <v>9.7026320323666617</v>
      </c>
      <c r="G2491" s="81">
        <v>0</v>
      </c>
      <c r="H2491" s="80">
        <v>0</v>
      </c>
    </row>
    <row r="2492" spans="2:8" x14ac:dyDescent="0.6">
      <c r="B2492" s="75" t="s">
        <v>150</v>
      </c>
      <c r="C2492" s="75" t="str">
        <f t="shared" si="38"/>
        <v>Montana Montana Folded Belt</v>
      </c>
      <c r="D2492" s="97" t="s">
        <v>416</v>
      </c>
      <c r="E2492" s="83" t="s">
        <v>303</v>
      </c>
      <c r="F2492" s="82">
        <v>9.7126320323666615</v>
      </c>
      <c r="G2492" s="81">
        <v>24.250593588970638</v>
      </c>
      <c r="H2492" s="80">
        <v>1212.5296794485319</v>
      </c>
    </row>
    <row r="2493" spans="2:8" x14ac:dyDescent="0.6">
      <c r="B2493" s="75" t="s">
        <v>150</v>
      </c>
      <c r="C2493" s="75" t="str">
        <f t="shared" si="38"/>
        <v>Montana Montana Folded Belt</v>
      </c>
      <c r="D2493" s="97" t="s">
        <v>416</v>
      </c>
      <c r="E2493" s="83" t="s">
        <v>302</v>
      </c>
      <c r="F2493" s="82">
        <v>14.553948048549994</v>
      </c>
      <c r="G2493" s="81">
        <v>0</v>
      </c>
      <c r="H2493" s="80">
        <v>0</v>
      </c>
    </row>
    <row r="2494" spans="2:8" x14ac:dyDescent="0.6">
      <c r="B2494" s="75" t="s">
        <v>150</v>
      </c>
      <c r="C2494" s="75" t="str">
        <f t="shared" si="38"/>
        <v>Montana Montana Folded Belt</v>
      </c>
      <c r="D2494" s="97" t="s">
        <v>416</v>
      </c>
      <c r="E2494" s="83" t="s">
        <v>301</v>
      </c>
      <c r="F2494" s="82">
        <v>14.563948048549994</v>
      </c>
      <c r="G2494" s="81">
        <v>1.7840498630222081</v>
      </c>
      <c r="H2494" s="80">
        <v>89.202493151110403</v>
      </c>
    </row>
    <row r="2495" spans="2:8" x14ac:dyDescent="0.6">
      <c r="B2495" s="75" t="s">
        <v>150</v>
      </c>
      <c r="C2495" s="75" t="str">
        <f t="shared" si="38"/>
        <v>Montana Montana Folded Belt</v>
      </c>
      <c r="D2495" s="97" t="s">
        <v>416</v>
      </c>
      <c r="E2495" s="83" t="s">
        <v>300</v>
      </c>
      <c r="F2495" s="82">
        <v>19.405264064733323</v>
      </c>
      <c r="G2495" s="81">
        <v>0</v>
      </c>
      <c r="H2495" s="80">
        <v>0</v>
      </c>
    </row>
    <row r="2496" spans="2:8" x14ac:dyDescent="0.6">
      <c r="B2496" s="75" t="s">
        <v>150</v>
      </c>
      <c r="C2496" s="75" t="str">
        <f t="shared" si="38"/>
        <v>Montana Montana Folded Belt</v>
      </c>
      <c r="D2496" s="97" t="s">
        <v>416</v>
      </c>
      <c r="E2496" s="83" t="s">
        <v>299</v>
      </c>
      <c r="F2496" s="82">
        <v>19.415264064733325</v>
      </c>
      <c r="G2496" s="81">
        <v>0.61856108561552259</v>
      </c>
      <c r="H2496" s="80">
        <v>30.928054280776127</v>
      </c>
    </row>
    <row r="2497" spans="2:8" x14ac:dyDescent="0.6">
      <c r="B2497" s="75" t="s">
        <v>150</v>
      </c>
      <c r="C2497" s="75" t="str">
        <f t="shared" si="38"/>
        <v>Montana Montana Folded Belt</v>
      </c>
      <c r="D2497" s="97" t="s">
        <v>416</v>
      </c>
      <c r="E2497" s="83" t="s">
        <v>298</v>
      </c>
      <c r="F2497" s="82">
        <v>24.256580080916656</v>
      </c>
      <c r="G2497" s="81">
        <v>0</v>
      </c>
      <c r="H2497" s="80">
        <v>0</v>
      </c>
    </row>
    <row r="2498" spans="2:8" x14ac:dyDescent="0.6">
      <c r="B2498" s="75" t="s">
        <v>150</v>
      </c>
      <c r="C2498" s="75" t="str">
        <f t="shared" si="38"/>
        <v>Montana Montana Folded Belt</v>
      </c>
      <c r="D2498" s="97" t="s">
        <v>416</v>
      </c>
      <c r="E2498" s="83" t="s">
        <v>297</v>
      </c>
      <c r="F2498" s="82">
        <v>24.266580080916658</v>
      </c>
      <c r="G2498" s="81">
        <v>0.18134167637728266</v>
      </c>
      <c r="H2498" s="80">
        <v>9.0670838188641323</v>
      </c>
    </row>
    <row r="2499" spans="2:8" x14ac:dyDescent="0.6">
      <c r="B2499" s="75" t="s">
        <v>150</v>
      </c>
      <c r="C2499" s="75" t="str">
        <f t="shared" si="38"/>
        <v>Montana Montana Folded Belt</v>
      </c>
      <c r="D2499" s="97" t="s">
        <v>416</v>
      </c>
      <c r="E2499" s="83" t="s">
        <v>296</v>
      </c>
      <c r="F2499" s="82">
        <v>29.107896097099989</v>
      </c>
      <c r="G2499" s="81">
        <v>0</v>
      </c>
      <c r="H2499" s="80">
        <v>0</v>
      </c>
    </row>
    <row r="2500" spans="2:8" x14ac:dyDescent="0.6">
      <c r="B2500" s="75" t="s">
        <v>150</v>
      </c>
      <c r="C2500" s="75" t="str">
        <f t="shared" si="38"/>
        <v>Montana Montana Folded Belt</v>
      </c>
      <c r="D2500" s="97" t="s">
        <v>416</v>
      </c>
      <c r="E2500" s="83" t="s">
        <v>295</v>
      </c>
      <c r="F2500" s="82">
        <v>29.11789609709999</v>
      </c>
      <c r="G2500" s="81">
        <v>8.029103490749416E-2</v>
      </c>
      <c r="H2500" s="80">
        <v>4.0145517453747086</v>
      </c>
    </row>
    <row r="2501" spans="2:8" x14ac:dyDescent="0.6">
      <c r="B2501" s="75" t="s">
        <v>150</v>
      </c>
      <c r="C2501" s="75" t="str">
        <f t="shared" ref="C2501:C2564" si="39">IF(D2501="",C2500,D2501)</f>
        <v>Montana Montana Folded Belt</v>
      </c>
      <c r="D2501" s="97" t="s">
        <v>416</v>
      </c>
      <c r="E2501" s="83" t="s">
        <v>294</v>
      </c>
      <c r="F2501" s="82">
        <v>33.959212113283321</v>
      </c>
      <c r="G2501" s="81">
        <v>0</v>
      </c>
      <c r="H2501" s="80">
        <v>0</v>
      </c>
    </row>
    <row r="2502" spans="2:8" x14ac:dyDescent="0.6">
      <c r="B2502" s="75" t="s">
        <v>150</v>
      </c>
      <c r="C2502" s="75" t="str">
        <f t="shared" si="39"/>
        <v>Montana Montana Folded Belt</v>
      </c>
      <c r="D2502" s="97" t="s">
        <v>416</v>
      </c>
      <c r="E2502" s="83" t="s">
        <v>293</v>
      </c>
      <c r="F2502" s="82">
        <v>33.969212113283319</v>
      </c>
      <c r="G2502" s="81">
        <v>0.26374900063542212</v>
      </c>
      <c r="H2502" s="80">
        <v>13.187450031771105</v>
      </c>
    </row>
    <row r="2503" spans="2:8" x14ac:dyDescent="0.6">
      <c r="B2503" s="75" t="s">
        <v>150</v>
      </c>
      <c r="C2503" s="75" t="str">
        <f t="shared" si="39"/>
        <v>Montana Montana Folded Belt</v>
      </c>
      <c r="D2503" s="97" t="s">
        <v>416</v>
      </c>
      <c r="E2503" s="83" t="s">
        <v>292</v>
      </c>
      <c r="F2503" s="82">
        <v>38.810528129466647</v>
      </c>
      <c r="G2503" s="81">
        <v>0</v>
      </c>
      <c r="H2503" s="80">
        <v>0</v>
      </c>
    </row>
    <row r="2504" spans="2:8" x14ac:dyDescent="0.6">
      <c r="B2504" s="75" t="s">
        <v>150</v>
      </c>
      <c r="C2504" s="75" t="str">
        <f t="shared" si="39"/>
        <v>Montana Montana Folded Belt</v>
      </c>
      <c r="D2504" s="97" t="s">
        <v>416</v>
      </c>
      <c r="E2504" s="83" t="s">
        <v>291</v>
      </c>
      <c r="F2504" s="82">
        <v>38.820528129466645</v>
      </c>
      <c r="G2504" s="81">
        <v>6.8452406837719845E-2</v>
      </c>
      <c r="H2504" s="80">
        <v>3.4226203418859922</v>
      </c>
    </row>
    <row r="2505" spans="2:8" x14ac:dyDescent="0.6">
      <c r="B2505" s="75" t="s">
        <v>150</v>
      </c>
      <c r="C2505" s="75" t="str">
        <f t="shared" si="39"/>
        <v>Montana Montana Folded Belt</v>
      </c>
      <c r="D2505" s="97" t="s">
        <v>416</v>
      </c>
      <c r="E2505" s="83" t="s">
        <v>290</v>
      </c>
      <c r="F2505" s="82">
        <v>43.66184414564998</v>
      </c>
      <c r="G2505" s="81">
        <v>0</v>
      </c>
      <c r="H2505" s="80">
        <v>0</v>
      </c>
    </row>
    <row r="2506" spans="2:8" x14ac:dyDescent="0.6">
      <c r="B2506" s="75" t="s">
        <v>150</v>
      </c>
      <c r="C2506" s="75" t="str">
        <f t="shared" si="39"/>
        <v>Montana Montana Folded Belt</v>
      </c>
      <c r="D2506" s="97" t="s">
        <v>416</v>
      </c>
      <c r="E2506" s="83" t="s">
        <v>289</v>
      </c>
      <c r="F2506" s="82">
        <v>43.671844145649978</v>
      </c>
      <c r="G2506" s="81">
        <v>4.7829965362364297E-3</v>
      </c>
      <c r="H2506" s="80">
        <v>0.23914982681182151</v>
      </c>
    </row>
    <row r="2507" spans="2:8" x14ac:dyDescent="0.6">
      <c r="B2507" s="75" t="s">
        <v>150</v>
      </c>
      <c r="C2507" s="75" t="str">
        <f t="shared" si="39"/>
        <v>Montana Montana Folded Belt</v>
      </c>
      <c r="D2507" s="97" t="s">
        <v>416</v>
      </c>
      <c r="E2507" s="83" t="s">
        <v>288</v>
      </c>
      <c r="F2507" s="82">
        <v>48.513160161833312</v>
      </c>
      <c r="G2507" s="81">
        <v>0</v>
      </c>
      <c r="H2507" s="80">
        <v>0</v>
      </c>
    </row>
    <row r="2508" spans="2:8" x14ac:dyDescent="0.6">
      <c r="B2508" s="75" t="s">
        <v>150</v>
      </c>
      <c r="C2508" s="75" t="str">
        <f t="shared" si="39"/>
        <v>Montana Montana Folded Belt</v>
      </c>
      <c r="D2508" s="97" t="s">
        <v>416</v>
      </c>
      <c r="E2508" s="83" t="s">
        <v>287</v>
      </c>
      <c r="F2508" s="82">
        <v>48.52316016183331</v>
      </c>
      <c r="G2508" s="81">
        <v>0</v>
      </c>
      <c r="H2508" s="80">
        <v>0</v>
      </c>
    </row>
    <row r="2509" spans="2:8" x14ac:dyDescent="0.6">
      <c r="B2509" s="75" t="s">
        <v>150</v>
      </c>
      <c r="C2509" s="75" t="str">
        <f t="shared" si="39"/>
        <v>Montana Montana Folded Belt</v>
      </c>
      <c r="D2509" s="97" t="s">
        <v>416</v>
      </c>
      <c r="E2509" s="83" t="s">
        <v>286</v>
      </c>
      <c r="F2509" s="82">
        <v>53.364476178016645</v>
      </c>
      <c r="G2509" s="81">
        <v>0</v>
      </c>
      <c r="H2509" s="80">
        <v>0</v>
      </c>
    </row>
    <row r="2510" spans="2:8" x14ac:dyDescent="0.6">
      <c r="B2510" s="75" t="s">
        <v>150</v>
      </c>
      <c r="C2510" s="75" t="str">
        <f t="shared" si="39"/>
        <v>Montana Montana Folded Belt</v>
      </c>
      <c r="D2510" s="97" t="s">
        <v>416</v>
      </c>
      <c r="E2510" s="83" t="s">
        <v>285</v>
      </c>
      <c r="F2510" s="82">
        <v>53.374476178016643</v>
      </c>
      <c r="G2510" s="81">
        <v>7.4042348193141868E-3</v>
      </c>
      <c r="H2510" s="80">
        <v>0.37021174096570936</v>
      </c>
    </row>
    <row r="2511" spans="2:8" x14ac:dyDescent="0.6">
      <c r="B2511" s="75" t="s">
        <v>150</v>
      </c>
      <c r="C2511" s="75" t="str">
        <f t="shared" si="39"/>
        <v>Montana Montana Folded Belt</v>
      </c>
      <c r="D2511" s="97" t="s">
        <v>416</v>
      </c>
      <c r="E2511" s="83" t="s">
        <v>284</v>
      </c>
      <c r="F2511" s="82">
        <v>58.215792194199977</v>
      </c>
      <c r="G2511" s="81">
        <v>0</v>
      </c>
      <c r="H2511" s="80">
        <v>0</v>
      </c>
    </row>
    <row r="2512" spans="2:8" ht="13.75" thickBot="1" x14ac:dyDescent="0.75">
      <c r="B2512" s="75" t="s">
        <v>150</v>
      </c>
      <c r="C2512" s="75" t="str">
        <f t="shared" si="39"/>
        <v>Montana Montana Folded Belt</v>
      </c>
      <c r="D2512" s="98" t="s">
        <v>416</v>
      </c>
      <c r="E2512" s="79" t="s">
        <v>282</v>
      </c>
      <c r="F2512" s="78">
        <v>58.225792194199975</v>
      </c>
      <c r="G2512" s="77">
        <v>8.9398595095694193E-3</v>
      </c>
      <c r="H2512" s="76">
        <v>0.446992975478471</v>
      </c>
    </row>
    <row r="2513" spans="2:8" x14ac:dyDescent="0.6">
      <c r="B2513" s="75" t="s">
        <v>150</v>
      </c>
      <c r="C2513" s="75" t="str">
        <f t="shared" si="39"/>
        <v>Montana North Western Overthrust</v>
      </c>
      <c r="D2513" s="96" t="s">
        <v>415</v>
      </c>
      <c r="E2513" s="87" t="s">
        <v>320</v>
      </c>
      <c r="F2513" s="86">
        <v>-29.107896097099989</v>
      </c>
      <c r="G2513" s="85">
        <v>0</v>
      </c>
      <c r="H2513" s="84">
        <v>0</v>
      </c>
    </row>
    <row r="2514" spans="2:8" x14ac:dyDescent="0.6">
      <c r="B2514" s="75" t="s">
        <v>150</v>
      </c>
      <c r="C2514" s="75" t="str">
        <f t="shared" si="39"/>
        <v>Montana North Western Overthrust</v>
      </c>
      <c r="D2514" s="97" t="s">
        <v>415</v>
      </c>
      <c r="E2514" s="83" t="s">
        <v>319</v>
      </c>
      <c r="F2514" s="82">
        <v>-29.097896097099987</v>
      </c>
      <c r="G2514" s="81">
        <v>0</v>
      </c>
      <c r="H2514" s="80">
        <v>0</v>
      </c>
    </row>
    <row r="2515" spans="2:8" x14ac:dyDescent="0.6">
      <c r="B2515" s="75" t="s">
        <v>150</v>
      </c>
      <c r="C2515" s="75" t="str">
        <f t="shared" si="39"/>
        <v>Montana North Western Overthrust</v>
      </c>
      <c r="D2515" s="97" t="s">
        <v>415</v>
      </c>
      <c r="E2515" s="83" t="s">
        <v>318</v>
      </c>
      <c r="F2515" s="82">
        <v>-24.256580080916656</v>
      </c>
      <c r="G2515" s="81">
        <v>0</v>
      </c>
      <c r="H2515" s="80">
        <v>0</v>
      </c>
    </row>
    <row r="2516" spans="2:8" x14ac:dyDescent="0.6">
      <c r="B2516" s="75" t="s">
        <v>150</v>
      </c>
      <c r="C2516" s="75" t="str">
        <f t="shared" si="39"/>
        <v>Montana North Western Overthrust</v>
      </c>
      <c r="D2516" s="97" t="s">
        <v>415</v>
      </c>
      <c r="E2516" s="83" t="s">
        <v>317</v>
      </c>
      <c r="F2516" s="82">
        <v>-24.246580080916655</v>
      </c>
      <c r="G2516" s="81">
        <v>0</v>
      </c>
      <c r="H2516" s="80">
        <v>0</v>
      </c>
    </row>
    <row r="2517" spans="2:8" x14ac:dyDescent="0.6">
      <c r="B2517" s="75" t="s">
        <v>150</v>
      </c>
      <c r="C2517" s="75" t="str">
        <f t="shared" si="39"/>
        <v>Montana North Western Overthrust</v>
      </c>
      <c r="D2517" s="97" t="s">
        <v>415</v>
      </c>
      <c r="E2517" s="83" t="s">
        <v>316</v>
      </c>
      <c r="F2517" s="82">
        <v>-19.405264064733323</v>
      </c>
      <c r="G2517" s="81">
        <v>0</v>
      </c>
      <c r="H2517" s="80">
        <v>0</v>
      </c>
    </row>
    <row r="2518" spans="2:8" x14ac:dyDescent="0.6">
      <c r="B2518" s="75" t="s">
        <v>150</v>
      </c>
      <c r="C2518" s="75" t="str">
        <f t="shared" si="39"/>
        <v>Montana North Western Overthrust</v>
      </c>
      <c r="D2518" s="97" t="s">
        <v>415</v>
      </c>
      <c r="E2518" s="83" t="s">
        <v>315</v>
      </c>
      <c r="F2518" s="82">
        <v>-19.395264064733322</v>
      </c>
      <c r="G2518" s="81">
        <v>0</v>
      </c>
      <c r="H2518" s="80">
        <v>0</v>
      </c>
    </row>
    <row r="2519" spans="2:8" x14ac:dyDescent="0.6">
      <c r="B2519" s="75" t="s">
        <v>150</v>
      </c>
      <c r="C2519" s="75" t="str">
        <f t="shared" si="39"/>
        <v>Montana North Western Overthrust</v>
      </c>
      <c r="D2519" s="97" t="s">
        <v>415</v>
      </c>
      <c r="E2519" s="83" t="s">
        <v>314</v>
      </c>
      <c r="F2519" s="82">
        <v>-14.553948048549994</v>
      </c>
      <c r="G2519" s="81">
        <v>0</v>
      </c>
      <c r="H2519" s="80">
        <v>0</v>
      </c>
    </row>
    <row r="2520" spans="2:8" x14ac:dyDescent="0.6">
      <c r="B2520" s="75" t="s">
        <v>150</v>
      </c>
      <c r="C2520" s="75" t="str">
        <f t="shared" si="39"/>
        <v>Montana North Western Overthrust</v>
      </c>
      <c r="D2520" s="97" t="s">
        <v>415</v>
      </c>
      <c r="E2520" s="83" t="s">
        <v>313</v>
      </c>
      <c r="F2520" s="82">
        <v>-14.543948048549995</v>
      </c>
      <c r="G2520" s="81">
        <v>0</v>
      </c>
      <c r="H2520" s="80">
        <v>0</v>
      </c>
    </row>
    <row r="2521" spans="2:8" x14ac:dyDescent="0.6">
      <c r="B2521" s="75" t="s">
        <v>150</v>
      </c>
      <c r="C2521" s="75" t="str">
        <f t="shared" si="39"/>
        <v>Montana North Western Overthrust</v>
      </c>
      <c r="D2521" s="97" t="s">
        <v>415</v>
      </c>
      <c r="E2521" s="83" t="s">
        <v>312</v>
      </c>
      <c r="F2521" s="82">
        <v>-9.7026320323666617</v>
      </c>
      <c r="G2521" s="81">
        <v>0</v>
      </c>
      <c r="H2521" s="80">
        <v>0</v>
      </c>
    </row>
    <row r="2522" spans="2:8" x14ac:dyDescent="0.6">
      <c r="B2522" s="75" t="s">
        <v>150</v>
      </c>
      <c r="C2522" s="75" t="str">
        <f t="shared" si="39"/>
        <v>Montana North Western Overthrust</v>
      </c>
      <c r="D2522" s="97" t="s">
        <v>415</v>
      </c>
      <c r="E2522" s="83" t="s">
        <v>311</v>
      </c>
      <c r="F2522" s="82">
        <v>-9.6926320323666619</v>
      </c>
      <c r="G2522" s="81">
        <v>0</v>
      </c>
      <c r="H2522" s="80">
        <v>0</v>
      </c>
    </row>
    <row r="2523" spans="2:8" x14ac:dyDescent="0.6">
      <c r="B2523" s="75" t="s">
        <v>150</v>
      </c>
      <c r="C2523" s="75" t="str">
        <f t="shared" si="39"/>
        <v>Montana North Western Overthrust</v>
      </c>
      <c r="D2523" s="97" t="s">
        <v>415</v>
      </c>
      <c r="E2523" s="83" t="s">
        <v>310</v>
      </c>
      <c r="F2523" s="82">
        <v>-4.8513160161833309</v>
      </c>
      <c r="G2523" s="81">
        <v>0</v>
      </c>
      <c r="H2523" s="80">
        <v>0</v>
      </c>
    </row>
    <row r="2524" spans="2:8" x14ac:dyDescent="0.6">
      <c r="B2524" s="75" t="s">
        <v>150</v>
      </c>
      <c r="C2524" s="75" t="str">
        <f t="shared" si="39"/>
        <v>Montana North Western Overthrust</v>
      </c>
      <c r="D2524" s="97" t="s">
        <v>415</v>
      </c>
      <c r="E2524" s="83" t="s">
        <v>309</v>
      </c>
      <c r="F2524" s="82">
        <v>-4.8413160161833311</v>
      </c>
      <c r="G2524" s="81">
        <v>0</v>
      </c>
      <c r="H2524" s="80">
        <v>0</v>
      </c>
    </row>
    <row r="2525" spans="2:8" x14ac:dyDescent="0.6">
      <c r="B2525" s="75" t="s">
        <v>150</v>
      </c>
      <c r="C2525" s="75" t="str">
        <f t="shared" si="39"/>
        <v>Montana North Western Overthrust</v>
      </c>
      <c r="D2525" s="97" t="s">
        <v>415</v>
      </c>
      <c r="E2525" s="83" t="s">
        <v>308</v>
      </c>
      <c r="F2525" s="82">
        <v>0</v>
      </c>
      <c r="G2525" s="81">
        <v>0</v>
      </c>
      <c r="H2525" s="80">
        <v>0</v>
      </c>
    </row>
    <row r="2526" spans="2:8" x14ac:dyDescent="0.6">
      <c r="B2526" s="75" t="s">
        <v>150</v>
      </c>
      <c r="C2526" s="75" t="str">
        <f t="shared" si="39"/>
        <v>Montana North Western Overthrust</v>
      </c>
      <c r="D2526" s="97" t="s">
        <v>415</v>
      </c>
      <c r="E2526" s="83" t="s">
        <v>307</v>
      </c>
      <c r="F2526" s="82">
        <v>0.01</v>
      </c>
      <c r="G2526" s="81">
        <v>0</v>
      </c>
      <c r="H2526" s="80">
        <v>0</v>
      </c>
    </row>
    <row r="2527" spans="2:8" x14ac:dyDescent="0.6">
      <c r="B2527" s="75" t="s">
        <v>150</v>
      </c>
      <c r="C2527" s="75" t="str">
        <f t="shared" si="39"/>
        <v>Montana North Western Overthrust</v>
      </c>
      <c r="D2527" s="97" t="s">
        <v>415</v>
      </c>
      <c r="E2527" s="83" t="s">
        <v>306</v>
      </c>
      <c r="F2527" s="82">
        <v>4.8513160161833309</v>
      </c>
      <c r="G2527" s="81">
        <v>0</v>
      </c>
      <c r="H2527" s="80">
        <v>0</v>
      </c>
    </row>
    <row r="2528" spans="2:8" x14ac:dyDescent="0.6">
      <c r="B2528" s="75" t="s">
        <v>150</v>
      </c>
      <c r="C2528" s="75" t="str">
        <f t="shared" si="39"/>
        <v>Montana North Western Overthrust</v>
      </c>
      <c r="D2528" s="97" t="s">
        <v>415</v>
      </c>
      <c r="E2528" s="83" t="s">
        <v>305</v>
      </c>
      <c r="F2528" s="82">
        <v>4.8613160161833306</v>
      </c>
      <c r="G2528" s="81">
        <v>0.74645857893555712</v>
      </c>
      <c r="H2528" s="80">
        <v>37.322928946777857</v>
      </c>
    </row>
    <row r="2529" spans="2:8" x14ac:dyDescent="0.6">
      <c r="B2529" s="75" t="s">
        <v>150</v>
      </c>
      <c r="C2529" s="75" t="str">
        <f t="shared" si="39"/>
        <v>Montana North Western Overthrust</v>
      </c>
      <c r="D2529" s="97" t="s">
        <v>415</v>
      </c>
      <c r="E2529" s="83" t="s">
        <v>304</v>
      </c>
      <c r="F2529" s="82">
        <v>9.7026320323666617</v>
      </c>
      <c r="G2529" s="81">
        <v>0</v>
      </c>
      <c r="H2529" s="80">
        <v>0</v>
      </c>
    </row>
    <row r="2530" spans="2:8" x14ac:dyDescent="0.6">
      <c r="B2530" s="75" t="s">
        <v>150</v>
      </c>
      <c r="C2530" s="75" t="str">
        <f t="shared" si="39"/>
        <v>Montana North Western Overthrust</v>
      </c>
      <c r="D2530" s="97" t="s">
        <v>415</v>
      </c>
      <c r="E2530" s="83" t="s">
        <v>303</v>
      </c>
      <c r="F2530" s="82">
        <v>9.7126320323666615</v>
      </c>
      <c r="G2530" s="81">
        <v>49.359631309732045</v>
      </c>
      <c r="H2530" s="80">
        <v>2467.981565486602</v>
      </c>
    </row>
    <row r="2531" spans="2:8" x14ac:dyDescent="0.6">
      <c r="B2531" s="75" t="s">
        <v>150</v>
      </c>
      <c r="C2531" s="75" t="str">
        <f t="shared" si="39"/>
        <v>Montana North Western Overthrust</v>
      </c>
      <c r="D2531" s="97" t="s">
        <v>415</v>
      </c>
      <c r="E2531" s="83" t="s">
        <v>302</v>
      </c>
      <c r="F2531" s="82">
        <v>14.553948048549994</v>
      </c>
      <c r="G2531" s="81">
        <v>0</v>
      </c>
      <c r="H2531" s="80">
        <v>0</v>
      </c>
    </row>
    <row r="2532" spans="2:8" x14ac:dyDescent="0.6">
      <c r="B2532" s="75" t="s">
        <v>150</v>
      </c>
      <c r="C2532" s="75" t="str">
        <f t="shared" si="39"/>
        <v>Montana North Western Overthrust</v>
      </c>
      <c r="D2532" s="97" t="s">
        <v>415</v>
      </c>
      <c r="E2532" s="83" t="s">
        <v>301</v>
      </c>
      <c r="F2532" s="82">
        <v>14.563948048549994</v>
      </c>
      <c r="G2532" s="81">
        <v>0.53591182100041379</v>
      </c>
      <c r="H2532" s="80">
        <v>26.79559105002069</v>
      </c>
    </row>
    <row r="2533" spans="2:8" x14ac:dyDescent="0.6">
      <c r="B2533" s="75" t="s">
        <v>150</v>
      </c>
      <c r="C2533" s="75" t="str">
        <f t="shared" si="39"/>
        <v>Montana North Western Overthrust</v>
      </c>
      <c r="D2533" s="97" t="s">
        <v>415</v>
      </c>
      <c r="E2533" s="83" t="s">
        <v>300</v>
      </c>
      <c r="F2533" s="82">
        <v>19.405264064733323</v>
      </c>
      <c r="G2533" s="81">
        <v>0</v>
      </c>
      <c r="H2533" s="80">
        <v>0</v>
      </c>
    </row>
    <row r="2534" spans="2:8" x14ac:dyDescent="0.6">
      <c r="B2534" s="75" t="s">
        <v>150</v>
      </c>
      <c r="C2534" s="75" t="str">
        <f t="shared" si="39"/>
        <v>Montana North Western Overthrust</v>
      </c>
      <c r="D2534" s="97" t="s">
        <v>415</v>
      </c>
      <c r="E2534" s="83" t="s">
        <v>299</v>
      </c>
      <c r="F2534" s="82">
        <v>19.415264064733325</v>
      </c>
      <c r="G2534" s="81">
        <v>0.14432336817613081</v>
      </c>
      <c r="H2534" s="80">
        <v>7.2161684088065403</v>
      </c>
    </row>
    <row r="2535" spans="2:8" x14ac:dyDescent="0.6">
      <c r="B2535" s="75" t="s">
        <v>150</v>
      </c>
      <c r="C2535" s="75" t="str">
        <f t="shared" si="39"/>
        <v>Montana North Western Overthrust</v>
      </c>
      <c r="D2535" s="97" t="s">
        <v>415</v>
      </c>
      <c r="E2535" s="83" t="s">
        <v>298</v>
      </c>
      <c r="F2535" s="82">
        <v>24.256580080916656</v>
      </c>
      <c r="G2535" s="81">
        <v>0</v>
      </c>
      <c r="H2535" s="80">
        <v>0</v>
      </c>
    </row>
    <row r="2536" spans="2:8" x14ac:dyDescent="0.6">
      <c r="B2536" s="75" t="s">
        <v>150</v>
      </c>
      <c r="C2536" s="75" t="str">
        <f t="shared" si="39"/>
        <v>Montana North Western Overthrust</v>
      </c>
      <c r="D2536" s="97" t="s">
        <v>415</v>
      </c>
      <c r="E2536" s="83" t="s">
        <v>297</v>
      </c>
      <c r="F2536" s="82">
        <v>24.266580080916658</v>
      </c>
      <c r="G2536" s="81">
        <v>4.3126394574300002E-2</v>
      </c>
      <c r="H2536" s="80">
        <v>2.1563197287149998</v>
      </c>
    </row>
    <row r="2537" spans="2:8" x14ac:dyDescent="0.6">
      <c r="B2537" s="75" t="s">
        <v>150</v>
      </c>
      <c r="C2537" s="75" t="str">
        <f t="shared" si="39"/>
        <v>Montana North Western Overthrust</v>
      </c>
      <c r="D2537" s="97" t="s">
        <v>415</v>
      </c>
      <c r="E2537" s="83" t="s">
        <v>296</v>
      </c>
      <c r="F2537" s="82">
        <v>29.107896097099989</v>
      </c>
      <c r="G2537" s="81">
        <v>0</v>
      </c>
      <c r="H2537" s="80">
        <v>0</v>
      </c>
    </row>
    <row r="2538" spans="2:8" x14ac:dyDescent="0.6">
      <c r="B2538" s="75" t="s">
        <v>150</v>
      </c>
      <c r="C2538" s="75" t="str">
        <f t="shared" si="39"/>
        <v>Montana North Western Overthrust</v>
      </c>
      <c r="D2538" s="97" t="s">
        <v>415</v>
      </c>
      <c r="E2538" s="83" t="s">
        <v>295</v>
      </c>
      <c r="F2538" s="82">
        <v>29.11789609709999</v>
      </c>
      <c r="G2538" s="81">
        <v>0.12969756704176499</v>
      </c>
      <c r="H2538" s="80">
        <v>6.4848783520882503</v>
      </c>
    </row>
    <row r="2539" spans="2:8" x14ac:dyDescent="0.6">
      <c r="B2539" s="75" t="s">
        <v>150</v>
      </c>
      <c r="C2539" s="75" t="str">
        <f t="shared" si="39"/>
        <v>Montana North Western Overthrust</v>
      </c>
      <c r="D2539" s="97" t="s">
        <v>415</v>
      </c>
      <c r="E2539" s="83" t="s">
        <v>294</v>
      </c>
      <c r="F2539" s="82">
        <v>33.959212113283321</v>
      </c>
      <c r="G2539" s="81">
        <v>0</v>
      </c>
      <c r="H2539" s="80">
        <v>0</v>
      </c>
    </row>
    <row r="2540" spans="2:8" x14ac:dyDescent="0.6">
      <c r="B2540" s="75" t="s">
        <v>150</v>
      </c>
      <c r="C2540" s="75" t="str">
        <f t="shared" si="39"/>
        <v>Montana North Western Overthrust</v>
      </c>
      <c r="D2540" s="97" t="s">
        <v>415</v>
      </c>
      <c r="E2540" s="83" t="s">
        <v>293</v>
      </c>
      <c r="F2540" s="82">
        <v>33.969212113283319</v>
      </c>
      <c r="G2540" s="81">
        <v>4.8157409501339399E-2</v>
      </c>
      <c r="H2540" s="80">
        <v>2.4078704750669702</v>
      </c>
    </row>
    <row r="2541" spans="2:8" x14ac:dyDescent="0.6">
      <c r="B2541" s="75" t="s">
        <v>150</v>
      </c>
      <c r="C2541" s="75" t="str">
        <f t="shared" si="39"/>
        <v>Montana North Western Overthrust</v>
      </c>
      <c r="D2541" s="97" t="s">
        <v>415</v>
      </c>
      <c r="E2541" s="83" t="s">
        <v>292</v>
      </c>
      <c r="F2541" s="82">
        <v>38.810528129466647</v>
      </c>
      <c r="G2541" s="81">
        <v>0</v>
      </c>
      <c r="H2541" s="80">
        <v>0</v>
      </c>
    </row>
    <row r="2542" spans="2:8" x14ac:dyDescent="0.6">
      <c r="B2542" s="75" t="s">
        <v>150</v>
      </c>
      <c r="C2542" s="75" t="str">
        <f t="shared" si="39"/>
        <v>Montana North Western Overthrust</v>
      </c>
      <c r="D2542" s="97" t="s">
        <v>415</v>
      </c>
      <c r="E2542" s="83" t="s">
        <v>291</v>
      </c>
      <c r="F2542" s="82">
        <v>38.820528129466645</v>
      </c>
      <c r="G2542" s="81">
        <v>0</v>
      </c>
      <c r="H2542" s="80">
        <v>0</v>
      </c>
    </row>
    <row r="2543" spans="2:8" x14ac:dyDescent="0.6">
      <c r="B2543" s="75" t="s">
        <v>150</v>
      </c>
      <c r="C2543" s="75" t="str">
        <f t="shared" si="39"/>
        <v>Montana North Western Overthrust</v>
      </c>
      <c r="D2543" s="97" t="s">
        <v>415</v>
      </c>
      <c r="E2543" s="83" t="s">
        <v>290</v>
      </c>
      <c r="F2543" s="82">
        <v>43.66184414564998</v>
      </c>
      <c r="G2543" s="81">
        <v>0</v>
      </c>
      <c r="H2543" s="80">
        <v>0</v>
      </c>
    </row>
    <row r="2544" spans="2:8" x14ac:dyDescent="0.6">
      <c r="B2544" s="75" t="s">
        <v>150</v>
      </c>
      <c r="C2544" s="75" t="str">
        <f t="shared" si="39"/>
        <v>Montana North Western Overthrust</v>
      </c>
      <c r="D2544" s="97" t="s">
        <v>415</v>
      </c>
      <c r="E2544" s="83" t="s">
        <v>289</v>
      </c>
      <c r="F2544" s="82">
        <v>43.671844145649978</v>
      </c>
      <c r="G2544" s="81">
        <v>0</v>
      </c>
      <c r="H2544" s="80">
        <v>0</v>
      </c>
    </row>
    <row r="2545" spans="2:8" x14ac:dyDescent="0.6">
      <c r="B2545" s="75" t="s">
        <v>150</v>
      </c>
      <c r="C2545" s="75" t="str">
        <f t="shared" si="39"/>
        <v>Montana North Western Overthrust</v>
      </c>
      <c r="D2545" s="97" t="s">
        <v>415</v>
      </c>
      <c r="E2545" s="83" t="s">
        <v>288</v>
      </c>
      <c r="F2545" s="82">
        <v>48.513160161833312</v>
      </c>
      <c r="G2545" s="81">
        <v>0</v>
      </c>
      <c r="H2545" s="80">
        <v>0</v>
      </c>
    </row>
    <row r="2546" spans="2:8" x14ac:dyDescent="0.6">
      <c r="B2546" s="75" t="s">
        <v>150</v>
      </c>
      <c r="C2546" s="75" t="str">
        <f t="shared" si="39"/>
        <v>Montana North Western Overthrust</v>
      </c>
      <c r="D2546" s="97" t="s">
        <v>415</v>
      </c>
      <c r="E2546" s="83" t="s">
        <v>287</v>
      </c>
      <c r="F2546" s="82">
        <v>48.52316016183331</v>
      </c>
      <c r="G2546" s="81">
        <v>0</v>
      </c>
      <c r="H2546" s="80">
        <v>0</v>
      </c>
    </row>
    <row r="2547" spans="2:8" x14ac:dyDescent="0.6">
      <c r="B2547" s="75" t="s">
        <v>150</v>
      </c>
      <c r="C2547" s="75" t="str">
        <f t="shared" si="39"/>
        <v>Montana North Western Overthrust</v>
      </c>
      <c r="D2547" s="97" t="s">
        <v>415</v>
      </c>
      <c r="E2547" s="83" t="s">
        <v>286</v>
      </c>
      <c r="F2547" s="82">
        <v>53.364476178016645</v>
      </c>
      <c r="G2547" s="81">
        <v>0</v>
      </c>
      <c r="H2547" s="80">
        <v>0</v>
      </c>
    </row>
    <row r="2548" spans="2:8" x14ac:dyDescent="0.6">
      <c r="B2548" s="75" t="s">
        <v>150</v>
      </c>
      <c r="C2548" s="75" t="str">
        <f t="shared" si="39"/>
        <v>Montana North Western Overthrust</v>
      </c>
      <c r="D2548" s="97" t="s">
        <v>415</v>
      </c>
      <c r="E2548" s="83" t="s">
        <v>285</v>
      </c>
      <c r="F2548" s="82">
        <v>53.374476178016643</v>
      </c>
      <c r="G2548" s="81">
        <v>0</v>
      </c>
      <c r="H2548" s="80">
        <v>0</v>
      </c>
    </row>
    <row r="2549" spans="2:8" x14ac:dyDescent="0.6">
      <c r="B2549" s="75" t="s">
        <v>150</v>
      </c>
      <c r="C2549" s="75" t="str">
        <f t="shared" si="39"/>
        <v>Montana North Western Overthrust</v>
      </c>
      <c r="D2549" s="97" t="s">
        <v>415</v>
      </c>
      <c r="E2549" s="83" t="s">
        <v>284</v>
      </c>
      <c r="F2549" s="82">
        <v>58.215792194199977</v>
      </c>
      <c r="G2549" s="81">
        <v>0</v>
      </c>
      <c r="H2549" s="80">
        <v>0</v>
      </c>
    </row>
    <row r="2550" spans="2:8" ht="13.75" thickBot="1" x14ac:dyDescent="0.75">
      <c r="B2550" s="75" t="s">
        <v>150</v>
      </c>
      <c r="C2550" s="75" t="str">
        <f t="shared" si="39"/>
        <v>Montana North Western Overthrust</v>
      </c>
      <c r="D2550" s="98" t="s">
        <v>415</v>
      </c>
      <c r="E2550" s="79" t="s">
        <v>282</v>
      </c>
      <c r="F2550" s="78">
        <v>58.225792194199975</v>
      </c>
      <c r="G2550" s="77">
        <v>3.4830220577492664E-3</v>
      </c>
      <c r="H2550" s="76">
        <v>0.17415110288746333</v>
      </c>
    </row>
    <row r="2551" spans="2:8" x14ac:dyDescent="0.6">
      <c r="B2551" s="75" t="s">
        <v>150</v>
      </c>
      <c r="C2551" s="75" t="str">
        <f t="shared" si="39"/>
        <v>Montana Powder River Basin</v>
      </c>
      <c r="D2551" s="96" t="s">
        <v>414</v>
      </c>
      <c r="E2551" s="87" t="s">
        <v>320</v>
      </c>
      <c r="F2551" s="86">
        <v>-29.107896097099989</v>
      </c>
      <c r="G2551" s="85">
        <v>2.8077538766778706E-2</v>
      </c>
      <c r="H2551" s="84">
        <v>1.4038769383389353</v>
      </c>
    </row>
    <row r="2552" spans="2:8" x14ac:dyDescent="0.6">
      <c r="B2552" s="75" t="s">
        <v>150</v>
      </c>
      <c r="C2552" s="75" t="str">
        <f t="shared" si="39"/>
        <v>Montana Powder River Basin</v>
      </c>
      <c r="D2552" s="97" t="s">
        <v>414</v>
      </c>
      <c r="E2552" s="83" t="s">
        <v>319</v>
      </c>
      <c r="F2552" s="82">
        <v>-29.097896097099987</v>
      </c>
      <c r="G2552" s="81">
        <v>0</v>
      </c>
      <c r="H2552" s="80">
        <v>0</v>
      </c>
    </row>
    <row r="2553" spans="2:8" x14ac:dyDescent="0.6">
      <c r="B2553" s="75" t="s">
        <v>150</v>
      </c>
      <c r="C2553" s="75" t="str">
        <f t="shared" si="39"/>
        <v>Montana Powder River Basin</v>
      </c>
      <c r="D2553" s="97" t="s">
        <v>414</v>
      </c>
      <c r="E2553" s="83" t="s">
        <v>318</v>
      </c>
      <c r="F2553" s="82">
        <v>-24.256580080916656</v>
      </c>
      <c r="G2553" s="81">
        <v>0</v>
      </c>
      <c r="H2553" s="80">
        <v>0</v>
      </c>
    </row>
    <row r="2554" spans="2:8" x14ac:dyDescent="0.6">
      <c r="B2554" s="75" t="s">
        <v>150</v>
      </c>
      <c r="C2554" s="75" t="str">
        <f t="shared" si="39"/>
        <v>Montana Powder River Basin</v>
      </c>
      <c r="D2554" s="97" t="s">
        <v>414</v>
      </c>
      <c r="E2554" s="83" t="s">
        <v>317</v>
      </c>
      <c r="F2554" s="82">
        <v>-24.246580080916655</v>
      </c>
      <c r="G2554" s="81">
        <v>0</v>
      </c>
      <c r="H2554" s="80">
        <v>0</v>
      </c>
    </row>
    <row r="2555" spans="2:8" x14ac:dyDescent="0.6">
      <c r="B2555" s="75" t="s">
        <v>150</v>
      </c>
      <c r="C2555" s="75" t="str">
        <f t="shared" si="39"/>
        <v>Montana Powder River Basin</v>
      </c>
      <c r="D2555" s="97" t="s">
        <v>414</v>
      </c>
      <c r="E2555" s="83" t="s">
        <v>316</v>
      </c>
      <c r="F2555" s="82">
        <v>-19.405264064733323</v>
      </c>
      <c r="G2555" s="81">
        <v>0</v>
      </c>
      <c r="H2555" s="80">
        <v>0</v>
      </c>
    </row>
    <row r="2556" spans="2:8" x14ac:dyDescent="0.6">
      <c r="B2556" s="75" t="s">
        <v>150</v>
      </c>
      <c r="C2556" s="75" t="str">
        <f t="shared" si="39"/>
        <v>Montana Powder River Basin</v>
      </c>
      <c r="D2556" s="97" t="s">
        <v>414</v>
      </c>
      <c r="E2556" s="83" t="s">
        <v>315</v>
      </c>
      <c r="F2556" s="82">
        <v>-19.395264064733322</v>
      </c>
      <c r="G2556" s="81">
        <v>0</v>
      </c>
      <c r="H2556" s="80">
        <v>0</v>
      </c>
    </row>
    <row r="2557" spans="2:8" x14ac:dyDescent="0.6">
      <c r="B2557" s="75" t="s">
        <v>150</v>
      </c>
      <c r="C2557" s="75" t="str">
        <f t="shared" si="39"/>
        <v>Montana Powder River Basin</v>
      </c>
      <c r="D2557" s="97" t="s">
        <v>414</v>
      </c>
      <c r="E2557" s="83" t="s">
        <v>314</v>
      </c>
      <c r="F2557" s="82">
        <v>-14.553948048549994</v>
      </c>
      <c r="G2557" s="81">
        <v>0</v>
      </c>
      <c r="H2557" s="80">
        <v>0</v>
      </c>
    </row>
    <row r="2558" spans="2:8" x14ac:dyDescent="0.6">
      <c r="B2558" s="75" t="s">
        <v>150</v>
      </c>
      <c r="C2558" s="75" t="str">
        <f t="shared" si="39"/>
        <v>Montana Powder River Basin</v>
      </c>
      <c r="D2558" s="97" t="s">
        <v>414</v>
      </c>
      <c r="E2558" s="83" t="s">
        <v>313</v>
      </c>
      <c r="F2558" s="82">
        <v>-14.543948048549995</v>
      </c>
      <c r="G2558" s="81">
        <v>0</v>
      </c>
      <c r="H2558" s="80">
        <v>0</v>
      </c>
    </row>
    <row r="2559" spans="2:8" x14ac:dyDescent="0.6">
      <c r="B2559" s="75" t="s">
        <v>150</v>
      </c>
      <c r="C2559" s="75" t="str">
        <f t="shared" si="39"/>
        <v>Montana Powder River Basin</v>
      </c>
      <c r="D2559" s="97" t="s">
        <v>414</v>
      </c>
      <c r="E2559" s="83" t="s">
        <v>312</v>
      </c>
      <c r="F2559" s="82">
        <v>-9.7026320323666617</v>
      </c>
      <c r="G2559" s="81">
        <v>0</v>
      </c>
      <c r="H2559" s="80">
        <v>0</v>
      </c>
    </row>
    <row r="2560" spans="2:8" x14ac:dyDescent="0.6">
      <c r="B2560" s="75" t="s">
        <v>150</v>
      </c>
      <c r="C2560" s="75" t="str">
        <f t="shared" si="39"/>
        <v>Montana Powder River Basin</v>
      </c>
      <c r="D2560" s="97" t="s">
        <v>414</v>
      </c>
      <c r="E2560" s="83" t="s">
        <v>311</v>
      </c>
      <c r="F2560" s="82">
        <v>-9.6926320323666619</v>
      </c>
      <c r="G2560" s="81">
        <v>0</v>
      </c>
      <c r="H2560" s="80">
        <v>0</v>
      </c>
    </row>
    <row r="2561" spans="2:8" x14ac:dyDescent="0.6">
      <c r="B2561" s="75" t="s">
        <v>150</v>
      </c>
      <c r="C2561" s="75" t="str">
        <f t="shared" si="39"/>
        <v>Montana Powder River Basin</v>
      </c>
      <c r="D2561" s="97" t="s">
        <v>414</v>
      </c>
      <c r="E2561" s="83" t="s">
        <v>310</v>
      </c>
      <c r="F2561" s="82">
        <v>-4.8513160161833309</v>
      </c>
      <c r="G2561" s="81">
        <v>0</v>
      </c>
      <c r="H2561" s="80">
        <v>0</v>
      </c>
    </row>
    <row r="2562" spans="2:8" x14ac:dyDescent="0.6">
      <c r="B2562" s="75" t="s">
        <v>150</v>
      </c>
      <c r="C2562" s="75" t="str">
        <f t="shared" si="39"/>
        <v>Montana Powder River Basin</v>
      </c>
      <c r="D2562" s="97" t="s">
        <v>414</v>
      </c>
      <c r="E2562" s="83" t="s">
        <v>309</v>
      </c>
      <c r="F2562" s="82">
        <v>-4.8413160161833311</v>
      </c>
      <c r="G2562" s="81">
        <v>0</v>
      </c>
      <c r="H2562" s="80">
        <v>0</v>
      </c>
    </row>
    <row r="2563" spans="2:8" x14ac:dyDescent="0.6">
      <c r="B2563" s="75" t="s">
        <v>150</v>
      </c>
      <c r="C2563" s="75" t="str">
        <f t="shared" si="39"/>
        <v>Montana Powder River Basin</v>
      </c>
      <c r="D2563" s="97" t="s">
        <v>414</v>
      </c>
      <c r="E2563" s="83" t="s">
        <v>308</v>
      </c>
      <c r="F2563" s="82">
        <v>0</v>
      </c>
      <c r="G2563" s="81">
        <v>0</v>
      </c>
      <c r="H2563" s="80">
        <v>0</v>
      </c>
    </row>
    <row r="2564" spans="2:8" x14ac:dyDescent="0.6">
      <c r="B2564" s="75" t="s">
        <v>150</v>
      </c>
      <c r="C2564" s="75" t="str">
        <f t="shared" si="39"/>
        <v>Montana Powder River Basin</v>
      </c>
      <c r="D2564" s="97" t="s">
        <v>414</v>
      </c>
      <c r="E2564" s="83" t="s">
        <v>307</v>
      </c>
      <c r="F2564" s="82">
        <v>0.01</v>
      </c>
      <c r="G2564" s="81">
        <v>0</v>
      </c>
      <c r="H2564" s="80">
        <v>0</v>
      </c>
    </row>
    <row r="2565" spans="2:8" x14ac:dyDescent="0.6">
      <c r="B2565" s="75" t="s">
        <v>150</v>
      </c>
      <c r="C2565" s="75" t="str">
        <f t="shared" ref="C2565:C2628" si="40">IF(D2565="",C2564,D2565)</f>
        <v>Montana Powder River Basin</v>
      </c>
      <c r="D2565" s="97" t="s">
        <v>414</v>
      </c>
      <c r="E2565" s="83" t="s">
        <v>306</v>
      </c>
      <c r="F2565" s="82">
        <v>4.8513160161833309</v>
      </c>
      <c r="G2565" s="81">
        <v>1.1797979846460982</v>
      </c>
      <c r="H2565" s="80">
        <v>58.989899232304907</v>
      </c>
    </row>
    <row r="2566" spans="2:8" x14ac:dyDescent="0.6">
      <c r="B2566" s="75" t="s">
        <v>150</v>
      </c>
      <c r="C2566" s="75" t="str">
        <f t="shared" si="40"/>
        <v>Montana Powder River Basin</v>
      </c>
      <c r="D2566" s="97" t="s">
        <v>414</v>
      </c>
      <c r="E2566" s="83" t="s">
        <v>305</v>
      </c>
      <c r="F2566" s="82">
        <v>4.8613160161833306</v>
      </c>
      <c r="G2566" s="81">
        <v>224.46771125042127</v>
      </c>
      <c r="H2566" s="80">
        <v>11223.385562521064</v>
      </c>
    </row>
    <row r="2567" spans="2:8" x14ac:dyDescent="0.6">
      <c r="B2567" s="75" t="s">
        <v>150</v>
      </c>
      <c r="C2567" s="75" t="str">
        <f t="shared" si="40"/>
        <v>Montana Powder River Basin</v>
      </c>
      <c r="D2567" s="97" t="s">
        <v>414</v>
      </c>
      <c r="E2567" s="83" t="s">
        <v>304</v>
      </c>
      <c r="F2567" s="82">
        <v>9.7026320323666617</v>
      </c>
      <c r="G2567" s="81">
        <v>0</v>
      </c>
      <c r="H2567" s="80">
        <v>0</v>
      </c>
    </row>
    <row r="2568" spans="2:8" x14ac:dyDescent="0.6">
      <c r="B2568" s="75" t="s">
        <v>150</v>
      </c>
      <c r="C2568" s="75" t="str">
        <f t="shared" si="40"/>
        <v>Montana Powder River Basin</v>
      </c>
      <c r="D2568" s="97" t="s">
        <v>414</v>
      </c>
      <c r="E2568" s="83" t="s">
        <v>303</v>
      </c>
      <c r="F2568" s="82">
        <v>9.7126320323666615</v>
      </c>
      <c r="G2568" s="81">
        <v>561.92337242370888</v>
      </c>
      <c r="H2568" s="80">
        <v>28096.168621185443</v>
      </c>
    </row>
    <row r="2569" spans="2:8" x14ac:dyDescent="0.6">
      <c r="B2569" s="75" t="s">
        <v>150</v>
      </c>
      <c r="C2569" s="75" t="str">
        <f t="shared" si="40"/>
        <v>Montana Powder River Basin</v>
      </c>
      <c r="D2569" s="97" t="s">
        <v>414</v>
      </c>
      <c r="E2569" s="83" t="s">
        <v>302</v>
      </c>
      <c r="F2569" s="82">
        <v>14.553948048549994</v>
      </c>
      <c r="G2569" s="81">
        <v>0</v>
      </c>
      <c r="H2569" s="80">
        <v>0</v>
      </c>
    </row>
    <row r="2570" spans="2:8" x14ac:dyDescent="0.6">
      <c r="B2570" s="75" t="s">
        <v>150</v>
      </c>
      <c r="C2570" s="75" t="str">
        <f t="shared" si="40"/>
        <v>Montana Powder River Basin</v>
      </c>
      <c r="D2570" s="97" t="s">
        <v>414</v>
      </c>
      <c r="E2570" s="83" t="s">
        <v>301</v>
      </c>
      <c r="F2570" s="82">
        <v>14.563948048549994</v>
      </c>
      <c r="G2570" s="81">
        <v>99.023964603936193</v>
      </c>
      <c r="H2570" s="80">
        <v>4951.1982301968101</v>
      </c>
    </row>
    <row r="2571" spans="2:8" x14ac:dyDescent="0.6">
      <c r="B2571" s="75" t="s">
        <v>150</v>
      </c>
      <c r="C2571" s="75" t="str">
        <f t="shared" si="40"/>
        <v>Montana Powder River Basin</v>
      </c>
      <c r="D2571" s="97" t="s">
        <v>414</v>
      </c>
      <c r="E2571" s="83" t="s">
        <v>300</v>
      </c>
      <c r="F2571" s="82">
        <v>19.405264064733323</v>
      </c>
      <c r="G2571" s="81">
        <v>0</v>
      </c>
      <c r="H2571" s="80">
        <v>0</v>
      </c>
    </row>
    <row r="2572" spans="2:8" x14ac:dyDescent="0.6">
      <c r="B2572" s="75" t="s">
        <v>150</v>
      </c>
      <c r="C2572" s="75" t="str">
        <f t="shared" si="40"/>
        <v>Montana Powder River Basin</v>
      </c>
      <c r="D2572" s="97" t="s">
        <v>414</v>
      </c>
      <c r="E2572" s="83" t="s">
        <v>299</v>
      </c>
      <c r="F2572" s="82">
        <v>19.415264064733325</v>
      </c>
      <c r="G2572" s="81">
        <v>39.464826777277722</v>
      </c>
      <c r="H2572" s="80">
        <v>1973.2413388638861</v>
      </c>
    </row>
    <row r="2573" spans="2:8" x14ac:dyDescent="0.6">
      <c r="B2573" s="75" t="s">
        <v>150</v>
      </c>
      <c r="C2573" s="75" t="str">
        <f t="shared" si="40"/>
        <v>Montana Powder River Basin</v>
      </c>
      <c r="D2573" s="97" t="s">
        <v>414</v>
      </c>
      <c r="E2573" s="83" t="s">
        <v>298</v>
      </c>
      <c r="F2573" s="82">
        <v>24.256580080916656</v>
      </c>
      <c r="G2573" s="81">
        <v>0</v>
      </c>
      <c r="H2573" s="80">
        <v>0</v>
      </c>
    </row>
    <row r="2574" spans="2:8" x14ac:dyDescent="0.6">
      <c r="B2574" s="75" t="s">
        <v>150</v>
      </c>
      <c r="C2574" s="75" t="str">
        <f t="shared" si="40"/>
        <v>Montana Powder River Basin</v>
      </c>
      <c r="D2574" s="97" t="s">
        <v>414</v>
      </c>
      <c r="E2574" s="83" t="s">
        <v>297</v>
      </c>
      <c r="F2574" s="82">
        <v>24.266580080916658</v>
      </c>
      <c r="G2574" s="81">
        <v>9.9930386315838344</v>
      </c>
      <c r="H2574" s="80">
        <v>499.65193157919174</v>
      </c>
    </row>
    <row r="2575" spans="2:8" x14ac:dyDescent="0.6">
      <c r="B2575" s="75" t="s">
        <v>150</v>
      </c>
      <c r="C2575" s="75" t="str">
        <f t="shared" si="40"/>
        <v>Montana Powder River Basin</v>
      </c>
      <c r="D2575" s="97" t="s">
        <v>414</v>
      </c>
      <c r="E2575" s="83" t="s">
        <v>296</v>
      </c>
      <c r="F2575" s="82">
        <v>29.107896097099989</v>
      </c>
      <c r="G2575" s="81">
        <v>0</v>
      </c>
      <c r="H2575" s="80">
        <v>0</v>
      </c>
    </row>
    <row r="2576" spans="2:8" x14ac:dyDescent="0.6">
      <c r="B2576" s="75" t="s">
        <v>150</v>
      </c>
      <c r="C2576" s="75" t="str">
        <f t="shared" si="40"/>
        <v>Montana Powder River Basin</v>
      </c>
      <c r="D2576" s="97" t="s">
        <v>414</v>
      </c>
      <c r="E2576" s="83" t="s">
        <v>295</v>
      </c>
      <c r="F2576" s="82">
        <v>29.11789609709999</v>
      </c>
      <c r="G2576" s="81">
        <v>1.4961840163745193</v>
      </c>
      <c r="H2576" s="80">
        <v>74.809200818725969</v>
      </c>
    </row>
    <row r="2577" spans="2:8" x14ac:dyDescent="0.6">
      <c r="B2577" s="75" t="s">
        <v>150</v>
      </c>
      <c r="C2577" s="75" t="str">
        <f t="shared" si="40"/>
        <v>Montana Powder River Basin</v>
      </c>
      <c r="D2577" s="97" t="s">
        <v>414</v>
      </c>
      <c r="E2577" s="83" t="s">
        <v>294</v>
      </c>
      <c r="F2577" s="82">
        <v>33.959212113283321</v>
      </c>
      <c r="G2577" s="81">
        <v>0</v>
      </c>
      <c r="H2577" s="80">
        <v>0</v>
      </c>
    </row>
    <row r="2578" spans="2:8" x14ac:dyDescent="0.6">
      <c r="B2578" s="75" t="s">
        <v>150</v>
      </c>
      <c r="C2578" s="75" t="str">
        <f t="shared" si="40"/>
        <v>Montana Powder River Basin</v>
      </c>
      <c r="D2578" s="97" t="s">
        <v>414</v>
      </c>
      <c r="E2578" s="83" t="s">
        <v>293</v>
      </c>
      <c r="F2578" s="82">
        <v>33.969212113283319</v>
      </c>
      <c r="G2578" s="81">
        <v>1.9771337847765846</v>
      </c>
      <c r="H2578" s="80">
        <v>98.856689238829233</v>
      </c>
    </row>
    <row r="2579" spans="2:8" x14ac:dyDescent="0.6">
      <c r="B2579" s="75" t="s">
        <v>150</v>
      </c>
      <c r="C2579" s="75" t="str">
        <f t="shared" si="40"/>
        <v>Montana Powder River Basin</v>
      </c>
      <c r="D2579" s="97" t="s">
        <v>414</v>
      </c>
      <c r="E2579" s="83" t="s">
        <v>292</v>
      </c>
      <c r="F2579" s="82">
        <v>38.810528129466647</v>
      </c>
      <c r="G2579" s="81">
        <v>0</v>
      </c>
      <c r="H2579" s="80">
        <v>0</v>
      </c>
    </row>
    <row r="2580" spans="2:8" x14ac:dyDescent="0.6">
      <c r="B2580" s="75" t="s">
        <v>150</v>
      </c>
      <c r="C2580" s="75" t="str">
        <f t="shared" si="40"/>
        <v>Montana Powder River Basin</v>
      </c>
      <c r="D2580" s="97" t="s">
        <v>414</v>
      </c>
      <c r="E2580" s="83" t="s">
        <v>291</v>
      </c>
      <c r="F2580" s="82">
        <v>38.820528129466645</v>
      </c>
      <c r="G2580" s="81">
        <v>1.9122890252905049</v>
      </c>
      <c r="H2580" s="80">
        <v>95.614451264525243</v>
      </c>
    </row>
    <row r="2581" spans="2:8" x14ac:dyDescent="0.6">
      <c r="B2581" s="75" t="s">
        <v>150</v>
      </c>
      <c r="C2581" s="75" t="str">
        <f t="shared" si="40"/>
        <v>Montana Powder River Basin</v>
      </c>
      <c r="D2581" s="97" t="s">
        <v>414</v>
      </c>
      <c r="E2581" s="83" t="s">
        <v>290</v>
      </c>
      <c r="F2581" s="82">
        <v>43.66184414564998</v>
      </c>
      <c r="G2581" s="81">
        <v>0</v>
      </c>
      <c r="H2581" s="80">
        <v>0</v>
      </c>
    </row>
    <row r="2582" spans="2:8" x14ac:dyDescent="0.6">
      <c r="B2582" s="75" t="s">
        <v>150</v>
      </c>
      <c r="C2582" s="75" t="str">
        <f t="shared" si="40"/>
        <v>Montana Powder River Basin</v>
      </c>
      <c r="D2582" s="97" t="s">
        <v>414</v>
      </c>
      <c r="E2582" s="83" t="s">
        <v>289</v>
      </c>
      <c r="F2582" s="82">
        <v>43.671844145649978</v>
      </c>
      <c r="G2582" s="81">
        <v>0.7087677622553018</v>
      </c>
      <c r="H2582" s="80">
        <v>35.438388112765089</v>
      </c>
    </row>
    <row r="2583" spans="2:8" x14ac:dyDescent="0.6">
      <c r="B2583" s="75" t="s">
        <v>150</v>
      </c>
      <c r="C2583" s="75" t="str">
        <f t="shared" si="40"/>
        <v>Montana Powder River Basin</v>
      </c>
      <c r="D2583" s="97" t="s">
        <v>414</v>
      </c>
      <c r="E2583" s="83" t="s">
        <v>288</v>
      </c>
      <c r="F2583" s="82">
        <v>48.513160161833312</v>
      </c>
      <c r="G2583" s="81">
        <v>0</v>
      </c>
      <c r="H2583" s="80">
        <v>0</v>
      </c>
    </row>
    <row r="2584" spans="2:8" x14ac:dyDescent="0.6">
      <c r="B2584" s="75" t="s">
        <v>150</v>
      </c>
      <c r="C2584" s="75" t="str">
        <f t="shared" si="40"/>
        <v>Montana Powder River Basin</v>
      </c>
      <c r="D2584" s="97" t="s">
        <v>414</v>
      </c>
      <c r="E2584" s="83" t="s">
        <v>287</v>
      </c>
      <c r="F2584" s="82">
        <v>48.52316016183331</v>
      </c>
      <c r="G2584" s="81">
        <v>3.8684059450499714E-2</v>
      </c>
      <c r="H2584" s="80">
        <v>1.9342029725249856</v>
      </c>
    </row>
    <row r="2585" spans="2:8" x14ac:dyDescent="0.6">
      <c r="B2585" s="75" t="s">
        <v>150</v>
      </c>
      <c r="C2585" s="75" t="str">
        <f t="shared" si="40"/>
        <v>Montana Powder River Basin</v>
      </c>
      <c r="D2585" s="97" t="s">
        <v>414</v>
      </c>
      <c r="E2585" s="83" t="s">
        <v>286</v>
      </c>
      <c r="F2585" s="82">
        <v>53.364476178016645</v>
      </c>
      <c r="G2585" s="81">
        <v>0</v>
      </c>
      <c r="H2585" s="80">
        <v>0</v>
      </c>
    </row>
    <row r="2586" spans="2:8" x14ac:dyDescent="0.6">
      <c r="B2586" s="75" t="s">
        <v>150</v>
      </c>
      <c r="C2586" s="75" t="str">
        <f t="shared" si="40"/>
        <v>Montana Powder River Basin</v>
      </c>
      <c r="D2586" s="97" t="s">
        <v>414</v>
      </c>
      <c r="E2586" s="83" t="s">
        <v>285</v>
      </c>
      <c r="F2586" s="82">
        <v>53.374476178016643</v>
      </c>
      <c r="G2586" s="81">
        <v>2.6114231568007833E-2</v>
      </c>
      <c r="H2586" s="80">
        <v>1.3057115784003916</v>
      </c>
    </row>
    <row r="2587" spans="2:8" x14ac:dyDescent="0.6">
      <c r="B2587" s="75" t="s">
        <v>150</v>
      </c>
      <c r="C2587" s="75" t="str">
        <f t="shared" si="40"/>
        <v>Montana Powder River Basin</v>
      </c>
      <c r="D2587" s="97" t="s">
        <v>414</v>
      </c>
      <c r="E2587" s="83" t="s">
        <v>284</v>
      </c>
      <c r="F2587" s="82">
        <v>58.215792194199977</v>
      </c>
      <c r="G2587" s="81">
        <v>0</v>
      </c>
      <c r="H2587" s="80">
        <v>0</v>
      </c>
    </row>
    <row r="2588" spans="2:8" ht="13.75" thickBot="1" x14ac:dyDescent="0.75">
      <c r="B2588" s="75" t="s">
        <v>150</v>
      </c>
      <c r="C2588" s="75" t="str">
        <f t="shared" si="40"/>
        <v>Montana Powder River Basin</v>
      </c>
      <c r="D2588" s="98" t="s">
        <v>414</v>
      </c>
      <c r="E2588" s="79" t="s">
        <v>282</v>
      </c>
      <c r="F2588" s="78">
        <v>58.225792194199975</v>
      </c>
      <c r="G2588" s="77">
        <v>2.5415239647765424E-2</v>
      </c>
      <c r="H2588" s="76">
        <v>1.2707619823882712</v>
      </c>
    </row>
    <row r="2589" spans="2:8" x14ac:dyDescent="0.6">
      <c r="B2589" s="75" t="s">
        <v>150</v>
      </c>
      <c r="C2589" s="75" t="str">
        <f t="shared" si="40"/>
        <v>Montana Sweetgrass Arch</v>
      </c>
      <c r="D2589" s="96" t="s">
        <v>413</v>
      </c>
      <c r="E2589" s="87" t="s">
        <v>320</v>
      </c>
      <c r="F2589" s="86">
        <v>-29.107896097099989</v>
      </c>
      <c r="G2589" s="85">
        <v>0</v>
      </c>
      <c r="H2589" s="84">
        <v>0</v>
      </c>
    </row>
    <row r="2590" spans="2:8" x14ac:dyDescent="0.6">
      <c r="B2590" s="75" t="s">
        <v>150</v>
      </c>
      <c r="C2590" s="75" t="str">
        <f t="shared" si="40"/>
        <v>Montana Sweetgrass Arch</v>
      </c>
      <c r="D2590" s="97" t="s">
        <v>413</v>
      </c>
      <c r="E2590" s="83" t="s">
        <v>319</v>
      </c>
      <c r="F2590" s="82">
        <v>-29.097896097099987</v>
      </c>
      <c r="G2590" s="81">
        <v>0</v>
      </c>
      <c r="H2590" s="80">
        <v>0</v>
      </c>
    </row>
    <row r="2591" spans="2:8" x14ac:dyDescent="0.6">
      <c r="B2591" s="75" t="s">
        <v>150</v>
      </c>
      <c r="C2591" s="75" t="str">
        <f t="shared" si="40"/>
        <v>Montana Sweetgrass Arch</v>
      </c>
      <c r="D2591" s="97" t="s">
        <v>413</v>
      </c>
      <c r="E2591" s="83" t="s">
        <v>318</v>
      </c>
      <c r="F2591" s="82">
        <v>-24.256580080916656</v>
      </c>
      <c r="G2591" s="81">
        <v>0</v>
      </c>
      <c r="H2591" s="80">
        <v>0</v>
      </c>
    </row>
    <row r="2592" spans="2:8" x14ac:dyDescent="0.6">
      <c r="B2592" s="75" t="s">
        <v>150</v>
      </c>
      <c r="C2592" s="75" t="str">
        <f t="shared" si="40"/>
        <v>Montana Sweetgrass Arch</v>
      </c>
      <c r="D2592" s="97" t="s">
        <v>413</v>
      </c>
      <c r="E2592" s="83" t="s">
        <v>317</v>
      </c>
      <c r="F2592" s="82">
        <v>-24.246580080916655</v>
      </c>
      <c r="G2592" s="81">
        <v>0</v>
      </c>
      <c r="H2592" s="80">
        <v>0</v>
      </c>
    </row>
    <row r="2593" spans="2:8" x14ac:dyDescent="0.6">
      <c r="B2593" s="75" t="s">
        <v>150</v>
      </c>
      <c r="C2593" s="75" t="str">
        <f t="shared" si="40"/>
        <v>Montana Sweetgrass Arch</v>
      </c>
      <c r="D2593" s="97" t="s">
        <v>413</v>
      </c>
      <c r="E2593" s="83" t="s">
        <v>316</v>
      </c>
      <c r="F2593" s="82">
        <v>-19.405264064733323</v>
      </c>
      <c r="G2593" s="81">
        <v>0</v>
      </c>
      <c r="H2593" s="80">
        <v>0</v>
      </c>
    </row>
    <row r="2594" spans="2:8" x14ac:dyDescent="0.6">
      <c r="B2594" s="75" t="s">
        <v>150</v>
      </c>
      <c r="C2594" s="75" t="str">
        <f t="shared" si="40"/>
        <v>Montana Sweetgrass Arch</v>
      </c>
      <c r="D2594" s="97" t="s">
        <v>413</v>
      </c>
      <c r="E2594" s="83" t="s">
        <v>315</v>
      </c>
      <c r="F2594" s="82">
        <v>-19.395264064733322</v>
      </c>
      <c r="G2594" s="81">
        <v>0</v>
      </c>
      <c r="H2594" s="80">
        <v>0</v>
      </c>
    </row>
    <row r="2595" spans="2:8" x14ac:dyDescent="0.6">
      <c r="B2595" s="75" t="s">
        <v>150</v>
      </c>
      <c r="C2595" s="75" t="str">
        <f t="shared" si="40"/>
        <v>Montana Sweetgrass Arch</v>
      </c>
      <c r="D2595" s="97" t="s">
        <v>413</v>
      </c>
      <c r="E2595" s="83" t="s">
        <v>314</v>
      </c>
      <c r="F2595" s="82">
        <v>-14.553948048549994</v>
      </c>
      <c r="G2595" s="81">
        <v>0</v>
      </c>
      <c r="H2595" s="80">
        <v>0</v>
      </c>
    </row>
    <row r="2596" spans="2:8" x14ac:dyDescent="0.6">
      <c r="B2596" s="75" t="s">
        <v>150</v>
      </c>
      <c r="C2596" s="75" t="str">
        <f t="shared" si="40"/>
        <v>Montana Sweetgrass Arch</v>
      </c>
      <c r="D2596" s="97" t="s">
        <v>413</v>
      </c>
      <c r="E2596" s="83" t="s">
        <v>313</v>
      </c>
      <c r="F2596" s="82">
        <v>-14.543948048549995</v>
      </c>
      <c r="G2596" s="81">
        <v>0</v>
      </c>
      <c r="H2596" s="80">
        <v>0</v>
      </c>
    </row>
    <row r="2597" spans="2:8" x14ac:dyDescent="0.6">
      <c r="B2597" s="75" t="s">
        <v>150</v>
      </c>
      <c r="C2597" s="75" t="str">
        <f t="shared" si="40"/>
        <v>Montana Sweetgrass Arch</v>
      </c>
      <c r="D2597" s="97" t="s">
        <v>413</v>
      </c>
      <c r="E2597" s="83" t="s">
        <v>312</v>
      </c>
      <c r="F2597" s="82">
        <v>-9.7026320323666617</v>
      </c>
      <c r="G2597" s="81">
        <v>0</v>
      </c>
      <c r="H2597" s="80">
        <v>0</v>
      </c>
    </row>
    <row r="2598" spans="2:8" x14ac:dyDescent="0.6">
      <c r="B2598" s="75" t="s">
        <v>150</v>
      </c>
      <c r="C2598" s="75" t="str">
        <f t="shared" si="40"/>
        <v>Montana Sweetgrass Arch</v>
      </c>
      <c r="D2598" s="97" t="s">
        <v>413</v>
      </c>
      <c r="E2598" s="83" t="s">
        <v>311</v>
      </c>
      <c r="F2598" s="82">
        <v>-9.6926320323666619</v>
      </c>
      <c r="G2598" s="81">
        <v>0</v>
      </c>
      <c r="H2598" s="80">
        <v>0</v>
      </c>
    </row>
    <row r="2599" spans="2:8" x14ac:dyDescent="0.6">
      <c r="B2599" s="75" t="s">
        <v>150</v>
      </c>
      <c r="C2599" s="75" t="str">
        <f t="shared" si="40"/>
        <v>Montana Sweetgrass Arch</v>
      </c>
      <c r="D2599" s="97" t="s">
        <v>413</v>
      </c>
      <c r="E2599" s="83" t="s">
        <v>310</v>
      </c>
      <c r="F2599" s="82">
        <v>-4.8513160161833309</v>
      </c>
      <c r="G2599" s="81">
        <v>0</v>
      </c>
      <c r="H2599" s="80">
        <v>0</v>
      </c>
    </row>
    <row r="2600" spans="2:8" x14ac:dyDescent="0.6">
      <c r="B2600" s="75" t="s">
        <v>150</v>
      </c>
      <c r="C2600" s="75" t="str">
        <f t="shared" si="40"/>
        <v>Montana Sweetgrass Arch</v>
      </c>
      <c r="D2600" s="97" t="s">
        <v>413</v>
      </c>
      <c r="E2600" s="83" t="s">
        <v>309</v>
      </c>
      <c r="F2600" s="82">
        <v>-4.8413160161833311</v>
      </c>
      <c r="G2600" s="81">
        <v>0</v>
      </c>
      <c r="H2600" s="80">
        <v>0</v>
      </c>
    </row>
    <row r="2601" spans="2:8" x14ac:dyDescent="0.6">
      <c r="B2601" s="75" t="s">
        <v>150</v>
      </c>
      <c r="C2601" s="75" t="str">
        <f t="shared" si="40"/>
        <v>Montana Sweetgrass Arch</v>
      </c>
      <c r="D2601" s="97" t="s">
        <v>413</v>
      </c>
      <c r="E2601" s="83" t="s">
        <v>308</v>
      </c>
      <c r="F2601" s="82">
        <v>0</v>
      </c>
      <c r="G2601" s="81">
        <v>0</v>
      </c>
      <c r="H2601" s="80">
        <v>0</v>
      </c>
    </row>
    <row r="2602" spans="2:8" x14ac:dyDescent="0.6">
      <c r="B2602" s="75" t="s">
        <v>150</v>
      </c>
      <c r="C2602" s="75" t="str">
        <f t="shared" si="40"/>
        <v>Montana Sweetgrass Arch</v>
      </c>
      <c r="D2602" s="97" t="s">
        <v>413</v>
      </c>
      <c r="E2602" s="83" t="s">
        <v>307</v>
      </c>
      <c r="F2602" s="82">
        <v>0.01</v>
      </c>
      <c r="G2602" s="81">
        <v>0</v>
      </c>
      <c r="H2602" s="80">
        <v>0</v>
      </c>
    </row>
    <row r="2603" spans="2:8" x14ac:dyDescent="0.6">
      <c r="B2603" s="75" t="s">
        <v>150</v>
      </c>
      <c r="C2603" s="75" t="str">
        <f t="shared" si="40"/>
        <v>Montana Sweetgrass Arch</v>
      </c>
      <c r="D2603" s="97" t="s">
        <v>413</v>
      </c>
      <c r="E2603" s="83" t="s">
        <v>306</v>
      </c>
      <c r="F2603" s="82">
        <v>4.8513160161833309</v>
      </c>
      <c r="G2603" s="81">
        <v>0</v>
      </c>
      <c r="H2603" s="80">
        <v>0</v>
      </c>
    </row>
    <row r="2604" spans="2:8" x14ac:dyDescent="0.6">
      <c r="B2604" s="75" t="s">
        <v>150</v>
      </c>
      <c r="C2604" s="75" t="str">
        <f t="shared" si="40"/>
        <v>Montana Sweetgrass Arch</v>
      </c>
      <c r="D2604" s="97" t="s">
        <v>413</v>
      </c>
      <c r="E2604" s="83" t="s">
        <v>305</v>
      </c>
      <c r="F2604" s="82">
        <v>4.8613160161833306</v>
      </c>
      <c r="G2604" s="81">
        <v>4.9509001174012937E-5</v>
      </c>
      <c r="H2604" s="80">
        <v>2.4754500587006465E-3</v>
      </c>
    </row>
    <row r="2605" spans="2:8" x14ac:dyDescent="0.6">
      <c r="B2605" s="75" t="s">
        <v>150</v>
      </c>
      <c r="C2605" s="75" t="str">
        <f t="shared" si="40"/>
        <v>Montana Sweetgrass Arch</v>
      </c>
      <c r="D2605" s="97" t="s">
        <v>413</v>
      </c>
      <c r="E2605" s="83" t="s">
        <v>304</v>
      </c>
      <c r="F2605" s="82">
        <v>9.7026320323666617</v>
      </c>
      <c r="G2605" s="81">
        <v>0</v>
      </c>
      <c r="H2605" s="80">
        <v>0</v>
      </c>
    </row>
    <row r="2606" spans="2:8" x14ac:dyDescent="0.6">
      <c r="B2606" s="75" t="s">
        <v>150</v>
      </c>
      <c r="C2606" s="75" t="str">
        <f t="shared" si="40"/>
        <v>Montana Sweetgrass Arch</v>
      </c>
      <c r="D2606" s="97" t="s">
        <v>413</v>
      </c>
      <c r="E2606" s="83" t="s">
        <v>303</v>
      </c>
      <c r="F2606" s="82">
        <v>9.7126320323666615</v>
      </c>
      <c r="G2606" s="81">
        <v>527.12636548319608</v>
      </c>
      <c r="H2606" s="80">
        <v>26356.318274159807</v>
      </c>
    </row>
    <row r="2607" spans="2:8" x14ac:dyDescent="0.6">
      <c r="B2607" s="75" t="s">
        <v>150</v>
      </c>
      <c r="C2607" s="75" t="str">
        <f t="shared" si="40"/>
        <v>Montana Sweetgrass Arch</v>
      </c>
      <c r="D2607" s="97" t="s">
        <v>413</v>
      </c>
      <c r="E2607" s="83" t="s">
        <v>302</v>
      </c>
      <c r="F2607" s="82">
        <v>14.553948048549994</v>
      </c>
      <c r="G2607" s="81">
        <v>0</v>
      </c>
      <c r="H2607" s="80">
        <v>0</v>
      </c>
    </row>
    <row r="2608" spans="2:8" x14ac:dyDescent="0.6">
      <c r="B2608" s="75" t="s">
        <v>150</v>
      </c>
      <c r="C2608" s="75" t="str">
        <f t="shared" si="40"/>
        <v>Montana Sweetgrass Arch</v>
      </c>
      <c r="D2608" s="97" t="s">
        <v>413</v>
      </c>
      <c r="E2608" s="83" t="s">
        <v>301</v>
      </c>
      <c r="F2608" s="82">
        <v>14.563948048549994</v>
      </c>
      <c r="G2608" s="81">
        <v>58.369515888863511</v>
      </c>
      <c r="H2608" s="80">
        <v>2918.4757944431753</v>
      </c>
    </row>
    <row r="2609" spans="2:8" x14ac:dyDescent="0.6">
      <c r="B2609" s="75" t="s">
        <v>150</v>
      </c>
      <c r="C2609" s="75" t="str">
        <f t="shared" si="40"/>
        <v>Montana Sweetgrass Arch</v>
      </c>
      <c r="D2609" s="97" t="s">
        <v>413</v>
      </c>
      <c r="E2609" s="83" t="s">
        <v>300</v>
      </c>
      <c r="F2609" s="82">
        <v>19.405264064733323</v>
      </c>
      <c r="G2609" s="81">
        <v>0</v>
      </c>
      <c r="H2609" s="80">
        <v>0</v>
      </c>
    </row>
    <row r="2610" spans="2:8" x14ac:dyDescent="0.6">
      <c r="B2610" s="75" t="s">
        <v>150</v>
      </c>
      <c r="C2610" s="75" t="str">
        <f t="shared" si="40"/>
        <v>Montana Sweetgrass Arch</v>
      </c>
      <c r="D2610" s="97" t="s">
        <v>413</v>
      </c>
      <c r="E2610" s="83" t="s">
        <v>299</v>
      </c>
      <c r="F2610" s="82">
        <v>19.415264064733325</v>
      </c>
      <c r="G2610" s="81">
        <v>24.659692321114623</v>
      </c>
      <c r="H2610" s="80">
        <v>1232.9846160557311</v>
      </c>
    </row>
    <row r="2611" spans="2:8" x14ac:dyDescent="0.6">
      <c r="B2611" s="75" t="s">
        <v>150</v>
      </c>
      <c r="C2611" s="75" t="str">
        <f t="shared" si="40"/>
        <v>Montana Sweetgrass Arch</v>
      </c>
      <c r="D2611" s="97" t="s">
        <v>413</v>
      </c>
      <c r="E2611" s="83" t="s">
        <v>298</v>
      </c>
      <c r="F2611" s="82">
        <v>24.256580080916656</v>
      </c>
      <c r="G2611" s="81">
        <v>0</v>
      </c>
      <c r="H2611" s="80">
        <v>0</v>
      </c>
    </row>
    <row r="2612" spans="2:8" x14ac:dyDescent="0.6">
      <c r="B2612" s="75" t="s">
        <v>150</v>
      </c>
      <c r="C2612" s="75" t="str">
        <f t="shared" si="40"/>
        <v>Montana Sweetgrass Arch</v>
      </c>
      <c r="D2612" s="97" t="s">
        <v>413</v>
      </c>
      <c r="E2612" s="83" t="s">
        <v>297</v>
      </c>
      <c r="F2612" s="82">
        <v>24.266580080916658</v>
      </c>
      <c r="G2612" s="81">
        <v>12.489871741937749</v>
      </c>
      <c r="H2612" s="80">
        <v>624.49358709688738</v>
      </c>
    </row>
    <row r="2613" spans="2:8" x14ac:dyDescent="0.6">
      <c r="B2613" s="75" t="s">
        <v>150</v>
      </c>
      <c r="C2613" s="75" t="str">
        <f t="shared" si="40"/>
        <v>Montana Sweetgrass Arch</v>
      </c>
      <c r="D2613" s="97" t="s">
        <v>413</v>
      </c>
      <c r="E2613" s="83" t="s">
        <v>296</v>
      </c>
      <c r="F2613" s="82">
        <v>29.107896097099989</v>
      </c>
      <c r="G2613" s="81">
        <v>0</v>
      </c>
      <c r="H2613" s="80">
        <v>0</v>
      </c>
    </row>
    <row r="2614" spans="2:8" x14ac:dyDescent="0.6">
      <c r="B2614" s="75" t="s">
        <v>150</v>
      </c>
      <c r="C2614" s="75" t="str">
        <f t="shared" si="40"/>
        <v>Montana Sweetgrass Arch</v>
      </c>
      <c r="D2614" s="97" t="s">
        <v>413</v>
      </c>
      <c r="E2614" s="83" t="s">
        <v>295</v>
      </c>
      <c r="F2614" s="82">
        <v>29.11789609709999</v>
      </c>
      <c r="G2614" s="81">
        <v>31.374424190122472</v>
      </c>
      <c r="H2614" s="80">
        <v>1568.7212095061238</v>
      </c>
    </row>
    <row r="2615" spans="2:8" x14ac:dyDescent="0.6">
      <c r="B2615" s="75" t="s">
        <v>150</v>
      </c>
      <c r="C2615" s="75" t="str">
        <f t="shared" si="40"/>
        <v>Montana Sweetgrass Arch</v>
      </c>
      <c r="D2615" s="97" t="s">
        <v>413</v>
      </c>
      <c r="E2615" s="83" t="s">
        <v>294</v>
      </c>
      <c r="F2615" s="82">
        <v>33.959212113283321</v>
      </c>
      <c r="G2615" s="81">
        <v>0</v>
      </c>
      <c r="H2615" s="80">
        <v>0</v>
      </c>
    </row>
    <row r="2616" spans="2:8" x14ac:dyDescent="0.6">
      <c r="B2616" s="75" t="s">
        <v>150</v>
      </c>
      <c r="C2616" s="75" t="str">
        <f t="shared" si="40"/>
        <v>Montana Sweetgrass Arch</v>
      </c>
      <c r="D2616" s="97" t="s">
        <v>413</v>
      </c>
      <c r="E2616" s="83" t="s">
        <v>293</v>
      </c>
      <c r="F2616" s="82">
        <v>33.969212113283319</v>
      </c>
      <c r="G2616" s="81">
        <v>4.4001092926143901</v>
      </c>
      <c r="H2616" s="80">
        <v>220.0054646307195</v>
      </c>
    </row>
    <row r="2617" spans="2:8" x14ac:dyDescent="0.6">
      <c r="B2617" s="75" t="s">
        <v>150</v>
      </c>
      <c r="C2617" s="75" t="str">
        <f t="shared" si="40"/>
        <v>Montana Sweetgrass Arch</v>
      </c>
      <c r="D2617" s="97" t="s">
        <v>413</v>
      </c>
      <c r="E2617" s="83" t="s">
        <v>292</v>
      </c>
      <c r="F2617" s="82">
        <v>38.810528129466647</v>
      </c>
      <c r="G2617" s="81">
        <v>0</v>
      </c>
      <c r="H2617" s="80">
        <v>0</v>
      </c>
    </row>
    <row r="2618" spans="2:8" x14ac:dyDescent="0.6">
      <c r="B2618" s="75" t="s">
        <v>150</v>
      </c>
      <c r="C2618" s="75" t="str">
        <f t="shared" si="40"/>
        <v>Montana Sweetgrass Arch</v>
      </c>
      <c r="D2618" s="97" t="s">
        <v>413</v>
      </c>
      <c r="E2618" s="83" t="s">
        <v>291</v>
      </c>
      <c r="F2618" s="82">
        <v>38.820528129466645</v>
      </c>
      <c r="G2618" s="81">
        <v>1.147185981549514</v>
      </c>
      <c r="H2618" s="80">
        <v>57.359299077475697</v>
      </c>
    </row>
    <row r="2619" spans="2:8" x14ac:dyDescent="0.6">
      <c r="B2619" s="75" t="s">
        <v>150</v>
      </c>
      <c r="C2619" s="75" t="str">
        <f t="shared" si="40"/>
        <v>Montana Sweetgrass Arch</v>
      </c>
      <c r="D2619" s="97" t="s">
        <v>413</v>
      </c>
      <c r="E2619" s="83" t="s">
        <v>290</v>
      </c>
      <c r="F2619" s="82">
        <v>43.66184414564998</v>
      </c>
      <c r="G2619" s="81">
        <v>0</v>
      </c>
      <c r="H2619" s="80">
        <v>0</v>
      </c>
    </row>
    <row r="2620" spans="2:8" x14ac:dyDescent="0.6">
      <c r="B2620" s="75" t="s">
        <v>150</v>
      </c>
      <c r="C2620" s="75" t="str">
        <f t="shared" si="40"/>
        <v>Montana Sweetgrass Arch</v>
      </c>
      <c r="D2620" s="97" t="s">
        <v>413</v>
      </c>
      <c r="E2620" s="83" t="s">
        <v>289</v>
      </c>
      <c r="F2620" s="82">
        <v>43.671844145649978</v>
      </c>
      <c r="G2620" s="81">
        <v>1.1889160912205108</v>
      </c>
      <c r="H2620" s="80">
        <v>59.445804561025547</v>
      </c>
    </row>
    <row r="2621" spans="2:8" x14ac:dyDescent="0.6">
      <c r="B2621" s="75" t="s">
        <v>150</v>
      </c>
      <c r="C2621" s="75" t="str">
        <f t="shared" si="40"/>
        <v>Montana Sweetgrass Arch</v>
      </c>
      <c r="D2621" s="97" t="s">
        <v>413</v>
      </c>
      <c r="E2621" s="83" t="s">
        <v>288</v>
      </c>
      <c r="F2621" s="82">
        <v>48.513160161833312</v>
      </c>
      <c r="G2621" s="81">
        <v>0</v>
      </c>
      <c r="H2621" s="80">
        <v>0</v>
      </c>
    </row>
    <row r="2622" spans="2:8" x14ac:dyDescent="0.6">
      <c r="B2622" s="75" t="s">
        <v>150</v>
      </c>
      <c r="C2622" s="75" t="str">
        <f t="shared" si="40"/>
        <v>Montana Sweetgrass Arch</v>
      </c>
      <c r="D2622" s="97" t="s">
        <v>413</v>
      </c>
      <c r="E2622" s="83" t="s">
        <v>287</v>
      </c>
      <c r="F2622" s="82">
        <v>48.52316016183331</v>
      </c>
      <c r="G2622" s="81">
        <v>1.8326803167153167</v>
      </c>
      <c r="H2622" s="80">
        <v>91.634015835765837</v>
      </c>
    </row>
    <row r="2623" spans="2:8" x14ac:dyDescent="0.6">
      <c r="B2623" s="75" t="s">
        <v>150</v>
      </c>
      <c r="C2623" s="75" t="str">
        <f t="shared" si="40"/>
        <v>Montana Sweetgrass Arch</v>
      </c>
      <c r="D2623" s="97" t="s">
        <v>413</v>
      </c>
      <c r="E2623" s="83" t="s">
        <v>286</v>
      </c>
      <c r="F2623" s="82">
        <v>53.364476178016645</v>
      </c>
      <c r="G2623" s="81">
        <v>0</v>
      </c>
      <c r="H2623" s="80">
        <v>0</v>
      </c>
    </row>
    <row r="2624" spans="2:8" x14ac:dyDescent="0.6">
      <c r="B2624" s="75" t="s">
        <v>150</v>
      </c>
      <c r="C2624" s="75" t="str">
        <f t="shared" si="40"/>
        <v>Montana Sweetgrass Arch</v>
      </c>
      <c r="D2624" s="97" t="s">
        <v>413</v>
      </c>
      <c r="E2624" s="83" t="s">
        <v>285</v>
      </c>
      <c r="F2624" s="82">
        <v>53.374476178016643</v>
      </c>
      <c r="G2624" s="81">
        <v>1.0836161075736164</v>
      </c>
      <c r="H2624" s="80">
        <v>54.180805378680823</v>
      </c>
    </row>
    <row r="2625" spans="2:8" x14ac:dyDescent="0.6">
      <c r="B2625" s="75" t="s">
        <v>150</v>
      </c>
      <c r="C2625" s="75" t="str">
        <f t="shared" si="40"/>
        <v>Montana Sweetgrass Arch</v>
      </c>
      <c r="D2625" s="97" t="s">
        <v>413</v>
      </c>
      <c r="E2625" s="83" t="s">
        <v>284</v>
      </c>
      <c r="F2625" s="82">
        <v>58.215792194199977</v>
      </c>
      <c r="G2625" s="81">
        <v>0</v>
      </c>
      <c r="H2625" s="80">
        <v>0</v>
      </c>
    </row>
    <row r="2626" spans="2:8" ht="13.75" thickBot="1" x14ac:dyDescent="0.75">
      <c r="B2626" s="75" t="s">
        <v>150</v>
      </c>
      <c r="C2626" s="75" t="str">
        <f t="shared" si="40"/>
        <v>Montana Sweetgrass Arch</v>
      </c>
      <c r="D2626" s="98" t="s">
        <v>413</v>
      </c>
      <c r="E2626" s="79" t="s">
        <v>282</v>
      </c>
      <c r="F2626" s="78">
        <v>58.225792194199975</v>
      </c>
      <c r="G2626" s="77">
        <v>4.2536867389890789</v>
      </c>
      <c r="H2626" s="76">
        <v>212.68433694945392</v>
      </c>
    </row>
    <row r="2627" spans="2:8" x14ac:dyDescent="0.6">
      <c r="B2627" s="75" t="s">
        <v>150</v>
      </c>
      <c r="C2627" s="75" t="str">
        <f t="shared" si="40"/>
        <v>Montana Williston Basin</v>
      </c>
      <c r="D2627" s="96" t="s">
        <v>412</v>
      </c>
      <c r="E2627" s="87" t="s">
        <v>320</v>
      </c>
      <c r="F2627" s="86">
        <v>-29.107896097099989</v>
      </c>
      <c r="G2627" s="85">
        <v>0.78209454620924324</v>
      </c>
      <c r="H2627" s="84">
        <v>39.10472731046216</v>
      </c>
    </row>
    <row r="2628" spans="2:8" x14ac:dyDescent="0.6">
      <c r="B2628" s="75" t="s">
        <v>150</v>
      </c>
      <c r="C2628" s="75" t="str">
        <f t="shared" si="40"/>
        <v>Montana Williston Basin</v>
      </c>
      <c r="D2628" s="97" t="s">
        <v>412</v>
      </c>
      <c r="E2628" s="83" t="s">
        <v>319</v>
      </c>
      <c r="F2628" s="82">
        <v>-29.097896097099987</v>
      </c>
      <c r="G2628" s="81">
        <v>0</v>
      </c>
      <c r="H2628" s="80">
        <v>0</v>
      </c>
    </row>
    <row r="2629" spans="2:8" x14ac:dyDescent="0.6">
      <c r="B2629" s="75" t="s">
        <v>150</v>
      </c>
      <c r="C2629" s="75" t="str">
        <f t="shared" ref="C2629:C2692" si="41">IF(D2629="",C2628,D2629)</f>
        <v>Montana Williston Basin</v>
      </c>
      <c r="D2629" s="97" t="s">
        <v>412</v>
      </c>
      <c r="E2629" s="83" t="s">
        <v>318</v>
      </c>
      <c r="F2629" s="82">
        <v>-24.256580080916656</v>
      </c>
      <c r="G2629" s="81">
        <v>0</v>
      </c>
      <c r="H2629" s="80">
        <v>0</v>
      </c>
    </row>
    <row r="2630" spans="2:8" x14ac:dyDescent="0.6">
      <c r="B2630" s="75" t="s">
        <v>150</v>
      </c>
      <c r="C2630" s="75" t="str">
        <f t="shared" si="41"/>
        <v>Montana Williston Basin</v>
      </c>
      <c r="D2630" s="97" t="s">
        <v>412</v>
      </c>
      <c r="E2630" s="83" t="s">
        <v>317</v>
      </c>
      <c r="F2630" s="82">
        <v>-24.246580080916655</v>
      </c>
      <c r="G2630" s="81">
        <v>0</v>
      </c>
      <c r="H2630" s="80">
        <v>0</v>
      </c>
    </row>
    <row r="2631" spans="2:8" x14ac:dyDescent="0.6">
      <c r="B2631" s="75" t="s">
        <v>150</v>
      </c>
      <c r="C2631" s="75" t="str">
        <f t="shared" si="41"/>
        <v>Montana Williston Basin</v>
      </c>
      <c r="D2631" s="97" t="s">
        <v>412</v>
      </c>
      <c r="E2631" s="83" t="s">
        <v>316</v>
      </c>
      <c r="F2631" s="82">
        <v>-19.405264064733323</v>
      </c>
      <c r="G2631" s="81">
        <v>0</v>
      </c>
      <c r="H2631" s="80">
        <v>0</v>
      </c>
    </row>
    <row r="2632" spans="2:8" x14ac:dyDescent="0.6">
      <c r="B2632" s="75" t="s">
        <v>150</v>
      </c>
      <c r="C2632" s="75" t="str">
        <f t="shared" si="41"/>
        <v>Montana Williston Basin</v>
      </c>
      <c r="D2632" s="97" t="s">
        <v>412</v>
      </c>
      <c r="E2632" s="83" t="s">
        <v>315</v>
      </c>
      <c r="F2632" s="82">
        <v>-19.395264064733322</v>
      </c>
      <c r="G2632" s="81">
        <v>0</v>
      </c>
      <c r="H2632" s="80">
        <v>0</v>
      </c>
    </row>
    <row r="2633" spans="2:8" x14ac:dyDescent="0.6">
      <c r="B2633" s="75" t="s">
        <v>150</v>
      </c>
      <c r="C2633" s="75" t="str">
        <f t="shared" si="41"/>
        <v>Montana Williston Basin</v>
      </c>
      <c r="D2633" s="97" t="s">
        <v>412</v>
      </c>
      <c r="E2633" s="83" t="s">
        <v>314</v>
      </c>
      <c r="F2633" s="82">
        <v>-14.553948048549994</v>
      </c>
      <c r="G2633" s="81">
        <v>0</v>
      </c>
      <c r="H2633" s="80">
        <v>0</v>
      </c>
    </row>
    <row r="2634" spans="2:8" x14ac:dyDescent="0.6">
      <c r="B2634" s="75" t="s">
        <v>150</v>
      </c>
      <c r="C2634" s="75" t="str">
        <f t="shared" si="41"/>
        <v>Montana Williston Basin</v>
      </c>
      <c r="D2634" s="97" t="s">
        <v>412</v>
      </c>
      <c r="E2634" s="83" t="s">
        <v>313</v>
      </c>
      <c r="F2634" s="82">
        <v>-14.543948048549995</v>
      </c>
      <c r="G2634" s="81">
        <v>0</v>
      </c>
      <c r="H2634" s="80">
        <v>0</v>
      </c>
    </row>
    <row r="2635" spans="2:8" x14ac:dyDescent="0.6">
      <c r="B2635" s="75" t="s">
        <v>150</v>
      </c>
      <c r="C2635" s="75" t="str">
        <f t="shared" si="41"/>
        <v>Montana Williston Basin</v>
      </c>
      <c r="D2635" s="97" t="s">
        <v>412</v>
      </c>
      <c r="E2635" s="83" t="s">
        <v>312</v>
      </c>
      <c r="F2635" s="82">
        <v>-9.7026320323666617</v>
      </c>
      <c r="G2635" s="81">
        <v>0</v>
      </c>
      <c r="H2635" s="80">
        <v>0</v>
      </c>
    </row>
    <row r="2636" spans="2:8" x14ac:dyDescent="0.6">
      <c r="B2636" s="75" t="s">
        <v>150</v>
      </c>
      <c r="C2636" s="75" t="str">
        <f t="shared" si="41"/>
        <v>Montana Williston Basin</v>
      </c>
      <c r="D2636" s="97" t="s">
        <v>412</v>
      </c>
      <c r="E2636" s="83" t="s">
        <v>311</v>
      </c>
      <c r="F2636" s="82">
        <v>-9.6926320323666619</v>
      </c>
      <c r="G2636" s="81">
        <v>0</v>
      </c>
      <c r="H2636" s="80">
        <v>0</v>
      </c>
    </row>
    <row r="2637" spans="2:8" x14ac:dyDescent="0.6">
      <c r="B2637" s="75" t="s">
        <v>150</v>
      </c>
      <c r="C2637" s="75" t="str">
        <f t="shared" si="41"/>
        <v>Montana Williston Basin</v>
      </c>
      <c r="D2637" s="97" t="s">
        <v>412</v>
      </c>
      <c r="E2637" s="83" t="s">
        <v>310</v>
      </c>
      <c r="F2637" s="82">
        <v>-4.8513160161833309</v>
      </c>
      <c r="G2637" s="81">
        <v>0</v>
      </c>
      <c r="H2637" s="80">
        <v>0</v>
      </c>
    </row>
    <row r="2638" spans="2:8" x14ac:dyDescent="0.6">
      <c r="B2638" s="75" t="s">
        <v>150</v>
      </c>
      <c r="C2638" s="75" t="str">
        <f t="shared" si="41"/>
        <v>Montana Williston Basin</v>
      </c>
      <c r="D2638" s="97" t="s">
        <v>412</v>
      </c>
      <c r="E2638" s="83" t="s">
        <v>309</v>
      </c>
      <c r="F2638" s="82">
        <v>-4.8413160161833311</v>
      </c>
      <c r="G2638" s="81">
        <v>0</v>
      </c>
      <c r="H2638" s="80">
        <v>0</v>
      </c>
    </row>
    <row r="2639" spans="2:8" x14ac:dyDescent="0.6">
      <c r="B2639" s="75" t="s">
        <v>150</v>
      </c>
      <c r="C2639" s="75" t="str">
        <f t="shared" si="41"/>
        <v>Montana Williston Basin</v>
      </c>
      <c r="D2639" s="97" t="s">
        <v>412</v>
      </c>
      <c r="E2639" s="83" t="s">
        <v>308</v>
      </c>
      <c r="F2639" s="82">
        <v>0</v>
      </c>
      <c r="G2639" s="81">
        <v>0</v>
      </c>
      <c r="H2639" s="80">
        <v>0</v>
      </c>
    </row>
    <row r="2640" spans="2:8" x14ac:dyDescent="0.6">
      <c r="B2640" s="75" t="s">
        <v>150</v>
      </c>
      <c r="C2640" s="75" t="str">
        <f t="shared" si="41"/>
        <v>Montana Williston Basin</v>
      </c>
      <c r="D2640" s="97" t="s">
        <v>412</v>
      </c>
      <c r="E2640" s="83" t="s">
        <v>307</v>
      </c>
      <c r="F2640" s="82">
        <v>0.01</v>
      </c>
      <c r="G2640" s="81">
        <v>0</v>
      </c>
      <c r="H2640" s="80">
        <v>0</v>
      </c>
    </row>
    <row r="2641" spans="2:8" x14ac:dyDescent="0.6">
      <c r="B2641" s="75" t="s">
        <v>150</v>
      </c>
      <c r="C2641" s="75" t="str">
        <f t="shared" si="41"/>
        <v>Montana Williston Basin</v>
      </c>
      <c r="D2641" s="97" t="s">
        <v>412</v>
      </c>
      <c r="E2641" s="83" t="s">
        <v>306</v>
      </c>
      <c r="F2641" s="82">
        <v>4.8513160161833309</v>
      </c>
      <c r="G2641" s="81">
        <v>0</v>
      </c>
      <c r="H2641" s="80">
        <v>0</v>
      </c>
    </row>
    <row r="2642" spans="2:8" x14ac:dyDescent="0.6">
      <c r="B2642" s="75" t="s">
        <v>150</v>
      </c>
      <c r="C2642" s="75" t="str">
        <f t="shared" si="41"/>
        <v>Montana Williston Basin</v>
      </c>
      <c r="D2642" s="97" t="s">
        <v>412</v>
      </c>
      <c r="E2642" s="83" t="s">
        <v>305</v>
      </c>
      <c r="F2642" s="82">
        <v>4.8613160161833306</v>
      </c>
      <c r="G2642" s="81">
        <v>12.238542526824247</v>
      </c>
      <c r="H2642" s="80">
        <v>611.92712634121233</v>
      </c>
    </row>
    <row r="2643" spans="2:8" x14ac:dyDescent="0.6">
      <c r="B2643" s="75" t="s">
        <v>150</v>
      </c>
      <c r="C2643" s="75" t="str">
        <f t="shared" si="41"/>
        <v>Montana Williston Basin</v>
      </c>
      <c r="D2643" s="97" t="s">
        <v>412</v>
      </c>
      <c r="E2643" s="83" t="s">
        <v>304</v>
      </c>
      <c r="F2643" s="82">
        <v>9.7026320323666617</v>
      </c>
      <c r="G2643" s="81">
        <v>0</v>
      </c>
      <c r="H2643" s="80">
        <v>0</v>
      </c>
    </row>
    <row r="2644" spans="2:8" x14ac:dyDescent="0.6">
      <c r="B2644" s="75" t="s">
        <v>150</v>
      </c>
      <c r="C2644" s="75" t="str">
        <f t="shared" si="41"/>
        <v>Montana Williston Basin</v>
      </c>
      <c r="D2644" s="97" t="s">
        <v>412</v>
      </c>
      <c r="E2644" s="83" t="s">
        <v>303</v>
      </c>
      <c r="F2644" s="82">
        <v>9.7126320323666615</v>
      </c>
      <c r="G2644" s="81">
        <v>2074.3380609472906</v>
      </c>
      <c r="H2644" s="80">
        <v>103716.90304736453</v>
      </c>
    </row>
    <row r="2645" spans="2:8" x14ac:dyDescent="0.6">
      <c r="B2645" s="75" t="s">
        <v>150</v>
      </c>
      <c r="C2645" s="75" t="str">
        <f t="shared" si="41"/>
        <v>Montana Williston Basin</v>
      </c>
      <c r="D2645" s="97" t="s">
        <v>412</v>
      </c>
      <c r="E2645" s="83" t="s">
        <v>302</v>
      </c>
      <c r="F2645" s="82">
        <v>14.553948048549994</v>
      </c>
      <c r="G2645" s="81">
        <v>0</v>
      </c>
      <c r="H2645" s="80">
        <v>0</v>
      </c>
    </row>
    <row r="2646" spans="2:8" x14ac:dyDescent="0.6">
      <c r="B2646" s="75" t="s">
        <v>150</v>
      </c>
      <c r="C2646" s="75" t="str">
        <f t="shared" si="41"/>
        <v>Montana Williston Basin</v>
      </c>
      <c r="D2646" s="97" t="s">
        <v>412</v>
      </c>
      <c r="E2646" s="83" t="s">
        <v>301</v>
      </c>
      <c r="F2646" s="82">
        <v>14.563948048549994</v>
      </c>
      <c r="G2646" s="81">
        <v>397.01327150605721</v>
      </c>
      <c r="H2646" s="80">
        <v>19850.66357530286</v>
      </c>
    </row>
    <row r="2647" spans="2:8" x14ac:dyDescent="0.6">
      <c r="B2647" s="75" t="s">
        <v>150</v>
      </c>
      <c r="C2647" s="75" t="str">
        <f t="shared" si="41"/>
        <v>Montana Williston Basin</v>
      </c>
      <c r="D2647" s="97" t="s">
        <v>412</v>
      </c>
      <c r="E2647" s="83" t="s">
        <v>300</v>
      </c>
      <c r="F2647" s="82">
        <v>19.405264064733323</v>
      </c>
      <c r="G2647" s="81">
        <v>0</v>
      </c>
      <c r="H2647" s="80">
        <v>0</v>
      </c>
    </row>
    <row r="2648" spans="2:8" x14ac:dyDescent="0.6">
      <c r="B2648" s="75" t="s">
        <v>150</v>
      </c>
      <c r="C2648" s="75" t="str">
        <f t="shared" si="41"/>
        <v>Montana Williston Basin</v>
      </c>
      <c r="D2648" s="97" t="s">
        <v>412</v>
      </c>
      <c r="E2648" s="83" t="s">
        <v>299</v>
      </c>
      <c r="F2648" s="82">
        <v>19.415264064733325</v>
      </c>
      <c r="G2648" s="81">
        <v>188.62990585533524</v>
      </c>
      <c r="H2648" s="80">
        <v>9431.4952927667618</v>
      </c>
    </row>
    <row r="2649" spans="2:8" x14ac:dyDescent="0.6">
      <c r="B2649" s="75" t="s">
        <v>150</v>
      </c>
      <c r="C2649" s="75" t="str">
        <f t="shared" si="41"/>
        <v>Montana Williston Basin</v>
      </c>
      <c r="D2649" s="97" t="s">
        <v>412</v>
      </c>
      <c r="E2649" s="83" t="s">
        <v>298</v>
      </c>
      <c r="F2649" s="82">
        <v>24.256580080916656</v>
      </c>
      <c r="G2649" s="81">
        <v>0</v>
      </c>
      <c r="H2649" s="80">
        <v>0</v>
      </c>
    </row>
    <row r="2650" spans="2:8" x14ac:dyDescent="0.6">
      <c r="B2650" s="75" t="s">
        <v>150</v>
      </c>
      <c r="C2650" s="75" t="str">
        <f t="shared" si="41"/>
        <v>Montana Williston Basin</v>
      </c>
      <c r="D2650" s="97" t="s">
        <v>412</v>
      </c>
      <c r="E2650" s="83" t="s">
        <v>297</v>
      </c>
      <c r="F2650" s="82">
        <v>24.266580080916658</v>
      </c>
      <c r="G2650" s="81">
        <v>50.04767618714839</v>
      </c>
      <c r="H2650" s="80">
        <v>2502.3838093574195</v>
      </c>
    </row>
    <row r="2651" spans="2:8" x14ac:dyDescent="0.6">
      <c r="B2651" s="75" t="s">
        <v>150</v>
      </c>
      <c r="C2651" s="75" t="str">
        <f t="shared" si="41"/>
        <v>Montana Williston Basin</v>
      </c>
      <c r="D2651" s="97" t="s">
        <v>412</v>
      </c>
      <c r="E2651" s="83" t="s">
        <v>296</v>
      </c>
      <c r="F2651" s="82">
        <v>29.107896097099989</v>
      </c>
      <c r="G2651" s="81">
        <v>0</v>
      </c>
      <c r="H2651" s="80">
        <v>0</v>
      </c>
    </row>
    <row r="2652" spans="2:8" x14ac:dyDescent="0.6">
      <c r="B2652" s="75" t="s">
        <v>150</v>
      </c>
      <c r="C2652" s="75" t="str">
        <f t="shared" si="41"/>
        <v>Montana Williston Basin</v>
      </c>
      <c r="D2652" s="97" t="s">
        <v>412</v>
      </c>
      <c r="E2652" s="83" t="s">
        <v>295</v>
      </c>
      <c r="F2652" s="82">
        <v>29.11789609709999</v>
      </c>
      <c r="G2652" s="81">
        <v>12.623747157653989</v>
      </c>
      <c r="H2652" s="80">
        <v>631.18735788269953</v>
      </c>
    </row>
    <row r="2653" spans="2:8" x14ac:dyDescent="0.6">
      <c r="B2653" s="75" t="s">
        <v>150</v>
      </c>
      <c r="C2653" s="75" t="str">
        <f t="shared" si="41"/>
        <v>Montana Williston Basin</v>
      </c>
      <c r="D2653" s="97" t="s">
        <v>412</v>
      </c>
      <c r="E2653" s="83" t="s">
        <v>294</v>
      </c>
      <c r="F2653" s="82">
        <v>33.959212113283321</v>
      </c>
      <c r="G2653" s="81">
        <v>0</v>
      </c>
      <c r="H2653" s="80">
        <v>0</v>
      </c>
    </row>
    <row r="2654" spans="2:8" x14ac:dyDescent="0.6">
      <c r="B2654" s="75" t="s">
        <v>150</v>
      </c>
      <c r="C2654" s="75" t="str">
        <f t="shared" si="41"/>
        <v>Montana Williston Basin</v>
      </c>
      <c r="D2654" s="97" t="s">
        <v>412</v>
      </c>
      <c r="E2654" s="83" t="s">
        <v>293</v>
      </c>
      <c r="F2654" s="82">
        <v>33.969212113283319</v>
      </c>
      <c r="G2654" s="81">
        <v>2.6811197127571176</v>
      </c>
      <c r="H2654" s="80">
        <v>134.05598563785588</v>
      </c>
    </row>
    <row r="2655" spans="2:8" x14ac:dyDescent="0.6">
      <c r="B2655" s="75" t="s">
        <v>150</v>
      </c>
      <c r="C2655" s="75" t="str">
        <f t="shared" si="41"/>
        <v>Montana Williston Basin</v>
      </c>
      <c r="D2655" s="97" t="s">
        <v>412</v>
      </c>
      <c r="E2655" s="83" t="s">
        <v>292</v>
      </c>
      <c r="F2655" s="82">
        <v>38.810528129466647</v>
      </c>
      <c r="G2655" s="81">
        <v>0</v>
      </c>
      <c r="H2655" s="80">
        <v>0</v>
      </c>
    </row>
    <row r="2656" spans="2:8" x14ac:dyDescent="0.6">
      <c r="B2656" s="75" t="s">
        <v>150</v>
      </c>
      <c r="C2656" s="75" t="str">
        <f t="shared" si="41"/>
        <v>Montana Williston Basin</v>
      </c>
      <c r="D2656" s="97" t="s">
        <v>412</v>
      </c>
      <c r="E2656" s="83" t="s">
        <v>291</v>
      </c>
      <c r="F2656" s="82">
        <v>38.820528129466645</v>
      </c>
      <c r="G2656" s="81">
        <v>1.3475046074665322</v>
      </c>
      <c r="H2656" s="80">
        <v>67.375230373326616</v>
      </c>
    </row>
    <row r="2657" spans="2:8" x14ac:dyDescent="0.6">
      <c r="B2657" s="75" t="s">
        <v>150</v>
      </c>
      <c r="C2657" s="75" t="str">
        <f t="shared" si="41"/>
        <v>Montana Williston Basin</v>
      </c>
      <c r="D2657" s="97" t="s">
        <v>412</v>
      </c>
      <c r="E2657" s="83" t="s">
        <v>290</v>
      </c>
      <c r="F2657" s="82">
        <v>43.66184414564998</v>
      </c>
      <c r="G2657" s="81">
        <v>0</v>
      </c>
      <c r="H2657" s="80">
        <v>0</v>
      </c>
    </row>
    <row r="2658" spans="2:8" x14ac:dyDescent="0.6">
      <c r="B2658" s="75" t="s">
        <v>150</v>
      </c>
      <c r="C2658" s="75" t="str">
        <f t="shared" si="41"/>
        <v>Montana Williston Basin</v>
      </c>
      <c r="D2658" s="97" t="s">
        <v>412</v>
      </c>
      <c r="E2658" s="83" t="s">
        <v>289</v>
      </c>
      <c r="F2658" s="82">
        <v>43.671844145649978</v>
      </c>
      <c r="G2658" s="81">
        <v>1.9718966423558444</v>
      </c>
      <c r="H2658" s="80">
        <v>98.594832117792222</v>
      </c>
    </row>
    <row r="2659" spans="2:8" x14ac:dyDescent="0.6">
      <c r="B2659" s="75" t="s">
        <v>150</v>
      </c>
      <c r="C2659" s="75" t="str">
        <f t="shared" si="41"/>
        <v>Montana Williston Basin</v>
      </c>
      <c r="D2659" s="97" t="s">
        <v>412</v>
      </c>
      <c r="E2659" s="83" t="s">
        <v>288</v>
      </c>
      <c r="F2659" s="82">
        <v>48.513160161833312</v>
      </c>
      <c r="G2659" s="81">
        <v>0</v>
      </c>
      <c r="H2659" s="80">
        <v>0</v>
      </c>
    </row>
    <row r="2660" spans="2:8" x14ac:dyDescent="0.6">
      <c r="B2660" s="75" t="s">
        <v>150</v>
      </c>
      <c r="C2660" s="75" t="str">
        <f t="shared" si="41"/>
        <v>Montana Williston Basin</v>
      </c>
      <c r="D2660" s="97" t="s">
        <v>412</v>
      </c>
      <c r="E2660" s="83" t="s">
        <v>287</v>
      </c>
      <c r="F2660" s="82">
        <v>48.52316016183331</v>
      </c>
      <c r="G2660" s="81">
        <v>1.2479641985239573</v>
      </c>
      <c r="H2660" s="80">
        <v>62.398209926197865</v>
      </c>
    </row>
    <row r="2661" spans="2:8" x14ac:dyDescent="0.6">
      <c r="B2661" s="75" t="s">
        <v>150</v>
      </c>
      <c r="C2661" s="75" t="str">
        <f t="shared" si="41"/>
        <v>Montana Williston Basin</v>
      </c>
      <c r="D2661" s="97" t="s">
        <v>412</v>
      </c>
      <c r="E2661" s="83" t="s">
        <v>286</v>
      </c>
      <c r="F2661" s="82">
        <v>53.364476178016645</v>
      </c>
      <c r="G2661" s="81">
        <v>0</v>
      </c>
      <c r="H2661" s="80">
        <v>0</v>
      </c>
    </row>
    <row r="2662" spans="2:8" x14ac:dyDescent="0.6">
      <c r="B2662" s="75" t="s">
        <v>150</v>
      </c>
      <c r="C2662" s="75" t="str">
        <f t="shared" si="41"/>
        <v>Montana Williston Basin</v>
      </c>
      <c r="D2662" s="97" t="s">
        <v>412</v>
      </c>
      <c r="E2662" s="83" t="s">
        <v>285</v>
      </c>
      <c r="F2662" s="82">
        <v>53.374476178016643</v>
      </c>
      <c r="G2662" s="81">
        <v>0.31714309551777442</v>
      </c>
      <c r="H2662" s="80">
        <v>15.857154775888722</v>
      </c>
    </row>
    <row r="2663" spans="2:8" x14ac:dyDescent="0.6">
      <c r="B2663" s="75" t="s">
        <v>150</v>
      </c>
      <c r="C2663" s="75" t="str">
        <f t="shared" si="41"/>
        <v>Montana Williston Basin</v>
      </c>
      <c r="D2663" s="97" t="s">
        <v>412</v>
      </c>
      <c r="E2663" s="83" t="s">
        <v>284</v>
      </c>
      <c r="F2663" s="82">
        <v>58.215792194199977</v>
      </c>
      <c r="G2663" s="81">
        <v>0</v>
      </c>
      <c r="H2663" s="80">
        <v>0</v>
      </c>
    </row>
    <row r="2664" spans="2:8" ht="13.75" thickBot="1" x14ac:dyDescent="0.75">
      <c r="B2664" s="75" t="s">
        <v>150</v>
      </c>
      <c r="C2664" s="75" t="str">
        <f t="shared" si="41"/>
        <v>Montana Williston Basin</v>
      </c>
      <c r="D2664" s="98" t="s">
        <v>412</v>
      </c>
      <c r="E2664" s="79" t="s">
        <v>282</v>
      </c>
      <c r="F2664" s="78">
        <v>58.225792194199975</v>
      </c>
      <c r="G2664" s="77">
        <v>0.69247695443492663</v>
      </c>
      <c r="H2664" s="76">
        <v>34.62384772174633</v>
      </c>
    </row>
    <row r="2665" spans="2:8" x14ac:dyDescent="0.6">
      <c r="B2665" s="75" t="s">
        <v>152</v>
      </c>
      <c r="C2665" s="75" t="str">
        <f t="shared" si="41"/>
        <v>Nebraska Chadron Arch</v>
      </c>
      <c r="D2665" s="96" t="s">
        <v>411</v>
      </c>
      <c r="E2665" s="87" t="s">
        <v>320</v>
      </c>
      <c r="F2665" s="86">
        <v>-29.107896097099989</v>
      </c>
      <c r="G2665" s="85">
        <v>0</v>
      </c>
      <c r="H2665" s="84">
        <v>0</v>
      </c>
    </row>
    <row r="2666" spans="2:8" x14ac:dyDescent="0.6">
      <c r="B2666" s="75" t="s">
        <v>152</v>
      </c>
      <c r="C2666" s="75" t="str">
        <f t="shared" si="41"/>
        <v>Nebraska Chadron Arch</v>
      </c>
      <c r="D2666" s="97" t="s">
        <v>411</v>
      </c>
      <c r="E2666" s="83" t="s">
        <v>319</v>
      </c>
      <c r="F2666" s="82">
        <v>-29.097896097099987</v>
      </c>
      <c r="G2666" s="81">
        <v>0</v>
      </c>
      <c r="H2666" s="80">
        <v>0</v>
      </c>
    </row>
    <row r="2667" spans="2:8" x14ac:dyDescent="0.6">
      <c r="B2667" s="75" t="s">
        <v>152</v>
      </c>
      <c r="C2667" s="75" t="str">
        <f t="shared" si="41"/>
        <v>Nebraska Chadron Arch</v>
      </c>
      <c r="D2667" s="97" t="s">
        <v>411</v>
      </c>
      <c r="E2667" s="83" t="s">
        <v>318</v>
      </c>
      <c r="F2667" s="82">
        <v>-24.256580080916656</v>
      </c>
      <c r="G2667" s="81">
        <v>0</v>
      </c>
      <c r="H2667" s="80">
        <v>0</v>
      </c>
    </row>
    <row r="2668" spans="2:8" x14ac:dyDescent="0.6">
      <c r="B2668" s="75" t="s">
        <v>152</v>
      </c>
      <c r="C2668" s="75" t="str">
        <f t="shared" si="41"/>
        <v>Nebraska Chadron Arch</v>
      </c>
      <c r="D2668" s="97" t="s">
        <v>411</v>
      </c>
      <c r="E2668" s="83" t="s">
        <v>317</v>
      </c>
      <c r="F2668" s="82">
        <v>-24.246580080916655</v>
      </c>
      <c r="G2668" s="81">
        <v>0</v>
      </c>
      <c r="H2668" s="80">
        <v>0</v>
      </c>
    </row>
    <row r="2669" spans="2:8" x14ac:dyDescent="0.6">
      <c r="B2669" s="75" t="s">
        <v>152</v>
      </c>
      <c r="C2669" s="75" t="str">
        <f t="shared" si="41"/>
        <v>Nebraska Chadron Arch</v>
      </c>
      <c r="D2669" s="97" t="s">
        <v>411</v>
      </c>
      <c r="E2669" s="83" t="s">
        <v>316</v>
      </c>
      <c r="F2669" s="82">
        <v>-19.405264064733323</v>
      </c>
      <c r="G2669" s="81">
        <v>0</v>
      </c>
      <c r="H2669" s="80">
        <v>0</v>
      </c>
    </row>
    <row r="2670" spans="2:8" x14ac:dyDescent="0.6">
      <c r="B2670" s="75" t="s">
        <v>152</v>
      </c>
      <c r="C2670" s="75" t="str">
        <f t="shared" si="41"/>
        <v>Nebraska Chadron Arch</v>
      </c>
      <c r="D2670" s="97" t="s">
        <v>411</v>
      </c>
      <c r="E2670" s="83" t="s">
        <v>315</v>
      </c>
      <c r="F2670" s="82">
        <v>-19.395264064733322</v>
      </c>
      <c r="G2670" s="81">
        <v>0</v>
      </c>
      <c r="H2670" s="80">
        <v>0</v>
      </c>
    </row>
    <row r="2671" spans="2:8" x14ac:dyDescent="0.6">
      <c r="B2671" s="75" t="s">
        <v>152</v>
      </c>
      <c r="C2671" s="75" t="str">
        <f t="shared" si="41"/>
        <v>Nebraska Chadron Arch</v>
      </c>
      <c r="D2671" s="97" t="s">
        <v>411</v>
      </c>
      <c r="E2671" s="83" t="s">
        <v>314</v>
      </c>
      <c r="F2671" s="82">
        <v>-14.553948048549994</v>
      </c>
      <c r="G2671" s="81">
        <v>0</v>
      </c>
      <c r="H2671" s="80">
        <v>0</v>
      </c>
    </row>
    <row r="2672" spans="2:8" x14ac:dyDescent="0.6">
      <c r="B2672" s="75" t="s">
        <v>152</v>
      </c>
      <c r="C2672" s="75" t="str">
        <f t="shared" si="41"/>
        <v>Nebraska Chadron Arch</v>
      </c>
      <c r="D2672" s="97" t="s">
        <v>411</v>
      </c>
      <c r="E2672" s="83" t="s">
        <v>313</v>
      </c>
      <c r="F2672" s="82">
        <v>-14.543948048549995</v>
      </c>
      <c r="G2672" s="81">
        <v>0</v>
      </c>
      <c r="H2672" s="80">
        <v>0</v>
      </c>
    </row>
    <row r="2673" spans="2:8" x14ac:dyDescent="0.6">
      <c r="B2673" s="75" t="s">
        <v>152</v>
      </c>
      <c r="C2673" s="75" t="str">
        <f t="shared" si="41"/>
        <v>Nebraska Chadron Arch</v>
      </c>
      <c r="D2673" s="97" t="s">
        <v>411</v>
      </c>
      <c r="E2673" s="83" t="s">
        <v>312</v>
      </c>
      <c r="F2673" s="82">
        <v>-9.7026320323666617</v>
      </c>
      <c r="G2673" s="81">
        <v>0</v>
      </c>
      <c r="H2673" s="80">
        <v>0</v>
      </c>
    </row>
    <row r="2674" spans="2:8" x14ac:dyDescent="0.6">
      <c r="B2674" s="75" t="s">
        <v>152</v>
      </c>
      <c r="C2674" s="75" t="str">
        <f t="shared" si="41"/>
        <v>Nebraska Chadron Arch</v>
      </c>
      <c r="D2674" s="97" t="s">
        <v>411</v>
      </c>
      <c r="E2674" s="83" t="s">
        <v>311</v>
      </c>
      <c r="F2674" s="82">
        <v>-9.6926320323666619</v>
      </c>
      <c r="G2674" s="81">
        <v>0</v>
      </c>
      <c r="H2674" s="80">
        <v>0</v>
      </c>
    </row>
    <row r="2675" spans="2:8" x14ac:dyDescent="0.6">
      <c r="B2675" s="75" t="s">
        <v>152</v>
      </c>
      <c r="C2675" s="75" t="str">
        <f t="shared" si="41"/>
        <v>Nebraska Chadron Arch</v>
      </c>
      <c r="D2675" s="97" t="s">
        <v>411</v>
      </c>
      <c r="E2675" s="83" t="s">
        <v>310</v>
      </c>
      <c r="F2675" s="82">
        <v>-4.8513160161833309</v>
      </c>
      <c r="G2675" s="81">
        <v>0</v>
      </c>
      <c r="H2675" s="80">
        <v>0</v>
      </c>
    </row>
    <row r="2676" spans="2:8" x14ac:dyDescent="0.6">
      <c r="B2676" s="75" t="s">
        <v>152</v>
      </c>
      <c r="C2676" s="75" t="str">
        <f t="shared" si="41"/>
        <v>Nebraska Chadron Arch</v>
      </c>
      <c r="D2676" s="97" t="s">
        <v>411</v>
      </c>
      <c r="E2676" s="83" t="s">
        <v>309</v>
      </c>
      <c r="F2676" s="82">
        <v>-4.8413160161833311</v>
      </c>
      <c r="G2676" s="81">
        <v>0</v>
      </c>
      <c r="H2676" s="80">
        <v>0</v>
      </c>
    </row>
    <row r="2677" spans="2:8" x14ac:dyDescent="0.6">
      <c r="B2677" s="75" t="s">
        <v>152</v>
      </c>
      <c r="C2677" s="75" t="str">
        <f t="shared" si="41"/>
        <v>Nebraska Chadron Arch</v>
      </c>
      <c r="D2677" s="97" t="s">
        <v>411</v>
      </c>
      <c r="E2677" s="83" t="s">
        <v>308</v>
      </c>
      <c r="F2677" s="82">
        <v>0</v>
      </c>
      <c r="G2677" s="81">
        <v>0</v>
      </c>
      <c r="H2677" s="80">
        <v>0</v>
      </c>
    </row>
    <row r="2678" spans="2:8" x14ac:dyDescent="0.6">
      <c r="B2678" s="75" t="s">
        <v>152</v>
      </c>
      <c r="C2678" s="75" t="str">
        <f t="shared" si="41"/>
        <v>Nebraska Chadron Arch</v>
      </c>
      <c r="D2678" s="97" t="s">
        <v>411</v>
      </c>
      <c r="E2678" s="83" t="s">
        <v>307</v>
      </c>
      <c r="F2678" s="82">
        <v>0.01</v>
      </c>
      <c r="G2678" s="81">
        <v>0</v>
      </c>
      <c r="H2678" s="80">
        <v>0</v>
      </c>
    </row>
    <row r="2679" spans="2:8" x14ac:dyDescent="0.6">
      <c r="B2679" s="75" t="s">
        <v>152</v>
      </c>
      <c r="C2679" s="75" t="str">
        <f t="shared" si="41"/>
        <v>Nebraska Chadron Arch</v>
      </c>
      <c r="D2679" s="97" t="s">
        <v>411</v>
      </c>
      <c r="E2679" s="83" t="s">
        <v>306</v>
      </c>
      <c r="F2679" s="82">
        <v>4.8513160161833309</v>
      </c>
      <c r="G2679" s="81">
        <v>0</v>
      </c>
      <c r="H2679" s="80">
        <v>0</v>
      </c>
    </row>
    <row r="2680" spans="2:8" x14ac:dyDescent="0.6">
      <c r="B2680" s="75" t="s">
        <v>152</v>
      </c>
      <c r="C2680" s="75" t="str">
        <f t="shared" si="41"/>
        <v>Nebraska Chadron Arch</v>
      </c>
      <c r="D2680" s="97" t="s">
        <v>411</v>
      </c>
      <c r="E2680" s="83" t="s">
        <v>305</v>
      </c>
      <c r="F2680" s="82">
        <v>4.8613160161833306</v>
      </c>
      <c r="G2680" s="81">
        <v>2.4801640810910719</v>
      </c>
      <c r="H2680" s="80">
        <v>124.00820405455359</v>
      </c>
    </row>
    <row r="2681" spans="2:8" x14ac:dyDescent="0.6">
      <c r="B2681" s="75" t="s">
        <v>152</v>
      </c>
      <c r="C2681" s="75" t="str">
        <f t="shared" si="41"/>
        <v>Nebraska Chadron Arch</v>
      </c>
      <c r="D2681" s="97" t="s">
        <v>411</v>
      </c>
      <c r="E2681" s="83" t="s">
        <v>304</v>
      </c>
      <c r="F2681" s="82">
        <v>9.7026320323666617</v>
      </c>
      <c r="G2681" s="81">
        <v>0</v>
      </c>
      <c r="H2681" s="80">
        <v>0</v>
      </c>
    </row>
    <row r="2682" spans="2:8" x14ac:dyDescent="0.6">
      <c r="B2682" s="75" t="s">
        <v>152</v>
      </c>
      <c r="C2682" s="75" t="str">
        <f t="shared" si="41"/>
        <v>Nebraska Chadron Arch</v>
      </c>
      <c r="D2682" s="97" t="s">
        <v>411</v>
      </c>
      <c r="E2682" s="83" t="s">
        <v>303</v>
      </c>
      <c r="F2682" s="82">
        <v>9.7126320323666615</v>
      </c>
      <c r="G2682" s="81">
        <v>0.17237733098777314</v>
      </c>
      <c r="H2682" s="80">
        <v>8.6188665493886578</v>
      </c>
    </row>
    <row r="2683" spans="2:8" x14ac:dyDescent="0.6">
      <c r="B2683" s="75" t="s">
        <v>152</v>
      </c>
      <c r="C2683" s="75" t="str">
        <f t="shared" si="41"/>
        <v>Nebraska Chadron Arch</v>
      </c>
      <c r="D2683" s="97" t="s">
        <v>411</v>
      </c>
      <c r="E2683" s="83" t="s">
        <v>302</v>
      </c>
      <c r="F2683" s="82">
        <v>14.553948048549994</v>
      </c>
      <c r="G2683" s="81">
        <v>0</v>
      </c>
      <c r="H2683" s="80">
        <v>0</v>
      </c>
    </row>
    <row r="2684" spans="2:8" x14ac:dyDescent="0.6">
      <c r="B2684" s="75" t="s">
        <v>152</v>
      </c>
      <c r="C2684" s="75" t="str">
        <f t="shared" si="41"/>
        <v>Nebraska Chadron Arch</v>
      </c>
      <c r="D2684" s="97" t="s">
        <v>411</v>
      </c>
      <c r="E2684" s="83" t="s">
        <v>301</v>
      </c>
      <c r="F2684" s="82">
        <v>14.563948048549994</v>
      </c>
      <c r="G2684" s="81">
        <v>0.82296628443066921</v>
      </c>
      <c r="H2684" s="80">
        <v>41.148314221533461</v>
      </c>
    </row>
    <row r="2685" spans="2:8" x14ac:dyDescent="0.6">
      <c r="B2685" s="75" t="s">
        <v>152</v>
      </c>
      <c r="C2685" s="75" t="str">
        <f t="shared" si="41"/>
        <v>Nebraska Chadron Arch</v>
      </c>
      <c r="D2685" s="97" t="s">
        <v>411</v>
      </c>
      <c r="E2685" s="83" t="s">
        <v>300</v>
      </c>
      <c r="F2685" s="82">
        <v>19.405264064733323</v>
      </c>
      <c r="G2685" s="81">
        <v>0</v>
      </c>
      <c r="H2685" s="80">
        <v>0</v>
      </c>
    </row>
    <row r="2686" spans="2:8" x14ac:dyDescent="0.6">
      <c r="B2686" s="75" t="s">
        <v>152</v>
      </c>
      <c r="C2686" s="75" t="str">
        <f t="shared" si="41"/>
        <v>Nebraska Chadron Arch</v>
      </c>
      <c r="D2686" s="97" t="s">
        <v>411</v>
      </c>
      <c r="E2686" s="83" t="s">
        <v>299</v>
      </c>
      <c r="F2686" s="82">
        <v>19.415264064733325</v>
      </c>
      <c r="G2686" s="81">
        <v>1.5096794293811169</v>
      </c>
      <c r="H2686" s="80">
        <v>75.483971469055845</v>
      </c>
    </row>
    <row r="2687" spans="2:8" x14ac:dyDescent="0.6">
      <c r="B2687" s="75" t="s">
        <v>152</v>
      </c>
      <c r="C2687" s="75" t="str">
        <f t="shared" si="41"/>
        <v>Nebraska Chadron Arch</v>
      </c>
      <c r="D2687" s="97" t="s">
        <v>411</v>
      </c>
      <c r="E2687" s="83" t="s">
        <v>298</v>
      </c>
      <c r="F2687" s="82">
        <v>24.256580080916656</v>
      </c>
      <c r="G2687" s="81">
        <v>0</v>
      </c>
      <c r="H2687" s="80">
        <v>0</v>
      </c>
    </row>
    <row r="2688" spans="2:8" x14ac:dyDescent="0.6">
      <c r="B2688" s="75" t="s">
        <v>152</v>
      </c>
      <c r="C2688" s="75" t="str">
        <f t="shared" si="41"/>
        <v>Nebraska Chadron Arch</v>
      </c>
      <c r="D2688" s="97" t="s">
        <v>411</v>
      </c>
      <c r="E2688" s="83" t="s">
        <v>297</v>
      </c>
      <c r="F2688" s="82">
        <v>24.266580080916658</v>
      </c>
      <c r="G2688" s="81">
        <v>2.8484528019041573</v>
      </c>
      <c r="H2688" s="80">
        <v>142.42264009520787</v>
      </c>
    </row>
    <row r="2689" spans="2:8" x14ac:dyDescent="0.6">
      <c r="B2689" s="75" t="s">
        <v>152</v>
      </c>
      <c r="C2689" s="75" t="str">
        <f t="shared" si="41"/>
        <v>Nebraska Chadron Arch</v>
      </c>
      <c r="D2689" s="97" t="s">
        <v>411</v>
      </c>
      <c r="E2689" s="83" t="s">
        <v>296</v>
      </c>
      <c r="F2689" s="82">
        <v>29.107896097099989</v>
      </c>
      <c r="G2689" s="81">
        <v>0</v>
      </c>
      <c r="H2689" s="80">
        <v>0</v>
      </c>
    </row>
    <row r="2690" spans="2:8" x14ac:dyDescent="0.6">
      <c r="B2690" s="75" t="s">
        <v>152</v>
      </c>
      <c r="C2690" s="75" t="str">
        <f t="shared" si="41"/>
        <v>Nebraska Chadron Arch</v>
      </c>
      <c r="D2690" s="97" t="s">
        <v>411</v>
      </c>
      <c r="E2690" s="83" t="s">
        <v>295</v>
      </c>
      <c r="F2690" s="82">
        <v>29.11789609709999</v>
      </c>
      <c r="G2690" s="81">
        <v>0.6560690423501867</v>
      </c>
      <c r="H2690" s="80">
        <v>32.803452117509337</v>
      </c>
    </row>
    <row r="2691" spans="2:8" x14ac:dyDescent="0.6">
      <c r="B2691" s="75" t="s">
        <v>152</v>
      </c>
      <c r="C2691" s="75" t="str">
        <f t="shared" si="41"/>
        <v>Nebraska Chadron Arch</v>
      </c>
      <c r="D2691" s="97" t="s">
        <v>411</v>
      </c>
      <c r="E2691" s="83" t="s">
        <v>294</v>
      </c>
      <c r="F2691" s="82">
        <v>33.959212113283321</v>
      </c>
      <c r="G2691" s="81">
        <v>0</v>
      </c>
      <c r="H2691" s="80">
        <v>0</v>
      </c>
    </row>
    <row r="2692" spans="2:8" x14ac:dyDescent="0.6">
      <c r="B2692" s="75" t="s">
        <v>152</v>
      </c>
      <c r="C2692" s="75" t="str">
        <f t="shared" si="41"/>
        <v>Nebraska Chadron Arch</v>
      </c>
      <c r="D2692" s="97" t="s">
        <v>411</v>
      </c>
      <c r="E2692" s="83" t="s">
        <v>293</v>
      </c>
      <c r="F2692" s="82">
        <v>33.969212113283319</v>
      </c>
      <c r="G2692" s="81">
        <v>0.41764827584614395</v>
      </c>
      <c r="H2692" s="80">
        <v>20.882413792307197</v>
      </c>
    </row>
    <row r="2693" spans="2:8" x14ac:dyDescent="0.6">
      <c r="B2693" s="75" t="s">
        <v>152</v>
      </c>
      <c r="C2693" s="75" t="str">
        <f t="shared" ref="C2693:C2756" si="42">IF(D2693="",C2692,D2693)</f>
        <v>Nebraska Chadron Arch</v>
      </c>
      <c r="D2693" s="97" t="s">
        <v>411</v>
      </c>
      <c r="E2693" s="83" t="s">
        <v>292</v>
      </c>
      <c r="F2693" s="82">
        <v>38.810528129466647</v>
      </c>
      <c r="G2693" s="81">
        <v>0</v>
      </c>
      <c r="H2693" s="80">
        <v>0</v>
      </c>
    </row>
    <row r="2694" spans="2:8" x14ac:dyDescent="0.6">
      <c r="B2694" s="75" t="s">
        <v>152</v>
      </c>
      <c r="C2694" s="75" t="str">
        <f t="shared" si="42"/>
        <v>Nebraska Chadron Arch</v>
      </c>
      <c r="D2694" s="97" t="s">
        <v>411</v>
      </c>
      <c r="E2694" s="83" t="s">
        <v>291</v>
      </c>
      <c r="F2694" s="82">
        <v>38.820528129466645</v>
      </c>
      <c r="G2694" s="81">
        <v>4.0820908214458003E-2</v>
      </c>
      <c r="H2694" s="80">
        <v>2.0410454107229001</v>
      </c>
    </row>
    <row r="2695" spans="2:8" x14ac:dyDescent="0.6">
      <c r="B2695" s="75" t="s">
        <v>152</v>
      </c>
      <c r="C2695" s="75" t="str">
        <f t="shared" si="42"/>
        <v>Nebraska Chadron Arch</v>
      </c>
      <c r="D2695" s="97" t="s">
        <v>411</v>
      </c>
      <c r="E2695" s="83" t="s">
        <v>290</v>
      </c>
      <c r="F2695" s="82">
        <v>43.66184414564998</v>
      </c>
      <c r="G2695" s="81">
        <v>0</v>
      </c>
      <c r="H2695" s="80">
        <v>0</v>
      </c>
    </row>
    <row r="2696" spans="2:8" x14ac:dyDescent="0.6">
      <c r="B2696" s="75" t="s">
        <v>152</v>
      </c>
      <c r="C2696" s="75" t="str">
        <f t="shared" si="42"/>
        <v>Nebraska Chadron Arch</v>
      </c>
      <c r="D2696" s="97" t="s">
        <v>411</v>
      </c>
      <c r="E2696" s="83" t="s">
        <v>289</v>
      </c>
      <c r="F2696" s="82">
        <v>43.671844145649978</v>
      </c>
      <c r="G2696" s="81">
        <v>9.0958295599120279E-3</v>
      </c>
      <c r="H2696" s="80">
        <v>0.45479147799560138</v>
      </c>
    </row>
    <row r="2697" spans="2:8" x14ac:dyDescent="0.6">
      <c r="B2697" s="75" t="s">
        <v>152</v>
      </c>
      <c r="C2697" s="75" t="str">
        <f t="shared" si="42"/>
        <v>Nebraska Chadron Arch</v>
      </c>
      <c r="D2697" s="97" t="s">
        <v>411</v>
      </c>
      <c r="E2697" s="83" t="s">
        <v>288</v>
      </c>
      <c r="F2697" s="82">
        <v>48.513160161833312</v>
      </c>
      <c r="G2697" s="81">
        <v>0</v>
      </c>
      <c r="H2697" s="80">
        <v>0</v>
      </c>
    </row>
    <row r="2698" spans="2:8" x14ac:dyDescent="0.6">
      <c r="B2698" s="75" t="s">
        <v>152</v>
      </c>
      <c r="C2698" s="75" t="str">
        <f t="shared" si="42"/>
        <v>Nebraska Chadron Arch</v>
      </c>
      <c r="D2698" s="97" t="s">
        <v>411</v>
      </c>
      <c r="E2698" s="83" t="s">
        <v>287</v>
      </c>
      <c r="F2698" s="82">
        <v>48.52316016183331</v>
      </c>
      <c r="G2698" s="81">
        <v>0.15287149237322964</v>
      </c>
      <c r="H2698" s="80">
        <v>7.6435746186614821</v>
      </c>
    </row>
    <row r="2699" spans="2:8" x14ac:dyDescent="0.6">
      <c r="B2699" s="75" t="s">
        <v>152</v>
      </c>
      <c r="C2699" s="75" t="str">
        <f t="shared" si="42"/>
        <v>Nebraska Chadron Arch</v>
      </c>
      <c r="D2699" s="97" t="s">
        <v>411</v>
      </c>
      <c r="E2699" s="83" t="s">
        <v>286</v>
      </c>
      <c r="F2699" s="82">
        <v>53.364476178016645</v>
      </c>
      <c r="G2699" s="81">
        <v>0</v>
      </c>
      <c r="H2699" s="80">
        <v>0</v>
      </c>
    </row>
    <row r="2700" spans="2:8" x14ac:dyDescent="0.6">
      <c r="B2700" s="75" t="s">
        <v>152</v>
      </c>
      <c r="C2700" s="75" t="str">
        <f t="shared" si="42"/>
        <v>Nebraska Chadron Arch</v>
      </c>
      <c r="D2700" s="97" t="s">
        <v>411</v>
      </c>
      <c r="E2700" s="83" t="s">
        <v>285</v>
      </c>
      <c r="F2700" s="82">
        <v>53.374476178016643</v>
      </c>
      <c r="G2700" s="81">
        <v>9.8283331483988864E-2</v>
      </c>
      <c r="H2700" s="80">
        <v>4.9141665741994434</v>
      </c>
    </row>
    <row r="2701" spans="2:8" x14ac:dyDescent="0.6">
      <c r="B2701" s="75" t="s">
        <v>152</v>
      </c>
      <c r="C2701" s="75" t="str">
        <f t="shared" si="42"/>
        <v>Nebraska Chadron Arch</v>
      </c>
      <c r="D2701" s="97" t="s">
        <v>411</v>
      </c>
      <c r="E2701" s="83" t="s">
        <v>284</v>
      </c>
      <c r="F2701" s="82">
        <v>58.215792194199977</v>
      </c>
      <c r="G2701" s="81">
        <v>0</v>
      </c>
      <c r="H2701" s="80">
        <v>0</v>
      </c>
    </row>
    <row r="2702" spans="2:8" ht="13.75" thickBot="1" x14ac:dyDescent="0.75">
      <c r="B2702" s="75" t="s">
        <v>152</v>
      </c>
      <c r="C2702" s="75" t="str">
        <f t="shared" si="42"/>
        <v>Nebraska Chadron Arch</v>
      </c>
      <c r="D2702" s="98" t="s">
        <v>411</v>
      </c>
      <c r="E2702" s="79" t="s">
        <v>282</v>
      </c>
      <c r="F2702" s="78">
        <v>58.225792194199975</v>
      </c>
      <c r="G2702" s="77">
        <v>6.3999612812472045E-2</v>
      </c>
      <c r="H2702" s="76">
        <v>3.1999806406236022</v>
      </c>
    </row>
    <row r="2703" spans="2:8" x14ac:dyDescent="0.6">
      <c r="B2703" s="75" t="s">
        <v>152</v>
      </c>
      <c r="C2703" s="75" t="str">
        <f t="shared" si="42"/>
        <v>Nebraska Denver Basin</v>
      </c>
      <c r="D2703" s="96" t="s">
        <v>410</v>
      </c>
      <c r="E2703" s="87" t="s">
        <v>320</v>
      </c>
      <c r="F2703" s="86">
        <v>-29.107896097099989</v>
      </c>
      <c r="G2703" s="85">
        <v>0.47243213783662857</v>
      </c>
      <c r="H2703" s="84">
        <v>23.62160689183143</v>
      </c>
    </row>
    <row r="2704" spans="2:8" x14ac:dyDescent="0.6">
      <c r="B2704" s="75" t="s">
        <v>152</v>
      </c>
      <c r="C2704" s="75" t="str">
        <f t="shared" si="42"/>
        <v>Nebraska Denver Basin</v>
      </c>
      <c r="D2704" s="97" t="s">
        <v>410</v>
      </c>
      <c r="E2704" s="83" t="s">
        <v>319</v>
      </c>
      <c r="F2704" s="82">
        <v>-29.097896097099987</v>
      </c>
      <c r="G2704" s="81">
        <v>0</v>
      </c>
      <c r="H2704" s="80">
        <v>0</v>
      </c>
    </row>
    <row r="2705" spans="2:8" x14ac:dyDescent="0.6">
      <c r="B2705" s="75" t="s">
        <v>152</v>
      </c>
      <c r="C2705" s="75" t="str">
        <f t="shared" si="42"/>
        <v>Nebraska Denver Basin</v>
      </c>
      <c r="D2705" s="97" t="s">
        <v>410</v>
      </c>
      <c r="E2705" s="83" t="s">
        <v>318</v>
      </c>
      <c r="F2705" s="82">
        <v>-24.256580080916656</v>
      </c>
      <c r="G2705" s="81">
        <v>1.3111575219936635E-2</v>
      </c>
      <c r="H2705" s="80">
        <v>0.65557876099683177</v>
      </c>
    </row>
    <row r="2706" spans="2:8" x14ac:dyDescent="0.6">
      <c r="B2706" s="75" t="s">
        <v>152</v>
      </c>
      <c r="C2706" s="75" t="str">
        <f t="shared" si="42"/>
        <v>Nebraska Denver Basin</v>
      </c>
      <c r="D2706" s="97" t="s">
        <v>410</v>
      </c>
      <c r="E2706" s="83" t="s">
        <v>317</v>
      </c>
      <c r="F2706" s="82">
        <v>-24.246580080916655</v>
      </c>
      <c r="G2706" s="81">
        <v>0</v>
      </c>
      <c r="H2706" s="80">
        <v>0</v>
      </c>
    </row>
    <row r="2707" spans="2:8" x14ac:dyDescent="0.6">
      <c r="B2707" s="75" t="s">
        <v>152</v>
      </c>
      <c r="C2707" s="75" t="str">
        <f t="shared" si="42"/>
        <v>Nebraska Denver Basin</v>
      </c>
      <c r="D2707" s="97" t="s">
        <v>410</v>
      </c>
      <c r="E2707" s="83" t="s">
        <v>316</v>
      </c>
      <c r="F2707" s="82">
        <v>-19.405264064733323</v>
      </c>
      <c r="G2707" s="81">
        <v>0</v>
      </c>
      <c r="H2707" s="80">
        <v>0</v>
      </c>
    </row>
    <row r="2708" spans="2:8" x14ac:dyDescent="0.6">
      <c r="B2708" s="75" t="s">
        <v>152</v>
      </c>
      <c r="C2708" s="75" t="str">
        <f t="shared" si="42"/>
        <v>Nebraska Denver Basin</v>
      </c>
      <c r="D2708" s="97" t="s">
        <v>410</v>
      </c>
      <c r="E2708" s="83" t="s">
        <v>315</v>
      </c>
      <c r="F2708" s="82">
        <v>-19.395264064733322</v>
      </c>
      <c r="G2708" s="81">
        <v>0</v>
      </c>
      <c r="H2708" s="80">
        <v>0</v>
      </c>
    </row>
    <row r="2709" spans="2:8" x14ac:dyDescent="0.6">
      <c r="B2709" s="75" t="s">
        <v>152</v>
      </c>
      <c r="C2709" s="75" t="str">
        <f t="shared" si="42"/>
        <v>Nebraska Denver Basin</v>
      </c>
      <c r="D2709" s="97" t="s">
        <v>410</v>
      </c>
      <c r="E2709" s="83" t="s">
        <v>314</v>
      </c>
      <c r="F2709" s="82">
        <v>-14.553948048549994</v>
      </c>
      <c r="G2709" s="81">
        <v>8.9136544560406414E-2</v>
      </c>
      <c r="H2709" s="80">
        <v>4.4568272280203205</v>
      </c>
    </row>
    <row r="2710" spans="2:8" x14ac:dyDescent="0.6">
      <c r="B2710" s="75" t="s">
        <v>152</v>
      </c>
      <c r="C2710" s="75" t="str">
        <f t="shared" si="42"/>
        <v>Nebraska Denver Basin</v>
      </c>
      <c r="D2710" s="97" t="s">
        <v>410</v>
      </c>
      <c r="E2710" s="83" t="s">
        <v>313</v>
      </c>
      <c r="F2710" s="82">
        <v>-14.543948048549995</v>
      </c>
      <c r="G2710" s="81">
        <v>0</v>
      </c>
      <c r="H2710" s="80">
        <v>0</v>
      </c>
    </row>
    <row r="2711" spans="2:8" x14ac:dyDescent="0.6">
      <c r="B2711" s="75" t="s">
        <v>152</v>
      </c>
      <c r="C2711" s="75" t="str">
        <f t="shared" si="42"/>
        <v>Nebraska Denver Basin</v>
      </c>
      <c r="D2711" s="97" t="s">
        <v>410</v>
      </c>
      <c r="E2711" s="83" t="s">
        <v>312</v>
      </c>
      <c r="F2711" s="82">
        <v>-9.7026320323666617</v>
      </c>
      <c r="G2711" s="81">
        <v>0</v>
      </c>
      <c r="H2711" s="80">
        <v>0</v>
      </c>
    </row>
    <row r="2712" spans="2:8" x14ac:dyDescent="0.6">
      <c r="B2712" s="75" t="s">
        <v>152</v>
      </c>
      <c r="C2712" s="75" t="str">
        <f t="shared" si="42"/>
        <v>Nebraska Denver Basin</v>
      </c>
      <c r="D2712" s="97" t="s">
        <v>410</v>
      </c>
      <c r="E2712" s="83" t="s">
        <v>311</v>
      </c>
      <c r="F2712" s="82">
        <v>-9.6926320323666619</v>
      </c>
      <c r="G2712" s="81">
        <v>0</v>
      </c>
      <c r="H2712" s="80">
        <v>0</v>
      </c>
    </row>
    <row r="2713" spans="2:8" x14ac:dyDescent="0.6">
      <c r="B2713" s="75" t="s">
        <v>152</v>
      </c>
      <c r="C2713" s="75" t="str">
        <f t="shared" si="42"/>
        <v>Nebraska Denver Basin</v>
      </c>
      <c r="D2713" s="97" t="s">
        <v>410</v>
      </c>
      <c r="E2713" s="83" t="s">
        <v>310</v>
      </c>
      <c r="F2713" s="82">
        <v>-4.8513160161833309</v>
      </c>
      <c r="G2713" s="81">
        <v>7.9179899115753051E-3</v>
      </c>
      <c r="H2713" s="80">
        <v>0.39589949557876519</v>
      </c>
    </row>
    <row r="2714" spans="2:8" x14ac:dyDescent="0.6">
      <c r="B2714" s="75" t="s">
        <v>152</v>
      </c>
      <c r="C2714" s="75" t="str">
        <f t="shared" si="42"/>
        <v>Nebraska Denver Basin</v>
      </c>
      <c r="D2714" s="97" t="s">
        <v>410</v>
      </c>
      <c r="E2714" s="83" t="s">
        <v>309</v>
      </c>
      <c r="F2714" s="82">
        <v>-4.8413160161833311</v>
      </c>
      <c r="G2714" s="81">
        <v>0</v>
      </c>
      <c r="H2714" s="80">
        <v>0</v>
      </c>
    </row>
    <row r="2715" spans="2:8" x14ac:dyDescent="0.6">
      <c r="B2715" s="75" t="s">
        <v>152</v>
      </c>
      <c r="C2715" s="75" t="str">
        <f t="shared" si="42"/>
        <v>Nebraska Denver Basin</v>
      </c>
      <c r="D2715" s="97" t="s">
        <v>410</v>
      </c>
      <c r="E2715" s="83" t="s">
        <v>308</v>
      </c>
      <c r="F2715" s="82">
        <v>0</v>
      </c>
      <c r="G2715" s="81">
        <v>8.6522522660791842E-2</v>
      </c>
      <c r="H2715" s="80">
        <v>4.3261261330395921</v>
      </c>
    </row>
    <row r="2716" spans="2:8" x14ac:dyDescent="0.6">
      <c r="B2716" s="75" t="s">
        <v>152</v>
      </c>
      <c r="C2716" s="75" t="str">
        <f t="shared" si="42"/>
        <v>Nebraska Denver Basin</v>
      </c>
      <c r="D2716" s="97" t="s">
        <v>410</v>
      </c>
      <c r="E2716" s="83" t="s">
        <v>307</v>
      </c>
      <c r="F2716" s="82">
        <v>0.01</v>
      </c>
      <c r="G2716" s="81">
        <v>0</v>
      </c>
      <c r="H2716" s="80">
        <v>0</v>
      </c>
    </row>
    <row r="2717" spans="2:8" x14ac:dyDescent="0.6">
      <c r="B2717" s="75" t="s">
        <v>152</v>
      </c>
      <c r="C2717" s="75" t="str">
        <f t="shared" si="42"/>
        <v>Nebraska Denver Basin</v>
      </c>
      <c r="D2717" s="97" t="s">
        <v>410</v>
      </c>
      <c r="E2717" s="83" t="s">
        <v>306</v>
      </c>
      <c r="F2717" s="82">
        <v>4.8513160161833309</v>
      </c>
      <c r="G2717" s="81">
        <v>0</v>
      </c>
      <c r="H2717" s="80">
        <v>0</v>
      </c>
    </row>
    <row r="2718" spans="2:8" x14ac:dyDescent="0.6">
      <c r="B2718" s="75" t="s">
        <v>152</v>
      </c>
      <c r="C2718" s="75" t="str">
        <f t="shared" si="42"/>
        <v>Nebraska Denver Basin</v>
      </c>
      <c r="D2718" s="97" t="s">
        <v>410</v>
      </c>
      <c r="E2718" s="83" t="s">
        <v>305</v>
      </c>
      <c r="F2718" s="82">
        <v>4.8613160161833306</v>
      </c>
      <c r="G2718" s="81">
        <v>182.77017145502685</v>
      </c>
      <c r="H2718" s="80">
        <v>9138.5085727513415</v>
      </c>
    </row>
    <row r="2719" spans="2:8" x14ac:dyDescent="0.6">
      <c r="B2719" s="75" t="s">
        <v>152</v>
      </c>
      <c r="C2719" s="75" t="str">
        <f t="shared" si="42"/>
        <v>Nebraska Denver Basin</v>
      </c>
      <c r="D2719" s="97" t="s">
        <v>410</v>
      </c>
      <c r="E2719" s="83" t="s">
        <v>304</v>
      </c>
      <c r="F2719" s="82">
        <v>9.7026320323666617</v>
      </c>
      <c r="G2719" s="81">
        <v>0</v>
      </c>
      <c r="H2719" s="80">
        <v>0</v>
      </c>
    </row>
    <row r="2720" spans="2:8" x14ac:dyDescent="0.6">
      <c r="B2720" s="75" t="s">
        <v>152</v>
      </c>
      <c r="C2720" s="75" t="str">
        <f t="shared" si="42"/>
        <v>Nebraska Denver Basin</v>
      </c>
      <c r="D2720" s="97" t="s">
        <v>410</v>
      </c>
      <c r="E2720" s="83" t="s">
        <v>303</v>
      </c>
      <c r="F2720" s="82">
        <v>9.7126320323666615</v>
      </c>
      <c r="G2720" s="81">
        <v>23.286504092763082</v>
      </c>
      <c r="H2720" s="80">
        <v>1164.325204638154</v>
      </c>
    </row>
    <row r="2721" spans="2:8" x14ac:dyDescent="0.6">
      <c r="B2721" s="75" t="s">
        <v>152</v>
      </c>
      <c r="C2721" s="75" t="str">
        <f t="shared" si="42"/>
        <v>Nebraska Denver Basin</v>
      </c>
      <c r="D2721" s="97" t="s">
        <v>410</v>
      </c>
      <c r="E2721" s="83" t="s">
        <v>302</v>
      </c>
      <c r="F2721" s="82">
        <v>14.553948048549994</v>
      </c>
      <c r="G2721" s="81">
        <v>0</v>
      </c>
      <c r="H2721" s="80">
        <v>0</v>
      </c>
    </row>
    <row r="2722" spans="2:8" x14ac:dyDescent="0.6">
      <c r="B2722" s="75" t="s">
        <v>152</v>
      </c>
      <c r="C2722" s="75" t="str">
        <f t="shared" si="42"/>
        <v>Nebraska Denver Basin</v>
      </c>
      <c r="D2722" s="97" t="s">
        <v>410</v>
      </c>
      <c r="E2722" s="83" t="s">
        <v>301</v>
      </c>
      <c r="F2722" s="82">
        <v>14.563948048549994</v>
      </c>
      <c r="G2722" s="81">
        <v>59.70799386908714</v>
      </c>
      <c r="H2722" s="80">
        <v>2985.399693454357</v>
      </c>
    </row>
    <row r="2723" spans="2:8" x14ac:dyDescent="0.6">
      <c r="B2723" s="75" t="s">
        <v>152</v>
      </c>
      <c r="C2723" s="75" t="str">
        <f t="shared" si="42"/>
        <v>Nebraska Denver Basin</v>
      </c>
      <c r="D2723" s="97" t="s">
        <v>410</v>
      </c>
      <c r="E2723" s="83" t="s">
        <v>300</v>
      </c>
      <c r="F2723" s="82">
        <v>19.405264064733323</v>
      </c>
      <c r="G2723" s="81">
        <v>0</v>
      </c>
      <c r="H2723" s="80">
        <v>0</v>
      </c>
    </row>
    <row r="2724" spans="2:8" x14ac:dyDescent="0.6">
      <c r="B2724" s="75" t="s">
        <v>152</v>
      </c>
      <c r="C2724" s="75" t="str">
        <f t="shared" si="42"/>
        <v>Nebraska Denver Basin</v>
      </c>
      <c r="D2724" s="97" t="s">
        <v>410</v>
      </c>
      <c r="E2724" s="83" t="s">
        <v>299</v>
      </c>
      <c r="F2724" s="82">
        <v>19.415264064733325</v>
      </c>
      <c r="G2724" s="81">
        <v>25.92940191050873</v>
      </c>
      <c r="H2724" s="80">
        <v>1296.4700955254364</v>
      </c>
    </row>
    <row r="2725" spans="2:8" x14ac:dyDescent="0.6">
      <c r="B2725" s="75" t="s">
        <v>152</v>
      </c>
      <c r="C2725" s="75" t="str">
        <f t="shared" si="42"/>
        <v>Nebraska Denver Basin</v>
      </c>
      <c r="D2725" s="97" t="s">
        <v>410</v>
      </c>
      <c r="E2725" s="83" t="s">
        <v>298</v>
      </c>
      <c r="F2725" s="82">
        <v>24.256580080916656</v>
      </c>
      <c r="G2725" s="81">
        <v>0</v>
      </c>
      <c r="H2725" s="80">
        <v>0</v>
      </c>
    </row>
    <row r="2726" spans="2:8" x14ac:dyDescent="0.6">
      <c r="B2726" s="75" t="s">
        <v>152</v>
      </c>
      <c r="C2726" s="75" t="str">
        <f t="shared" si="42"/>
        <v>Nebraska Denver Basin</v>
      </c>
      <c r="D2726" s="97" t="s">
        <v>410</v>
      </c>
      <c r="E2726" s="83" t="s">
        <v>297</v>
      </c>
      <c r="F2726" s="82">
        <v>24.266580080916658</v>
      </c>
      <c r="G2726" s="81">
        <v>10.324238970219035</v>
      </c>
      <c r="H2726" s="80">
        <v>516.21194851095174</v>
      </c>
    </row>
    <row r="2727" spans="2:8" x14ac:dyDescent="0.6">
      <c r="B2727" s="75" t="s">
        <v>152</v>
      </c>
      <c r="C2727" s="75" t="str">
        <f t="shared" si="42"/>
        <v>Nebraska Denver Basin</v>
      </c>
      <c r="D2727" s="97" t="s">
        <v>410</v>
      </c>
      <c r="E2727" s="83" t="s">
        <v>296</v>
      </c>
      <c r="F2727" s="82">
        <v>29.107896097099989</v>
      </c>
      <c r="G2727" s="81">
        <v>0</v>
      </c>
      <c r="H2727" s="80">
        <v>0</v>
      </c>
    </row>
    <row r="2728" spans="2:8" x14ac:dyDescent="0.6">
      <c r="B2728" s="75" t="s">
        <v>152</v>
      </c>
      <c r="C2728" s="75" t="str">
        <f t="shared" si="42"/>
        <v>Nebraska Denver Basin</v>
      </c>
      <c r="D2728" s="97" t="s">
        <v>410</v>
      </c>
      <c r="E2728" s="83" t="s">
        <v>295</v>
      </c>
      <c r="F2728" s="82">
        <v>29.11789609709999</v>
      </c>
      <c r="G2728" s="81">
        <v>5.7321044072748775</v>
      </c>
      <c r="H2728" s="80">
        <v>286.60522036374385</v>
      </c>
    </row>
    <row r="2729" spans="2:8" x14ac:dyDescent="0.6">
      <c r="B2729" s="75" t="s">
        <v>152</v>
      </c>
      <c r="C2729" s="75" t="str">
        <f t="shared" si="42"/>
        <v>Nebraska Denver Basin</v>
      </c>
      <c r="D2729" s="97" t="s">
        <v>410</v>
      </c>
      <c r="E2729" s="83" t="s">
        <v>294</v>
      </c>
      <c r="F2729" s="82">
        <v>33.959212113283321</v>
      </c>
      <c r="G2729" s="81">
        <v>0</v>
      </c>
      <c r="H2729" s="80">
        <v>0</v>
      </c>
    </row>
    <row r="2730" spans="2:8" x14ac:dyDescent="0.6">
      <c r="B2730" s="75" t="s">
        <v>152</v>
      </c>
      <c r="C2730" s="75" t="str">
        <f t="shared" si="42"/>
        <v>Nebraska Denver Basin</v>
      </c>
      <c r="D2730" s="97" t="s">
        <v>410</v>
      </c>
      <c r="E2730" s="83" t="s">
        <v>293</v>
      </c>
      <c r="F2730" s="82">
        <v>33.969212113283319</v>
      </c>
      <c r="G2730" s="81">
        <v>4.9171175265011717</v>
      </c>
      <c r="H2730" s="80">
        <v>245.8558763250586</v>
      </c>
    </row>
    <row r="2731" spans="2:8" x14ac:dyDescent="0.6">
      <c r="B2731" s="75" t="s">
        <v>152</v>
      </c>
      <c r="C2731" s="75" t="str">
        <f t="shared" si="42"/>
        <v>Nebraska Denver Basin</v>
      </c>
      <c r="D2731" s="97" t="s">
        <v>410</v>
      </c>
      <c r="E2731" s="83" t="s">
        <v>292</v>
      </c>
      <c r="F2731" s="82">
        <v>38.810528129466647</v>
      </c>
      <c r="G2731" s="81">
        <v>0</v>
      </c>
      <c r="H2731" s="80">
        <v>0</v>
      </c>
    </row>
    <row r="2732" spans="2:8" x14ac:dyDescent="0.6">
      <c r="B2732" s="75" t="s">
        <v>152</v>
      </c>
      <c r="C2732" s="75" t="str">
        <f t="shared" si="42"/>
        <v>Nebraska Denver Basin</v>
      </c>
      <c r="D2732" s="97" t="s">
        <v>410</v>
      </c>
      <c r="E2732" s="83" t="s">
        <v>291</v>
      </c>
      <c r="F2732" s="82">
        <v>38.820528129466645</v>
      </c>
      <c r="G2732" s="81">
        <v>3.075018627057855</v>
      </c>
      <c r="H2732" s="80">
        <v>153.75093135289274</v>
      </c>
    </row>
    <row r="2733" spans="2:8" x14ac:dyDescent="0.6">
      <c r="B2733" s="75" t="s">
        <v>152</v>
      </c>
      <c r="C2733" s="75" t="str">
        <f t="shared" si="42"/>
        <v>Nebraska Denver Basin</v>
      </c>
      <c r="D2733" s="97" t="s">
        <v>410</v>
      </c>
      <c r="E2733" s="83" t="s">
        <v>290</v>
      </c>
      <c r="F2733" s="82">
        <v>43.66184414564998</v>
      </c>
      <c r="G2733" s="81">
        <v>0</v>
      </c>
      <c r="H2733" s="80">
        <v>0</v>
      </c>
    </row>
    <row r="2734" spans="2:8" x14ac:dyDescent="0.6">
      <c r="B2734" s="75" t="s">
        <v>152</v>
      </c>
      <c r="C2734" s="75" t="str">
        <f t="shared" si="42"/>
        <v>Nebraska Denver Basin</v>
      </c>
      <c r="D2734" s="97" t="s">
        <v>410</v>
      </c>
      <c r="E2734" s="83" t="s">
        <v>289</v>
      </c>
      <c r="F2734" s="82">
        <v>43.671844145649978</v>
      </c>
      <c r="G2734" s="81">
        <v>1.325863633287341</v>
      </c>
      <c r="H2734" s="80">
        <v>66.293181664367054</v>
      </c>
    </row>
    <row r="2735" spans="2:8" x14ac:dyDescent="0.6">
      <c r="B2735" s="75" t="s">
        <v>152</v>
      </c>
      <c r="C2735" s="75" t="str">
        <f t="shared" si="42"/>
        <v>Nebraska Denver Basin</v>
      </c>
      <c r="D2735" s="97" t="s">
        <v>410</v>
      </c>
      <c r="E2735" s="83" t="s">
        <v>288</v>
      </c>
      <c r="F2735" s="82">
        <v>48.513160161833312</v>
      </c>
      <c r="G2735" s="81">
        <v>0</v>
      </c>
      <c r="H2735" s="80">
        <v>0</v>
      </c>
    </row>
    <row r="2736" spans="2:8" x14ac:dyDescent="0.6">
      <c r="B2736" s="75" t="s">
        <v>152</v>
      </c>
      <c r="C2736" s="75" t="str">
        <f t="shared" si="42"/>
        <v>Nebraska Denver Basin</v>
      </c>
      <c r="D2736" s="97" t="s">
        <v>410</v>
      </c>
      <c r="E2736" s="83" t="s">
        <v>287</v>
      </c>
      <c r="F2736" s="82">
        <v>48.52316016183331</v>
      </c>
      <c r="G2736" s="81">
        <v>2.171059611488201</v>
      </c>
      <c r="H2736" s="80">
        <v>108.55298057441006</v>
      </c>
    </row>
    <row r="2737" spans="2:8" x14ac:dyDescent="0.6">
      <c r="B2737" s="75" t="s">
        <v>152</v>
      </c>
      <c r="C2737" s="75" t="str">
        <f t="shared" si="42"/>
        <v>Nebraska Denver Basin</v>
      </c>
      <c r="D2737" s="97" t="s">
        <v>410</v>
      </c>
      <c r="E2737" s="83" t="s">
        <v>286</v>
      </c>
      <c r="F2737" s="82">
        <v>53.364476178016645</v>
      </c>
      <c r="G2737" s="81">
        <v>0</v>
      </c>
      <c r="H2737" s="80">
        <v>0</v>
      </c>
    </row>
    <row r="2738" spans="2:8" x14ac:dyDescent="0.6">
      <c r="B2738" s="75" t="s">
        <v>152</v>
      </c>
      <c r="C2738" s="75" t="str">
        <f t="shared" si="42"/>
        <v>Nebraska Denver Basin</v>
      </c>
      <c r="D2738" s="97" t="s">
        <v>410</v>
      </c>
      <c r="E2738" s="83" t="s">
        <v>285</v>
      </c>
      <c r="F2738" s="82">
        <v>53.374476178016643</v>
      </c>
      <c r="G2738" s="81">
        <v>1.5329184308059949</v>
      </c>
      <c r="H2738" s="80">
        <v>76.645921540299753</v>
      </c>
    </row>
    <row r="2739" spans="2:8" x14ac:dyDescent="0.6">
      <c r="B2739" s="75" t="s">
        <v>152</v>
      </c>
      <c r="C2739" s="75" t="str">
        <f t="shared" si="42"/>
        <v>Nebraska Denver Basin</v>
      </c>
      <c r="D2739" s="97" t="s">
        <v>410</v>
      </c>
      <c r="E2739" s="83" t="s">
        <v>284</v>
      </c>
      <c r="F2739" s="82">
        <v>58.215792194199977</v>
      </c>
      <c r="G2739" s="81">
        <v>0</v>
      </c>
      <c r="H2739" s="80">
        <v>0</v>
      </c>
    </row>
    <row r="2740" spans="2:8" ht="13.75" thickBot="1" x14ac:dyDescent="0.75">
      <c r="B2740" s="75" t="s">
        <v>152</v>
      </c>
      <c r="C2740" s="75" t="str">
        <f t="shared" si="42"/>
        <v>Nebraska Denver Basin</v>
      </c>
      <c r="D2740" s="98" t="s">
        <v>410</v>
      </c>
      <c r="E2740" s="79" t="s">
        <v>282</v>
      </c>
      <c r="F2740" s="78">
        <v>58.225792194199975</v>
      </c>
      <c r="G2740" s="77">
        <v>2.869791206520667</v>
      </c>
      <c r="H2740" s="76">
        <v>143.48956032603334</v>
      </c>
    </row>
    <row r="2741" spans="2:8" x14ac:dyDescent="0.6">
      <c r="B2741" s="75" t="s">
        <v>160</v>
      </c>
      <c r="C2741" s="75" t="str">
        <f t="shared" si="42"/>
        <v>New Mexico Basin-And-Range Province</v>
      </c>
      <c r="D2741" s="96" t="s">
        <v>409</v>
      </c>
      <c r="E2741" s="87" t="s">
        <v>320</v>
      </c>
      <c r="F2741" s="86">
        <v>-29.107896097099989</v>
      </c>
      <c r="G2741" s="85">
        <v>0</v>
      </c>
      <c r="H2741" s="84">
        <v>0</v>
      </c>
    </row>
    <row r="2742" spans="2:8" x14ac:dyDescent="0.6">
      <c r="B2742" s="75" t="s">
        <v>160</v>
      </c>
      <c r="C2742" s="75" t="str">
        <f t="shared" si="42"/>
        <v>New Mexico Basin-And-Range Province</v>
      </c>
      <c r="D2742" s="97" t="s">
        <v>409</v>
      </c>
      <c r="E2742" s="83" t="s">
        <v>319</v>
      </c>
      <c r="F2742" s="82">
        <v>-29.097896097099987</v>
      </c>
      <c r="G2742" s="81">
        <v>0</v>
      </c>
      <c r="H2742" s="80">
        <v>0</v>
      </c>
    </row>
    <row r="2743" spans="2:8" x14ac:dyDescent="0.6">
      <c r="B2743" s="75" t="s">
        <v>160</v>
      </c>
      <c r="C2743" s="75" t="str">
        <f t="shared" si="42"/>
        <v>New Mexico Basin-And-Range Province</v>
      </c>
      <c r="D2743" s="97" t="s">
        <v>409</v>
      </c>
      <c r="E2743" s="83" t="s">
        <v>318</v>
      </c>
      <c r="F2743" s="82">
        <v>-24.256580080916656</v>
      </c>
      <c r="G2743" s="81">
        <v>0</v>
      </c>
      <c r="H2743" s="80">
        <v>0</v>
      </c>
    </row>
    <row r="2744" spans="2:8" x14ac:dyDescent="0.6">
      <c r="B2744" s="75" t="s">
        <v>160</v>
      </c>
      <c r="C2744" s="75" t="str">
        <f t="shared" si="42"/>
        <v>New Mexico Basin-And-Range Province</v>
      </c>
      <c r="D2744" s="97" t="s">
        <v>409</v>
      </c>
      <c r="E2744" s="83" t="s">
        <v>317</v>
      </c>
      <c r="F2744" s="82">
        <v>-24.246580080916655</v>
      </c>
      <c r="G2744" s="81">
        <v>0</v>
      </c>
      <c r="H2744" s="80">
        <v>0</v>
      </c>
    </row>
    <row r="2745" spans="2:8" x14ac:dyDescent="0.6">
      <c r="B2745" s="75" t="s">
        <v>160</v>
      </c>
      <c r="C2745" s="75" t="str">
        <f t="shared" si="42"/>
        <v>New Mexico Basin-And-Range Province</v>
      </c>
      <c r="D2745" s="97" t="s">
        <v>409</v>
      </c>
      <c r="E2745" s="83" t="s">
        <v>316</v>
      </c>
      <c r="F2745" s="82">
        <v>-19.405264064733323</v>
      </c>
      <c r="G2745" s="81">
        <v>0</v>
      </c>
      <c r="H2745" s="80">
        <v>0</v>
      </c>
    </row>
    <row r="2746" spans="2:8" x14ac:dyDescent="0.6">
      <c r="B2746" s="75" t="s">
        <v>160</v>
      </c>
      <c r="C2746" s="75" t="str">
        <f t="shared" si="42"/>
        <v>New Mexico Basin-And-Range Province</v>
      </c>
      <c r="D2746" s="97" t="s">
        <v>409</v>
      </c>
      <c r="E2746" s="83" t="s">
        <v>315</v>
      </c>
      <c r="F2746" s="82">
        <v>-19.395264064733322</v>
      </c>
      <c r="G2746" s="81">
        <v>0</v>
      </c>
      <c r="H2746" s="80">
        <v>0</v>
      </c>
    </row>
    <row r="2747" spans="2:8" x14ac:dyDescent="0.6">
      <c r="B2747" s="75" t="s">
        <v>160</v>
      </c>
      <c r="C2747" s="75" t="str">
        <f t="shared" si="42"/>
        <v>New Mexico Basin-And-Range Province</v>
      </c>
      <c r="D2747" s="97" t="s">
        <v>409</v>
      </c>
      <c r="E2747" s="83" t="s">
        <v>314</v>
      </c>
      <c r="F2747" s="82">
        <v>-14.553948048549994</v>
      </c>
      <c r="G2747" s="81">
        <v>0</v>
      </c>
      <c r="H2747" s="80">
        <v>0</v>
      </c>
    </row>
    <row r="2748" spans="2:8" x14ac:dyDescent="0.6">
      <c r="B2748" s="75" t="s">
        <v>160</v>
      </c>
      <c r="C2748" s="75" t="str">
        <f t="shared" si="42"/>
        <v>New Mexico Basin-And-Range Province</v>
      </c>
      <c r="D2748" s="97" t="s">
        <v>409</v>
      </c>
      <c r="E2748" s="83" t="s">
        <v>313</v>
      </c>
      <c r="F2748" s="82">
        <v>-14.543948048549995</v>
      </c>
      <c r="G2748" s="81">
        <v>0</v>
      </c>
      <c r="H2748" s="80">
        <v>0</v>
      </c>
    </row>
    <row r="2749" spans="2:8" x14ac:dyDescent="0.6">
      <c r="B2749" s="75" t="s">
        <v>160</v>
      </c>
      <c r="C2749" s="75" t="str">
        <f t="shared" si="42"/>
        <v>New Mexico Basin-And-Range Province</v>
      </c>
      <c r="D2749" s="97" t="s">
        <v>409</v>
      </c>
      <c r="E2749" s="83" t="s">
        <v>312</v>
      </c>
      <c r="F2749" s="82">
        <v>-9.7026320323666617</v>
      </c>
      <c r="G2749" s="81">
        <v>0</v>
      </c>
      <c r="H2749" s="80">
        <v>0</v>
      </c>
    </row>
    <row r="2750" spans="2:8" x14ac:dyDescent="0.6">
      <c r="B2750" s="75" t="s">
        <v>160</v>
      </c>
      <c r="C2750" s="75" t="str">
        <f t="shared" si="42"/>
        <v>New Mexico Basin-And-Range Province</v>
      </c>
      <c r="D2750" s="97" t="s">
        <v>409</v>
      </c>
      <c r="E2750" s="83" t="s">
        <v>311</v>
      </c>
      <c r="F2750" s="82">
        <v>-9.6926320323666619</v>
      </c>
      <c r="G2750" s="81">
        <v>0</v>
      </c>
      <c r="H2750" s="80">
        <v>0</v>
      </c>
    </row>
    <row r="2751" spans="2:8" x14ac:dyDescent="0.6">
      <c r="B2751" s="75" t="s">
        <v>160</v>
      </c>
      <c r="C2751" s="75" t="str">
        <f t="shared" si="42"/>
        <v>New Mexico Basin-And-Range Province</v>
      </c>
      <c r="D2751" s="97" t="s">
        <v>409</v>
      </c>
      <c r="E2751" s="83" t="s">
        <v>310</v>
      </c>
      <c r="F2751" s="82">
        <v>-4.8513160161833309</v>
      </c>
      <c r="G2751" s="81">
        <v>0</v>
      </c>
      <c r="H2751" s="80">
        <v>0</v>
      </c>
    </row>
    <row r="2752" spans="2:8" x14ac:dyDescent="0.6">
      <c r="B2752" s="75" t="s">
        <v>160</v>
      </c>
      <c r="C2752" s="75" t="str">
        <f t="shared" si="42"/>
        <v>New Mexico Basin-And-Range Province</v>
      </c>
      <c r="D2752" s="97" t="s">
        <v>409</v>
      </c>
      <c r="E2752" s="83" t="s">
        <v>309</v>
      </c>
      <c r="F2752" s="82">
        <v>-4.8413160161833311</v>
      </c>
      <c r="G2752" s="81">
        <v>0</v>
      </c>
      <c r="H2752" s="80">
        <v>0</v>
      </c>
    </row>
    <row r="2753" spans="2:8" x14ac:dyDescent="0.6">
      <c r="B2753" s="75" t="s">
        <v>160</v>
      </c>
      <c r="C2753" s="75" t="str">
        <f t="shared" si="42"/>
        <v>New Mexico Basin-And-Range Province</v>
      </c>
      <c r="D2753" s="97" t="s">
        <v>409</v>
      </c>
      <c r="E2753" s="83" t="s">
        <v>308</v>
      </c>
      <c r="F2753" s="82">
        <v>0</v>
      </c>
      <c r="G2753" s="81">
        <v>0</v>
      </c>
      <c r="H2753" s="80">
        <v>0</v>
      </c>
    </row>
    <row r="2754" spans="2:8" x14ac:dyDescent="0.6">
      <c r="B2754" s="75" t="s">
        <v>160</v>
      </c>
      <c r="C2754" s="75" t="str">
        <f t="shared" si="42"/>
        <v>New Mexico Basin-And-Range Province</v>
      </c>
      <c r="D2754" s="97" t="s">
        <v>409</v>
      </c>
      <c r="E2754" s="83" t="s">
        <v>307</v>
      </c>
      <c r="F2754" s="82">
        <v>0.01</v>
      </c>
      <c r="G2754" s="81">
        <v>0</v>
      </c>
      <c r="H2754" s="80">
        <v>0</v>
      </c>
    </row>
    <row r="2755" spans="2:8" x14ac:dyDescent="0.6">
      <c r="B2755" s="75" t="s">
        <v>160</v>
      </c>
      <c r="C2755" s="75" t="str">
        <f t="shared" si="42"/>
        <v>New Mexico Basin-And-Range Province</v>
      </c>
      <c r="D2755" s="97" t="s">
        <v>409</v>
      </c>
      <c r="E2755" s="83" t="s">
        <v>306</v>
      </c>
      <c r="F2755" s="82">
        <v>4.8513160161833309</v>
      </c>
      <c r="G2755" s="81">
        <v>0</v>
      </c>
      <c r="H2755" s="80">
        <v>0</v>
      </c>
    </row>
    <row r="2756" spans="2:8" x14ac:dyDescent="0.6">
      <c r="B2756" s="75" t="s">
        <v>160</v>
      </c>
      <c r="C2756" s="75" t="str">
        <f t="shared" si="42"/>
        <v>New Mexico Basin-And-Range Province</v>
      </c>
      <c r="D2756" s="97" t="s">
        <v>409</v>
      </c>
      <c r="E2756" s="83" t="s">
        <v>305</v>
      </c>
      <c r="F2756" s="82">
        <v>4.8613160161833306</v>
      </c>
      <c r="G2756" s="81">
        <v>3.7843010936503929</v>
      </c>
      <c r="H2756" s="80">
        <v>189.21505468251965</v>
      </c>
    </row>
    <row r="2757" spans="2:8" x14ac:dyDescent="0.6">
      <c r="B2757" s="75" t="s">
        <v>160</v>
      </c>
      <c r="C2757" s="75" t="str">
        <f t="shared" ref="C2757:C2820" si="43">IF(D2757="",C2756,D2757)</f>
        <v>New Mexico Basin-And-Range Province</v>
      </c>
      <c r="D2757" s="97" t="s">
        <v>409</v>
      </c>
      <c r="E2757" s="83" t="s">
        <v>304</v>
      </c>
      <c r="F2757" s="82">
        <v>9.7026320323666617</v>
      </c>
      <c r="G2757" s="81">
        <v>0</v>
      </c>
      <c r="H2757" s="80">
        <v>0</v>
      </c>
    </row>
    <row r="2758" spans="2:8" x14ac:dyDescent="0.6">
      <c r="B2758" s="75" t="s">
        <v>160</v>
      </c>
      <c r="C2758" s="75" t="str">
        <f t="shared" si="43"/>
        <v>New Mexico Basin-And-Range Province</v>
      </c>
      <c r="D2758" s="97" t="s">
        <v>409</v>
      </c>
      <c r="E2758" s="83" t="s">
        <v>303</v>
      </c>
      <c r="F2758" s="82">
        <v>9.7126320323666615</v>
      </c>
      <c r="G2758" s="81">
        <v>0.43877646059700681</v>
      </c>
      <c r="H2758" s="80">
        <v>21.93882302985034</v>
      </c>
    </row>
    <row r="2759" spans="2:8" x14ac:dyDescent="0.6">
      <c r="B2759" s="75" t="s">
        <v>160</v>
      </c>
      <c r="C2759" s="75" t="str">
        <f t="shared" si="43"/>
        <v>New Mexico Basin-And-Range Province</v>
      </c>
      <c r="D2759" s="97" t="s">
        <v>409</v>
      </c>
      <c r="E2759" s="83" t="s">
        <v>302</v>
      </c>
      <c r="F2759" s="82">
        <v>14.553948048549994</v>
      </c>
      <c r="G2759" s="81">
        <v>0</v>
      </c>
      <c r="H2759" s="80">
        <v>0</v>
      </c>
    </row>
    <row r="2760" spans="2:8" x14ac:dyDescent="0.6">
      <c r="B2760" s="75" t="s">
        <v>160</v>
      </c>
      <c r="C2760" s="75" t="str">
        <f t="shared" si="43"/>
        <v>New Mexico Basin-And-Range Province</v>
      </c>
      <c r="D2760" s="97" t="s">
        <v>409</v>
      </c>
      <c r="E2760" s="83" t="s">
        <v>301</v>
      </c>
      <c r="F2760" s="82">
        <v>14.563948048549994</v>
      </c>
      <c r="G2760" s="81">
        <v>0</v>
      </c>
      <c r="H2760" s="80">
        <v>0</v>
      </c>
    </row>
    <row r="2761" spans="2:8" x14ac:dyDescent="0.6">
      <c r="B2761" s="75" t="s">
        <v>160</v>
      </c>
      <c r="C2761" s="75" t="str">
        <f t="shared" si="43"/>
        <v>New Mexico Basin-And-Range Province</v>
      </c>
      <c r="D2761" s="97" t="s">
        <v>409</v>
      </c>
      <c r="E2761" s="83" t="s">
        <v>300</v>
      </c>
      <c r="F2761" s="82">
        <v>19.405264064733323</v>
      </c>
      <c r="G2761" s="81">
        <v>0</v>
      </c>
      <c r="H2761" s="80">
        <v>0</v>
      </c>
    </row>
    <row r="2762" spans="2:8" x14ac:dyDescent="0.6">
      <c r="B2762" s="75" t="s">
        <v>160</v>
      </c>
      <c r="C2762" s="75" t="str">
        <f t="shared" si="43"/>
        <v>New Mexico Basin-And-Range Province</v>
      </c>
      <c r="D2762" s="97" t="s">
        <v>409</v>
      </c>
      <c r="E2762" s="83" t="s">
        <v>299</v>
      </c>
      <c r="F2762" s="82">
        <v>19.415264064733325</v>
      </c>
      <c r="G2762" s="81">
        <v>0</v>
      </c>
      <c r="H2762" s="80">
        <v>0</v>
      </c>
    </row>
    <row r="2763" spans="2:8" x14ac:dyDescent="0.6">
      <c r="B2763" s="75" t="s">
        <v>160</v>
      </c>
      <c r="C2763" s="75" t="str">
        <f t="shared" si="43"/>
        <v>New Mexico Basin-And-Range Province</v>
      </c>
      <c r="D2763" s="97" t="s">
        <v>409</v>
      </c>
      <c r="E2763" s="83" t="s">
        <v>298</v>
      </c>
      <c r="F2763" s="82">
        <v>24.256580080916656</v>
      </c>
      <c r="G2763" s="81">
        <v>0</v>
      </c>
      <c r="H2763" s="80">
        <v>0</v>
      </c>
    </row>
    <row r="2764" spans="2:8" x14ac:dyDescent="0.6">
      <c r="B2764" s="75" t="s">
        <v>160</v>
      </c>
      <c r="C2764" s="75" t="str">
        <f t="shared" si="43"/>
        <v>New Mexico Basin-And-Range Province</v>
      </c>
      <c r="D2764" s="97" t="s">
        <v>409</v>
      </c>
      <c r="E2764" s="83" t="s">
        <v>297</v>
      </c>
      <c r="F2764" s="82">
        <v>24.266580080916658</v>
      </c>
      <c r="G2764" s="81">
        <v>0</v>
      </c>
      <c r="H2764" s="80">
        <v>0</v>
      </c>
    </row>
    <row r="2765" spans="2:8" x14ac:dyDescent="0.6">
      <c r="B2765" s="75" t="s">
        <v>160</v>
      </c>
      <c r="C2765" s="75" t="str">
        <f t="shared" si="43"/>
        <v>New Mexico Basin-And-Range Province</v>
      </c>
      <c r="D2765" s="97" t="s">
        <v>409</v>
      </c>
      <c r="E2765" s="83" t="s">
        <v>296</v>
      </c>
      <c r="F2765" s="82">
        <v>29.107896097099989</v>
      </c>
      <c r="G2765" s="81">
        <v>0</v>
      </c>
      <c r="H2765" s="80">
        <v>0</v>
      </c>
    </row>
    <row r="2766" spans="2:8" x14ac:dyDescent="0.6">
      <c r="B2766" s="75" t="s">
        <v>160</v>
      </c>
      <c r="C2766" s="75" t="str">
        <f t="shared" si="43"/>
        <v>New Mexico Basin-And-Range Province</v>
      </c>
      <c r="D2766" s="97" t="s">
        <v>409</v>
      </c>
      <c r="E2766" s="83" t="s">
        <v>295</v>
      </c>
      <c r="F2766" s="82">
        <v>29.11789609709999</v>
      </c>
      <c r="G2766" s="81">
        <v>0</v>
      </c>
      <c r="H2766" s="80">
        <v>0</v>
      </c>
    </row>
    <row r="2767" spans="2:8" x14ac:dyDescent="0.6">
      <c r="B2767" s="75" t="s">
        <v>160</v>
      </c>
      <c r="C2767" s="75" t="str">
        <f t="shared" si="43"/>
        <v>New Mexico Basin-And-Range Province</v>
      </c>
      <c r="D2767" s="97" t="s">
        <v>409</v>
      </c>
      <c r="E2767" s="83" t="s">
        <v>294</v>
      </c>
      <c r="F2767" s="82">
        <v>33.959212113283321</v>
      </c>
      <c r="G2767" s="81">
        <v>0</v>
      </c>
      <c r="H2767" s="80">
        <v>0</v>
      </c>
    </row>
    <row r="2768" spans="2:8" x14ac:dyDescent="0.6">
      <c r="B2768" s="75" t="s">
        <v>160</v>
      </c>
      <c r="C2768" s="75" t="str">
        <f t="shared" si="43"/>
        <v>New Mexico Basin-And-Range Province</v>
      </c>
      <c r="D2768" s="97" t="s">
        <v>409</v>
      </c>
      <c r="E2768" s="83" t="s">
        <v>293</v>
      </c>
      <c r="F2768" s="82">
        <v>33.969212113283319</v>
      </c>
      <c r="G2768" s="81">
        <v>0</v>
      </c>
      <c r="H2768" s="80">
        <v>0</v>
      </c>
    </row>
    <row r="2769" spans="2:8" x14ac:dyDescent="0.6">
      <c r="B2769" s="75" t="s">
        <v>160</v>
      </c>
      <c r="C2769" s="75" t="str">
        <f t="shared" si="43"/>
        <v>New Mexico Basin-And-Range Province</v>
      </c>
      <c r="D2769" s="97" t="s">
        <v>409</v>
      </c>
      <c r="E2769" s="83" t="s">
        <v>292</v>
      </c>
      <c r="F2769" s="82">
        <v>38.810528129466647</v>
      </c>
      <c r="G2769" s="81">
        <v>0</v>
      </c>
      <c r="H2769" s="80">
        <v>0</v>
      </c>
    </row>
    <row r="2770" spans="2:8" x14ac:dyDescent="0.6">
      <c r="B2770" s="75" t="s">
        <v>160</v>
      </c>
      <c r="C2770" s="75" t="str">
        <f t="shared" si="43"/>
        <v>New Mexico Basin-And-Range Province</v>
      </c>
      <c r="D2770" s="97" t="s">
        <v>409</v>
      </c>
      <c r="E2770" s="83" t="s">
        <v>291</v>
      </c>
      <c r="F2770" s="82">
        <v>38.820528129466645</v>
      </c>
      <c r="G2770" s="81">
        <v>0</v>
      </c>
      <c r="H2770" s="80">
        <v>0</v>
      </c>
    </row>
    <row r="2771" spans="2:8" x14ac:dyDescent="0.6">
      <c r="B2771" s="75" t="s">
        <v>160</v>
      </c>
      <c r="C2771" s="75" t="str">
        <f t="shared" si="43"/>
        <v>New Mexico Basin-And-Range Province</v>
      </c>
      <c r="D2771" s="97" t="s">
        <v>409</v>
      </c>
      <c r="E2771" s="83" t="s">
        <v>290</v>
      </c>
      <c r="F2771" s="82">
        <v>43.66184414564998</v>
      </c>
      <c r="G2771" s="81">
        <v>0</v>
      </c>
      <c r="H2771" s="80">
        <v>0</v>
      </c>
    </row>
    <row r="2772" spans="2:8" x14ac:dyDescent="0.6">
      <c r="B2772" s="75" t="s">
        <v>160</v>
      </c>
      <c r="C2772" s="75" t="str">
        <f t="shared" si="43"/>
        <v>New Mexico Basin-And-Range Province</v>
      </c>
      <c r="D2772" s="97" t="s">
        <v>409</v>
      </c>
      <c r="E2772" s="83" t="s">
        <v>289</v>
      </c>
      <c r="F2772" s="82">
        <v>43.671844145649978</v>
      </c>
      <c r="G2772" s="81">
        <v>0</v>
      </c>
      <c r="H2772" s="80">
        <v>0</v>
      </c>
    </row>
    <row r="2773" spans="2:8" x14ac:dyDescent="0.6">
      <c r="B2773" s="75" t="s">
        <v>160</v>
      </c>
      <c r="C2773" s="75" t="str">
        <f t="shared" si="43"/>
        <v>New Mexico Basin-And-Range Province</v>
      </c>
      <c r="D2773" s="97" t="s">
        <v>409</v>
      </c>
      <c r="E2773" s="83" t="s">
        <v>288</v>
      </c>
      <c r="F2773" s="82">
        <v>48.513160161833312</v>
      </c>
      <c r="G2773" s="81">
        <v>0</v>
      </c>
      <c r="H2773" s="80">
        <v>0</v>
      </c>
    </row>
    <row r="2774" spans="2:8" x14ac:dyDescent="0.6">
      <c r="B2774" s="75" t="s">
        <v>160</v>
      </c>
      <c r="C2774" s="75" t="str">
        <f t="shared" si="43"/>
        <v>New Mexico Basin-And-Range Province</v>
      </c>
      <c r="D2774" s="97" t="s">
        <v>409</v>
      </c>
      <c r="E2774" s="83" t="s">
        <v>287</v>
      </c>
      <c r="F2774" s="82">
        <v>48.52316016183331</v>
      </c>
      <c r="G2774" s="81">
        <v>0</v>
      </c>
      <c r="H2774" s="80">
        <v>0</v>
      </c>
    </row>
    <row r="2775" spans="2:8" x14ac:dyDescent="0.6">
      <c r="B2775" s="75" t="s">
        <v>160</v>
      </c>
      <c r="C2775" s="75" t="str">
        <f t="shared" si="43"/>
        <v>New Mexico Basin-And-Range Province</v>
      </c>
      <c r="D2775" s="97" t="s">
        <v>409</v>
      </c>
      <c r="E2775" s="83" t="s">
        <v>286</v>
      </c>
      <c r="F2775" s="82">
        <v>53.364476178016645</v>
      </c>
      <c r="G2775" s="81">
        <v>0</v>
      </c>
      <c r="H2775" s="80">
        <v>0</v>
      </c>
    </row>
    <row r="2776" spans="2:8" x14ac:dyDescent="0.6">
      <c r="B2776" s="75" t="s">
        <v>160</v>
      </c>
      <c r="C2776" s="75" t="str">
        <f t="shared" si="43"/>
        <v>New Mexico Basin-And-Range Province</v>
      </c>
      <c r="D2776" s="97" t="s">
        <v>409</v>
      </c>
      <c r="E2776" s="83" t="s">
        <v>285</v>
      </c>
      <c r="F2776" s="82">
        <v>53.374476178016643</v>
      </c>
      <c r="G2776" s="81">
        <v>0</v>
      </c>
      <c r="H2776" s="80">
        <v>0</v>
      </c>
    </row>
    <row r="2777" spans="2:8" x14ac:dyDescent="0.6">
      <c r="B2777" s="75" t="s">
        <v>160</v>
      </c>
      <c r="C2777" s="75" t="str">
        <f t="shared" si="43"/>
        <v>New Mexico Basin-And-Range Province</v>
      </c>
      <c r="D2777" s="97" t="s">
        <v>409</v>
      </c>
      <c r="E2777" s="83" t="s">
        <v>284</v>
      </c>
      <c r="F2777" s="82">
        <v>58.215792194199977</v>
      </c>
      <c r="G2777" s="81">
        <v>0</v>
      </c>
      <c r="H2777" s="80">
        <v>0</v>
      </c>
    </row>
    <row r="2778" spans="2:8" ht="13.75" thickBot="1" x14ac:dyDescent="0.75">
      <c r="B2778" s="75" t="s">
        <v>160</v>
      </c>
      <c r="C2778" s="75" t="str">
        <f t="shared" si="43"/>
        <v>New Mexico Basin-And-Range Province</v>
      </c>
      <c r="D2778" s="98" t="s">
        <v>409</v>
      </c>
      <c r="E2778" s="79" t="s">
        <v>282</v>
      </c>
      <c r="F2778" s="78">
        <v>58.225792194199975</v>
      </c>
      <c r="G2778" s="77">
        <v>0</v>
      </c>
      <c r="H2778" s="76">
        <v>0</v>
      </c>
    </row>
    <row r="2779" spans="2:8" x14ac:dyDescent="0.6">
      <c r="B2779" s="75" t="s">
        <v>160</v>
      </c>
      <c r="C2779" s="75" t="str">
        <f t="shared" si="43"/>
        <v>New Mexico Las Vegas-Raton Basin</v>
      </c>
      <c r="D2779" s="96" t="s">
        <v>408</v>
      </c>
      <c r="E2779" s="87" t="s">
        <v>320</v>
      </c>
      <c r="F2779" s="86">
        <v>-29.107896097099989</v>
      </c>
      <c r="G2779" s="85">
        <v>0</v>
      </c>
      <c r="H2779" s="84">
        <v>0</v>
      </c>
    </row>
    <row r="2780" spans="2:8" x14ac:dyDescent="0.6">
      <c r="B2780" s="75" t="s">
        <v>160</v>
      </c>
      <c r="C2780" s="75" t="str">
        <f t="shared" si="43"/>
        <v>New Mexico Las Vegas-Raton Basin</v>
      </c>
      <c r="D2780" s="97" t="s">
        <v>408</v>
      </c>
      <c r="E2780" s="83" t="s">
        <v>319</v>
      </c>
      <c r="F2780" s="82">
        <v>-29.097896097099987</v>
      </c>
      <c r="G2780" s="81">
        <v>0</v>
      </c>
      <c r="H2780" s="80">
        <v>0</v>
      </c>
    </row>
    <row r="2781" spans="2:8" x14ac:dyDescent="0.6">
      <c r="B2781" s="75" t="s">
        <v>160</v>
      </c>
      <c r="C2781" s="75" t="str">
        <f t="shared" si="43"/>
        <v>New Mexico Las Vegas-Raton Basin</v>
      </c>
      <c r="D2781" s="97" t="s">
        <v>408</v>
      </c>
      <c r="E2781" s="83" t="s">
        <v>318</v>
      </c>
      <c r="F2781" s="82">
        <v>-24.256580080916656</v>
      </c>
      <c r="G2781" s="81">
        <v>0</v>
      </c>
      <c r="H2781" s="80">
        <v>0</v>
      </c>
    </row>
    <row r="2782" spans="2:8" x14ac:dyDescent="0.6">
      <c r="B2782" s="75" t="s">
        <v>160</v>
      </c>
      <c r="C2782" s="75" t="str">
        <f t="shared" si="43"/>
        <v>New Mexico Las Vegas-Raton Basin</v>
      </c>
      <c r="D2782" s="97" t="s">
        <v>408</v>
      </c>
      <c r="E2782" s="83" t="s">
        <v>317</v>
      </c>
      <c r="F2782" s="82">
        <v>-24.246580080916655</v>
      </c>
      <c r="G2782" s="81">
        <v>0</v>
      </c>
      <c r="H2782" s="80">
        <v>0</v>
      </c>
    </row>
    <row r="2783" spans="2:8" x14ac:dyDescent="0.6">
      <c r="B2783" s="75" t="s">
        <v>160</v>
      </c>
      <c r="C2783" s="75" t="str">
        <f t="shared" si="43"/>
        <v>New Mexico Las Vegas-Raton Basin</v>
      </c>
      <c r="D2783" s="97" t="s">
        <v>408</v>
      </c>
      <c r="E2783" s="83" t="s">
        <v>316</v>
      </c>
      <c r="F2783" s="82">
        <v>-19.405264064733323</v>
      </c>
      <c r="G2783" s="81">
        <v>0</v>
      </c>
      <c r="H2783" s="80">
        <v>0</v>
      </c>
    </row>
    <row r="2784" spans="2:8" x14ac:dyDescent="0.6">
      <c r="B2784" s="75" t="s">
        <v>160</v>
      </c>
      <c r="C2784" s="75" t="str">
        <f t="shared" si="43"/>
        <v>New Mexico Las Vegas-Raton Basin</v>
      </c>
      <c r="D2784" s="97" t="s">
        <v>408</v>
      </c>
      <c r="E2784" s="83" t="s">
        <v>315</v>
      </c>
      <c r="F2784" s="82">
        <v>-19.395264064733322</v>
      </c>
      <c r="G2784" s="81">
        <v>0</v>
      </c>
      <c r="H2784" s="80">
        <v>0</v>
      </c>
    </row>
    <row r="2785" spans="2:8" x14ac:dyDescent="0.6">
      <c r="B2785" s="75" t="s">
        <v>160</v>
      </c>
      <c r="C2785" s="75" t="str">
        <f t="shared" si="43"/>
        <v>New Mexico Las Vegas-Raton Basin</v>
      </c>
      <c r="D2785" s="97" t="s">
        <v>408</v>
      </c>
      <c r="E2785" s="83" t="s">
        <v>314</v>
      </c>
      <c r="F2785" s="82">
        <v>-14.553948048549994</v>
      </c>
      <c r="G2785" s="81">
        <v>0</v>
      </c>
      <c r="H2785" s="80">
        <v>0</v>
      </c>
    </row>
    <row r="2786" spans="2:8" x14ac:dyDescent="0.6">
      <c r="B2786" s="75" t="s">
        <v>160</v>
      </c>
      <c r="C2786" s="75" t="str">
        <f t="shared" si="43"/>
        <v>New Mexico Las Vegas-Raton Basin</v>
      </c>
      <c r="D2786" s="97" t="s">
        <v>408</v>
      </c>
      <c r="E2786" s="83" t="s">
        <v>313</v>
      </c>
      <c r="F2786" s="82">
        <v>-14.543948048549995</v>
      </c>
      <c r="G2786" s="81">
        <v>0</v>
      </c>
      <c r="H2786" s="80">
        <v>0</v>
      </c>
    </row>
    <row r="2787" spans="2:8" x14ac:dyDescent="0.6">
      <c r="B2787" s="75" t="s">
        <v>160</v>
      </c>
      <c r="C2787" s="75" t="str">
        <f t="shared" si="43"/>
        <v>New Mexico Las Vegas-Raton Basin</v>
      </c>
      <c r="D2787" s="97" t="s">
        <v>408</v>
      </c>
      <c r="E2787" s="83" t="s">
        <v>312</v>
      </c>
      <c r="F2787" s="82">
        <v>-9.7026320323666617</v>
      </c>
      <c r="G2787" s="81">
        <v>0</v>
      </c>
      <c r="H2787" s="80">
        <v>0</v>
      </c>
    </row>
    <row r="2788" spans="2:8" x14ac:dyDescent="0.6">
      <c r="B2788" s="75" t="s">
        <v>160</v>
      </c>
      <c r="C2788" s="75" t="str">
        <f t="shared" si="43"/>
        <v>New Mexico Las Vegas-Raton Basin</v>
      </c>
      <c r="D2788" s="97" t="s">
        <v>408</v>
      </c>
      <c r="E2788" s="83" t="s">
        <v>311</v>
      </c>
      <c r="F2788" s="82">
        <v>-9.6926320323666619</v>
      </c>
      <c r="G2788" s="81">
        <v>0</v>
      </c>
      <c r="H2788" s="80">
        <v>0</v>
      </c>
    </row>
    <row r="2789" spans="2:8" x14ac:dyDescent="0.6">
      <c r="B2789" s="75" t="s">
        <v>160</v>
      </c>
      <c r="C2789" s="75" t="str">
        <f t="shared" si="43"/>
        <v>New Mexico Las Vegas-Raton Basin</v>
      </c>
      <c r="D2789" s="97" t="s">
        <v>408</v>
      </c>
      <c r="E2789" s="83" t="s">
        <v>310</v>
      </c>
      <c r="F2789" s="82">
        <v>-4.8513160161833309</v>
      </c>
      <c r="G2789" s="81">
        <v>0</v>
      </c>
      <c r="H2789" s="80">
        <v>0</v>
      </c>
    </row>
    <row r="2790" spans="2:8" x14ac:dyDescent="0.6">
      <c r="B2790" s="75" t="s">
        <v>160</v>
      </c>
      <c r="C2790" s="75" t="str">
        <f t="shared" si="43"/>
        <v>New Mexico Las Vegas-Raton Basin</v>
      </c>
      <c r="D2790" s="97" t="s">
        <v>408</v>
      </c>
      <c r="E2790" s="83" t="s">
        <v>309</v>
      </c>
      <c r="F2790" s="82">
        <v>-4.8413160161833311</v>
      </c>
      <c r="G2790" s="81">
        <v>0</v>
      </c>
      <c r="H2790" s="80">
        <v>0</v>
      </c>
    </row>
    <row r="2791" spans="2:8" x14ac:dyDescent="0.6">
      <c r="B2791" s="75" t="s">
        <v>160</v>
      </c>
      <c r="C2791" s="75" t="str">
        <f t="shared" si="43"/>
        <v>New Mexico Las Vegas-Raton Basin</v>
      </c>
      <c r="D2791" s="97" t="s">
        <v>408</v>
      </c>
      <c r="E2791" s="83" t="s">
        <v>308</v>
      </c>
      <c r="F2791" s="82">
        <v>0</v>
      </c>
      <c r="G2791" s="81">
        <v>0</v>
      </c>
      <c r="H2791" s="80">
        <v>0</v>
      </c>
    </row>
    <row r="2792" spans="2:8" x14ac:dyDescent="0.6">
      <c r="B2792" s="75" t="s">
        <v>160</v>
      </c>
      <c r="C2792" s="75" t="str">
        <f t="shared" si="43"/>
        <v>New Mexico Las Vegas-Raton Basin</v>
      </c>
      <c r="D2792" s="97" t="s">
        <v>408</v>
      </c>
      <c r="E2792" s="83" t="s">
        <v>307</v>
      </c>
      <c r="F2792" s="82">
        <v>0.01</v>
      </c>
      <c r="G2792" s="81">
        <v>0</v>
      </c>
      <c r="H2792" s="80">
        <v>0</v>
      </c>
    </row>
    <row r="2793" spans="2:8" x14ac:dyDescent="0.6">
      <c r="B2793" s="75" t="s">
        <v>160</v>
      </c>
      <c r="C2793" s="75" t="str">
        <f t="shared" si="43"/>
        <v>New Mexico Las Vegas-Raton Basin</v>
      </c>
      <c r="D2793" s="97" t="s">
        <v>408</v>
      </c>
      <c r="E2793" s="83" t="s">
        <v>306</v>
      </c>
      <c r="F2793" s="82">
        <v>4.8513160161833309</v>
      </c>
      <c r="G2793" s="81">
        <v>0</v>
      </c>
      <c r="H2793" s="80">
        <v>0</v>
      </c>
    </row>
    <row r="2794" spans="2:8" x14ac:dyDescent="0.6">
      <c r="B2794" s="75" t="s">
        <v>160</v>
      </c>
      <c r="C2794" s="75" t="str">
        <f t="shared" si="43"/>
        <v>New Mexico Las Vegas-Raton Basin</v>
      </c>
      <c r="D2794" s="97" t="s">
        <v>408</v>
      </c>
      <c r="E2794" s="83" t="s">
        <v>305</v>
      </c>
      <c r="F2794" s="82">
        <v>4.8613160161833306</v>
      </c>
      <c r="G2794" s="81">
        <v>1.1731020716694022E-10</v>
      </c>
      <c r="H2794" s="80">
        <v>5.8655103583470114E-9</v>
      </c>
    </row>
    <row r="2795" spans="2:8" x14ac:dyDescent="0.6">
      <c r="B2795" s="75" t="s">
        <v>160</v>
      </c>
      <c r="C2795" s="75" t="str">
        <f t="shared" si="43"/>
        <v>New Mexico Las Vegas-Raton Basin</v>
      </c>
      <c r="D2795" s="97" t="s">
        <v>408</v>
      </c>
      <c r="E2795" s="83" t="s">
        <v>304</v>
      </c>
      <c r="F2795" s="82">
        <v>9.7026320323666617</v>
      </c>
      <c r="G2795" s="81">
        <v>0</v>
      </c>
      <c r="H2795" s="80">
        <v>0</v>
      </c>
    </row>
    <row r="2796" spans="2:8" x14ac:dyDescent="0.6">
      <c r="B2796" s="75" t="s">
        <v>160</v>
      </c>
      <c r="C2796" s="75" t="str">
        <f t="shared" si="43"/>
        <v>New Mexico Las Vegas-Raton Basin</v>
      </c>
      <c r="D2796" s="97" t="s">
        <v>408</v>
      </c>
      <c r="E2796" s="83" t="s">
        <v>303</v>
      </c>
      <c r="F2796" s="82">
        <v>9.7126320323666615</v>
      </c>
      <c r="G2796" s="81">
        <v>0</v>
      </c>
      <c r="H2796" s="80">
        <v>0</v>
      </c>
    </row>
    <row r="2797" spans="2:8" x14ac:dyDescent="0.6">
      <c r="B2797" s="75" t="s">
        <v>160</v>
      </c>
      <c r="C2797" s="75" t="str">
        <f t="shared" si="43"/>
        <v>New Mexico Las Vegas-Raton Basin</v>
      </c>
      <c r="D2797" s="97" t="s">
        <v>408</v>
      </c>
      <c r="E2797" s="83" t="s">
        <v>302</v>
      </c>
      <c r="F2797" s="82">
        <v>14.553948048549994</v>
      </c>
      <c r="G2797" s="81">
        <v>0</v>
      </c>
      <c r="H2797" s="80">
        <v>0</v>
      </c>
    </row>
    <row r="2798" spans="2:8" x14ac:dyDescent="0.6">
      <c r="B2798" s="75" t="s">
        <v>160</v>
      </c>
      <c r="C2798" s="75" t="str">
        <f t="shared" si="43"/>
        <v>New Mexico Las Vegas-Raton Basin</v>
      </c>
      <c r="D2798" s="97" t="s">
        <v>408</v>
      </c>
      <c r="E2798" s="83" t="s">
        <v>301</v>
      </c>
      <c r="F2798" s="82">
        <v>14.563948048549994</v>
      </c>
      <c r="G2798" s="81">
        <v>2.3177787525943745</v>
      </c>
      <c r="H2798" s="80">
        <v>115.88893762971873</v>
      </c>
    </row>
    <row r="2799" spans="2:8" x14ac:dyDescent="0.6">
      <c r="B2799" s="75" t="s">
        <v>160</v>
      </c>
      <c r="C2799" s="75" t="str">
        <f t="shared" si="43"/>
        <v>New Mexico Las Vegas-Raton Basin</v>
      </c>
      <c r="D2799" s="97" t="s">
        <v>408</v>
      </c>
      <c r="E2799" s="83" t="s">
        <v>300</v>
      </c>
      <c r="F2799" s="82">
        <v>19.405264064733323</v>
      </c>
      <c r="G2799" s="81">
        <v>0</v>
      </c>
      <c r="H2799" s="80">
        <v>0</v>
      </c>
    </row>
    <row r="2800" spans="2:8" x14ac:dyDescent="0.6">
      <c r="B2800" s="75" t="s">
        <v>160</v>
      </c>
      <c r="C2800" s="75" t="str">
        <f t="shared" si="43"/>
        <v>New Mexico Las Vegas-Raton Basin</v>
      </c>
      <c r="D2800" s="97" t="s">
        <v>408</v>
      </c>
      <c r="E2800" s="83" t="s">
        <v>299</v>
      </c>
      <c r="F2800" s="82">
        <v>19.415264064733325</v>
      </c>
      <c r="G2800" s="81">
        <v>2.0867965787282703</v>
      </c>
      <c r="H2800" s="80">
        <v>104.33982893641353</v>
      </c>
    </row>
    <row r="2801" spans="2:8" x14ac:dyDescent="0.6">
      <c r="B2801" s="75" t="s">
        <v>160</v>
      </c>
      <c r="C2801" s="75" t="str">
        <f t="shared" si="43"/>
        <v>New Mexico Las Vegas-Raton Basin</v>
      </c>
      <c r="D2801" s="97" t="s">
        <v>408</v>
      </c>
      <c r="E2801" s="83" t="s">
        <v>298</v>
      </c>
      <c r="F2801" s="82">
        <v>24.256580080916656</v>
      </c>
      <c r="G2801" s="81">
        <v>0</v>
      </c>
      <c r="H2801" s="80">
        <v>0</v>
      </c>
    </row>
    <row r="2802" spans="2:8" x14ac:dyDescent="0.6">
      <c r="B2802" s="75" t="s">
        <v>160</v>
      </c>
      <c r="C2802" s="75" t="str">
        <f t="shared" si="43"/>
        <v>New Mexico Las Vegas-Raton Basin</v>
      </c>
      <c r="D2802" s="97" t="s">
        <v>408</v>
      </c>
      <c r="E2802" s="83" t="s">
        <v>297</v>
      </c>
      <c r="F2802" s="82">
        <v>24.266580080916658</v>
      </c>
      <c r="G2802" s="81">
        <v>0.84844180861268748</v>
      </c>
      <c r="H2802" s="80">
        <v>42.42209043063437</v>
      </c>
    </row>
    <row r="2803" spans="2:8" x14ac:dyDescent="0.6">
      <c r="B2803" s="75" t="s">
        <v>160</v>
      </c>
      <c r="C2803" s="75" t="str">
        <f t="shared" si="43"/>
        <v>New Mexico Las Vegas-Raton Basin</v>
      </c>
      <c r="D2803" s="97" t="s">
        <v>408</v>
      </c>
      <c r="E2803" s="83" t="s">
        <v>296</v>
      </c>
      <c r="F2803" s="82">
        <v>29.107896097099989</v>
      </c>
      <c r="G2803" s="81">
        <v>0</v>
      </c>
      <c r="H2803" s="80">
        <v>0</v>
      </c>
    </row>
    <row r="2804" spans="2:8" x14ac:dyDescent="0.6">
      <c r="B2804" s="75" t="s">
        <v>160</v>
      </c>
      <c r="C2804" s="75" t="str">
        <f t="shared" si="43"/>
        <v>New Mexico Las Vegas-Raton Basin</v>
      </c>
      <c r="D2804" s="97" t="s">
        <v>408</v>
      </c>
      <c r="E2804" s="83" t="s">
        <v>295</v>
      </c>
      <c r="F2804" s="82">
        <v>29.11789609709999</v>
      </c>
      <c r="G2804" s="81">
        <v>0.62398837155342668</v>
      </c>
      <c r="H2804" s="80">
        <v>31.199418577671334</v>
      </c>
    </row>
    <row r="2805" spans="2:8" x14ac:dyDescent="0.6">
      <c r="B2805" s="75" t="s">
        <v>160</v>
      </c>
      <c r="C2805" s="75" t="str">
        <f t="shared" si="43"/>
        <v>New Mexico Las Vegas-Raton Basin</v>
      </c>
      <c r="D2805" s="97" t="s">
        <v>408</v>
      </c>
      <c r="E2805" s="83" t="s">
        <v>294</v>
      </c>
      <c r="F2805" s="82">
        <v>33.959212113283321</v>
      </c>
      <c r="G2805" s="81">
        <v>0</v>
      </c>
      <c r="H2805" s="80">
        <v>0</v>
      </c>
    </row>
    <row r="2806" spans="2:8" x14ac:dyDescent="0.6">
      <c r="B2806" s="75" t="s">
        <v>160</v>
      </c>
      <c r="C2806" s="75" t="str">
        <f t="shared" si="43"/>
        <v>New Mexico Las Vegas-Raton Basin</v>
      </c>
      <c r="D2806" s="97" t="s">
        <v>408</v>
      </c>
      <c r="E2806" s="83" t="s">
        <v>293</v>
      </c>
      <c r="F2806" s="82">
        <v>33.969212113283319</v>
      </c>
      <c r="G2806" s="81">
        <v>0.19502769143322746</v>
      </c>
      <c r="H2806" s="80">
        <v>9.7513845716613723</v>
      </c>
    </row>
    <row r="2807" spans="2:8" x14ac:dyDescent="0.6">
      <c r="B2807" s="75" t="s">
        <v>160</v>
      </c>
      <c r="C2807" s="75" t="str">
        <f t="shared" si="43"/>
        <v>New Mexico Las Vegas-Raton Basin</v>
      </c>
      <c r="D2807" s="97" t="s">
        <v>408</v>
      </c>
      <c r="E2807" s="83" t="s">
        <v>292</v>
      </c>
      <c r="F2807" s="82">
        <v>38.810528129466647</v>
      </c>
      <c r="G2807" s="81">
        <v>0</v>
      </c>
      <c r="H2807" s="80">
        <v>0</v>
      </c>
    </row>
    <row r="2808" spans="2:8" x14ac:dyDescent="0.6">
      <c r="B2808" s="75" t="s">
        <v>160</v>
      </c>
      <c r="C2808" s="75" t="str">
        <f t="shared" si="43"/>
        <v>New Mexico Las Vegas-Raton Basin</v>
      </c>
      <c r="D2808" s="97" t="s">
        <v>408</v>
      </c>
      <c r="E2808" s="83" t="s">
        <v>291</v>
      </c>
      <c r="F2808" s="82">
        <v>38.820528129466645</v>
      </c>
      <c r="G2808" s="81">
        <v>0.16264822624901487</v>
      </c>
      <c r="H2808" s="80">
        <v>8.1324113124507438</v>
      </c>
    </row>
    <row r="2809" spans="2:8" x14ac:dyDescent="0.6">
      <c r="B2809" s="75" t="s">
        <v>160</v>
      </c>
      <c r="C2809" s="75" t="str">
        <f t="shared" si="43"/>
        <v>New Mexico Las Vegas-Raton Basin</v>
      </c>
      <c r="D2809" s="97" t="s">
        <v>408</v>
      </c>
      <c r="E2809" s="83" t="s">
        <v>290</v>
      </c>
      <c r="F2809" s="82">
        <v>43.66184414564998</v>
      </c>
      <c r="G2809" s="81">
        <v>0</v>
      </c>
      <c r="H2809" s="80">
        <v>0</v>
      </c>
    </row>
    <row r="2810" spans="2:8" x14ac:dyDescent="0.6">
      <c r="B2810" s="75" t="s">
        <v>160</v>
      </c>
      <c r="C2810" s="75" t="str">
        <f t="shared" si="43"/>
        <v>New Mexico Las Vegas-Raton Basin</v>
      </c>
      <c r="D2810" s="97" t="s">
        <v>408</v>
      </c>
      <c r="E2810" s="83" t="s">
        <v>289</v>
      </c>
      <c r="F2810" s="82">
        <v>43.671844145649978</v>
      </c>
      <c r="G2810" s="81">
        <v>6.7995581483355383E-2</v>
      </c>
      <c r="H2810" s="80">
        <v>3.3997790741677694</v>
      </c>
    </row>
    <row r="2811" spans="2:8" x14ac:dyDescent="0.6">
      <c r="B2811" s="75" t="s">
        <v>160</v>
      </c>
      <c r="C2811" s="75" t="str">
        <f t="shared" si="43"/>
        <v>New Mexico Las Vegas-Raton Basin</v>
      </c>
      <c r="D2811" s="97" t="s">
        <v>408</v>
      </c>
      <c r="E2811" s="83" t="s">
        <v>288</v>
      </c>
      <c r="F2811" s="82">
        <v>48.513160161833312</v>
      </c>
      <c r="G2811" s="81">
        <v>0</v>
      </c>
      <c r="H2811" s="80">
        <v>0</v>
      </c>
    </row>
    <row r="2812" spans="2:8" x14ac:dyDescent="0.6">
      <c r="B2812" s="75" t="s">
        <v>160</v>
      </c>
      <c r="C2812" s="75" t="str">
        <f t="shared" si="43"/>
        <v>New Mexico Las Vegas-Raton Basin</v>
      </c>
      <c r="D2812" s="97" t="s">
        <v>408</v>
      </c>
      <c r="E2812" s="83" t="s">
        <v>287</v>
      </c>
      <c r="F2812" s="82">
        <v>48.52316016183331</v>
      </c>
      <c r="G2812" s="81">
        <v>0.16135583249662741</v>
      </c>
      <c r="H2812" s="80">
        <v>8.0677916248313704</v>
      </c>
    </row>
    <row r="2813" spans="2:8" x14ac:dyDescent="0.6">
      <c r="B2813" s="75" t="s">
        <v>160</v>
      </c>
      <c r="C2813" s="75" t="str">
        <f t="shared" si="43"/>
        <v>New Mexico Las Vegas-Raton Basin</v>
      </c>
      <c r="D2813" s="97" t="s">
        <v>408</v>
      </c>
      <c r="E2813" s="83" t="s">
        <v>286</v>
      </c>
      <c r="F2813" s="82">
        <v>53.364476178016645</v>
      </c>
      <c r="G2813" s="81">
        <v>0</v>
      </c>
      <c r="H2813" s="80">
        <v>0</v>
      </c>
    </row>
    <row r="2814" spans="2:8" x14ac:dyDescent="0.6">
      <c r="B2814" s="75" t="s">
        <v>160</v>
      </c>
      <c r="C2814" s="75" t="str">
        <f t="shared" si="43"/>
        <v>New Mexico Las Vegas-Raton Basin</v>
      </c>
      <c r="D2814" s="97" t="s">
        <v>408</v>
      </c>
      <c r="E2814" s="83" t="s">
        <v>285</v>
      </c>
      <c r="F2814" s="82">
        <v>53.374476178016643</v>
      </c>
      <c r="G2814" s="81">
        <v>8.6652023741472656E-2</v>
      </c>
      <c r="H2814" s="80">
        <v>4.3326011870736334</v>
      </c>
    </row>
    <row r="2815" spans="2:8" x14ac:dyDescent="0.6">
      <c r="B2815" s="75" t="s">
        <v>160</v>
      </c>
      <c r="C2815" s="75" t="str">
        <f t="shared" si="43"/>
        <v>New Mexico Las Vegas-Raton Basin</v>
      </c>
      <c r="D2815" s="97" t="s">
        <v>408</v>
      </c>
      <c r="E2815" s="83" t="s">
        <v>284</v>
      </c>
      <c r="F2815" s="82">
        <v>58.215792194199977</v>
      </c>
      <c r="G2815" s="81">
        <v>0</v>
      </c>
      <c r="H2815" s="80">
        <v>0</v>
      </c>
    </row>
    <row r="2816" spans="2:8" ht="13.75" thickBot="1" x14ac:dyDescent="0.75">
      <c r="B2816" s="75" t="s">
        <v>160</v>
      </c>
      <c r="C2816" s="75" t="str">
        <f t="shared" si="43"/>
        <v>New Mexico Las Vegas-Raton Basin</v>
      </c>
      <c r="D2816" s="98" t="s">
        <v>408</v>
      </c>
      <c r="E2816" s="79" t="s">
        <v>282</v>
      </c>
      <c r="F2816" s="78">
        <v>58.225792194199975</v>
      </c>
      <c r="G2816" s="77">
        <v>0.2406621127105523</v>
      </c>
      <c r="H2816" s="76">
        <v>12.033105635527615</v>
      </c>
    </row>
    <row r="2817" spans="2:8" x14ac:dyDescent="0.6">
      <c r="B2817" s="75" t="s">
        <v>160</v>
      </c>
      <c r="C2817" s="75" t="str">
        <f t="shared" si="43"/>
        <v>New Mexico Orogrande Basin</v>
      </c>
      <c r="D2817" s="96" t="s">
        <v>407</v>
      </c>
      <c r="E2817" s="87" t="s">
        <v>320</v>
      </c>
      <c r="F2817" s="86">
        <v>-29.107896097099989</v>
      </c>
      <c r="G2817" s="85">
        <v>0</v>
      </c>
      <c r="H2817" s="84">
        <v>0</v>
      </c>
    </row>
    <row r="2818" spans="2:8" x14ac:dyDescent="0.6">
      <c r="B2818" s="75" t="s">
        <v>160</v>
      </c>
      <c r="C2818" s="75" t="str">
        <f t="shared" si="43"/>
        <v>New Mexico Orogrande Basin</v>
      </c>
      <c r="D2818" s="97" t="s">
        <v>407</v>
      </c>
      <c r="E2818" s="83" t="s">
        <v>319</v>
      </c>
      <c r="F2818" s="82">
        <v>-29.097896097099987</v>
      </c>
      <c r="G2818" s="81">
        <v>0</v>
      </c>
      <c r="H2818" s="80">
        <v>0</v>
      </c>
    </row>
    <row r="2819" spans="2:8" x14ac:dyDescent="0.6">
      <c r="B2819" s="75" t="s">
        <v>160</v>
      </c>
      <c r="C2819" s="75" t="str">
        <f t="shared" si="43"/>
        <v>New Mexico Orogrande Basin</v>
      </c>
      <c r="D2819" s="97" t="s">
        <v>407</v>
      </c>
      <c r="E2819" s="83" t="s">
        <v>318</v>
      </c>
      <c r="F2819" s="82">
        <v>-24.256580080916656</v>
      </c>
      <c r="G2819" s="81">
        <v>0</v>
      </c>
      <c r="H2819" s="80">
        <v>0</v>
      </c>
    </row>
    <row r="2820" spans="2:8" x14ac:dyDescent="0.6">
      <c r="B2820" s="75" t="s">
        <v>160</v>
      </c>
      <c r="C2820" s="75" t="str">
        <f t="shared" si="43"/>
        <v>New Mexico Orogrande Basin</v>
      </c>
      <c r="D2820" s="97" t="s">
        <v>407</v>
      </c>
      <c r="E2820" s="83" t="s">
        <v>317</v>
      </c>
      <c r="F2820" s="82">
        <v>-24.246580080916655</v>
      </c>
      <c r="G2820" s="81">
        <v>0</v>
      </c>
      <c r="H2820" s="80">
        <v>0</v>
      </c>
    </row>
    <row r="2821" spans="2:8" x14ac:dyDescent="0.6">
      <c r="B2821" s="75" t="s">
        <v>160</v>
      </c>
      <c r="C2821" s="75" t="str">
        <f t="shared" ref="C2821:C2884" si="44">IF(D2821="",C2820,D2821)</f>
        <v>New Mexico Orogrande Basin</v>
      </c>
      <c r="D2821" s="97" t="s">
        <v>407</v>
      </c>
      <c r="E2821" s="83" t="s">
        <v>316</v>
      </c>
      <c r="F2821" s="82">
        <v>-19.405264064733323</v>
      </c>
      <c r="G2821" s="81">
        <v>0</v>
      </c>
      <c r="H2821" s="80">
        <v>0</v>
      </c>
    </row>
    <row r="2822" spans="2:8" x14ac:dyDescent="0.6">
      <c r="B2822" s="75" t="s">
        <v>160</v>
      </c>
      <c r="C2822" s="75" t="str">
        <f t="shared" si="44"/>
        <v>New Mexico Orogrande Basin</v>
      </c>
      <c r="D2822" s="97" t="s">
        <v>407</v>
      </c>
      <c r="E2822" s="83" t="s">
        <v>315</v>
      </c>
      <c r="F2822" s="82">
        <v>-19.395264064733322</v>
      </c>
      <c r="G2822" s="81">
        <v>0</v>
      </c>
      <c r="H2822" s="80">
        <v>0</v>
      </c>
    </row>
    <row r="2823" spans="2:8" x14ac:dyDescent="0.6">
      <c r="B2823" s="75" t="s">
        <v>160</v>
      </c>
      <c r="C2823" s="75" t="str">
        <f t="shared" si="44"/>
        <v>New Mexico Orogrande Basin</v>
      </c>
      <c r="D2823" s="97" t="s">
        <v>407</v>
      </c>
      <c r="E2823" s="83" t="s">
        <v>314</v>
      </c>
      <c r="F2823" s="82">
        <v>-14.553948048549994</v>
      </c>
      <c r="G2823" s="81">
        <v>0</v>
      </c>
      <c r="H2823" s="80">
        <v>0</v>
      </c>
    </row>
    <row r="2824" spans="2:8" x14ac:dyDescent="0.6">
      <c r="B2824" s="75" t="s">
        <v>160</v>
      </c>
      <c r="C2824" s="75" t="str">
        <f t="shared" si="44"/>
        <v>New Mexico Orogrande Basin</v>
      </c>
      <c r="D2824" s="97" t="s">
        <v>407</v>
      </c>
      <c r="E2824" s="83" t="s">
        <v>313</v>
      </c>
      <c r="F2824" s="82">
        <v>-14.543948048549995</v>
      </c>
      <c r="G2824" s="81">
        <v>0</v>
      </c>
      <c r="H2824" s="80">
        <v>0</v>
      </c>
    </row>
    <row r="2825" spans="2:8" x14ac:dyDescent="0.6">
      <c r="B2825" s="75" t="s">
        <v>160</v>
      </c>
      <c r="C2825" s="75" t="str">
        <f t="shared" si="44"/>
        <v>New Mexico Orogrande Basin</v>
      </c>
      <c r="D2825" s="97" t="s">
        <v>407</v>
      </c>
      <c r="E2825" s="83" t="s">
        <v>312</v>
      </c>
      <c r="F2825" s="82">
        <v>-9.7026320323666617</v>
      </c>
      <c r="G2825" s="81">
        <v>0</v>
      </c>
      <c r="H2825" s="80">
        <v>0</v>
      </c>
    </row>
    <row r="2826" spans="2:8" x14ac:dyDescent="0.6">
      <c r="B2826" s="75" t="s">
        <v>160</v>
      </c>
      <c r="C2826" s="75" t="str">
        <f t="shared" si="44"/>
        <v>New Mexico Orogrande Basin</v>
      </c>
      <c r="D2826" s="97" t="s">
        <v>407</v>
      </c>
      <c r="E2826" s="83" t="s">
        <v>311</v>
      </c>
      <c r="F2826" s="82">
        <v>-9.6926320323666619</v>
      </c>
      <c r="G2826" s="81">
        <v>0</v>
      </c>
      <c r="H2826" s="80">
        <v>0</v>
      </c>
    </row>
    <row r="2827" spans="2:8" x14ac:dyDescent="0.6">
      <c r="B2827" s="75" t="s">
        <v>160</v>
      </c>
      <c r="C2827" s="75" t="str">
        <f t="shared" si="44"/>
        <v>New Mexico Orogrande Basin</v>
      </c>
      <c r="D2827" s="97" t="s">
        <v>407</v>
      </c>
      <c r="E2827" s="83" t="s">
        <v>310</v>
      </c>
      <c r="F2827" s="82">
        <v>-4.8513160161833309</v>
      </c>
      <c r="G2827" s="81">
        <v>0</v>
      </c>
      <c r="H2827" s="80">
        <v>0</v>
      </c>
    </row>
    <row r="2828" spans="2:8" x14ac:dyDescent="0.6">
      <c r="B2828" s="75" t="s">
        <v>160</v>
      </c>
      <c r="C2828" s="75" t="str">
        <f t="shared" si="44"/>
        <v>New Mexico Orogrande Basin</v>
      </c>
      <c r="D2828" s="97" t="s">
        <v>407</v>
      </c>
      <c r="E2828" s="83" t="s">
        <v>309</v>
      </c>
      <c r="F2828" s="82">
        <v>-4.8413160161833311</v>
      </c>
      <c r="G2828" s="81">
        <v>0</v>
      </c>
      <c r="H2828" s="80">
        <v>0</v>
      </c>
    </row>
    <row r="2829" spans="2:8" x14ac:dyDescent="0.6">
      <c r="B2829" s="75" t="s">
        <v>160</v>
      </c>
      <c r="C2829" s="75" t="str">
        <f t="shared" si="44"/>
        <v>New Mexico Orogrande Basin</v>
      </c>
      <c r="D2829" s="97" t="s">
        <v>407</v>
      </c>
      <c r="E2829" s="83" t="s">
        <v>308</v>
      </c>
      <c r="F2829" s="82">
        <v>0</v>
      </c>
      <c r="G2829" s="81">
        <v>0</v>
      </c>
      <c r="H2829" s="80">
        <v>0</v>
      </c>
    </row>
    <row r="2830" spans="2:8" x14ac:dyDescent="0.6">
      <c r="B2830" s="75" t="s">
        <v>160</v>
      </c>
      <c r="C2830" s="75" t="str">
        <f t="shared" si="44"/>
        <v>New Mexico Orogrande Basin</v>
      </c>
      <c r="D2830" s="97" t="s">
        <v>407</v>
      </c>
      <c r="E2830" s="83" t="s">
        <v>307</v>
      </c>
      <c r="F2830" s="82">
        <v>0.01</v>
      </c>
      <c r="G2830" s="81">
        <v>0</v>
      </c>
      <c r="H2830" s="80">
        <v>0</v>
      </c>
    </row>
    <row r="2831" spans="2:8" x14ac:dyDescent="0.6">
      <c r="B2831" s="75" t="s">
        <v>160</v>
      </c>
      <c r="C2831" s="75" t="str">
        <f t="shared" si="44"/>
        <v>New Mexico Orogrande Basin</v>
      </c>
      <c r="D2831" s="97" t="s">
        <v>407</v>
      </c>
      <c r="E2831" s="83" t="s">
        <v>306</v>
      </c>
      <c r="F2831" s="82">
        <v>4.8513160161833309</v>
      </c>
      <c r="G2831" s="81">
        <v>0</v>
      </c>
      <c r="H2831" s="80">
        <v>0</v>
      </c>
    </row>
    <row r="2832" spans="2:8" x14ac:dyDescent="0.6">
      <c r="B2832" s="75" t="s">
        <v>160</v>
      </c>
      <c r="C2832" s="75" t="str">
        <f t="shared" si="44"/>
        <v>New Mexico Orogrande Basin</v>
      </c>
      <c r="D2832" s="97" t="s">
        <v>407</v>
      </c>
      <c r="E2832" s="83" t="s">
        <v>305</v>
      </c>
      <c r="F2832" s="82">
        <v>4.8613160161833306</v>
      </c>
      <c r="G2832" s="81">
        <v>255.78217051827841</v>
      </c>
      <c r="H2832" s="80">
        <v>12789.10852591392</v>
      </c>
    </row>
    <row r="2833" spans="2:8" x14ac:dyDescent="0.6">
      <c r="B2833" s="75" t="s">
        <v>160</v>
      </c>
      <c r="C2833" s="75" t="str">
        <f t="shared" si="44"/>
        <v>New Mexico Orogrande Basin</v>
      </c>
      <c r="D2833" s="97" t="s">
        <v>407</v>
      </c>
      <c r="E2833" s="83" t="s">
        <v>304</v>
      </c>
      <c r="F2833" s="82">
        <v>9.7026320323666617</v>
      </c>
      <c r="G2833" s="81">
        <v>0</v>
      </c>
      <c r="H2833" s="80">
        <v>0</v>
      </c>
    </row>
    <row r="2834" spans="2:8" x14ac:dyDescent="0.6">
      <c r="B2834" s="75" t="s">
        <v>160</v>
      </c>
      <c r="C2834" s="75" t="str">
        <f t="shared" si="44"/>
        <v>New Mexico Orogrande Basin</v>
      </c>
      <c r="D2834" s="97" t="s">
        <v>407</v>
      </c>
      <c r="E2834" s="83" t="s">
        <v>303</v>
      </c>
      <c r="F2834" s="82">
        <v>9.7126320323666615</v>
      </c>
      <c r="G2834" s="81">
        <v>14.040268539028107</v>
      </c>
      <c r="H2834" s="80">
        <v>702.01342695140534</v>
      </c>
    </row>
    <row r="2835" spans="2:8" x14ac:dyDescent="0.6">
      <c r="B2835" s="75" t="s">
        <v>160</v>
      </c>
      <c r="C2835" s="75" t="str">
        <f t="shared" si="44"/>
        <v>New Mexico Orogrande Basin</v>
      </c>
      <c r="D2835" s="97" t="s">
        <v>407</v>
      </c>
      <c r="E2835" s="83" t="s">
        <v>302</v>
      </c>
      <c r="F2835" s="82">
        <v>14.553948048549994</v>
      </c>
      <c r="G2835" s="81">
        <v>0</v>
      </c>
      <c r="H2835" s="80">
        <v>0</v>
      </c>
    </row>
    <row r="2836" spans="2:8" x14ac:dyDescent="0.6">
      <c r="B2836" s="75" t="s">
        <v>160</v>
      </c>
      <c r="C2836" s="75" t="str">
        <f t="shared" si="44"/>
        <v>New Mexico Orogrande Basin</v>
      </c>
      <c r="D2836" s="97" t="s">
        <v>407</v>
      </c>
      <c r="E2836" s="83" t="s">
        <v>301</v>
      </c>
      <c r="F2836" s="82">
        <v>14.563948048549994</v>
      </c>
      <c r="G2836" s="81">
        <v>8.4694663629505104E-2</v>
      </c>
      <c r="H2836" s="80">
        <v>4.2347331814752556</v>
      </c>
    </row>
    <row r="2837" spans="2:8" x14ac:dyDescent="0.6">
      <c r="B2837" s="75" t="s">
        <v>160</v>
      </c>
      <c r="C2837" s="75" t="str">
        <f t="shared" si="44"/>
        <v>New Mexico Orogrande Basin</v>
      </c>
      <c r="D2837" s="97" t="s">
        <v>407</v>
      </c>
      <c r="E2837" s="83" t="s">
        <v>300</v>
      </c>
      <c r="F2837" s="82">
        <v>19.405264064733323</v>
      </c>
      <c r="G2837" s="81">
        <v>0</v>
      </c>
      <c r="H2837" s="80">
        <v>0</v>
      </c>
    </row>
    <row r="2838" spans="2:8" x14ac:dyDescent="0.6">
      <c r="B2838" s="75" t="s">
        <v>160</v>
      </c>
      <c r="C2838" s="75" t="str">
        <f t="shared" si="44"/>
        <v>New Mexico Orogrande Basin</v>
      </c>
      <c r="D2838" s="97" t="s">
        <v>407</v>
      </c>
      <c r="E2838" s="83" t="s">
        <v>299</v>
      </c>
      <c r="F2838" s="82">
        <v>19.415264064733325</v>
      </c>
      <c r="G2838" s="81">
        <v>1.4283861660777594E-2</v>
      </c>
      <c r="H2838" s="80">
        <v>0.71419308303887974</v>
      </c>
    </row>
    <row r="2839" spans="2:8" x14ac:dyDescent="0.6">
      <c r="B2839" s="75" t="s">
        <v>160</v>
      </c>
      <c r="C2839" s="75" t="str">
        <f t="shared" si="44"/>
        <v>New Mexico Orogrande Basin</v>
      </c>
      <c r="D2839" s="97" t="s">
        <v>407</v>
      </c>
      <c r="E2839" s="83" t="s">
        <v>298</v>
      </c>
      <c r="F2839" s="82">
        <v>24.256580080916656</v>
      </c>
      <c r="G2839" s="81">
        <v>0</v>
      </c>
      <c r="H2839" s="80">
        <v>0</v>
      </c>
    </row>
    <row r="2840" spans="2:8" x14ac:dyDescent="0.6">
      <c r="B2840" s="75" t="s">
        <v>160</v>
      </c>
      <c r="C2840" s="75" t="str">
        <f t="shared" si="44"/>
        <v>New Mexico Orogrande Basin</v>
      </c>
      <c r="D2840" s="97" t="s">
        <v>407</v>
      </c>
      <c r="E2840" s="83" t="s">
        <v>297</v>
      </c>
      <c r="F2840" s="82">
        <v>24.266580080916658</v>
      </c>
      <c r="G2840" s="81">
        <v>0</v>
      </c>
      <c r="H2840" s="80">
        <v>0</v>
      </c>
    </row>
    <row r="2841" spans="2:8" x14ac:dyDescent="0.6">
      <c r="B2841" s="75" t="s">
        <v>160</v>
      </c>
      <c r="C2841" s="75" t="str">
        <f t="shared" si="44"/>
        <v>New Mexico Orogrande Basin</v>
      </c>
      <c r="D2841" s="97" t="s">
        <v>407</v>
      </c>
      <c r="E2841" s="83" t="s">
        <v>296</v>
      </c>
      <c r="F2841" s="82">
        <v>29.107896097099989</v>
      </c>
      <c r="G2841" s="81">
        <v>0</v>
      </c>
      <c r="H2841" s="80">
        <v>0</v>
      </c>
    </row>
    <row r="2842" spans="2:8" x14ac:dyDescent="0.6">
      <c r="B2842" s="75" t="s">
        <v>160</v>
      </c>
      <c r="C2842" s="75" t="str">
        <f t="shared" si="44"/>
        <v>New Mexico Orogrande Basin</v>
      </c>
      <c r="D2842" s="97" t="s">
        <v>407</v>
      </c>
      <c r="E2842" s="83" t="s">
        <v>295</v>
      </c>
      <c r="F2842" s="82">
        <v>29.11789609709999</v>
      </c>
      <c r="G2842" s="81">
        <v>0</v>
      </c>
      <c r="H2842" s="80">
        <v>0</v>
      </c>
    </row>
    <row r="2843" spans="2:8" x14ac:dyDescent="0.6">
      <c r="B2843" s="75" t="s">
        <v>160</v>
      </c>
      <c r="C2843" s="75" t="str">
        <f t="shared" si="44"/>
        <v>New Mexico Orogrande Basin</v>
      </c>
      <c r="D2843" s="97" t="s">
        <v>407</v>
      </c>
      <c r="E2843" s="83" t="s">
        <v>294</v>
      </c>
      <c r="F2843" s="82">
        <v>33.959212113283321</v>
      </c>
      <c r="G2843" s="81">
        <v>0</v>
      </c>
      <c r="H2843" s="80">
        <v>0</v>
      </c>
    </row>
    <row r="2844" spans="2:8" x14ac:dyDescent="0.6">
      <c r="B2844" s="75" t="s">
        <v>160</v>
      </c>
      <c r="C2844" s="75" t="str">
        <f t="shared" si="44"/>
        <v>New Mexico Orogrande Basin</v>
      </c>
      <c r="D2844" s="97" t="s">
        <v>407</v>
      </c>
      <c r="E2844" s="83" t="s">
        <v>293</v>
      </c>
      <c r="F2844" s="82">
        <v>33.969212113283319</v>
      </c>
      <c r="G2844" s="81">
        <v>0</v>
      </c>
      <c r="H2844" s="80">
        <v>0</v>
      </c>
    </row>
    <row r="2845" spans="2:8" x14ac:dyDescent="0.6">
      <c r="B2845" s="75" t="s">
        <v>160</v>
      </c>
      <c r="C2845" s="75" t="str">
        <f t="shared" si="44"/>
        <v>New Mexico Orogrande Basin</v>
      </c>
      <c r="D2845" s="97" t="s">
        <v>407</v>
      </c>
      <c r="E2845" s="83" t="s">
        <v>292</v>
      </c>
      <c r="F2845" s="82">
        <v>38.810528129466647</v>
      </c>
      <c r="G2845" s="81">
        <v>0</v>
      </c>
      <c r="H2845" s="80">
        <v>0</v>
      </c>
    </row>
    <row r="2846" spans="2:8" x14ac:dyDescent="0.6">
      <c r="B2846" s="75" t="s">
        <v>160</v>
      </c>
      <c r="C2846" s="75" t="str">
        <f t="shared" si="44"/>
        <v>New Mexico Orogrande Basin</v>
      </c>
      <c r="D2846" s="97" t="s">
        <v>407</v>
      </c>
      <c r="E2846" s="83" t="s">
        <v>291</v>
      </c>
      <c r="F2846" s="82">
        <v>38.820528129466645</v>
      </c>
      <c r="G2846" s="81">
        <v>0</v>
      </c>
      <c r="H2846" s="80">
        <v>0</v>
      </c>
    </row>
    <row r="2847" spans="2:8" x14ac:dyDescent="0.6">
      <c r="B2847" s="75" t="s">
        <v>160</v>
      </c>
      <c r="C2847" s="75" t="str">
        <f t="shared" si="44"/>
        <v>New Mexico Orogrande Basin</v>
      </c>
      <c r="D2847" s="97" t="s">
        <v>407</v>
      </c>
      <c r="E2847" s="83" t="s">
        <v>290</v>
      </c>
      <c r="F2847" s="82">
        <v>43.66184414564998</v>
      </c>
      <c r="G2847" s="81">
        <v>0</v>
      </c>
      <c r="H2847" s="80">
        <v>0</v>
      </c>
    </row>
    <row r="2848" spans="2:8" x14ac:dyDescent="0.6">
      <c r="B2848" s="75" t="s">
        <v>160</v>
      </c>
      <c r="C2848" s="75" t="str">
        <f t="shared" si="44"/>
        <v>New Mexico Orogrande Basin</v>
      </c>
      <c r="D2848" s="97" t="s">
        <v>407</v>
      </c>
      <c r="E2848" s="83" t="s">
        <v>289</v>
      </c>
      <c r="F2848" s="82">
        <v>43.671844145649978</v>
      </c>
      <c r="G2848" s="81">
        <v>0</v>
      </c>
      <c r="H2848" s="80">
        <v>0</v>
      </c>
    </row>
    <row r="2849" spans="2:8" x14ac:dyDescent="0.6">
      <c r="B2849" s="75" t="s">
        <v>160</v>
      </c>
      <c r="C2849" s="75" t="str">
        <f t="shared" si="44"/>
        <v>New Mexico Orogrande Basin</v>
      </c>
      <c r="D2849" s="97" t="s">
        <v>407</v>
      </c>
      <c r="E2849" s="83" t="s">
        <v>288</v>
      </c>
      <c r="F2849" s="82">
        <v>48.513160161833312</v>
      </c>
      <c r="G2849" s="81">
        <v>0</v>
      </c>
      <c r="H2849" s="80">
        <v>0</v>
      </c>
    </row>
    <row r="2850" spans="2:8" x14ac:dyDescent="0.6">
      <c r="B2850" s="75" t="s">
        <v>160</v>
      </c>
      <c r="C2850" s="75" t="str">
        <f t="shared" si="44"/>
        <v>New Mexico Orogrande Basin</v>
      </c>
      <c r="D2850" s="97" t="s">
        <v>407</v>
      </c>
      <c r="E2850" s="83" t="s">
        <v>287</v>
      </c>
      <c r="F2850" s="82">
        <v>48.52316016183331</v>
      </c>
      <c r="G2850" s="81">
        <v>0</v>
      </c>
      <c r="H2850" s="80">
        <v>0</v>
      </c>
    </row>
    <row r="2851" spans="2:8" x14ac:dyDescent="0.6">
      <c r="B2851" s="75" t="s">
        <v>160</v>
      </c>
      <c r="C2851" s="75" t="str">
        <f t="shared" si="44"/>
        <v>New Mexico Orogrande Basin</v>
      </c>
      <c r="D2851" s="97" t="s">
        <v>407</v>
      </c>
      <c r="E2851" s="83" t="s">
        <v>286</v>
      </c>
      <c r="F2851" s="82">
        <v>53.364476178016645</v>
      </c>
      <c r="G2851" s="81">
        <v>0</v>
      </c>
      <c r="H2851" s="80">
        <v>0</v>
      </c>
    </row>
    <row r="2852" spans="2:8" x14ac:dyDescent="0.6">
      <c r="B2852" s="75" t="s">
        <v>160</v>
      </c>
      <c r="C2852" s="75" t="str">
        <f t="shared" si="44"/>
        <v>New Mexico Orogrande Basin</v>
      </c>
      <c r="D2852" s="97" t="s">
        <v>407</v>
      </c>
      <c r="E2852" s="83" t="s">
        <v>285</v>
      </c>
      <c r="F2852" s="82">
        <v>53.374476178016643</v>
      </c>
      <c r="G2852" s="81">
        <v>0</v>
      </c>
      <c r="H2852" s="80">
        <v>0</v>
      </c>
    </row>
    <row r="2853" spans="2:8" x14ac:dyDescent="0.6">
      <c r="B2853" s="75" t="s">
        <v>160</v>
      </c>
      <c r="C2853" s="75" t="str">
        <f t="shared" si="44"/>
        <v>New Mexico Orogrande Basin</v>
      </c>
      <c r="D2853" s="97" t="s">
        <v>407</v>
      </c>
      <c r="E2853" s="83" t="s">
        <v>284</v>
      </c>
      <c r="F2853" s="82">
        <v>58.215792194199977</v>
      </c>
      <c r="G2853" s="81">
        <v>0</v>
      </c>
      <c r="H2853" s="80">
        <v>0</v>
      </c>
    </row>
    <row r="2854" spans="2:8" ht="13.75" thickBot="1" x14ac:dyDescent="0.75">
      <c r="B2854" s="75" t="s">
        <v>160</v>
      </c>
      <c r="C2854" s="75" t="str">
        <f t="shared" si="44"/>
        <v>New Mexico Orogrande Basin</v>
      </c>
      <c r="D2854" s="98" t="s">
        <v>407</v>
      </c>
      <c r="E2854" s="79" t="s">
        <v>282</v>
      </c>
      <c r="F2854" s="78">
        <v>58.225792194199975</v>
      </c>
      <c r="G2854" s="77">
        <v>0</v>
      </c>
      <c r="H2854" s="76">
        <v>0</v>
      </c>
    </row>
    <row r="2855" spans="2:8" x14ac:dyDescent="0.6">
      <c r="B2855" s="75" t="s">
        <v>160</v>
      </c>
      <c r="C2855" s="75" t="str">
        <f t="shared" si="44"/>
        <v>New Mexico Palo Duro Basin</v>
      </c>
      <c r="D2855" s="96" t="s">
        <v>406</v>
      </c>
      <c r="E2855" s="87" t="s">
        <v>320</v>
      </c>
      <c r="F2855" s="86">
        <v>-29.107896097099989</v>
      </c>
      <c r="G2855" s="85">
        <v>0</v>
      </c>
      <c r="H2855" s="84">
        <v>0</v>
      </c>
    </row>
    <row r="2856" spans="2:8" x14ac:dyDescent="0.6">
      <c r="B2856" s="75" t="s">
        <v>160</v>
      </c>
      <c r="C2856" s="75" t="str">
        <f t="shared" si="44"/>
        <v>New Mexico Palo Duro Basin</v>
      </c>
      <c r="D2856" s="97" t="s">
        <v>406</v>
      </c>
      <c r="E2856" s="83" t="s">
        <v>319</v>
      </c>
      <c r="F2856" s="82">
        <v>-29.097896097099987</v>
      </c>
      <c r="G2856" s="81">
        <v>0</v>
      </c>
      <c r="H2856" s="80">
        <v>0</v>
      </c>
    </row>
    <row r="2857" spans="2:8" x14ac:dyDescent="0.6">
      <c r="B2857" s="75" t="s">
        <v>160</v>
      </c>
      <c r="C2857" s="75" t="str">
        <f t="shared" si="44"/>
        <v>New Mexico Palo Duro Basin</v>
      </c>
      <c r="D2857" s="97" t="s">
        <v>406</v>
      </c>
      <c r="E2857" s="83" t="s">
        <v>318</v>
      </c>
      <c r="F2857" s="82">
        <v>-24.256580080916656</v>
      </c>
      <c r="G2857" s="81">
        <v>0</v>
      </c>
      <c r="H2857" s="80">
        <v>0</v>
      </c>
    </row>
    <row r="2858" spans="2:8" x14ac:dyDescent="0.6">
      <c r="B2858" s="75" t="s">
        <v>160</v>
      </c>
      <c r="C2858" s="75" t="str">
        <f t="shared" si="44"/>
        <v>New Mexico Palo Duro Basin</v>
      </c>
      <c r="D2858" s="97" t="s">
        <v>406</v>
      </c>
      <c r="E2858" s="83" t="s">
        <v>317</v>
      </c>
      <c r="F2858" s="82">
        <v>-24.246580080916655</v>
      </c>
      <c r="G2858" s="81">
        <v>0</v>
      </c>
      <c r="H2858" s="80">
        <v>0</v>
      </c>
    </row>
    <row r="2859" spans="2:8" x14ac:dyDescent="0.6">
      <c r="B2859" s="75" t="s">
        <v>160</v>
      </c>
      <c r="C2859" s="75" t="str">
        <f t="shared" si="44"/>
        <v>New Mexico Palo Duro Basin</v>
      </c>
      <c r="D2859" s="97" t="s">
        <v>406</v>
      </c>
      <c r="E2859" s="83" t="s">
        <v>316</v>
      </c>
      <c r="F2859" s="82">
        <v>-19.405264064733323</v>
      </c>
      <c r="G2859" s="81">
        <v>0</v>
      </c>
      <c r="H2859" s="80">
        <v>0</v>
      </c>
    </row>
    <row r="2860" spans="2:8" x14ac:dyDescent="0.6">
      <c r="B2860" s="75" t="s">
        <v>160</v>
      </c>
      <c r="C2860" s="75" t="str">
        <f t="shared" si="44"/>
        <v>New Mexico Palo Duro Basin</v>
      </c>
      <c r="D2860" s="97" t="s">
        <v>406</v>
      </c>
      <c r="E2860" s="83" t="s">
        <v>315</v>
      </c>
      <c r="F2860" s="82">
        <v>-19.395264064733322</v>
      </c>
      <c r="G2860" s="81">
        <v>0</v>
      </c>
      <c r="H2860" s="80">
        <v>0</v>
      </c>
    </row>
    <row r="2861" spans="2:8" x14ac:dyDescent="0.6">
      <c r="B2861" s="75" t="s">
        <v>160</v>
      </c>
      <c r="C2861" s="75" t="str">
        <f t="shared" si="44"/>
        <v>New Mexico Palo Duro Basin</v>
      </c>
      <c r="D2861" s="97" t="s">
        <v>406</v>
      </c>
      <c r="E2861" s="83" t="s">
        <v>314</v>
      </c>
      <c r="F2861" s="82">
        <v>-14.553948048549994</v>
      </c>
      <c r="G2861" s="81">
        <v>0</v>
      </c>
      <c r="H2861" s="80">
        <v>0</v>
      </c>
    </row>
    <row r="2862" spans="2:8" x14ac:dyDescent="0.6">
      <c r="B2862" s="75" t="s">
        <v>160</v>
      </c>
      <c r="C2862" s="75" t="str">
        <f t="shared" si="44"/>
        <v>New Mexico Palo Duro Basin</v>
      </c>
      <c r="D2862" s="97" t="s">
        <v>406</v>
      </c>
      <c r="E2862" s="83" t="s">
        <v>313</v>
      </c>
      <c r="F2862" s="82">
        <v>-14.543948048549995</v>
      </c>
      <c r="G2862" s="81">
        <v>0</v>
      </c>
      <c r="H2862" s="80">
        <v>0</v>
      </c>
    </row>
    <row r="2863" spans="2:8" x14ac:dyDescent="0.6">
      <c r="B2863" s="75" t="s">
        <v>160</v>
      </c>
      <c r="C2863" s="75" t="str">
        <f t="shared" si="44"/>
        <v>New Mexico Palo Duro Basin</v>
      </c>
      <c r="D2863" s="97" t="s">
        <v>406</v>
      </c>
      <c r="E2863" s="83" t="s">
        <v>312</v>
      </c>
      <c r="F2863" s="82">
        <v>-9.7026320323666617</v>
      </c>
      <c r="G2863" s="81">
        <v>0</v>
      </c>
      <c r="H2863" s="80">
        <v>0</v>
      </c>
    </row>
    <row r="2864" spans="2:8" x14ac:dyDescent="0.6">
      <c r="B2864" s="75" t="s">
        <v>160</v>
      </c>
      <c r="C2864" s="75" t="str">
        <f t="shared" si="44"/>
        <v>New Mexico Palo Duro Basin</v>
      </c>
      <c r="D2864" s="97" t="s">
        <v>406</v>
      </c>
      <c r="E2864" s="83" t="s">
        <v>311</v>
      </c>
      <c r="F2864" s="82">
        <v>-9.6926320323666619</v>
      </c>
      <c r="G2864" s="81">
        <v>0</v>
      </c>
      <c r="H2864" s="80">
        <v>0</v>
      </c>
    </row>
    <row r="2865" spans="2:8" x14ac:dyDescent="0.6">
      <c r="B2865" s="75" t="s">
        <v>160</v>
      </c>
      <c r="C2865" s="75" t="str">
        <f t="shared" si="44"/>
        <v>New Mexico Palo Duro Basin</v>
      </c>
      <c r="D2865" s="97" t="s">
        <v>406</v>
      </c>
      <c r="E2865" s="83" t="s">
        <v>310</v>
      </c>
      <c r="F2865" s="82">
        <v>-4.8513160161833309</v>
      </c>
      <c r="G2865" s="81">
        <v>0</v>
      </c>
      <c r="H2865" s="80">
        <v>0</v>
      </c>
    </row>
    <row r="2866" spans="2:8" x14ac:dyDescent="0.6">
      <c r="B2866" s="75" t="s">
        <v>160</v>
      </c>
      <c r="C2866" s="75" t="str">
        <f t="shared" si="44"/>
        <v>New Mexico Palo Duro Basin</v>
      </c>
      <c r="D2866" s="97" t="s">
        <v>406</v>
      </c>
      <c r="E2866" s="83" t="s">
        <v>309</v>
      </c>
      <c r="F2866" s="82">
        <v>-4.8413160161833311</v>
      </c>
      <c r="G2866" s="81">
        <v>0</v>
      </c>
      <c r="H2866" s="80">
        <v>0</v>
      </c>
    </row>
    <row r="2867" spans="2:8" x14ac:dyDescent="0.6">
      <c r="B2867" s="75" t="s">
        <v>160</v>
      </c>
      <c r="C2867" s="75" t="str">
        <f t="shared" si="44"/>
        <v>New Mexico Palo Duro Basin</v>
      </c>
      <c r="D2867" s="97" t="s">
        <v>406</v>
      </c>
      <c r="E2867" s="83" t="s">
        <v>308</v>
      </c>
      <c r="F2867" s="82">
        <v>0</v>
      </c>
      <c r="G2867" s="81">
        <v>0</v>
      </c>
      <c r="H2867" s="80">
        <v>0</v>
      </c>
    </row>
    <row r="2868" spans="2:8" x14ac:dyDescent="0.6">
      <c r="B2868" s="75" t="s">
        <v>160</v>
      </c>
      <c r="C2868" s="75" t="str">
        <f t="shared" si="44"/>
        <v>New Mexico Palo Duro Basin</v>
      </c>
      <c r="D2868" s="97" t="s">
        <v>406</v>
      </c>
      <c r="E2868" s="83" t="s">
        <v>307</v>
      </c>
      <c r="F2868" s="82">
        <v>0.01</v>
      </c>
      <c r="G2868" s="81">
        <v>0</v>
      </c>
      <c r="H2868" s="80">
        <v>0</v>
      </c>
    </row>
    <row r="2869" spans="2:8" x14ac:dyDescent="0.6">
      <c r="B2869" s="75" t="s">
        <v>160</v>
      </c>
      <c r="C2869" s="75" t="str">
        <f t="shared" si="44"/>
        <v>New Mexico Palo Duro Basin</v>
      </c>
      <c r="D2869" s="97" t="s">
        <v>406</v>
      </c>
      <c r="E2869" s="83" t="s">
        <v>306</v>
      </c>
      <c r="F2869" s="82">
        <v>4.8513160161833309</v>
      </c>
      <c r="G2869" s="81">
        <v>0</v>
      </c>
      <c r="H2869" s="80">
        <v>0</v>
      </c>
    </row>
    <row r="2870" spans="2:8" x14ac:dyDescent="0.6">
      <c r="B2870" s="75" t="s">
        <v>160</v>
      </c>
      <c r="C2870" s="75" t="str">
        <f t="shared" si="44"/>
        <v>New Mexico Palo Duro Basin</v>
      </c>
      <c r="D2870" s="97" t="s">
        <v>406</v>
      </c>
      <c r="E2870" s="83" t="s">
        <v>305</v>
      </c>
      <c r="F2870" s="82">
        <v>4.8613160161833306</v>
      </c>
      <c r="G2870" s="81">
        <v>276.73314618762652</v>
      </c>
      <c r="H2870" s="80">
        <v>13836.657309381324</v>
      </c>
    </row>
    <row r="2871" spans="2:8" x14ac:dyDescent="0.6">
      <c r="B2871" s="75" t="s">
        <v>160</v>
      </c>
      <c r="C2871" s="75" t="str">
        <f t="shared" si="44"/>
        <v>New Mexico Palo Duro Basin</v>
      </c>
      <c r="D2871" s="97" t="s">
        <v>406</v>
      </c>
      <c r="E2871" s="83" t="s">
        <v>304</v>
      </c>
      <c r="F2871" s="82">
        <v>9.7026320323666617</v>
      </c>
      <c r="G2871" s="81">
        <v>0</v>
      </c>
      <c r="H2871" s="80">
        <v>0</v>
      </c>
    </row>
    <row r="2872" spans="2:8" x14ac:dyDescent="0.6">
      <c r="B2872" s="75" t="s">
        <v>160</v>
      </c>
      <c r="C2872" s="75" t="str">
        <f t="shared" si="44"/>
        <v>New Mexico Palo Duro Basin</v>
      </c>
      <c r="D2872" s="97" t="s">
        <v>406</v>
      </c>
      <c r="E2872" s="83" t="s">
        <v>303</v>
      </c>
      <c r="F2872" s="82">
        <v>9.7126320323666615</v>
      </c>
      <c r="G2872" s="81">
        <v>34.533190697189013</v>
      </c>
      <c r="H2872" s="80">
        <v>1726.6595348594508</v>
      </c>
    </row>
    <row r="2873" spans="2:8" x14ac:dyDescent="0.6">
      <c r="B2873" s="75" t="s">
        <v>160</v>
      </c>
      <c r="C2873" s="75" t="str">
        <f t="shared" si="44"/>
        <v>New Mexico Palo Duro Basin</v>
      </c>
      <c r="D2873" s="97" t="s">
        <v>406</v>
      </c>
      <c r="E2873" s="83" t="s">
        <v>302</v>
      </c>
      <c r="F2873" s="82">
        <v>14.553948048549994</v>
      </c>
      <c r="G2873" s="81">
        <v>0</v>
      </c>
      <c r="H2873" s="80">
        <v>0</v>
      </c>
    </row>
    <row r="2874" spans="2:8" x14ac:dyDescent="0.6">
      <c r="B2874" s="75" t="s">
        <v>160</v>
      </c>
      <c r="C2874" s="75" t="str">
        <f t="shared" si="44"/>
        <v>New Mexico Palo Duro Basin</v>
      </c>
      <c r="D2874" s="97" t="s">
        <v>406</v>
      </c>
      <c r="E2874" s="83" t="s">
        <v>301</v>
      </c>
      <c r="F2874" s="82">
        <v>14.563948048549994</v>
      </c>
      <c r="G2874" s="81">
        <v>0.42513688344348283</v>
      </c>
      <c r="H2874" s="80">
        <v>21.256844172174144</v>
      </c>
    </row>
    <row r="2875" spans="2:8" x14ac:dyDescent="0.6">
      <c r="B2875" s="75" t="s">
        <v>160</v>
      </c>
      <c r="C2875" s="75" t="str">
        <f t="shared" si="44"/>
        <v>New Mexico Palo Duro Basin</v>
      </c>
      <c r="D2875" s="97" t="s">
        <v>406</v>
      </c>
      <c r="E2875" s="83" t="s">
        <v>300</v>
      </c>
      <c r="F2875" s="82">
        <v>19.405264064733323</v>
      </c>
      <c r="G2875" s="81">
        <v>0</v>
      </c>
      <c r="H2875" s="80">
        <v>0</v>
      </c>
    </row>
    <row r="2876" spans="2:8" x14ac:dyDescent="0.6">
      <c r="B2876" s="75" t="s">
        <v>160</v>
      </c>
      <c r="C2876" s="75" t="str">
        <f t="shared" si="44"/>
        <v>New Mexico Palo Duro Basin</v>
      </c>
      <c r="D2876" s="97" t="s">
        <v>406</v>
      </c>
      <c r="E2876" s="83" t="s">
        <v>299</v>
      </c>
      <c r="F2876" s="82">
        <v>19.415264064733325</v>
      </c>
      <c r="G2876" s="81">
        <v>6.0408143783447041E-2</v>
      </c>
      <c r="H2876" s="80">
        <v>3.0204071891723521</v>
      </c>
    </row>
    <row r="2877" spans="2:8" x14ac:dyDescent="0.6">
      <c r="B2877" s="75" t="s">
        <v>160</v>
      </c>
      <c r="C2877" s="75" t="str">
        <f t="shared" si="44"/>
        <v>New Mexico Palo Duro Basin</v>
      </c>
      <c r="D2877" s="97" t="s">
        <v>406</v>
      </c>
      <c r="E2877" s="83" t="s">
        <v>298</v>
      </c>
      <c r="F2877" s="82">
        <v>24.256580080916656</v>
      </c>
      <c r="G2877" s="81">
        <v>0</v>
      </c>
      <c r="H2877" s="80">
        <v>0</v>
      </c>
    </row>
    <row r="2878" spans="2:8" x14ac:dyDescent="0.6">
      <c r="B2878" s="75" t="s">
        <v>160</v>
      </c>
      <c r="C2878" s="75" t="str">
        <f t="shared" si="44"/>
        <v>New Mexico Palo Duro Basin</v>
      </c>
      <c r="D2878" s="97" t="s">
        <v>406</v>
      </c>
      <c r="E2878" s="83" t="s">
        <v>297</v>
      </c>
      <c r="F2878" s="82">
        <v>24.266580080916658</v>
      </c>
      <c r="G2878" s="81">
        <v>6.5199276284668792E-3</v>
      </c>
      <c r="H2878" s="80">
        <v>0.32599638142334392</v>
      </c>
    </row>
    <row r="2879" spans="2:8" x14ac:dyDescent="0.6">
      <c r="B2879" s="75" t="s">
        <v>160</v>
      </c>
      <c r="C2879" s="75" t="str">
        <f t="shared" si="44"/>
        <v>New Mexico Palo Duro Basin</v>
      </c>
      <c r="D2879" s="97" t="s">
        <v>406</v>
      </c>
      <c r="E2879" s="83" t="s">
        <v>296</v>
      </c>
      <c r="F2879" s="82">
        <v>29.107896097099989</v>
      </c>
      <c r="G2879" s="81">
        <v>0</v>
      </c>
      <c r="H2879" s="80">
        <v>0</v>
      </c>
    </row>
    <row r="2880" spans="2:8" x14ac:dyDescent="0.6">
      <c r="B2880" s="75" t="s">
        <v>160</v>
      </c>
      <c r="C2880" s="75" t="str">
        <f t="shared" si="44"/>
        <v>New Mexico Palo Duro Basin</v>
      </c>
      <c r="D2880" s="97" t="s">
        <v>406</v>
      </c>
      <c r="E2880" s="83" t="s">
        <v>295</v>
      </c>
      <c r="F2880" s="82">
        <v>29.11789609709999</v>
      </c>
      <c r="G2880" s="81">
        <v>0</v>
      </c>
      <c r="H2880" s="80">
        <v>0</v>
      </c>
    </row>
    <row r="2881" spans="2:8" x14ac:dyDescent="0.6">
      <c r="B2881" s="75" t="s">
        <v>160</v>
      </c>
      <c r="C2881" s="75" t="str">
        <f t="shared" si="44"/>
        <v>New Mexico Palo Duro Basin</v>
      </c>
      <c r="D2881" s="97" t="s">
        <v>406</v>
      </c>
      <c r="E2881" s="83" t="s">
        <v>294</v>
      </c>
      <c r="F2881" s="82">
        <v>33.959212113283321</v>
      </c>
      <c r="G2881" s="81">
        <v>0</v>
      </c>
      <c r="H2881" s="80">
        <v>0</v>
      </c>
    </row>
    <row r="2882" spans="2:8" x14ac:dyDescent="0.6">
      <c r="B2882" s="75" t="s">
        <v>160</v>
      </c>
      <c r="C2882" s="75" t="str">
        <f t="shared" si="44"/>
        <v>New Mexico Palo Duro Basin</v>
      </c>
      <c r="D2882" s="97" t="s">
        <v>406</v>
      </c>
      <c r="E2882" s="83" t="s">
        <v>293</v>
      </c>
      <c r="F2882" s="82">
        <v>33.969212113283319</v>
      </c>
      <c r="G2882" s="81">
        <v>0</v>
      </c>
      <c r="H2882" s="80">
        <v>0</v>
      </c>
    </row>
    <row r="2883" spans="2:8" x14ac:dyDescent="0.6">
      <c r="B2883" s="75" t="s">
        <v>160</v>
      </c>
      <c r="C2883" s="75" t="str">
        <f t="shared" si="44"/>
        <v>New Mexico Palo Duro Basin</v>
      </c>
      <c r="D2883" s="97" t="s">
        <v>406</v>
      </c>
      <c r="E2883" s="83" t="s">
        <v>292</v>
      </c>
      <c r="F2883" s="82">
        <v>38.810528129466647</v>
      </c>
      <c r="G2883" s="81">
        <v>0</v>
      </c>
      <c r="H2883" s="80">
        <v>0</v>
      </c>
    </row>
    <row r="2884" spans="2:8" x14ac:dyDescent="0.6">
      <c r="B2884" s="75" t="s">
        <v>160</v>
      </c>
      <c r="C2884" s="75" t="str">
        <f t="shared" si="44"/>
        <v>New Mexico Palo Duro Basin</v>
      </c>
      <c r="D2884" s="97" t="s">
        <v>406</v>
      </c>
      <c r="E2884" s="83" t="s">
        <v>291</v>
      </c>
      <c r="F2884" s="82">
        <v>38.820528129466645</v>
      </c>
      <c r="G2884" s="81">
        <v>0</v>
      </c>
      <c r="H2884" s="80">
        <v>0</v>
      </c>
    </row>
    <row r="2885" spans="2:8" x14ac:dyDescent="0.6">
      <c r="B2885" s="75" t="s">
        <v>160</v>
      </c>
      <c r="C2885" s="75" t="str">
        <f t="shared" ref="C2885:C2948" si="45">IF(D2885="",C2884,D2885)</f>
        <v>New Mexico Palo Duro Basin</v>
      </c>
      <c r="D2885" s="97" t="s">
        <v>406</v>
      </c>
      <c r="E2885" s="83" t="s">
        <v>290</v>
      </c>
      <c r="F2885" s="82">
        <v>43.66184414564998</v>
      </c>
      <c r="G2885" s="81">
        <v>0</v>
      </c>
      <c r="H2885" s="80">
        <v>0</v>
      </c>
    </row>
    <row r="2886" spans="2:8" x14ac:dyDescent="0.6">
      <c r="B2886" s="75" t="s">
        <v>160</v>
      </c>
      <c r="C2886" s="75" t="str">
        <f t="shared" si="45"/>
        <v>New Mexico Palo Duro Basin</v>
      </c>
      <c r="D2886" s="97" t="s">
        <v>406</v>
      </c>
      <c r="E2886" s="83" t="s">
        <v>289</v>
      </c>
      <c r="F2886" s="82">
        <v>43.671844145649978</v>
      </c>
      <c r="G2886" s="81">
        <v>0</v>
      </c>
      <c r="H2886" s="80">
        <v>0</v>
      </c>
    </row>
    <row r="2887" spans="2:8" x14ac:dyDescent="0.6">
      <c r="B2887" s="75" t="s">
        <v>160</v>
      </c>
      <c r="C2887" s="75" t="str">
        <f t="shared" si="45"/>
        <v>New Mexico Palo Duro Basin</v>
      </c>
      <c r="D2887" s="97" t="s">
        <v>406</v>
      </c>
      <c r="E2887" s="83" t="s">
        <v>288</v>
      </c>
      <c r="F2887" s="82">
        <v>48.513160161833312</v>
      </c>
      <c r="G2887" s="81">
        <v>0</v>
      </c>
      <c r="H2887" s="80">
        <v>0</v>
      </c>
    </row>
    <row r="2888" spans="2:8" x14ac:dyDescent="0.6">
      <c r="B2888" s="75" t="s">
        <v>160</v>
      </c>
      <c r="C2888" s="75" t="str">
        <f t="shared" si="45"/>
        <v>New Mexico Palo Duro Basin</v>
      </c>
      <c r="D2888" s="97" t="s">
        <v>406</v>
      </c>
      <c r="E2888" s="83" t="s">
        <v>287</v>
      </c>
      <c r="F2888" s="82">
        <v>48.52316016183331</v>
      </c>
      <c r="G2888" s="81">
        <v>0</v>
      </c>
      <c r="H2888" s="80">
        <v>0</v>
      </c>
    </row>
    <row r="2889" spans="2:8" x14ac:dyDescent="0.6">
      <c r="B2889" s="75" t="s">
        <v>160</v>
      </c>
      <c r="C2889" s="75" t="str">
        <f t="shared" si="45"/>
        <v>New Mexico Palo Duro Basin</v>
      </c>
      <c r="D2889" s="97" t="s">
        <v>406</v>
      </c>
      <c r="E2889" s="83" t="s">
        <v>286</v>
      </c>
      <c r="F2889" s="82">
        <v>53.364476178016645</v>
      </c>
      <c r="G2889" s="81">
        <v>0</v>
      </c>
      <c r="H2889" s="80">
        <v>0</v>
      </c>
    </row>
    <row r="2890" spans="2:8" x14ac:dyDescent="0.6">
      <c r="B2890" s="75" t="s">
        <v>160</v>
      </c>
      <c r="C2890" s="75" t="str">
        <f t="shared" si="45"/>
        <v>New Mexico Palo Duro Basin</v>
      </c>
      <c r="D2890" s="97" t="s">
        <v>406</v>
      </c>
      <c r="E2890" s="83" t="s">
        <v>285</v>
      </c>
      <c r="F2890" s="82">
        <v>53.374476178016643</v>
      </c>
      <c r="G2890" s="81">
        <v>0</v>
      </c>
      <c r="H2890" s="80">
        <v>0</v>
      </c>
    </row>
    <row r="2891" spans="2:8" x14ac:dyDescent="0.6">
      <c r="B2891" s="75" t="s">
        <v>160</v>
      </c>
      <c r="C2891" s="75" t="str">
        <f t="shared" si="45"/>
        <v>New Mexico Palo Duro Basin</v>
      </c>
      <c r="D2891" s="97" t="s">
        <v>406</v>
      </c>
      <c r="E2891" s="83" t="s">
        <v>284</v>
      </c>
      <c r="F2891" s="82">
        <v>58.215792194199977</v>
      </c>
      <c r="G2891" s="81">
        <v>0</v>
      </c>
      <c r="H2891" s="80">
        <v>0</v>
      </c>
    </row>
    <row r="2892" spans="2:8" ht="13.75" thickBot="1" x14ac:dyDescent="0.75">
      <c r="B2892" s="75" t="s">
        <v>160</v>
      </c>
      <c r="C2892" s="75" t="str">
        <f t="shared" si="45"/>
        <v>New Mexico Palo Duro Basin</v>
      </c>
      <c r="D2892" s="98" t="s">
        <v>406</v>
      </c>
      <c r="E2892" s="79" t="s">
        <v>282</v>
      </c>
      <c r="F2892" s="78">
        <v>58.225792194199975</v>
      </c>
      <c r="G2892" s="77">
        <v>0</v>
      </c>
      <c r="H2892" s="76">
        <v>0</v>
      </c>
    </row>
    <row r="2893" spans="2:8" x14ac:dyDescent="0.6">
      <c r="B2893" s="75" t="s">
        <v>160</v>
      </c>
      <c r="C2893" s="75" t="str">
        <f t="shared" si="45"/>
        <v>New Mexico Paradox Basin</v>
      </c>
      <c r="D2893" s="96" t="s">
        <v>405</v>
      </c>
      <c r="E2893" s="87" t="s">
        <v>320</v>
      </c>
      <c r="F2893" s="86">
        <v>-29.107896097099989</v>
      </c>
      <c r="G2893" s="85">
        <v>0</v>
      </c>
      <c r="H2893" s="84">
        <v>0</v>
      </c>
    </row>
    <row r="2894" spans="2:8" x14ac:dyDescent="0.6">
      <c r="B2894" s="75" t="s">
        <v>160</v>
      </c>
      <c r="C2894" s="75" t="str">
        <f t="shared" si="45"/>
        <v>New Mexico Paradox Basin</v>
      </c>
      <c r="D2894" s="97" t="s">
        <v>405</v>
      </c>
      <c r="E2894" s="83" t="s">
        <v>319</v>
      </c>
      <c r="F2894" s="82">
        <v>-29.097896097099987</v>
      </c>
      <c r="G2894" s="81">
        <v>0</v>
      </c>
      <c r="H2894" s="80">
        <v>0</v>
      </c>
    </row>
    <row r="2895" spans="2:8" x14ac:dyDescent="0.6">
      <c r="B2895" s="75" t="s">
        <v>160</v>
      </c>
      <c r="C2895" s="75" t="str">
        <f t="shared" si="45"/>
        <v>New Mexico Paradox Basin</v>
      </c>
      <c r="D2895" s="97" t="s">
        <v>405</v>
      </c>
      <c r="E2895" s="83" t="s">
        <v>318</v>
      </c>
      <c r="F2895" s="82">
        <v>-24.256580080916656</v>
      </c>
      <c r="G2895" s="81">
        <v>0</v>
      </c>
      <c r="H2895" s="80">
        <v>0</v>
      </c>
    </row>
    <row r="2896" spans="2:8" x14ac:dyDescent="0.6">
      <c r="B2896" s="75" t="s">
        <v>160</v>
      </c>
      <c r="C2896" s="75" t="str">
        <f t="shared" si="45"/>
        <v>New Mexico Paradox Basin</v>
      </c>
      <c r="D2896" s="97" t="s">
        <v>405</v>
      </c>
      <c r="E2896" s="83" t="s">
        <v>317</v>
      </c>
      <c r="F2896" s="82">
        <v>-24.246580080916655</v>
      </c>
      <c r="G2896" s="81">
        <v>0</v>
      </c>
      <c r="H2896" s="80">
        <v>0</v>
      </c>
    </row>
    <row r="2897" spans="2:8" x14ac:dyDescent="0.6">
      <c r="B2897" s="75" t="s">
        <v>160</v>
      </c>
      <c r="C2897" s="75" t="str">
        <f t="shared" si="45"/>
        <v>New Mexico Paradox Basin</v>
      </c>
      <c r="D2897" s="97" t="s">
        <v>405</v>
      </c>
      <c r="E2897" s="83" t="s">
        <v>316</v>
      </c>
      <c r="F2897" s="82">
        <v>-19.405264064733323</v>
      </c>
      <c r="G2897" s="81">
        <v>0</v>
      </c>
      <c r="H2897" s="80">
        <v>0</v>
      </c>
    </row>
    <row r="2898" spans="2:8" x14ac:dyDescent="0.6">
      <c r="B2898" s="75" t="s">
        <v>160</v>
      </c>
      <c r="C2898" s="75" t="str">
        <f t="shared" si="45"/>
        <v>New Mexico Paradox Basin</v>
      </c>
      <c r="D2898" s="97" t="s">
        <v>405</v>
      </c>
      <c r="E2898" s="83" t="s">
        <v>315</v>
      </c>
      <c r="F2898" s="82">
        <v>-19.395264064733322</v>
      </c>
      <c r="G2898" s="81">
        <v>0</v>
      </c>
      <c r="H2898" s="80">
        <v>0</v>
      </c>
    </row>
    <row r="2899" spans="2:8" x14ac:dyDescent="0.6">
      <c r="B2899" s="75" t="s">
        <v>160</v>
      </c>
      <c r="C2899" s="75" t="str">
        <f t="shared" si="45"/>
        <v>New Mexico Paradox Basin</v>
      </c>
      <c r="D2899" s="97" t="s">
        <v>405</v>
      </c>
      <c r="E2899" s="83" t="s">
        <v>314</v>
      </c>
      <c r="F2899" s="82">
        <v>-14.553948048549994</v>
      </c>
      <c r="G2899" s="81">
        <v>0</v>
      </c>
      <c r="H2899" s="80">
        <v>0</v>
      </c>
    </row>
    <row r="2900" spans="2:8" x14ac:dyDescent="0.6">
      <c r="B2900" s="75" t="s">
        <v>160</v>
      </c>
      <c r="C2900" s="75" t="str">
        <f t="shared" si="45"/>
        <v>New Mexico Paradox Basin</v>
      </c>
      <c r="D2900" s="97" t="s">
        <v>405</v>
      </c>
      <c r="E2900" s="83" t="s">
        <v>313</v>
      </c>
      <c r="F2900" s="82">
        <v>-14.543948048549995</v>
      </c>
      <c r="G2900" s="81">
        <v>0</v>
      </c>
      <c r="H2900" s="80">
        <v>0</v>
      </c>
    </row>
    <row r="2901" spans="2:8" x14ac:dyDescent="0.6">
      <c r="B2901" s="75" t="s">
        <v>160</v>
      </c>
      <c r="C2901" s="75" t="str">
        <f t="shared" si="45"/>
        <v>New Mexico Paradox Basin</v>
      </c>
      <c r="D2901" s="97" t="s">
        <v>405</v>
      </c>
      <c r="E2901" s="83" t="s">
        <v>312</v>
      </c>
      <c r="F2901" s="82">
        <v>-9.7026320323666617</v>
      </c>
      <c r="G2901" s="81">
        <v>0</v>
      </c>
      <c r="H2901" s="80">
        <v>0</v>
      </c>
    </row>
    <row r="2902" spans="2:8" x14ac:dyDescent="0.6">
      <c r="B2902" s="75" t="s">
        <v>160</v>
      </c>
      <c r="C2902" s="75" t="str">
        <f t="shared" si="45"/>
        <v>New Mexico Paradox Basin</v>
      </c>
      <c r="D2902" s="97" t="s">
        <v>405</v>
      </c>
      <c r="E2902" s="83" t="s">
        <v>311</v>
      </c>
      <c r="F2902" s="82">
        <v>-9.6926320323666619</v>
      </c>
      <c r="G2902" s="81">
        <v>0</v>
      </c>
      <c r="H2902" s="80">
        <v>0</v>
      </c>
    </row>
    <row r="2903" spans="2:8" x14ac:dyDescent="0.6">
      <c r="B2903" s="75" t="s">
        <v>160</v>
      </c>
      <c r="C2903" s="75" t="str">
        <f t="shared" si="45"/>
        <v>New Mexico Paradox Basin</v>
      </c>
      <c r="D2903" s="97" t="s">
        <v>405</v>
      </c>
      <c r="E2903" s="83" t="s">
        <v>310</v>
      </c>
      <c r="F2903" s="82">
        <v>-4.8513160161833309</v>
      </c>
      <c r="G2903" s="81">
        <v>0</v>
      </c>
      <c r="H2903" s="80">
        <v>0</v>
      </c>
    </row>
    <row r="2904" spans="2:8" x14ac:dyDescent="0.6">
      <c r="B2904" s="75" t="s">
        <v>160</v>
      </c>
      <c r="C2904" s="75" t="str">
        <f t="shared" si="45"/>
        <v>New Mexico Paradox Basin</v>
      </c>
      <c r="D2904" s="97" t="s">
        <v>405</v>
      </c>
      <c r="E2904" s="83" t="s">
        <v>309</v>
      </c>
      <c r="F2904" s="82">
        <v>-4.8413160161833311</v>
      </c>
      <c r="G2904" s="81">
        <v>0</v>
      </c>
      <c r="H2904" s="80">
        <v>0</v>
      </c>
    </row>
    <row r="2905" spans="2:8" x14ac:dyDescent="0.6">
      <c r="B2905" s="75" t="s">
        <v>160</v>
      </c>
      <c r="C2905" s="75" t="str">
        <f t="shared" si="45"/>
        <v>New Mexico Paradox Basin</v>
      </c>
      <c r="D2905" s="97" t="s">
        <v>405</v>
      </c>
      <c r="E2905" s="83" t="s">
        <v>308</v>
      </c>
      <c r="F2905" s="82">
        <v>0</v>
      </c>
      <c r="G2905" s="81">
        <v>0</v>
      </c>
      <c r="H2905" s="80">
        <v>0</v>
      </c>
    </row>
    <row r="2906" spans="2:8" x14ac:dyDescent="0.6">
      <c r="B2906" s="75" t="s">
        <v>160</v>
      </c>
      <c r="C2906" s="75" t="str">
        <f t="shared" si="45"/>
        <v>New Mexico Paradox Basin</v>
      </c>
      <c r="D2906" s="97" t="s">
        <v>405</v>
      </c>
      <c r="E2906" s="83" t="s">
        <v>307</v>
      </c>
      <c r="F2906" s="82">
        <v>0.01</v>
      </c>
      <c r="G2906" s="81">
        <v>0</v>
      </c>
      <c r="H2906" s="80">
        <v>0</v>
      </c>
    </row>
    <row r="2907" spans="2:8" x14ac:dyDescent="0.6">
      <c r="B2907" s="75" t="s">
        <v>160</v>
      </c>
      <c r="C2907" s="75" t="str">
        <f t="shared" si="45"/>
        <v>New Mexico Paradox Basin</v>
      </c>
      <c r="D2907" s="97" t="s">
        <v>405</v>
      </c>
      <c r="E2907" s="83" t="s">
        <v>306</v>
      </c>
      <c r="F2907" s="82">
        <v>4.8513160161833309</v>
      </c>
      <c r="G2907" s="81">
        <v>0</v>
      </c>
      <c r="H2907" s="80">
        <v>0</v>
      </c>
    </row>
    <row r="2908" spans="2:8" x14ac:dyDescent="0.6">
      <c r="B2908" s="75" t="s">
        <v>160</v>
      </c>
      <c r="C2908" s="75" t="str">
        <f t="shared" si="45"/>
        <v>New Mexico Paradox Basin</v>
      </c>
      <c r="D2908" s="97" t="s">
        <v>405</v>
      </c>
      <c r="E2908" s="83" t="s">
        <v>305</v>
      </c>
      <c r="F2908" s="82">
        <v>4.8613160161833306</v>
      </c>
      <c r="G2908" s="81">
        <v>0.67714967620800848</v>
      </c>
      <c r="H2908" s="80">
        <v>33.857483810400424</v>
      </c>
    </row>
    <row r="2909" spans="2:8" x14ac:dyDescent="0.6">
      <c r="B2909" s="75" t="s">
        <v>160</v>
      </c>
      <c r="C2909" s="75" t="str">
        <f t="shared" si="45"/>
        <v>New Mexico Paradox Basin</v>
      </c>
      <c r="D2909" s="97" t="s">
        <v>405</v>
      </c>
      <c r="E2909" s="83" t="s">
        <v>304</v>
      </c>
      <c r="F2909" s="82">
        <v>9.7026320323666617</v>
      </c>
      <c r="G2909" s="81">
        <v>0</v>
      </c>
      <c r="H2909" s="80">
        <v>0</v>
      </c>
    </row>
    <row r="2910" spans="2:8" x14ac:dyDescent="0.6">
      <c r="B2910" s="75" t="s">
        <v>160</v>
      </c>
      <c r="C2910" s="75" t="str">
        <f t="shared" si="45"/>
        <v>New Mexico Paradox Basin</v>
      </c>
      <c r="D2910" s="97" t="s">
        <v>405</v>
      </c>
      <c r="E2910" s="83" t="s">
        <v>303</v>
      </c>
      <c r="F2910" s="82">
        <v>9.7126320323666615</v>
      </c>
      <c r="G2910" s="81">
        <v>0</v>
      </c>
      <c r="H2910" s="80">
        <v>0</v>
      </c>
    </row>
    <row r="2911" spans="2:8" x14ac:dyDescent="0.6">
      <c r="B2911" s="75" t="s">
        <v>160</v>
      </c>
      <c r="C2911" s="75" t="str">
        <f t="shared" si="45"/>
        <v>New Mexico Paradox Basin</v>
      </c>
      <c r="D2911" s="97" t="s">
        <v>405</v>
      </c>
      <c r="E2911" s="83" t="s">
        <v>302</v>
      </c>
      <c r="F2911" s="82">
        <v>14.553948048549994</v>
      </c>
      <c r="G2911" s="81">
        <v>0</v>
      </c>
      <c r="H2911" s="80">
        <v>0</v>
      </c>
    </row>
    <row r="2912" spans="2:8" x14ac:dyDescent="0.6">
      <c r="B2912" s="75" t="s">
        <v>160</v>
      </c>
      <c r="C2912" s="75" t="str">
        <f t="shared" si="45"/>
        <v>New Mexico Paradox Basin</v>
      </c>
      <c r="D2912" s="97" t="s">
        <v>405</v>
      </c>
      <c r="E2912" s="83" t="s">
        <v>301</v>
      </c>
      <c r="F2912" s="82">
        <v>14.563948048549994</v>
      </c>
      <c r="G2912" s="81">
        <v>0.14210410192360304</v>
      </c>
      <c r="H2912" s="80">
        <v>7.1052050961801507</v>
      </c>
    </row>
    <row r="2913" spans="2:8" x14ac:dyDescent="0.6">
      <c r="B2913" s="75" t="s">
        <v>160</v>
      </c>
      <c r="C2913" s="75" t="str">
        <f t="shared" si="45"/>
        <v>New Mexico Paradox Basin</v>
      </c>
      <c r="D2913" s="97" t="s">
        <v>405</v>
      </c>
      <c r="E2913" s="83" t="s">
        <v>300</v>
      </c>
      <c r="F2913" s="82">
        <v>19.405264064733323</v>
      </c>
      <c r="G2913" s="81">
        <v>0</v>
      </c>
      <c r="H2913" s="80">
        <v>0</v>
      </c>
    </row>
    <row r="2914" spans="2:8" x14ac:dyDescent="0.6">
      <c r="B2914" s="75" t="s">
        <v>160</v>
      </c>
      <c r="C2914" s="75" t="str">
        <f t="shared" si="45"/>
        <v>New Mexico Paradox Basin</v>
      </c>
      <c r="D2914" s="97" t="s">
        <v>405</v>
      </c>
      <c r="E2914" s="83" t="s">
        <v>299</v>
      </c>
      <c r="F2914" s="82">
        <v>19.415264064733325</v>
      </c>
      <c r="G2914" s="81">
        <v>0</v>
      </c>
      <c r="H2914" s="80">
        <v>0</v>
      </c>
    </row>
    <row r="2915" spans="2:8" x14ac:dyDescent="0.6">
      <c r="B2915" s="75" t="s">
        <v>160</v>
      </c>
      <c r="C2915" s="75" t="str">
        <f t="shared" si="45"/>
        <v>New Mexico Paradox Basin</v>
      </c>
      <c r="D2915" s="97" t="s">
        <v>405</v>
      </c>
      <c r="E2915" s="83" t="s">
        <v>298</v>
      </c>
      <c r="F2915" s="82">
        <v>24.256580080916656</v>
      </c>
      <c r="G2915" s="81">
        <v>0</v>
      </c>
      <c r="H2915" s="80">
        <v>0</v>
      </c>
    </row>
    <row r="2916" spans="2:8" x14ac:dyDescent="0.6">
      <c r="B2916" s="75" t="s">
        <v>160</v>
      </c>
      <c r="C2916" s="75" t="str">
        <f t="shared" si="45"/>
        <v>New Mexico Paradox Basin</v>
      </c>
      <c r="D2916" s="97" t="s">
        <v>405</v>
      </c>
      <c r="E2916" s="83" t="s">
        <v>297</v>
      </c>
      <c r="F2916" s="82">
        <v>24.266580080916658</v>
      </c>
      <c r="G2916" s="81">
        <v>0</v>
      </c>
      <c r="H2916" s="80">
        <v>0</v>
      </c>
    </row>
    <row r="2917" spans="2:8" x14ac:dyDescent="0.6">
      <c r="B2917" s="75" t="s">
        <v>160</v>
      </c>
      <c r="C2917" s="75" t="str">
        <f t="shared" si="45"/>
        <v>New Mexico Paradox Basin</v>
      </c>
      <c r="D2917" s="97" t="s">
        <v>405</v>
      </c>
      <c r="E2917" s="83" t="s">
        <v>296</v>
      </c>
      <c r="F2917" s="82">
        <v>29.107896097099989</v>
      </c>
      <c r="G2917" s="81">
        <v>0</v>
      </c>
      <c r="H2917" s="80">
        <v>0</v>
      </c>
    </row>
    <row r="2918" spans="2:8" x14ac:dyDescent="0.6">
      <c r="B2918" s="75" t="s">
        <v>160</v>
      </c>
      <c r="C2918" s="75" t="str">
        <f t="shared" si="45"/>
        <v>New Mexico Paradox Basin</v>
      </c>
      <c r="D2918" s="97" t="s">
        <v>405</v>
      </c>
      <c r="E2918" s="83" t="s">
        <v>295</v>
      </c>
      <c r="F2918" s="82">
        <v>29.11789609709999</v>
      </c>
      <c r="G2918" s="81">
        <v>0</v>
      </c>
      <c r="H2918" s="80">
        <v>0</v>
      </c>
    </row>
    <row r="2919" spans="2:8" x14ac:dyDescent="0.6">
      <c r="B2919" s="75" t="s">
        <v>160</v>
      </c>
      <c r="C2919" s="75" t="str">
        <f t="shared" si="45"/>
        <v>New Mexico Paradox Basin</v>
      </c>
      <c r="D2919" s="97" t="s">
        <v>405</v>
      </c>
      <c r="E2919" s="83" t="s">
        <v>294</v>
      </c>
      <c r="F2919" s="82">
        <v>33.959212113283321</v>
      </c>
      <c r="G2919" s="81">
        <v>0</v>
      </c>
      <c r="H2919" s="80">
        <v>0</v>
      </c>
    </row>
    <row r="2920" spans="2:8" x14ac:dyDescent="0.6">
      <c r="B2920" s="75" t="s">
        <v>160</v>
      </c>
      <c r="C2920" s="75" t="str">
        <f t="shared" si="45"/>
        <v>New Mexico Paradox Basin</v>
      </c>
      <c r="D2920" s="97" t="s">
        <v>405</v>
      </c>
      <c r="E2920" s="83" t="s">
        <v>293</v>
      </c>
      <c r="F2920" s="82">
        <v>33.969212113283319</v>
      </c>
      <c r="G2920" s="81">
        <v>0</v>
      </c>
      <c r="H2920" s="80">
        <v>0</v>
      </c>
    </row>
    <row r="2921" spans="2:8" x14ac:dyDescent="0.6">
      <c r="B2921" s="75" t="s">
        <v>160</v>
      </c>
      <c r="C2921" s="75" t="str">
        <f t="shared" si="45"/>
        <v>New Mexico Paradox Basin</v>
      </c>
      <c r="D2921" s="97" t="s">
        <v>405</v>
      </c>
      <c r="E2921" s="83" t="s">
        <v>292</v>
      </c>
      <c r="F2921" s="82">
        <v>38.810528129466647</v>
      </c>
      <c r="G2921" s="81">
        <v>0</v>
      </c>
      <c r="H2921" s="80">
        <v>0</v>
      </c>
    </row>
    <row r="2922" spans="2:8" x14ac:dyDescent="0.6">
      <c r="B2922" s="75" t="s">
        <v>160</v>
      </c>
      <c r="C2922" s="75" t="str">
        <f t="shared" si="45"/>
        <v>New Mexico Paradox Basin</v>
      </c>
      <c r="D2922" s="97" t="s">
        <v>405</v>
      </c>
      <c r="E2922" s="83" t="s">
        <v>291</v>
      </c>
      <c r="F2922" s="82">
        <v>38.820528129466645</v>
      </c>
      <c r="G2922" s="81">
        <v>0</v>
      </c>
      <c r="H2922" s="80">
        <v>0</v>
      </c>
    </row>
    <row r="2923" spans="2:8" x14ac:dyDescent="0.6">
      <c r="B2923" s="75" t="s">
        <v>160</v>
      </c>
      <c r="C2923" s="75" t="str">
        <f t="shared" si="45"/>
        <v>New Mexico Paradox Basin</v>
      </c>
      <c r="D2923" s="97" t="s">
        <v>405</v>
      </c>
      <c r="E2923" s="83" t="s">
        <v>290</v>
      </c>
      <c r="F2923" s="82">
        <v>43.66184414564998</v>
      </c>
      <c r="G2923" s="81">
        <v>0</v>
      </c>
      <c r="H2923" s="80">
        <v>0</v>
      </c>
    </row>
    <row r="2924" spans="2:8" x14ac:dyDescent="0.6">
      <c r="B2924" s="75" t="s">
        <v>160</v>
      </c>
      <c r="C2924" s="75" t="str">
        <f t="shared" si="45"/>
        <v>New Mexico Paradox Basin</v>
      </c>
      <c r="D2924" s="97" t="s">
        <v>405</v>
      </c>
      <c r="E2924" s="83" t="s">
        <v>289</v>
      </c>
      <c r="F2924" s="82">
        <v>43.671844145649978</v>
      </c>
      <c r="G2924" s="81">
        <v>0</v>
      </c>
      <c r="H2924" s="80">
        <v>0</v>
      </c>
    </row>
    <row r="2925" spans="2:8" x14ac:dyDescent="0.6">
      <c r="B2925" s="75" t="s">
        <v>160</v>
      </c>
      <c r="C2925" s="75" t="str">
        <f t="shared" si="45"/>
        <v>New Mexico Paradox Basin</v>
      </c>
      <c r="D2925" s="97" t="s">
        <v>405</v>
      </c>
      <c r="E2925" s="83" t="s">
        <v>288</v>
      </c>
      <c r="F2925" s="82">
        <v>48.513160161833312</v>
      </c>
      <c r="G2925" s="81">
        <v>0</v>
      </c>
      <c r="H2925" s="80">
        <v>0</v>
      </c>
    </row>
    <row r="2926" spans="2:8" x14ac:dyDescent="0.6">
      <c r="B2926" s="75" t="s">
        <v>160</v>
      </c>
      <c r="C2926" s="75" t="str">
        <f t="shared" si="45"/>
        <v>New Mexico Paradox Basin</v>
      </c>
      <c r="D2926" s="97" t="s">
        <v>405</v>
      </c>
      <c r="E2926" s="83" t="s">
        <v>287</v>
      </c>
      <c r="F2926" s="82">
        <v>48.52316016183331</v>
      </c>
      <c r="G2926" s="81">
        <v>0</v>
      </c>
      <c r="H2926" s="80">
        <v>0</v>
      </c>
    </row>
    <row r="2927" spans="2:8" x14ac:dyDescent="0.6">
      <c r="B2927" s="75" t="s">
        <v>160</v>
      </c>
      <c r="C2927" s="75" t="str">
        <f t="shared" si="45"/>
        <v>New Mexico Paradox Basin</v>
      </c>
      <c r="D2927" s="97" t="s">
        <v>405</v>
      </c>
      <c r="E2927" s="83" t="s">
        <v>286</v>
      </c>
      <c r="F2927" s="82">
        <v>53.364476178016645</v>
      </c>
      <c r="G2927" s="81">
        <v>0</v>
      </c>
      <c r="H2927" s="80">
        <v>0</v>
      </c>
    </row>
    <row r="2928" spans="2:8" x14ac:dyDescent="0.6">
      <c r="B2928" s="75" t="s">
        <v>160</v>
      </c>
      <c r="C2928" s="75" t="str">
        <f t="shared" si="45"/>
        <v>New Mexico Paradox Basin</v>
      </c>
      <c r="D2928" s="97" t="s">
        <v>405</v>
      </c>
      <c r="E2928" s="83" t="s">
        <v>285</v>
      </c>
      <c r="F2928" s="82">
        <v>53.374476178016643</v>
      </c>
      <c r="G2928" s="81">
        <v>0</v>
      </c>
      <c r="H2928" s="80">
        <v>0</v>
      </c>
    </row>
    <row r="2929" spans="2:8" x14ac:dyDescent="0.6">
      <c r="B2929" s="75" t="s">
        <v>160</v>
      </c>
      <c r="C2929" s="75" t="str">
        <f t="shared" si="45"/>
        <v>New Mexico Paradox Basin</v>
      </c>
      <c r="D2929" s="97" t="s">
        <v>405</v>
      </c>
      <c r="E2929" s="83" t="s">
        <v>284</v>
      </c>
      <c r="F2929" s="82">
        <v>58.215792194199977</v>
      </c>
      <c r="G2929" s="81">
        <v>0</v>
      </c>
      <c r="H2929" s="80">
        <v>0</v>
      </c>
    </row>
    <row r="2930" spans="2:8" ht="13.75" thickBot="1" x14ac:dyDescent="0.75">
      <c r="B2930" s="75" t="s">
        <v>160</v>
      </c>
      <c r="C2930" s="75" t="str">
        <f t="shared" si="45"/>
        <v>New Mexico Paradox Basin</v>
      </c>
      <c r="D2930" s="98" t="s">
        <v>405</v>
      </c>
      <c r="E2930" s="79" t="s">
        <v>282</v>
      </c>
      <c r="F2930" s="78">
        <v>58.225792194199975</v>
      </c>
      <c r="G2930" s="77">
        <v>0</v>
      </c>
      <c r="H2930" s="76">
        <v>0</v>
      </c>
    </row>
    <row r="2931" spans="2:8" x14ac:dyDescent="0.6">
      <c r="B2931" s="75" t="s">
        <v>160</v>
      </c>
      <c r="C2931" s="75" t="str">
        <f t="shared" si="45"/>
        <v>New Mexico Permian Basin</v>
      </c>
      <c r="D2931" s="96" t="s">
        <v>404</v>
      </c>
      <c r="E2931" s="87" t="s">
        <v>320</v>
      </c>
      <c r="F2931" s="86">
        <v>-29.107896097099989</v>
      </c>
      <c r="G2931" s="85">
        <v>2.2626681050411621</v>
      </c>
      <c r="H2931" s="84">
        <v>113.13340525205811</v>
      </c>
    </row>
    <row r="2932" spans="2:8" x14ac:dyDescent="0.6">
      <c r="B2932" s="75" t="s">
        <v>160</v>
      </c>
      <c r="C2932" s="75" t="str">
        <f t="shared" si="45"/>
        <v>New Mexico Permian Basin</v>
      </c>
      <c r="D2932" s="97" t="s">
        <v>404</v>
      </c>
      <c r="E2932" s="83" t="s">
        <v>319</v>
      </c>
      <c r="F2932" s="82">
        <v>-29.097896097099987</v>
      </c>
      <c r="G2932" s="81">
        <v>0</v>
      </c>
      <c r="H2932" s="80">
        <v>0</v>
      </c>
    </row>
    <row r="2933" spans="2:8" x14ac:dyDescent="0.6">
      <c r="B2933" s="75" t="s">
        <v>160</v>
      </c>
      <c r="C2933" s="75" t="str">
        <f t="shared" si="45"/>
        <v>New Mexico Permian Basin</v>
      </c>
      <c r="D2933" s="97" t="s">
        <v>404</v>
      </c>
      <c r="E2933" s="83" t="s">
        <v>318</v>
      </c>
      <c r="F2933" s="82">
        <v>-24.256580080916656</v>
      </c>
      <c r="G2933" s="81">
        <v>0.41833185380040694</v>
      </c>
      <c r="H2933" s="80">
        <v>20.916592690020348</v>
      </c>
    </row>
    <row r="2934" spans="2:8" x14ac:dyDescent="0.6">
      <c r="B2934" s="75" t="s">
        <v>160</v>
      </c>
      <c r="C2934" s="75" t="str">
        <f t="shared" si="45"/>
        <v>New Mexico Permian Basin</v>
      </c>
      <c r="D2934" s="97" t="s">
        <v>404</v>
      </c>
      <c r="E2934" s="83" t="s">
        <v>317</v>
      </c>
      <c r="F2934" s="82">
        <v>-24.246580080916655</v>
      </c>
      <c r="G2934" s="81">
        <v>0</v>
      </c>
      <c r="H2934" s="80">
        <v>0</v>
      </c>
    </row>
    <row r="2935" spans="2:8" x14ac:dyDescent="0.6">
      <c r="B2935" s="75" t="s">
        <v>160</v>
      </c>
      <c r="C2935" s="75" t="str">
        <f t="shared" si="45"/>
        <v>New Mexico Permian Basin</v>
      </c>
      <c r="D2935" s="97" t="s">
        <v>404</v>
      </c>
      <c r="E2935" s="83" t="s">
        <v>316</v>
      </c>
      <c r="F2935" s="82">
        <v>-19.405264064733323</v>
      </c>
      <c r="G2935" s="81">
        <v>0.65901636135173114</v>
      </c>
      <c r="H2935" s="80">
        <v>32.95081806758656</v>
      </c>
    </row>
    <row r="2936" spans="2:8" x14ac:dyDescent="0.6">
      <c r="B2936" s="75" t="s">
        <v>160</v>
      </c>
      <c r="C2936" s="75" t="str">
        <f t="shared" si="45"/>
        <v>New Mexico Permian Basin</v>
      </c>
      <c r="D2936" s="97" t="s">
        <v>404</v>
      </c>
      <c r="E2936" s="83" t="s">
        <v>315</v>
      </c>
      <c r="F2936" s="82">
        <v>-19.395264064733322</v>
      </c>
      <c r="G2936" s="81">
        <v>0</v>
      </c>
      <c r="H2936" s="80">
        <v>0</v>
      </c>
    </row>
    <row r="2937" spans="2:8" x14ac:dyDescent="0.6">
      <c r="B2937" s="75" t="s">
        <v>160</v>
      </c>
      <c r="C2937" s="75" t="str">
        <f t="shared" si="45"/>
        <v>New Mexico Permian Basin</v>
      </c>
      <c r="D2937" s="97" t="s">
        <v>404</v>
      </c>
      <c r="E2937" s="83" t="s">
        <v>314</v>
      </c>
      <c r="F2937" s="82">
        <v>-14.553948048549994</v>
      </c>
      <c r="G2937" s="81">
        <v>0.9162451342310256</v>
      </c>
      <c r="H2937" s="80">
        <v>45.812256711551278</v>
      </c>
    </row>
    <row r="2938" spans="2:8" x14ac:dyDescent="0.6">
      <c r="B2938" s="75" t="s">
        <v>160</v>
      </c>
      <c r="C2938" s="75" t="str">
        <f t="shared" si="45"/>
        <v>New Mexico Permian Basin</v>
      </c>
      <c r="D2938" s="97" t="s">
        <v>404</v>
      </c>
      <c r="E2938" s="83" t="s">
        <v>313</v>
      </c>
      <c r="F2938" s="82">
        <v>-14.543948048549995</v>
      </c>
      <c r="G2938" s="81">
        <v>0</v>
      </c>
      <c r="H2938" s="80">
        <v>0</v>
      </c>
    </row>
    <row r="2939" spans="2:8" x14ac:dyDescent="0.6">
      <c r="B2939" s="75" t="s">
        <v>160</v>
      </c>
      <c r="C2939" s="75" t="str">
        <f t="shared" si="45"/>
        <v>New Mexico Permian Basin</v>
      </c>
      <c r="D2939" s="97" t="s">
        <v>404</v>
      </c>
      <c r="E2939" s="83" t="s">
        <v>312</v>
      </c>
      <c r="F2939" s="82">
        <v>-9.7026320323666617</v>
      </c>
      <c r="G2939" s="81">
        <v>0.94937369809154737</v>
      </c>
      <c r="H2939" s="80">
        <v>47.468684904577366</v>
      </c>
    </row>
    <row r="2940" spans="2:8" x14ac:dyDescent="0.6">
      <c r="B2940" s="75" t="s">
        <v>160</v>
      </c>
      <c r="C2940" s="75" t="str">
        <f t="shared" si="45"/>
        <v>New Mexico Permian Basin</v>
      </c>
      <c r="D2940" s="97" t="s">
        <v>404</v>
      </c>
      <c r="E2940" s="83" t="s">
        <v>311</v>
      </c>
      <c r="F2940" s="82">
        <v>-9.6926320323666619</v>
      </c>
      <c r="G2940" s="81">
        <v>0</v>
      </c>
      <c r="H2940" s="80">
        <v>0</v>
      </c>
    </row>
    <row r="2941" spans="2:8" x14ac:dyDescent="0.6">
      <c r="B2941" s="75" t="s">
        <v>160</v>
      </c>
      <c r="C2941" s="75" t="str">
        <f t="shared" si="45"/>
        <v>New Mexico Permian Basin</v>
      </c>
      <c r="D2941" s="97" t="s">
        <v>404</v>
      </c>
      <c r="E2941" s="83" t="s">
        <v>310</v>
      </c>
      <c r="F2941" s="82">
        <v>-4.8513160161833309</v>
      </c>
      <c r="G2941" s="81">
        <v>3.2460886507746536</v>
      </c>
      <c r="H2941" s="80">
        <v>162.30443253873267</v>
      </c>
    </row>
    <row r="2942" spans="2:8" x14ac:dyDescent="0.6">
      <c r="B2942" s="75" t="s">
        <v>160</v>
      </c>
      <c r="C2942" s="75" t="str">
        <f t="shared" si="45"/>
        <v>New Mexico Permian Basin</v>
      </c>
      <c r="D2942" s="97" t="s">
        <v>404</v>
      </c>
      <c r="E2942" s="83" t="s">
        <v>309</v>
      </c>
      <c r="F2942" s="82">
        <v>-4.8413160161833311</v>
      </c>
      <c r="G2942" s="81">
        <v>0</v>
      </c>
      <c r="H2942" s="80">
        <v>0</v>
      </c>
    </row>
    <row r="2943" spans="2:8" x14ac:dyDescent="0.6">
      <c r="B2943" s="75" t="s">
        <v>160</v>
      </c>
      <c r="C2943" s="75" t="str">
        <f t="shared" si="45"/>
        <v>New Mexico Permian Basin</v>
      </c>
      <c r="D2943" s="97" t="s">
        <v>404</v>
      </c>
      <c r="E2943" s="83" t="s">
        <v>308</v>
      </c>
      <c r="F2943" s="82">
        <v>0</v>
      </c>
      <c r="G2943" s="81">
        <v>14.748987442584497</v>
      </c>
      <c r="H2943" s="80">
        <v>737.4493721292248</v>
      </c>
    </row>
    <row r="2944" spans="2:8" x14ac:dyDescent="0.6">
      <c r="B2944" s="75" t="s">
        <v>160</v>
      </c>
      <c r="C2944" s="75" t="str">
        <f t="shared" si="45"/>
        <v>New Mexico Permian Basin</v>
      </c>
      <c r="D2944" s="97" t="s">
        <v>404</v>
      </c>
      <c r="E2944" s="83" t="s">
        <v>307</v>
      </c>
      <c r="F2944" s="82">
        <v>0.01</v>
      </c>
      <c r="G2944" s="81">
        <v>0</v>
      </c>
      <c r="H2944" s="80">
        <v>0</v>
      </c>
    </row>
    <row r="2945" spans="2:8" x14ac:dyDescent="0.6">
      <c r="B2945" s="75" t="s">
        <v>160</v>
      </c>
      <c r="C2945" s="75" t="str">
        <f t="shared" si="45"/>
        <v>New Mexico Permian Basin</v>
      </c>
      <c r="D2945" s="97" t="s">
        <v>404</v>
      </c>
      <c r="E2945" s="83" t="s">
        <v>306</v>
      </c>
      <c r="F2945" s="82">
        <v>4.8513160161833309</v>
      </c>
      <c r="G2945" s="81">
        <v>28.132142408761432</v>
      </c>
      <c r="H2945" s="80">
        <v>1406.6071204380717</v>
      </c>
    </row>
    <row r="2946" spans="2:8" x14ac:dyDescent="0.6">
      <c r="B2946" s="75" t="s">
        <v>160</v>
      </c>
      <c r="C2946" s="75" t="str">
        <f t="shared" si="45"/>
        <v>New Mexico Permian Basin</v>
      </c>
      <c r="D2946" s="97" t="s">
        <v>404</v>
      </c>
      <c r="E2946" s="83" t="s">
        <v>305</v>
      </c>
      <c r="F2946" s="82">
        <v>4.8613160161833306</v>
      </c>
      <c r="G2946" s="81">
        <v>697.78264110595978</v>
      </c>
      <c r="H2946" s="80">
        <v>34889.132055297989</v>
      </c>
    </row>
    <row r="2947" spans="2:8" x14ac:dyDescent="0.6">
      <c r="B2947" s="75" t="s">
        <v>160</v>
      </c>
      <c r="C2947" s="75" t="str">
        <f t="shared" si="45"/>
        <v>New Mexico Permian Basin</v>
      </c>
      <c r="D2947" s="97" t="s">
        <v>404</v>
      </c>
      <c r="E2947" s="83" t="s">
        <v>304</v>
      </c>
      <c r="F2947" s="82">
        <v>9.7026320323666617</v>
      </c>
      <c r="G2947" s="81">
        <v>3.3595548540897009</v>
      </c>
      <c r="H2947" s="80">
        <v>167.97774270448505</v>
      </c>
    </row>
    <row r="2948" spans="2:8" x14ac:dyDescent="0.6">
      <c r="B2948" s="75" t="s">
        <v>160</v>
      </c>
      <c r="C2948" s="75" t="str">
        <f t="shared" si="45"/>
        <v>New Mexico Permian Basin</v>
      </c>
      <c r="D2948" s="97" t="s">
        <v>404</v>
      </c>
      <c r="E2948" s="83" t="s">
        <v>303</v>
      </c>
      <c r="F2948" s="82">
        <v>9.7126320323666615</v>
      </c>
      <c r="G2948" s="81">
        <v>353.18372442800711</v>
      </c>
      <c r="H2948" s="80">
        <v>17659.186221400356</v>
      </c>
    </row>
    <row r="2949" spans="2:8" x14ac:dyDescent="0.6">
      <c r="B2949" s="75" t="s">
        <v>160</v>
      </c>
      <c r="C2949" s="75" t="str">
        <f t="shared" ref="C2949:C3012" si="46">IF(D2949="",C2948,D2949)</f>
        <v>New Mexico Permian Basin</v>
      </c>
      <c r="D2949" s="97" t="s">
        <v>404</v>
      </c>
      <c r="E2949" s="83" t="s">
        <v>302</v>
      </c>
      <c r="F2949" s="82">
        <v>14.553948048549994</v>
      </c>
      <c r="G2949" s="81">
        <v>0</v>
      </c>
      <c r="H2949" s="80">
        <v>0</v>
      </c>
    </row>
    <row r="2950" spans="2:8" x14ac:dyDescent="0.6">
      <c r="B2950" s="75" t="s">
        <v>160</v>
      </c>
      <c r="C2950" s="75" t="str">
        <f t="shared" si="46"/>
        <v>New Mexico Permian Basin</v>
      </c>
      <c r="D2950" s="97" t="s">
        <v>404</v>
      </c>
      <c r="E2950" s="83" t="s">
        <v>301</v>
      </c>
      <c r="F2950" s="82">
        <v>14.563948048549994</v>
      </c>
      <c r="G2950" s="81">
        <v>174.90729293837052</v>
      </c>
      <c r="H2950" s="80">
        <v>8745.364646918526</v>
      </c>
    </row>
    <row r="2951" spans="2:8" x14ac:dyDescent="0.6">
      <c r="B2951" s="75" t="s">
        <v>160</v>
      </c>
      <c r="C2951" s="75" t="str">
        <f t="shared" si="46"/>
        <v>New Mexico Permian Basin</v>
      </c>
      <c r="D2951" s="97" t="s">
        <v>404</v>
      </c>
      <c r="E2951" s="83" t="s">
        <v>300</v>
      </c>
      <c r="F2951" s="82">
        <v>19.405264064733323</v>
      </c>
      <c r="G2951" s="81">
        <v>5.5193559675221771E-2</v>
      </c>
      <c r="H2951" s="80">
        <v>2.7596779837610885</v>
      </c>
    </row>
    <row r="2952" spans="2:8" x14ac:dyDescent="0.6">
      <c r="B2952" s="75" t="s">
        <v>160</v>
      </c>
      <c r="C2952" s="75" t="str">
        <f t="shared" si="46"/>
        <v>New Mexico Permian Basin</v>
      </c>
      <c r="D2952" s="97" t="s">
        <v>404</v>
      </c>
      <c r="E2952" s="83" t="s">
        <v>299</v>
      </c>
      <c r="F2952" s="82">
        <v>19.415264064733325</v>
      </c>
      <c r="G2952" s="81">
        <v>5.8954774532828367</v>
      </c>
      <c r="H2952" s="80">
        <v>294.77387266414183</v>
      </c>
    </row>
    <row r="2953" spans="2:8" x14ac:dyDescent="0.6">
      <c r="B2953" s="75" t="s">
        <v>160</v>
      </c>
      <c r="C2953" s="75" t="str">
        <f t="shared" si="46"/>
        <v>New Mexico Permian Basin</v>
      </c>
      <c r="D2953" s="97" t="s">
        <v>404</v>
      </c>
      <c r="E2953" s="83" t="s">
        <v>298</v>
      </c>
      <c r="F2953" s="82">
        <v>24.256580080916656</v>
      </c>
      <c r="G2953" s="81">
        <v>0.16288748216775673</v>
      </c>
      <c r="H2953" s="80">
        <v>8.1443741083878365</v>
      </c>
    </row>
    <row r="2954" spans="2:8" x14ac:dyDescent="0.6">
      <c r="B2954" s="75" t="s">
        <v>160</v>
      </c>
      <c r="C2954" s="75" t="str">
        <f t="shared" si="46"/>
        <v>New Mexico Permian Basin</v>
      </c>
      <c r="D2954" s="97" t="s">
        <v>404</v>
      </c>
      <c r="E2954" s="83" t="s">
        <v>297</v>
      </c>
      <c r="F2954" s="82">
        <v>24.266580080916658</v>
      </c>
      <c r="G2954" s="81">
        <v>1.3503219605680414</v>
      </c>
      <c r="H2954" s="80">
        <v>67.51609802840207</v>
      </c>
    </row>
    <row r="2955" spans="2:8" x14ac:dyDescent="0.6">
      <c r="B2955" s="75" t="s">
        <v>160</v>
      </c>
      <c r="C2955" s="75" t="str">
        <f t="shared" si="46"/>
        <v>New Mexico Permian Basin</v>
      </c>
      <c r="D2955" s="97" t="s">
        <v>404</v>
      </c>
      <c r="E2955" s="83" t="s">
        <v>296</v>
      </c>
      <c r="F2955" s="82">
        <v>29.107896097099989</v>
      </c>
      <c r="G2955" s="81">
        <v>7.768268867905144E-2</v>
      </c>
      <c r="H2955" s="80">
        <v>3.8841344339525721</v>
      </c>
    </row>
    <row r="2956" spans="2:8" x14ac:dyDescent="0.6">
      <c r="B2956" s="75" t="s">
        <v>160</v>
      </c>
      <c r="C2956" s="75" t="str">
        <f t="shared" si="46"/>
        <v>New Mexico Permian Basin</v>
      </c>
      <c r="D2956" s="97" t="s">
        <v>404</v>
      </c>
      <c r="E2956" s="83" t="s">
        <v>295</v>
      </c>
      <c r="F2956" s="82">
        <v>29.11789609709999</v>
      </c>
      <c r="G2956" s="81">
        <v>0.744829521401698</v>
      </c>
      <c r="H2956" s="80">
        <v>37.2414760700849</v>
      </c>
    </row>
    <row r="2957" spans="2:8" x14ac:dyDescent="0.6">
      <c r="B2957" s="75" t="s">
        <v>160</v>
      </c>
      <c r="C2957" s="75" t="str">
        <f t="shared" si="46"/>
        <v>New Mexico Permian Basin</v>
      </c>
      <c r="D2957" s="97" t="s">
        <v>404</v>
      </c>
      <c r="E2957" s="83" t="s">
        <v>294</v>
      </c>
      <c r="F2957" s="82">
        <v>33.959212113283321</v>
      </c>
      <c r="G2957" s="81">
        <v>0</v>
      </c>
      <c r="H2957" s="80">
        <v>0</v>
      </c>
    </row>
    <row r="2958" spans="2:8" x14ac:dyDescent="0.6">
      <c r="B2958" s="75" t="s">
        <v>160</v>
      </c>
      <c r="C2958" s="75" t="str">
        <f t="shared" si="46"/>
        <v>New Mexico Permian Basin</v>
      </c>
      <c r="D2958" s="97" t="s">
        <v>404</v>
      </c>
      <c r="E2958" s="83" t="s">
        <v>293</v>
      </c>
      <c r="F2958" s="82">
        <v>33.969212113283319</v>
      </c>
      <c r="G2958" s="81">
        <v>0.47964644510230259</v>
      </c>
      <c r="H2958" s="80">
        <v>23.982322255115129</v>
      </c>
    </row>
    <row r="2959" spans="2:8" x14ac:dyDescent="0.6">
      <c r="B2959" s="75" t="s">
        <v>160</v>
      </c>
      <c r="C2959" s="75" t="str">
        <f t="shared" si="46"/>
        <v>New Mexico Permian Basin</v>
      </c>
      <c r="D2959" s="97" t="s">
        <v>404</v>
      </c>
      <c r="E2959" s="83" t="s">
        <v>292</v>
      </c>
      <c r="F2959" s="82">
        <v>38.810528129466647</v>
      </c>
      <c r="G2959" s="81">
        <v>0</v>
      </c>
      <c r="H2959" s="80">
        <v>0</v>
      </c>
    </row>
    <row r="2960" spans="2:8" x14ac:dyDescent="0.6">
      <c r="B2960" s="75" t="s">
        <v>160</v>
      </c>
      <c r="C2960" s="75" t="str">
        <f t="shared" si="46"/>
        <v>New Mexico Permian Basin</v>
      </c>
      <c r="D2960" s="97" t="s">
        <v>404</v>
      </c>
      <c r="E2960" s="83" t="s">
        <v>291</v>
      </c>
      <c r="F2960" s="82">
        <v>38.820528129466645</v>
      </c>
      <c r="G2960" s="81">
        <v>0.24413073230760271</v>
      </c>
      <c r="H2960" s="80">
        <v>12.206536615380136</v>
      </c>
    </row>
    <row r="2961" spans="2:8" x14ac:dyDescent="0.6">
      <c r="B2961" s="75" t="s">
        <v>160</v>
      </c>
      <c r="C2961" s="75" t="str">
        <f t="shared" si="46"/>
        <v>New Mexico Permian Basin</v>
      </c>
      <c r="D2961" s="97" t="s">
        <v>404</v>
      </c>
      <c r="E2961" s="83" t="s">
        <v>290</v>
      </c>
      <c r="F2961" s="82">
        <v>43.66184414564998</v>
      </c>
      <c r="G2961" s="81">
        <v>0</v>
      </c>
      <c r="H2961" s="80">
        <v>0</v>
      </c>
    </row>
    <row r="2962" spans="2:8" x14ac:dyDescent="0.6">
      <c r="B2962" s="75" t="s">
        <v>160</v>
      </c>
      <c r="C2962" s="75" t="str">
        <f t="shared" si="46"/>
        <v>New Mexico Permian Basin</v>
      </c>
      <c r="D2962" s="97" t="s">
        <v>404</v>
      </c>
      <c r="E2962" s="83" t="s">
        <v>289</v>
      </c>
      <c r="F2962" s="82">
        <v>43.671844145649978</v>
      </c>
      <c r="G2962" s="81">
        <v>8.6169975748612029E-2</v>
      </c>
      <c r="H2962" s="80">
        <v>4.3084987874306018</v>
      </c>
    </row>
    <row r="2963" spans="2:8" x14ac:dyDescent="0.6">
      <c r="B2963" s="75" t="s">
        <v>160</v>
      </c>
      <c r="C2963" s="75" t="str">
        <f t="shared" si="46"/>
        <v>New Mexico Permian Basin</v>
      </c>
      <c r="D2963" s="97" t="s">
        <v>404</v>
      </c>
      <c r="E2963" s="83" t="s">
        <v>288</v>
      </c>
      <c r="F2963" s="82">
        <v>48.513160161833312</v>
      </c>
      <c r="G2963" s="81">
        <v>5.7080626738677469E-2</v>
      </c>
      <c r="H2963" s="80">
        <v>2.8540313369338732</v>
      </c>
    </row>
    <row r="2964" spans="2:8" x14ac:dyDescent="0.6">
      <c r="B2964" s="75" t="s">
        <v>160</v>
      </c>
      <c r="C2964" s="75" t="str">
        <f t="shared" si="46"/>
        <v>New Mexico Permian Basin</v>
      </c>
      <c r="D2964" s="97" t="s">
        <v>404</v>
      </c>
      <c r="E2964" s="83" t="s">
        <v>287</v>
      </c>
      <c r="F2964" s="82">
        <v>48.52316016183331</v>
      </c>
      <c r="G2964" s="81">
        <v>8.7446521567210916E-2</v>
      </c>
      <c r="H2964" s="80">
        <v>4.3723260783605458</v>
      </c>
    </row>
    <row r="2965" spans="2:8" x14ac:dyDescent="0.6">
      <c r="B2965" s="75" t="s">
        <v>160</v>
      </c>
      <c r="C2965" s="75" t="str">
        <f t="shared" si="46"/>
        <v>New Mexico Permian Basin</v>
      </c>
      <c r="D2965" s="97" t="s">
        <v>404</v>
      </c>
      <c r="E2965" s="83" t="s">
        <v>286</v>
      </c>
      <c r="F2965" s="82">
        <v>53.364476178016645</v>
      </c>
      <c r="G2965" s="81">
        <v>0</v>
      </c>
      <c r="H2965" s="80">
        <v>0</v>
      </c>
    </row>
    <row r="2966" spans="2:8" x14ac:dyDescent="0.6">
      <c r="B2966" s="75" t="s">
        <v>160</v>
      </c>
      <c r="C2966" s="75" t="str">
        <f t="shared" si="46"/>
        <v>New Mexico Permian Basin</v>
      </c>
      <c r="D2966" s="97" t="s">
        <v>404</v>
      </c>
      <c r="E2966" s="83" t="s">
        <v>285</v>
      </c>
      <c r="F2966" s="82">
        <v>53.374476178016643</v>
      </c>
      <c r="G2966" s="81">
        <v>7.9640830191516715E-2</v>
      </c>
      <c r="H2966" s="80">
        <v>3.9820415095758359</v>
      </c>
    </row>
    <row r="2967" spans="2:8" x14ac:dyDescent="0.6">
      <c r="B2967" s="75" t="s">
        <v>160</v>
      </c>
      <c r="C2967" s="75" t="str">
        <f t="shared" si="46"/>
        <v>New Mexico Permian Basin</v>
      </c>
      <c r="D2967" s="97" t="s">
        <v>404</v>
      </c>
      <c r="E2967" s="83" t="s">
        <v>284</v>
      </c>
      <c r="F2967" s="82">
        <v>58.215792194199977</v>
      </c>
      <c r="G2967" s="81">
        <v>0.12856278850291247</v>
      </c>
      <c r="H2967" s="80">
        <v>6.4281394251456234</v>
      </c>
    </row>
    <row r="2968" spans="2:8" ht="13.75" thickBot="1" x14ac:dyDescent="0.75">
      <c r="B2968" s="75" t="s">
        <v>160</v>
      </c>
      <c r="C2968" s="75" t="str">
        <f t="shared" si="46"/>
        <v>New Mexico Permian Basin</v>
      </c>
      <c r="D2968" s="98" t="s">
        <v>404</v>
      </c>
      <c r="E2968" s="79" t="s">
        <v>282</v>
      </c>
      <c r="F2968" s="78">
        <v>58.225792194199975</v>
      </c>
      <c r="G2968" s="77">
        <v>0.36300906247484888</v>
      </c>
      <c r="H2968" s="76">
        <v>18.150453123742444</v>
      </c>
    </row>
    <row r="2969" spans="2:8" x14ac:dyDescent="0.6">
      <c r="B2969" s="75" t="s">
        <v>160</v>
      </c>
      <c r="C2969" s="75" t="str">
        <f t="shared" si="46"/>
        <v>New Mexico San Juan Basin</v>
      </c>
      <c r="D2969" s="96" t="s">
        <v>403</v>
      </c>
      <c r="E2969" s="87" t="s">
        <v>320</v>
      </c>
      <c r="F2969" s="86">
        <v>-29.107896097099989</v>
      </c>
      <c r="G2969" s="85">
        <v>0.7023957304203543</v>
      </c>
      <c r="H2969" s="84">
        <v>35.119786521017723</v>
      </c>
    </row>
    <row r="2970" spans="2:8" x14ac:dyDescent="0.6">
      <c r="B2970" s="75" t="s">
        <v>160</v>
      </c>
      <c r="C2970" s="75" t="str">
        <f t="shared" si="46"/>
        <v>New Mexico San Juan Basin</v>
      </c>
      <c r="D2970" s="97" t="s">
        <v>403</v>
      </c>
      <c r="E2970" s="83" t="s">
        <v>319</v>
      </c>
      <c r="F2970" s="82">
        <v>-29.097896097099987</v>
      </c>
      <c r="G2970" s="81">
        <v>0</v>
      </c>
      <c r="H2970" s="80">
        <v>0</v>
      </c>
    </row>
    <row r="2971" spans="2:8" x14ac:dyDescent="0.6">
      <c r="B2971" s="75" t="s">
        <v>160</v>
      </c>
      <c r="C2971" s="75" t="str">
        <f t="shared" si="46"/>
        <v>New Mexico San Juan Basin</v>
      </c>
      <c r="D2971" s="97" t="s">
        <v>403</v>
      </c>
      <c r="E2971" s="83" t="s">
        <v>318</v>
      </c>
      <c r="F2971" s="82">
        <v>-24.256580080916656</v>
      </c>
      <c r="G2971" s="81">
        <v>1.2984486891340241E-2</v>
      </c>
      <c r="H2971" s="80">
        <v>0.64922434456701206</v>
      </c>
    </row>
    <row r="2972" spans="2:8" x14ac:dyDescent="0.6">
      <c r="B2972" s="75" t="s">
        <v>160</v>
      </c>
      <c r="C2972" s="75" t="str">
        <f t="shared" si="46"/>
        <v>New Mexico San Juan Basin</v>
      </c>
      <c r="D2972" s="97" t="s">
        <v>403</v>
      </c>
      <c r="E2972" s="83" t="s">
        <v>317</v>
      </c>
      <c r="F2972" s="82">
        <v>-24.246580080916655</v>
      </c>
      <c r="G2972" s="81">
        <v>0</v>
      </c>
      <c r="H2972" s="80">
        <v>0</v>
      </c>
    </row>
    <row r="2973" spans="2:8" x14ac:dyDescent="0.6">
      <c r="B2973" s="75" t="s">
        <v>160</v>
      </c>
      <c r="C2973" s="75" t="str">
        <f t="shared" si="46"/>
        <v>New Mexico San Juan Basin</v>
      </c>
      <c r="D2973" s="97" t="s">
        <v>403</v>
      </c>
      <c r="E2973" s="83" t="s">
        <v>316</v>
      </c>
      <c r="F2973" s="82">
        <v>-19.405264064733323</v>
      </c>
      <c r="G2973" s="81">
        <v>6.4055111787237138E-3</v>
      </c>
      <c r="H2973" s="80">
        <v>0.3202755589361857</v>
      </c>
    </row>
    <row r="2974" spans="2:8" x14ac:dyDescent="0.6">
      <c r="B2974" s="75" t="s">
        <v>160</v>
      </c>
      <c r="C2974" s="75" t="str">
        <f t="shared" si="46"/>
        <v>New Mexico San Juan Basin</v>
      </c>
      <c r="D2974" s="97" t="s">
        <v>403</v>
      </c>
      <c r="E2974" s="83" t="s">
        <v>315</v>
      </c>
      <c r="F2974" s="82">
        <v>-19.395264064733322</v>
      </c>
      <c r="G2974" s="81">
        <v>0</v>
      </c>
      <c r="H2974" s="80">
        <v>0</v>
      </c>
    </row>
    <row r="2975" spans="2:8" x14ac:dyDescent="0.6">
      <c r="B2975" s="75" t="s">
        <v>160</v>
      </c>
      <c r="C2975" s="75" t="str">
        <f t="shared" si="46"/>
        <v>New Mexico San Juan Basin</v>
      </c>
      <c r="D2975" s="97" t="s">
        <v>403</v>
      </c>
      <c r="E2975" s="83" t="s">
        <v>314</v>
      </c>
      <c r="F2975" s="82">
        <v>-14.553948048549994</v>
      </c>
      <c r="G2975" s="81">
        <v>0.24090450141266007</v>
      </c>
      <c r="H2975" s="80">
        <v>12.045225070633004</v>
      </c>
    </row>
    <row r="2976" spans="2:8" x14ac:dyDescent="0.6">
      <c r="B2976" s="75" t="s">
        <v>160</v>
      </c>
      <c r="C2976" s="75" t="str">
        <f t="shared" si="46"/>
        <v>New Mexico San Juan Basin</v>
      </c>
      <c r="D2976" s="97" t="s">
        <v>403</v>
      </c>
      <c r="E2976" s="83" t="s">
        <v>313</v>
      </c>
      <c r="F2976" s="82">
        <v>-14.543948048549995</v>
      </c>
      <c r="G2976" s="81">
        <v>0</v>
      </c>
      <c r="H2976" s="80">
        <v>0</v>
      </c>
    </row>
    <row r="2977" spans="2:8" x14ac:dyDescent="0.6">
      <c r="B2977" s="75" t="s">
        <v>160</v>
      </c>
      <c r="C2977" s="75" t="str">
        <f t="shared" si="46"/>
        <v>New Mexico San Juan Basin</v>
      </c>
      <c r="D2977" s="97" t="s">
        <v>403</v>
      </c>
      <c r="E2977" s="83" t="s">
        <v>312</v>
      </c>
      <c r="F2977" s="82">
        <v>-9.7026320323666617</v>
      </c>
      <c r="G2977" s="81">
        <v>0.57764516105343422</v>
      </c>
      <c r="H2977" s="80">
        <v>28.882258052671713</v>
      </c>
    </row>
    <row r="2978" spans="2:8" x14ac:dyDescent="0.6">
      <c r="B2978" s="75" t="s">
        <v>160</v>
      </c>
      <c r="C2978" s="75" t="str">
        <f t="shared" si="46"/>
        <v>New Mexico San Juan Basin</v>
      </c>
      <c r="D2978" s="97" t="s">
        <v>403</v>
      </c>
      <c r="E2978" s="83" t="s">
        <v>311</v>
      </c>
      <c r="F2978" s="82">
        <v>-9.6926320323666619</v>
      </c>
      <c r="G2978" s="81">
        <v>0</v>
      </c>
      <c r="H2978" s="80">
        <v>0</v>
      </c>
    </row>
    <row r="2979" spans="2:8" x14ac:dyDescent="0.6">
      <c r="B2979" s="75" t="s">
        <v>160</v>
      </c>
      <c r="C2979" s="75" t="str">
        <f t="shared" si="46"/>
        <v>New Mexico San Juan Basin</v>
      </c>
      <c r="D2979" s="97" t="s">
        <v>403</v>
      </c>
      <c r="E2979" s="83" t="s">
        <v>310</v>
      </c>
      <c r="F2979" s="82">
        <v>-4.8513160161833309</v>
      </c>
      <c r="G2979" s="81">
        <v>0.19862363081993059</v>
      </c>
      <c r="H2979" s="80">
        <v>9.9311815409965298</v>
      </c>
    </row>
    <row r="2980" spans="2:8" x14ac:dyDescent="0.6">
      <c r="B2980" s="75" t="s">
        <v>160</v>
      </c>
      <c r="C2980" s="75" t="str">
        <f t="shared" si="46"/>
        <v>New Mexico San Juan Basin</v>
      </c>
      <c r="D2980" s="97" t="s">
        <v>403</v>
      </c>
      <c r="E2980" s="83" t="s">
        <v>309</v>
      </c>
      <c r="F2980" s="82">
        <v>-4.8413160161833311</v>
      </c>
      <c r="G2980" s="81">
        <v>0</v>
      </c>
      <c r="H2980" s="80">
        <v>0</v>
      </c>
    </row>
    <row r="2981" spans="2:8" x14ac:dyDescent="0.6">
      <c r="B2981" s="75" t="s">
        <v>160</v>
      </c>
      <c r="C2981" s="75" t="str">
        <f t="shared" si="46"/>
        <v>New Mexico San Juan Basin</v>
      </c>
      <c r="D2981" s="97" t="s">
        <v>403</v>
      </c>
      <c r="E2981" s="83" t="s">
        <v>308</v>
      </c>
      <c r="F2981" s="82">
        <v>0</v>
      </c>
      <c r="G2981" s="81">
        <v>0.25997738787190033</v>
      </c>
      <c r="H2981" s="80">
        <v>12.998869393595017</v>
      </c>
    </row>
    <row r="2982" spans="2:8" x14ac:dyDescent="0.6">
      <c r="B2982" s="75" t="s">
        <v>160</v>
      </c>
      <c r="C2982" s="75" t="str">
        <f t="shared" si="46"/>
        <v>New Mexico San Juan Basin</v>
      </c>
      <c r="D2982" s="97" t="s">
        <v>403</v>
      </c>
      <c r="E2982" s="83" t="s">
        <v>307</v>
      </c>
      <c r="F2982" s="82">
        <v>0.01</v>
      </c>
      <c r="G2982" s="81">
        <v>0</v>
      </c>
      <c r="H2982" s="80">
        <v>0</v>
      </c>
    </row>
    <row r="2983" spans="2:8" x14ac:dyDescent="0.6">
      <c r="B2983" s="75" t="s">
        <v>160</v>
      </c>
      <c r="C2983" s="75" t="str">
        <f t="shared" si="46"/>
        <v>New Mexico San Juan Basin</v>
      </c>
      <c r="D2983" s="97" t="s">
        <v>403</v>
      </c>
      <c r="E2983" s="83" t="s">
        <v>306</v>
      </c>
      <c r="F2983" s="82">
        <v>4.8513160161833309</v>
      </c>
      <c r="G2983" s="81">
        <v>0.81804690298488469</v>
      </c>
      <c r="H2983" s="80">
        <v>40.902345149244233</v>
      </c>
    </row>
    <row r="2984" spans="2:8" x14ac:dyDescent="0.6">
      <c r="B2984" s="75" t="s">
        <v>160</v>
      </c>
      <c r="C2984" s="75" t="str">
        <f t="shared" si="46"/>
        <v>New Mexico San Juan Basin</v>
      </c>
      <c r="D2984" s="97" t="s">
        <v>403</v>
      </c>
      <c r="E2984" s="83" t="s">
        <v>305</v>
      </c>
      <c r="F2984" s="82">
        <v>4.8613160161833306</v>
      </c>
      <c r="G2984" s="81">
        <v>98.040293404517101</v>
      </c>
      <c r="H2984" s="80">
        <v>4902.0146702258544</v>
      </c>
    </row>
    <row r="2985" spans="2:8" x14ac:dyDescent="0.6">
      <c r="B2985" s="75" t="s">
        <v>160</v>
      </c>
      <c r="C2985" s="75" t="str">
        <f t="shared" si="46"/>
        <v>New Mexico San Juan Basin</v>
      </c>
      <c r="D2985" s="97" t="s">
        <v>403</v>
      </c>
      <c r="E2985" s="83" t="s">
        <v>304</v>
      </c>
      <c r="F2985" s="82">
        <v>9.7026320323666617</v>
      </c>
      <c r="G2985" s="81">
        <v>0</v>
      </c>
      <c r="H2985" s="80">
        <v>0</v>
      </c>
    </row>
    <row r="2986" spans="2:8" x14ac:dyDescent="0.6">
      <c r="B2986" s="75" t="s">
        <v>160</v>
      </c>
      <c r="C2986" s="75" t="str">
        <f t="shared" si="46"/>
        <v>New Mexico San Juan Basin</v>
      </c>
      <c r="D2986" s="97" t="s">
        <v>403</v>
      </c>
      <c r="E2986" s="83" t="s">
        <v>303</v>
      </c>
      <c r="F2986" s="82">
        <v>9.7126320323666615</v>
      </c>
      <c r="G2986" s="81">
        <v>265.12605480390516</v>
      </c>
      <c r="H2986" s="80">
        <v>13256.302740195259</v>
      </c>
    </row>
    <row r="2987" spans="2:8" x14ac:dyDescent="0.6">
      <c r="B2987" s="75" t="s">
        <v>160</v>
      </c>
      <c r="C2987" s="75" t="str">
        <f t="shared" si="46"/>
        <v>New Mexico San Juan Basin</v>
      </c>
      <c r="D2987" s="97" t="s">
        <v>403</v>
      </c>
      <c r="E2987" s="83" t="s">
        <v>302</v>
      </c>
      <c r="F2987" s="82">
        <v>14.553948048549994</v>
      </c>
      <c r="G2987" s="81">
        <v>4.9979687694680044E-2</v>
      </c>
      <c r="H2987" s="80">
        <v>2.4989843847340025</v>
      </c>
    </row>
    <row r="2988" spans="2:8" x14ac:dyDescent="0.6">
      <c r="B2988" s="75" t="s">
        <v>160</v>
      </c>
      <c r="C2988" s="75" t="str">
        <f t="shared" si="46"/>
        <v>New Mexico San Juan Basin</v>
      </c>
      <c r="D2988" s="97" t="s">
        <v>403</v>
      </c>
      <c r="E2988" s="83" t="s">
        <v>301</v>
      </c>
      <c r="F2988" s="82">
        <v>14.563948048549994</v>
      </c>
      <c r="G2988" s="81">
        <v>28.715619421690278</v>
      </c>
      <c r="H2988" s="80">
        <v>1435.7809710845138</v>
      </c>
    </row>
    <row r="2989" spans="2:8" x14ac:dyDescent="0.6">
      <c r="B2989" s="75" t="s">
        <v>160</v>
      </c>
      <c r="C2989" s="75" t="str">
        <f t="shared" si="46"/>
        <v>New Mexico San Juan Basin</v>
      </c>
      <c r="D2989" s="97" t="s">
        <v>403</v>
      </c>
      <c r="E2989" s="83" t="s">
        <v>300</v>
      </c>
      <c r="F2989" s="82">
        <v>19.405264064733323</v>
      </c>
      <c r="G2989" s="81">
        <v>0</v>
      </c>
      <c r="H2989" s="80">
        <v>0</v>
      </c>
    </row>
    <row r="2990" spans="2:8" x14ac:dyDescent="0.6">
      <c r="B2990" s="75" t="s">
        <v>160</v>
      </c>
      <c r="C2990" s="75" t="str">
        <f t="shared" si="46"/>
        <v>New Mexico San Juan Basin</v>
      </c>
      <c r="D2990" s="97" t="s">
        <v>403</v>
      </c>
      <c r="E2990" s="83" t="s">
        <v>299</v>
      </c>
      <c r="F2990" s="82">
        <v>19.415264064733325</v>
      </c>
      <c r="G2990" s="81">
        <v>9.8526939613826237</v>
      </c>
      <c r="H2990" s="80">
        <v>492.63469806913116</v>
      </c>
    </row>
    <row r="2991" spans="2:8" x14ac:dyDescent="0.6">
      <c r="B2991" s="75" t="s">
        <v>160</v>
      </c>
      <c r="C2991" s="75" t="str">
        <f t="shared" si="46"/>
        <v>New Mexico San Juan Basin</v>
      </c>
      <c r="D2991" s="97" t="s">
        <v>403</v>
      </c>
      <c r="E2991" s="83" t="s">
        <v>298</v>
      </c>
      <c r="F2991" s="82">
        <v>24.256580080916656</v>
      </c>
      <c r="G2991" s="81">
        <v>2.457219765445556E-2</v>
      </c>
      <c r="H2991" s="80">
        <v>1.228609882722778</v>
      </c>
    </row>
    <row r="2992" spans="2:8" x14ac:dyDescent="0.6">
      <c r="B2992" s="75" t="s">
        <v>160</v>
      </c>
      <c r="C2992" s="75" t="str">
        <f t="shared" si="46"/>
        <v>New Mexico San Juan Basin</v>
      </c>
      <c r="D2992" s="97" t="s">
        <v>403</v>
      </c>
      <c r="E2992" s="83" t="s">
        <v>297</v>
      </c>
      <c r="F2992" s="82">
        <v>24.266580080916658</v>
      </c>
      <c r="G2992" s="81">
        <v>4.0911952644740701</v>
      </c>
      <c r="H2992" s="80">
        <v>204.5597632237035</v>
      </c>
    </row>
    <row r="2993" spans="2:8" x14ac:dyDescent="0.6">
      <c r="B2993" s="75" t="s">
        <v>160</v>
      </c>
      <c r="C2993" s="75" t="str">
        <f t="shared" si="46"/>
        <v>New Mexico San Juan Basin</v>
      </c>
      <c r="D2993" s="97" t="s">
        <v>403</v>
      </c>
      <c r="E2993" s="83" t="s">
        <v>296</v>
      </c>
      <c r="F2993" s="82">
        <v>29.107896097099989</v>
      </c>
      <c r="G2993" s="81">
        <v>0</v>
      </c>
      <c r="H2993" s="80">
        <v>0</v>
      </c>
    </row>
    <row r="2994" spans="2:8" x14ac:dyDescent="0.6">
      <c r="B2994" s="75" t="s">
        <v>160</v>
      </c>
      <c r="C2994" s="75" t="str">
        <f t="shared" si="46"/>
        <v>New Mexico San Juan Basin</v>
      </c>
      <c r="D2994" s="97" t="s">
        <v>403</v>
      </c>
      <c r="E2994" s="83" t="s">
        <v>295</v>
      </c>
      <c r="F2994" s="82">
        <v>29.11789609709999</v>
      </c>
      <c r="G2994" s="81">
        <v>1.9787103151778307</v>
      </c>
      <c r="H2994" s="80">
        <v>98.93551575889154</v>
      </c>
    </row>
    <row r="2995" spans="2:8" x14ac:dyDescent="0.6">
      <c r="B2995" s="75" t="s">
        <v>160</v>
      </c>
      <c r="C2995" s="75" t="str">
        <f t="shared" si="46"/>
        <v>New Mexico San Juan Basin</v>
      </c>
      <c r="D2995" s="97" t="s">
        <v>403</v>
      </c>
      <c r="E2995" s="83" t="s">
        <v>294</v>
      </c>
      <c r="F2995" s="82">
        <v>33.959212113283321</v>
      </c>
      <c r="G2995" s="81">
        <v>0</v>
      </c>
      <c r="H2995" s="80">
        <v>0</v>
      </c>
    </row>
    <row r="2996" spans="2:8" x14ac:dyDescent="0.6">
      <c r="B2996" s="75" t="s">
        <v>160</v>
      </c>
      <c r="C2996" s="75" t="str">
        <f t="shared" si="46"/>
        <v>New Mexico San Juan Basin</v>
      </c>
      <c r="D2996" s="97" t="s">
        <v>403</v>
      </c>
      <c r="E2996" s="83" t="s">
        <v>293</v>
      </c>
      <c r="F2996" s="82">
        <v>33.969212113283319</v>
      </c>
      <c r="G2996" s="81">
        <v>1.0052023923740943</v>
      </c>
      <c r="H2996" s="80">
        <v>50.260119618704721</v>
      </c>
    </row>
    <row r="2997" spans="2:8" x14ac:dyDescent="0.6">
      <c r="B2997" s="75" t="s">
        <v>160</v>
      </c>
      <c r="C2997" s="75" t="str">
        <f t="shared" si="46"/>
        <v>New Mexico San Juan Basin</v>
      </c>
      <c r="D2997" s="97" t="s">
        <v>403</v>
      </c>
      <c r="E2997" s="83" t="s">
        <v>292</v>
      </c>
      <c r="F2997" s="82">
        <v>38.810528129466647</v>
      </c>
      <c r="G2997" s="81">
        <v>0</v>
      </c>
      <c r="H2997" s="80">
        <v>0</v>
      </c>
    </row>
    <row r="2998" spans="2:8" x14ac:dyDescent="0.6">
      <c r="B2998" s="75" t="s">
        <v>160</v>
      </c>
      <c r="C2998" s="75" t="str">
        <f t="shared" si="46"/>
        <v>New Mexico San Juan Basin</v>
      </c>
      <c r="D2998" s="97" t="s">
        <v>403</v>
      </c>
      <c r="E2998" s="83" t="s">
        <v>291</v>
      </c>
      <c r="F2998" s="82">
        <v>38.820528129466645</v>
      </c>
      <c r="G2998" s="81">
        <v>0.38943455282948636</v>
      </c>
      <c r="H2998" s="80">
        <v>19.47172764147432</v>
      </c>
    </row>
    <row r="2999" spans="2:8" x14ac:dyDescent="0.6">
      <c r="B2999" s="75" t="s">
        <v>160</v>
      </c>
      <c r="C2999" s="75" t="str">
        <f t="shared" si="46"/>
        <v>New Mexico San Juan Basin</v>
      </c>
      <c r="D2999" s="97" t="s">
        <v>403</v>
      </c>
      <c r="E2999" s="83" t="s">
        <v>290</v>
      </c>
      <c r="F2999" s="82">
        <v>43.66184414564998</v>
      </c>
      <c r="G2999" s="81">
        <v>0</v>
      </c>
      <c r="H2999" s="80">
        <v>0</v>
      </c>
    </row>
    <row r="3000" spans="2:8" x14ac:dyDescent="0.6">
      <c r="B3000" s="75" t="s">
        <v>160</v>
      </c>
      <c r="C3000" s="75" t="str">
        <f t="shared" si="46"/>
        <v>New Mexico San Juan Basin</v>
      </c>
      <c r="D3000" s="97" t="s">
        <v>403</v>
      </c>
      <c r="E3000" s="83" t="s">
        <v>289</v>
      </c>
      <c r="F3000" s="82">
        <v>43.671844145649978</v>
      </c>
      <c r="G3000" s="81">
        <v>0.13314311580070234</v>
      </c>
      <c r="H3000" s="80">
        <v>6.6571557900351168</v>
      </c>
    </row>
    <row r="3001" spans="2:8" x14ac:dyDescent="0.6">
      <c r="B3001" s="75" t="s">
        <v>160</v>
      </c>
      <c r="C3001" s="75" t="str">
        <f t="shared" si="46"/>
        <v>New Mexico San Juan Basin</v>
      </c>
      <c r="D3001" s="97" t="s">
        <v>403</v>
      </c>
      <c r="E3001" s="83" t="s">
        <v>288</v>
      </c>
      <c r="F3001" s="82">
        <v>48.513160161833312</v>
      </c>
      <c r="G3001" s="81">
        <v>1.4793793032531189E-2</v>
      </c>
      <c r="H3001" s="80">
        <v>0.73968965162655942</v>
      </c>
    </row>
    <row r="3002" spans="2:8" x14ac:dyDescent="0.6">
      <c r="B3002" s="75" t="s">
        <v>160</v>
      </c>
      <c r="C3002" s="75" t="str">
        <f t="shared" si="46"/>
        <v>New Mexico San Juan Basin</v>
      </c>
      <c r="D3002" s="97" t="s">
        <v>403</v>
      </c>
      <c r="E3002" s="83" t="s">
        <v>287</v>
      </c>
      <c r="F3002" s="82">
        <v>48.52316016183331</v>
      </c>
      <c r="G3002" s="81">
        <v>2.0592350648667202E-2</v>
      </c>
      <c r="H3002" s="80">
        <v>1.0296175324333601</v>
      </c>
    </row>
    <row r="3003" spans="2:8" x14ac:dyDescent="0.6">
      <c r="B3003" s="75" t="s">
        <v>160</v>
      </c>
      <c r="C3003" s="75" t="str">
        <f t="shared" si="46"/>
        <v>New Mexico San Juan Basin</v>
      </c>
      <c r="D3003" s="97" t="s">
        <v>403</v>
      </c>
      <c r="E3003" s="83" t="s">
        <v>286</v>
      </c>
      <c r="F3003" s="82">
        <v>53.364476178016645</v>
      </c>
      <c r="G3003" s="81">
        <v>0</v>
      </c>
      <c r="H3003" s="80">
        <v>0</v>
      </c>
    </row>
    <row r="3004" spans="2:8" x14ac:dyDescent="0.6">
      <c r="B3004" s="75" t="s">
        <v>160</v>
      </c>
      <c r="C3004" s="75" t="str">
        <f t="shared" si="46"/>
        <v>New Mexico San Juan Basin</v>
      </c>
      <c r="D3004" s="97" t="s">
        <v>403</v>
      </c>
      <c r="E3004" s="83" t="s">
        <v>285</v>
      </c>
      <c r="F3004" s="82">
        <v>53.374476178016643</v>
      </c>
      <c r="G3004" s="81">
        <v>4.3371115924709464E-2</v>
      </c>
      <c r="H3004" s="80">
        <v>2.1685557962354727</v>
      </c>
    </row>
    <row r="3005" spans="2:8" x14ac:dyDescent="0.6">
      <c r="B3005" s="75" t="s">
        <v>160</v>
      </c>
      <c r="C3005" s="75" t="str">
        <f t="shared" si="46"/>
        <v>New Mexico San Juan Basin</v>
      </c>
      <c r="D3005" s="97" t="s">
        <v>403</v>
      </c>
      <c r="E3005" s="83" t="s">
        <v>284</v>
      </c>
      <c r="F3005" s="82">
        <v>58.215792194199977</v>
      </c>
      <c r="G3005" s="81">
        <v>0.12972977648795128</v>
      </c>
      <c r="H3005" s="80">
        <v>6.486488824397564</v>
      </c>
    </row>
    <row r="3006" spans="2:8" ht="13.75" thickBot="1" x14ac:dyDescent="0.75">
      <c r="B3006" s="75" t="s">
        <v>160</v>
      </c>
      <c r="C3006" s="75" t="str">
        <f t="shared" si="46"/>
        <v>New Mexico San Juan Basin</v>
      </c>
      <c r="D3006" s="98" t="s">
        <v>403</v>
      </c>
      <c r="E3006" s="79" t="s">
        <v>282</v>
      </c>
      <c r="F3006" s="78">
        <v>58.225792194199975</v>
      </c>
      <c r="G3006" s="77">
        <v>0.18881641172177921</v>
      </c>
      <c r="H3006" s="76">
        <v>9.4408205860889609</v>
      </c>
    </row>
    <row r="3007" spans="2:8" x14ac:dyDescent="0.6">
      <c r="B3007" s="75" t="s">
        <v>160</v>
      </c>
      <c r="C3007" s="75" t="str">
        <f t="shared" si="46"/>
        <v>New Mexico Sierra Grande Uplift</v>
      </c>
      <c r="D3007" s="96" t="s">
        <v>402</v>
      </c>
      <c r="E3007" s="87" t="s">
        <v>320</v>
      </c>
      <c r="F3007" s="86">
        <v>-29.107896097099989</v>
      </c>
      <c r="G3007" s="85">
        <v>0</v>
      </c>
      <c r="H3007" s="84">
        <v>0</v>
      </c>
    </row>
    <row r="3008" spans="2:8" x14ac:dyDescent="0.6">
      <c r="B3008" s="75" t="s">
        <v>160</v>
      </c>
      <c r="C3008" s="75" t="str">
        <f t="shared" si="46"/>
        <v>New Mexico Sierra Grande Uplift</v>
      </c>
      <c r="D3008" s="97" t="s">
        <v>402</v>
      </c>
      <c r="E3008" s="83" t="s">
        <v>319</v>
      </c>
      <c r="F3008" s="82">
        <v>-29.097896097099987</v>
      </c>
      <c r="G3008" s="81">
        <v>0</v>
      </c>
      <c r="H3008" s="80">
        <v>0</v>
      </c>
    </row>
    <row r="3009" spans="2:8" x14ac:dyDescent="0.6">
      <c r="B3009" s="75" t="s">
        <v>160</v>
      </c>
      <c r="C3009" s="75" t="str">
        <f t="shared" si="46"/>
        <v>New Mexico Sierra Grande Uplift</v>
      </c>
      <c r="D3009" s="97" t="s">
        <v>402</v>
      </c>
      <c r="E3009" s="83" t="s">
        <v>318</v>
      </c>
      <c r="F3009" s="82">
        <v>-24.256580080916656</v>
      </c>
      <c r="G3009" s="81">
        <v>0</v>
      </c>
      <c r="H3009" s="80">
        <v>0</v>
      </c>
    </row>
    <row r="3010" spans="2:8" x14ac:dyDescent="0.6">
      <c r="B3010" s="75" t="s">
        <v>160</v>
      </c>
      <c r="C3010" s="75" t="str">
        <f t="shared" si="46"/>
        <v>New Mexico Sierra Grande Uplift</v>
      </c>
      <c r="D3010" s="97" t="s">
        <v>402</v>
      </c>
      <c r="E3010" s="83" t="s">
        <v>317</v>
      </c>
      <c r="F3010" s="82">
        <v>-24.246580080916655</v>
      </c>
      <c r="G3010" s="81">
        <v>0</v>
      </c>
      <c r="H3010" s="80">
        <v>0</v>
      </c>
    </row>
    <row r="3011" spans="2:8" x14ac:dyDescent="0.6">
      <c r="B3011" s="75" t="s">
        <v>160</v>
      </c>
      <c r="C3011" s="75" t="str">
        <f t="shared" si="46"/>
        <v>New Mexico Sierra Grande Uplift</v>
      </c>
      <c r="D3011" s="97" t="s">
        <v>402</v>
      </c>
      <c r="E3011" s="83" t="s">
        <v>316</v>
      </c>
      <c r="F3011" s="82">
        <v>-19.405264064733323</v>
      </c>
      <c r="G3011" s="81">
        <v>0</v>
      </c>
      <c r="H3011" s="80">
        <v>0</v>
      </c>
    </row>
    <row r="3012" spans="2:8" x14ac:dyDescent="0.6">
      <c r="B3012" s="75" t="s">
        <v>160</v>
      </c>
      <c r="C3012" s="75" t="str">
        <f t="shared" si="46"/>
        <v>New Mexico Sierra Grande Uplift</v>
      </c>
      <c r="D3012" s="97" t="s">
        <v>402</v>
      </c>
      <c r="E3012" s="83" t="s">
        <v>315</v>
      </c>
      <c r="F3012" s="82">
        <v>-19.395264064733322</v>
      </c>
      <c r="G3012" s="81">
        <v>0</v>
      </c>
      <c r="H3012" s="80">
        <v>0</v>
      </c>
    </row>
    <row r="3013" spans="2:8" x14ac:dyDescent="0.6">
      <c r="B3013" s="75" t="s">
        <v>160</v>
      </c>
      <c r="C3013" s="75" t="str">
        <f t="shared" ref="C3013:C3076" si="47">IF(D3013="",C3012,D3013)</f>
        <v>New Mexico Sierra Grande Uplift</v>
      </c>
      <c r="D3013" s="97" t="s">
        <v>402</v>
      </c>
      <c r="E3013" s="83" t="s">
        <v>314</v>
      </c>
      <c r="F3013" s="82">
        <v>-14.553948048549994</v>
      </c>
      <c r="G3013" s="81">
        <v>0</v>
      </c>
      <c r="H3013" s="80">
        <v>0</v>
      </c>
    </row>
    <row r="3014" spans="2:8" x14ac:dyDescent="0.6">
      <c r="B3014" s="75" t="s">
        <v>160</v>
      </c>
      <c r="C3014" s="75" t="str">
        <f t="shared" si="47"/>
        <v>New Mexico Sierra Grande Uplift</v>
      </c>
      <c r="D3014" s="97" t="s">
        <v>402</v>
      </c>
      <c r="E3014" s="83" t="s">
        <v>313</v>
      </c>
      <c r="F3014" s="82">
        <v>-14.543948048549995</v>
      </c>
      <c r="G3014" s="81">
        <v>0</v>
      </c>
      <c r="H3014" s="80">
        <v>0</v>
      </c>
    </row>
    <row r="3015" spans="2:8" x14ac:dyDescent="0.6">
      <c r="B3015" s="75" t="s">
        <v>160</v>
      </c>
      <c r="C3015" s="75" t="str">
        <f t="shared" si="47"/>
        <v>New Mexico Sierra Grande Uplift</v>
      </c>
      <c r="D3015" s="97" t="s">
        <v>402</v>
      </c>
      <c r="E3015" s="83" t="s">
        <v>312</v>
      </c>
      <c r="F3015" s="82">
        <v>-9.7026320323666617</v>
      </c>
      <c r="G3015" s="81">
        <v>0</v>
      </c>
      <c r="H3015" s="80">
        <v>0</v>
      </c>
    </row>
    <row r="3016" spans="2:8" x14ac:dyDescent="0.6">
      <c r="B3016" s="75" t="s">
        <v>160</v>
      </c>
      <c r="C3016" s="75" t="str">
        <f t="shared" si="47"/>
        <v>New Mexico Sierra Grande Uplift</v>
      </c>
      <c r="D3016" s="97" t="s">
        <v>402</v>
      </c>
      <c r="E3016" s="83" t="s">
        <v>311</v>
      </c>
      <c r="F3016" s="82">
        <v>-9.6926320323666619</v>
      </c>
      <c r="G3016" s="81">
        <v>0</v>
      </c>
      <c r="H3016" s="80">
        <v>0</v>
      </c>
    </row>
    <row r="3017" spans="2:8" x14ac:dyDescent="0.6">
      <c r="B3017" s="75" t="s">
        <v>160</v>
      </c>
      <c r="C3017" s="75" t="str">
        <f t="shared" si="47"/>
        <v>New Mexico Sierra Grande Uplift</v>
      </c>
      <c r="D3017" s="97" t="s">
        <v>402</v>
      </c>
      <c r="E3017" s="83" t="s">
        <v>310</v>
      </c>
      <c r="F3017" s="82">
        <v>-4.8513160161833309</v>
      </c>
      <c r="G3017" s="81">
        <v>0</v>
      </c>
      <c r="H3017" s="80">
        <v>0</v>
      </c>
    </row>
    <row r="3018" spans="2:8" x14ac:dyDescent="0.6">
      <c r="B3018" s="75" t="s">
        <v>160</v>
      </c>
      <c r="C3018" s="75" t="str">
        <f t="shared" si="47"/>
        <v>New Mexico Sierra Grande Uplift</v>
      </c>
      <c r="D3018" s="97" t="s">
        <v>402</v>
      </c>
      <c r="E3018" s="83" t="s">
        <v>309</v>
      </c>
      <c r="F3018" s="82">
        <v>-4.8413160161833311</v>
      </c>
      <c r="G3018" s="81">
        <v>0</v>
      </c>
      <c r="H3018" s="80">
        <v>0</v>
      </c>
    </row>
    <row r="3019" spans="2:8" x14ac:dyDescent="0.6">
      <c r="B3019" s="75" t="s">
        <v>160</v>
      </c>
      <c r="C3019" s="75" t="str">
        <f t="shared" si="47"/>
        <v>New Mexico Sierra Grande Uplift</v>
      </c>
      <c r="D3019" s="97" t="s">
        <v>402</v>
      </c>
      <c r="E3019" s="83" t="s">
        <v>308</v>
      </c>
      <c r="F3019" s="82">
        <v>0</v>
      </c>
      <c r="G3019" s="81">
        <v>0</v>
      </c>
      <c r="H3019" s="80">
        <v>0</v>
      </c>
    </row>
    <row r="3020" spans="2:8" x14ac:dyDescent="0.6">
      <c r="B3020" s="75" t="s">
        <v>160</v>
      </c>
      <c r="C3020" s="75" t="str">
        <f t="shared" si="47"/>
        <v>New Mexico Sierra Grande Uplift</v>
      </c>
      <c r="D3020" s="97" t="s">
        <v>402</v>
      </c>
      <c r="E3020" s="83" t="s">
        <v>307</v>
      </c>
      <c r="F3020" s="82">
        <v>0.01</v>
      </c>
      <c r="G3020" s="81">
        <v>0</v>
      </c>
      <c r="H3020" s="80">
        <v>0</v>
      </c>
    </row>
    <row r="3021" spans="2:8" x14ac:dyDescent="0.6">
      <c r="B3021" s="75" t="s">
        <v>160</v>
      </c>
      <c r="C3021" s="75" t="str">
        <f t="shared" si="47"/>
        <v>New Mexico Sierra Grande Uplift</v>
      </c>
      <c r="D3021" s="97" t="s">
        <v>402</v>
      </c>
      <c r="E3021" s="83" t="s">
        <v>306</v>
      </c>
      <c r="F3021" s="82">
        <v>4.8513160161833309</v>
      </c>
      <c r="G3021" s="81">
        <v>0</v>
      </c>
      <c r="H3021" s="80">
        <v>0</v>
      </c>
    </row>
    <row r="3022" spans="2:8" x14ac:dyDescent="0.6">
      <c r="B3022" s="75" t="s">
        <v>160</v>
      </c>
      <c r="C3022" s="75" t="str">
        <f t="shared" si="47"/>
        <v>New Mexico Sierra Grande Uplift</v>
      </c>
      <c r="D3022" s="97" t="s">
        <v>402</v>
      </c>
      <c r="E3022" s="83" t="s">
        <v>305</v>
      </c>
      <c r="F3022" s="82">
        <v>4.8613160161833306</v>
      </c>
      <c r="G3022" s="81">
        <v>0.60283596334773748</v>
      </c>
      <c r="H3022" s="80">
        <v>30.141798167386874</v>
      </c>
    </row>
    <row r="3023" spans="2:8" x14ac:dyDescent="0.6">
      <c r="B3023" s="75" t="s">
        <v>160</v>
      </c>
      <c r="C3023" s="75" t="str">
        <f t="shared" si="47"/>
        <v>New Mexico Sierra Grande Uplift</v>
      </c>
      <c r="D3023" s="97" t="s">
        <v>402</v>
      </c>
      <c r="E3023" s="83" t="s">
        <v>304</v>
      </c>
      <c r="F3023" s="82">
        <v>9.7026320323666617</v>
      </c>
      <c r="G3023" s="81">
        <v>0</v>
      </c>
      <c r="H3023" s="80">
        <v>0</v>
      </c>
    </row>
    <row r="3024" spans="2:8" x14ac:dyDescent="0.6">
      <c r="B3024" s="75" t="s">
        <v>160</v>
      </c>
      <c r="C3024" s="75" t="str">
        <f t="shared" si="47"/>
        <v>New Mexico Sierra Grande Uplift</v>
      </c>
      <c r="D3024" s="97" t="s">
        <v>402</v>
      </c>
      <c r="E3024" s="83" t="s">
        <v>303</v>
      </c>
      <c r="F3024" s="82">
        <v>9.7126320323666615</v>
      </c>
      <c r="G3024" s="81">
        <v>3.2977294858734973</v>
      </c>
      <c r="H3024" s="80">
        <v>164.88647429367487</v>
      </c>
    </row>
    <row r="3025" spans="2:8" x14ac:dyDescent="0.6">
      <c r="B3025" s="75" t="s">
        <v>160</v>
      </c>
      <c r="C3025" s="75" t="str">
        <f t="shared" si="47"/>
        <v>New Mexico Sierra Grande Uplift</v>
      </c>
      <c r="D3025" s="97" t="s">
        <v>402</v>
      </c>
      <c r="E3025" s="83" t="s">
        <v>302</v>
      </c>
      <c r="F3025" s="82">
        <v>14.553948048549994</v>
      </c>
      <c r="G3025" s="81">
        <v>0</v>
      </c>
      <c r="H3025" s="80">
        <v>0</v>
      </c>
    </row>
    <row r="3026" spans="2:8" x14ac:dyDescent="0.6">
      <c r="B3026" s="75" t="s">
        <v>160</v>
      </c>
      <c r="C3026" s="75" t="str">
        <f t="shared" si="47"/>
        <v>New Mexico Sierra Grande Uplift</v>
      </c>
      <c r="D3026" s="97" t="s">
        <v>402</v>
      </c>
      <c r="E3026" s="83" t="s">
        <v>301</v>
      </c>
      <c r="F3026" s="82">
        <v>14.563948048549994</v>
      </c>
      <c r="G3026" s="81">
        <v>7.5244515514420421E-2</v>
      </c>
      <c r="H3026" s="80">
        <v>3.7622257757210211</v>
      </c>
    </row>
    <row r="3027" spans="2:8" x14ac:dyDescent="0.6">
      <c r="B3027" s="75" t="s">
        <v>160</v>
      </c>
      <c r="C3027" s="75" t="str">
        <f t="shared" si="47"/>
        <v>New Mexico Sierra Grande Uplift</v>
      </c>
      <c r="D3027" s="97" t="s">
        <v>402</v>
      </c>
      <c r="E3027" s="83" t="s">
        <v>300</v>
      </c>
      <c r="F3027" s="82">
        <v>19.405264064733323</v>
      </c>
      <c r="G3027" s="81">
        <v>0</v>
      </c>
      <c r="H3027" s="80">
        <v>0</v>
      </c>
    </row>
    <row r="3028" spans="2:8" x14ac:dyDescent="0.6">
      <c r="B3028" s="75" t="s">
        <v>160</v>
      </c>
      <c r="C3028" s="75" t="str">
        <f t="shared" si="47"/>
        <v>New Mexico Sierra Grande Uplift</v>
      </c>
      <c r="D3028" s="97" t="s">
        <v>402</v>
      </c>
      <c r="E3028" s="83" t="s">
        <v>299</v>
      </c>
      <c r="F3028" s="82">
        <v>19.415264064733325</v>
      </c>
      <c r="G3028" s="81">
        <v>0</v>
      </c>
      <c r="H3028" s="80">
        <v>0</v>
      </c>
    </row>
    <row r="3029" spans="2:8" x14ac:dyDescent="0.6">
      <c r="B3029" s="75" t="s">
        <v>160</v>
      </c>
      <c r="C3029" s="75" t="str">
        <f t="shared" si="47"/>
        <v>New Mexico Sierra Grande Uplift</v>
      </c>
      <c r="D3029" s="97" t="s">
        <v>402</v>
      </c>
      <c r="E3029" s="83" t="s">
        <v>298</v>
      </c>
      <c r="F3029" s="82">
        <v>24.256580080916656</v>
      </c>
      <c r="G3029" s="81">
        <v>0</v>
      </c>
      <c r="H3029" s="80">
        <v>0</v>
      </c>
    </row>
    <row r="3030" spans="2:8" x14ac:dyDescent="0.6">
      <c r="B3030" s="75" t="s">
        <v>160</v>
      </c>
      <c r="C3030" s="75" t="str">
        <f t="shared" si="47"/>
        <v>New Mexico Sierra Grande Uplift</v>
      </c>
      <c r="D3030" s="97" t="s">
        <v>402</v>
      </c>
      <c r="E3030" s="83" t="s">
        <v>297</v>
      </c>
      <c r="F3030" s="82">
        <v>24.266580080916658</v>
      </c>
      <c r="G3030" s="81">
        <v>0</v>
      </c>
      <c r="H3030" s="80">
        <v>0</v>
      </c>
    </row>
    <row r="3031" spans="2:8" x14ac:dyDescent="0.6">
      <c r="B3031" s="75" t="s">
        <v>160</v>
      </c>
      <c r="C3031" s="75" t="str">
        <f t="shared" si="47"/>
        <v>New Mexico Sierra Grande Uplift</v>
      </c>
      <c r="D3031" s="97" t="s">
        <v>402</v>
      </c>
      <c r="E3031" s="83" t="s">
        <v>296</v>
      </c>
      <c r="F3031" s="82">
        <v>29.107896097099989</v>
      </c>
      <c r="G3031" s="81">
        <v>0</v>
      </c>
      <c r="H3031" s="80">
        <v>0</v>
      </c>
    </row>
    <row r="3032" spans="2:8" x14ac:dyDescent="0.6">
      <c r="B3032" s="75" t="s">
        <v>160</v>
      </c>
      <c r="C3032" s="75" t="str">
        <f t="shared" si="47"/>
        <v>New Mexico Sierra Grande Uplift</v>
      </c>
      <c r="D3032" s="97" t="s">
        <v>402</v>
      </c>
      <c r="E3032" s="83" t="s">
        <v>295</v>
      </c>
      <c r="F3032" s="82">
        <v>29.11789609709999</v>
      </c>
      <c r="G3032" s="81">
        <v>0</v>
      </c>
      <c r="H3032" s="80">
        <v>0</v>
      </c>
    </row>
    <row r="3033" spans="2:8" x14ac:dyDescent="0.6">
      <c r="B3033" s="75" t="s">
        <v>160</v>
      </c>
      <c r="C3033" s="75" t="str">
        <f t="shared" si="47"/>
        <v>New Mexico Sierra Grande Uplift</v>
      </c>
      <c r="D3033" s="97" t="s">
        <v>402</v>
      </c>
      <c r="E3033" s="83" t="s">
        <v>294</v>
      </c>
      <c r="F3033" s="82">
        <v>33.959212113283321</v>
      </c>
      <c r="G3033" s="81">
        <v>0</v>
      </c>
      <c r="H3033" s="80">
        <v>0</v>
      </c>
    </row>
    <row r="3034" spans="2:8" x14ac:dyDescent="0.6">
      <c r="B3034" s="75" t="s">
        <v>160</v>
      </c>
      <c r="C3034" s="75" t="str">
        <f t="shared" si="47"/>
        <v>New Mexico Sierra Grande Uplift</v>
      </c>
      <c r="D3034" s="97" t="s">
        <v>402</v>
      </c>
      <c r="E3034" s="83" t="s">
        <v>293</v>
      </c>
      <c r="F3034" s="82">
        <v>33.969212113283319</v>
      </c>
      <c r="G3034" s="81">
        <v>0</v>
      </c>
      <c r="H3034" s="80">
        <v>0</v>
      </c>
    </row>
    <row r="3035" spans="2:8" x14ac:dyDescent="0.6">
      <c r="B3035" s="75" t="s">
        <v>160</v>
      </c>
      <c r="C3035" s="75" t="str">
        <f t="shared" si="47"/>
        <v>New Mexico Sierra Grande Uplift</v>
      </c>
      <c r="D3035" s="97" t="s">
        <v>402</v>
      </c>
      <c r="E3035" s="83" t="s">
        <v>292</v>
      </c>
      <c r="F3035" s="82">
        <v>38.810528129466647</v>
      </c>
      <c r="G3035" s="81">
        <v>0</v>
      </c>
      <c r="H3035" s="80">
        <v>0</v>
      </c>
    </row>
    <row r="3036" spans="2:8" x14ac:dyDescent="0.6">
      <c r="B3036" s="75" t="s">
        <v>160</v>
      </c>
      <c r="C3036" s="75" t="str">
        <f t="shared" si="47"/>
        <v>New Mexico Sierra Grande Uplift</v>
      </c>
      <c r="D3036" s="97" t="s">
        <v>402</v>
      </c>
      <c r="E3036" s="83" t="s">
        <v>291</v>
      </c>
      <c r="F3036" s="82">
        <v>38.820528129466645</v>
      </c>
      <c r="G3036" s="81">
        <v>0</v>
      </c>
      <c r="H3036" s="80">
        <v>0</v>
      </c>
    </row>
    <row r="3037" spans="2:8" x14ac:dyDescent="0.6">
      <c r="B3037" s="75" t="s">
        <v>160</v>
      </c>
      <c r="C3037" s="75" t="str">
        <f t="shared" si="47"/>
        <v>New Mexico Sierra Grande Uplift</v>
      </c>
      <c r="D3037" s="97" t="s">
        <v>402</v>
      </c>
      <c r="E3037" s="83" t="s">
        <v>290</v>
      </c>
      <c r="F3037" s="82">
        <v>43.66184414564998</v>
      </c>
      <c r="G3037" s="81">
        <v>0</v>
      </c>
      <c r="H3037" s="80">
        <v>0</v>
      </c>
    </row>
    <row r="3038" spans="2:8" x14ac:dyDescent="0.6">
      <c r="B3038" s="75" t="s">
        <v>160</v>
      </c>
      <c r="C3038" s="75" t="str">
        <f t="shared" si="47"/>
        <v>New Mexico Sierra Grande Uplift</v>
      </c>
      <c r="D3038" s="97" t="s">
        <v>402</v>
      </c>
      <c r="E3038" s="83" t="s">
        <v>289</v>
      </c>
      <c r="F3038" s="82">
        <v>43.671844145649978</v>
      </c>
      <c r="G3038" s="81">
        <v>0</v>
      </c>
      <c r="H3038" s="80">
        <v>0</v>
      </c>
    </row>
    <row r="3039" spans="2:8" x14ac:dyDescent="0.6">
      <c r="B3039" s="75" t="s">
        <v>160</v>
      </c>
      <c r="C3039" s="75" t="str">
        <f t="shared" si="47"/>
        <v>New Mexico Sierra Grande Uplift</v>
      </c>
      <c r="D3039" s="97" t="s">
        <v>402</v>
      </c>
      <c r="E3039" s="83" t="s">
        <v>288</v>
      </c>
      <c r="F3039" s="82">
        <v>48.513160161833312</v>
      </c>
      <c r="G3039" s="81">
        <v>0</v>
      </c>
      <c r="H3039" s="80">
        <v>0</v>
      </c>
    </row>
    <row r="3040" spans="2:8" x14ac:dyDescent="0.6">
      <c r="B3040" s="75" t="s">
        <v>160</v>
      </c>
      <c r="C3040" s="75" t="str">
        <f t="shared" si="47"/>
        <v>New Mexico Sierra Grande Uplift</v>
      </c>
      <c r="D3040" s="97" t="s">
        <v>402</v>
      </c>
      <c r="E3040" s="83" t="s">
        <v>287</v>
      </c>
      <c r="F3040" s="82">
        <v>48.52316016183331</v>
      </c>
      <c r="G3040" s="81">
        <v>0</v>
      </c>
      <c r="H3040" s="80">
        <v>0</v>
      </c>
    </row>
    <row r="3041" spans="2:8" x14ac:dyDescent="0.6">
      <c r="B3041" s="75" t="s">
        <v>160</v>
      </c>
      <c r="C3041" s="75" t="str">
        <f t="shared" si="47"/>
        <v>New Mexico Sierra Grande Uplift</v>
      </c>
      <c r="D3041" s="97" t="s">
        <v>402</v>
      </c>
      <c r="E3041" s="83" t="s">
        <v>286</v>
      </c>
      <c r="F3041" s="82">
        <v>53.364476178016645</v>
      </c>
      <c r="G3041" s="81">
        <v>0</v>
      </c>
      <c r="H3041" s="80">
        <v>0</v>
      </c>
    </row>
    <row r="3042" spans="2:8" x14ac:dyDescent="0.6">
      <c r="B3042" s="75" t="s">
        <v>160</v>
      </c>
      <c r="C3042" s="75" t="str">
        <f t="shared" si="47"/>
        <v>New Mexico Sierra Grande Uplift</v>
      </c>
      <c r="D3042" s="97" t="s">
        <v>402</v>
      </c>
      <c r="E3042" s="83" t="s">
        <v>285</v>
      </c>
      <c r="F3042" s="82">
        <v>53.374476178016643</v>
      </c>
      <c r="G3042" s="81">
        <v>0</v>
      </c>
      <c r="H3042" s="80">
        <v>0</v>
      </c>
    </row>
    <row r="3043" spans="2:8" x14ac:dyDescent="0.6">
      <c r="B3043" s="75" t="s">
        <v>160</v>
      </c>
      <c r="C3043" s="75" t="str">
        <f t="shared" si="47"/>
        <v>New Mexico Sierra Grande Uplift</v>
      </c>
      <c r="D3043" s="97" t="s">
        <v>402</v>
      </c>
      <c r="E3043" s="83" t="s">
        <v>284</v>
      </c>
      <c r="F3043" s="82">
        <v>58.215792194199977</v>
      </c>
      <c r="G3043" s="81">
        <v>0</v>
      </c>
      <c r="H3043" s="80">
        <v>0</v>
      </c>
    </row>
    <row r="3044" spans="2:8" ht="13.75" thickBot="1" x14ac:dyDescent="0.75">
      <c r="B3044" s="75" t="s">
        <v>160</v>
      </c>
      <c r="C3044" s="75" t="str">
        <f t="shared" si="47"/>
        <v>New Mexico Sierra Grande Uplift</v>
      </c>
      <c r="D3044" s="98" t="s">
        <v>402</v>
      </c>
      <c r="E3044" s="79" t="s">
        <v>282</v>
      </c>
      <c r="F3044" s="78">
        <v>58.225792194199975</v>
      </c>
      <c r="G3044" s="77">
        <v>0</v>
      </c>
      <c r="H3044" s="76">
        <v>0</v>
      </c>
    </row>
    <row r="3045" spans="2:8" x14ac:dyDescent="0.6">
      <c r="B3045" s="75" t="s">
        <v>162</v>
      </c>
      <c r="C3045" s="75" t="str">
        <f t="shared" si="47"/>
        <v>New York Appalachian Basin</v>
      </c>
      <c r="D3045" s="96" t="s">
        <v>401</v>
      </c>
      <c r="E3045" s="87" t="s">
        <v>320</v>
      </c>
      <c r="F3045" s="86">
        <v>-29.107896097099989</v>
      </c>
      <c r="G3045" s="85">
        <v>0</v>
      </c>
      <c r="H3045" s="84">
        <v>0</v>
      </c>
    </row>
    <row r="3046" spans="2:8" x14ac:dyDescent="0.6">
      <c r="B3046" s="75" t="s">
        <v>162</v>
      </c>
      <c r="C3046" s="75" t="str">
        <f t="shared" si="47"/>
        <v>New York Appalachian Basin</v>
      </c>
      <c r="D3046" s="97" t="s">
        <v>401</v>
      </c>
      <c r="E3046" s="83" t="s">
        <v>319</v>
      </c>
      <c r="F3046" s="82">
        <v>-29.097896097099987</v>
      </c>
      <c r="G3046" s="81">
        <v>0</v>
      </c>
      <c r="H3046" s="80">
        <v>0</v>
      </c>
    </row>
    <row r="3047" spans="2:8" x14ac:dyDescent="0.6">
      <c r="B3047" s="75" t="s">
        <v>162</v>
      </c>
      <c r="C3047" s="75" t="str">
        <f t="shared" si="47"/>
        <v>New York Appalachian Basin</v>
      </c>
      <c r="D3047" s="97" t="s">
        <v>401</v>
      </c>
      <c r="E3047" s="83" t="s">
        <v>318</v>
      </c>
      <c r="F3047" s="82">
        <v>-24.256580080916656</v>
      </c>
      <c r="G3047" s="81">
        <v>0</v>
      </c>
      <c r="H3047" s="80">
        <v>0</v>
      </c>
    </row>
    <row r="3048" spans="2:8" x14ac:dyDescent="0.6">
      <c r="B3048" s="75" t="s">
        <v>162</v>
      </c>
      <c r="C3048" s="75" t="str">
        <f t="shared" si="47"/>
        <v>New York Appalachian Basin</v>
      </c>
      <c r="D3048" s="97" t="s">
        <v>401</v>
      </c>
      <c r="E3048" s="83" t="s">
        <v>317</v>
      </c>
      <c r="F3048" s="82">
        <v>-24.246580080916655</v>
      </c>
      <c r="G3048" s="81">
        <v>0</v>
      </c>
      <c r="H3048" s="80">
        <v>0</v>
      </c>
    </row>
    <row r="3049" spans="2:8" x14ac:dyDescent="0.6">
      <c r="B3049" s="75" t="s">
        <v>162</v>
      </c>
      <c r="C3049" s="75" t="str">
        <f t="shared" si="47"/>
        <v>New York Appalachian Basin</v>
      </c>
      <c r="D3049" s="97" t="s">
        <v>401</v>
      </c>
      <c r="E3049" s="83" t="s">
        <v>316</v>
      </c>
      <c r="F3049" s="82">
        <v>-19.405264064733323</v>
      </c>
      <c r="G3049" s="81">
        <v>0</v>
      </c>
      <c r="H3049" s="80">
        <v>0</v>
      </c>
    </row>
    <row r="3050" spans="2:8" x14ac:dyDescent="0.6">
      <c r="B3050" s="75" t="s">
        <v>162</v>
      </c>
      <c r="C3050" s="75" t="str">
        <f t="shared" si="47"/>
        <v>New York Appalachian Basin</v>
      </c>
      <c r="D3050" s="97" t="s">
        <v>401</v>
      </c>
      <c r="E3050" s="83" t="s">
        <v>315</v>
      </c>
      <c r="F3050" s="82">
        <v>-19.395264064733322</v>
      </c>
      <c r="G3050" s="81">
        <v>0</v>
      </c>
      <c r="H3050" s="80">
        <v>0</v>
      </c>
    </row>
    <row r="3051" spans="2:8" x14ac:dyDescent="0.6">
      <c r="B3051" s="75" t="s">
        <v>162</v>
      </c>
      <c r="C3051" s="75" t="str">
        <f t="shared" si="47"/>
        <v>New York Appalachian Basin</v>
      </c>
      <c r="D3051" s="97" t="s">
        <v>401</v>
      </c>
      <c r="E3051" s="83" t="s">
        <v>314</v>
      </c>
      <c r="F3051" s="82">
        <v>-14.553948048549994</v>
      </c>
      <c r="G3051" s="81">
        <v>0</v>
      </c>
      <c r="H3051" s="80">
        <v>0</v>
      </c>
    </row>
    <row r="3052" spans="2:8" x14ac:dyDescent="0.6">
      <c r="B3052" s="75" t="s">
        <v>162</v>
      </c>
      <c r="C3052" s="75" t="str">
        <f t="shared" si="47"/>
        <v>New York Appalachian Basin</v>
      </c>
      <c r="D3052" s="97" t="s">
        <v>401</v>
      </c>
      <c r="E3052" s="83" t="s">
        <v>313</v>
      </c>
      <c r="F3052" s="82">
        <v>-14.543948048549995</v>
      </c>
      <c r="G3052" s="81">
        <v>0</v>
      </c>
      <c r="H3052" s="80">
        <v>0</v>
      </c>
    </row>
    <row r="3053" spans="2:8" x14ac:dyDescent="0.6">
      <c r="B3053" s="75" t="s">
        <v>162</v>
      </c>
      <c r="C3053" s="75" t="str">
        <f t="shared" si="47"/>
        <v>New York Appalachian Basin</v>
      </c>
      <c r="D3053" s="97" t="s">
        <v>401</v>
      </c>
      <c r="E3053" s="83" t="s">
        <v>312</v>
      </c>
      <c r="F3053" s="82">
        <v>-9.7026320323666617</v>
      </c>
      <c r="G3053" s="81">
        <v>0</v>
      </c>
      <c r="H3053" s="80">
        <v>0</v>
      </c>
    </row>
    <row r="3054" spans="2:8" x14ac:dyDescent="0.6">
      <c r="B3054" s="75" t="s">
        <v>162</v>
      </c>
      <c r="C3054" s="75" t="str">
        <f t="shared" si="47"/>
        <v>New York Appalachian Basin</v>
      </c>
      <c r="D3054" s="97" t="s">
        <v>401</v>
      </c>
      <c r="E3054" s="83" t="s">
        <v>311</v>
      </c>
      <c r="F3054" s="82">
        <v>-9.6926320323666619</v>
      </c>
      <c r="G3054" s="81">
        <v>0</v>
      </c>
      <c r="H3054" s="80">
        <v>0</v>
      </c>
    </row>
    <row r="3055" spans="2:8" x14ac:dyDescent="0.6">
      <c r="B3055" s="75" t="s">
        <v>162</v>
      </c>
      <c r="C3055" s="75" t="str">
        <f t="shared" si="47"/>
        <v>New York Appalachian Basin</v>
      </c>
      <c r="D3055" s="97" t="s">
        <v>401</v>
      </c>
      <c r="E3055" s="83" t="s">
        <v>310</v>
      </c>
      <c r="F3055" s="82">
        <v>-4.8513160161833309</v>
      </c>
      <c r="G3055" s="81">
        <v>0</v>
      </c>
      <c r="H3055" s="80">
        <v>0</v>
      </c>
    </row>
    <row r="3056" spans="2:8" x14ac:dyDescent="0.6">
      <c r="B3056" s="75" t="s">
        <v>162</v>
      </c>
      <c r="C3056" s="75" t="str">
        <f t="shared" si="47"/>
        <v>New York Appalachian Basin</v>
      </c>
      <c r="D3056" s="97" t="s">
        <v>401</v>
      </c>
      <c r="E3056" s="83" t="s">
        <v>309</v>
      </c>
      <c r="F3056" s="82">
        <v>-4.8413160161833311</v>
      </c>
      <c r="G3056" s="81">
        <v>0</v>
      </c>
      <c r="H3056" s="80">
        <v>0</v>
      </c>
    </row>
    <row r="3057" spans="2:8" x14ac:dyDescent="0.6">
      <c r="B3057" s="75" t="s">
        <v>162</v>
      </c>
      <c r="C3057" s="75" t="str">
        <f t="shared" si="47"/>
        <v>New York Appalachian Basin</v>
      </c>
      <c r="D3057" s="97" t="s">
        <v>401</v>
      </c>
      <c r="E3057" s="83" t="s">
        <v>308</v>
      </c>
      <c r="F3057" s="82">
        <v>0</v>
      </c>
      <c r="G3057" s="81">
        <v>0</v>
      </c>
      <c r="H3057" s="80">
        <v>0</v>
      </c>
    </row>
    <row r="3058" spans="2:8" x14ac:dyDescent="0.6">
      <c r="B3058" s="75" t="s">
        <v>162</v>
      </c>
      <c r="C3058" s="75" t="str">
        <f t="shared" si="47"/>
        <v>New York Appalachian Basin</v>
      </c>
      <c r="D3058" s="97" t="s">
        <v>401</v>
      </c>
      <c r="E3058" s="83" t="s">
        <v>307</v>
      </c>
      <c r="F3058" s="82">
        <v>0.01</v>
      </c>
      <c r="G3058" s="81">
        <v>0</v>
      </c>
      <c r="H3058" s="80">
        <v>0</v>
      </c>
    </row>
    <row r="3059" spans="2:8" x14ac:dyDescent="0.6">
      <c r="B3059" s="75" t="s">
        <v>162</v>
      </c>
      <c r="C3059" s="75" t="str">
        <f t="shared" si="47"/>
        <v>New York Appalachian Basin</v>
      </c>
      <c r="D3059" s="97" t="s">
        <v>401</v>
      </c>
      <c r="E3059" s="83" t="s">
        <v>306</v>
      </c>
      <c r="F3059" s="82">
        <v>4.8513160161833309</v>
      </c>
      <c r="G3059" s="81">
        <v>0</v>
      </c>
      <c r="H3059" s="80">
        <v>0</v>
      </c>
    </row>
    <row r="3060" spans="2:8" x14ac:dyDescent="0.6">
      <c r="B3060" s="75" t="s">
        <v>162</v>
      </c>
      <c r="C3060" s="75" t="str">
        <f t="shared" si="47"/>
        <v>New York Appalachian Basin</v>
      </c>
      <c r="D3060" s="97" t="s">
        <v>401</v>
      </c>
      <c r="E3060" s="83" t="s">
        <v>305</v>
      </c>
      <c r="F3060" s="82">
        <v>4.8613160161833306</v>
      </c>
      <c r="G3060" s="81">
        <v>4.1839634134901603E-3</v>
      </c>
      <c r="H3060" s="80">
        <v>0.20919817067450799</v>
      </c>
    </row>
    <row r="3061" spans="2:8" x14ac:dyDescent="0.6">
      <c r="B3061" s="75" t="s">
        <v>162</v>
      </c>
      <c r="C3061" s="75" t="str">
        <f t="shared" si="47"/>
        <v>New York Appalachian Basin</v>
      </c>
      <c r="D3061" s="97" t="s">
        <v>401</v>
      </c>
      <c r="E3061" s="83" t="s">
        <v>304</v>
      </c>
      <c r="F3061" s="82">
        <v>9.7026320323666617</v>
      </c>
      <c r="G3061" s="81">
        <v>0</v>
      </c>
      <c r="H3061" s="80">
        <v>0</v>
      </c>
    </row>
    <row r="3062" spans="2:8" x14ac:dyDescent="0.6">
      <c r="B3062" s="75" t="s">
        <v>162</v>
      </c>
      <c r="C3062" s="75" t="str">
        <f t="shared" si="47"/>
        <v>New York Appalachian Basin</v>
      </c>
      <c r="D3062" s="97" t="s">
        <v>401</v>
      </c>
      <c r="E3062" s="83" t="s">
        <v>303</v>
      </c>
      <c r="F3062" s="82">
        <v>9.7126320323666615</v>
      </c>
      <c r="G3062" s="81">
        <v>0</v>
      </c>
      <c r="H3062" s="80">
        <v>0</v>
      </c>
    </row>
    <row r="3063" spans="2:8" x14ac:dyDescent="0.6">
      <c r="B3063" s="75" t="s">
        <v>162</v>
      </c>
      <c r="C3063" s="75" t="str">
        <f t="shared" si="47"/>
        <v>New York Appalachian Basin</v>
      </c>
      <c r="D3063" s="97" t="s">
        <v>401</v>
      </c>
      <c r="E3063" s="83" t="s">
        <v>302</v>
      </c>
      <c r="F3063" s="82">
        <v>14.553948048549994</v>
      </c>
      <c r="G3063" s="81">
        <v>0</v>
      </c>
      <c r="H3063" s="80">
        <v>0</v>
      </c>
    </row>
    <row r="3064" spans="2:8" x14ac:dyDescent="0.6">
      <c r="B3064" s="75" t="s">
        <v>162</v>
      </c>
      <c r="C3064" s="75" t="str">
        <f t="shared" si="47"/>
        <v>New York Appalachian Basin</v>
      </c>
      <c r="D3064" s="97" t="s">
        <v>401</v>
      </c>
      <c r="E3064" s="83" t="s">
        <v>301</v>
      </c>
      <c r="F3064" s="82">
        <v>14.563948048549994</v>
      </c>
      <c r="G3064" s="81">
        <v>0.49142826608362905</v>
      </c>
      <c r="H3064" s="80">
        <v>24.571413304181455</v>
      </c>
    </row>
    <row r="3065" spans="2:8" x14ac:dyDescent="0.6">
      <c r="B3065" s="75" t="s">
        <v>162</v>
      </c>
      <c r="C3065" s="75" t="str">
        <f t="shared" si="47"/>
        <v>New York Appalachian Basin</v>
      </c>
      <c r="D3065" s="97" t="s">
        <v>401</v>
      </c>
      <c r="E3065" s="83" t="s">
        <v>300</v>
      </c>
      <c r="F3065" s="82">
        <v>19.405264064733323</v>
      </c>
      <c r="G3065" s="81">
        <v>0</v>
      </c>
      <c r="H3065" s="80">
        <v>0</v>
      </c>
    </row>
    <row r="3066" spans="2:8" x14ac:dyDescent="0.6">
      <c r="B3066" s="75" t="s">
        <v>162</v>
      </c>
      <c r="C3066" s="75" t="str">
        <f t="shared" si="47"/>
        <v>New York Appalachian Basin</v>
      </c>
      <c r="D3066" s="97" t="s">
        <v>401</v>
      </c>
      <c r="E3066" s="83" t="s">
        <v>299</v>
      </c>
      <c r="F3066" s="82">
        <v>19.415264064733325</v>
      </c>
      <c r="G3066" s="81">
        <v>0.40678616363590908</v>
      </c>
      <c r="H3066" s="80">
        <v>20.339308181795452</v>
      </c>
    </row>
    <row r="3067" spans="2:8" x14ac:dyDescent="0.6">
      <c r="B3067" s="75" t="s">
        <v>162</v>
      </c>
      <c r="C3067" s="75" t="str">
        <f t="shared" si="47"/>
        <v>New York Appalachian Basin</v>
      </c>
      <c r="D3067" s="97" t="s">
        <v>401</v>
      </c>
      <c r="E3067" s="83" t="s">
        <v>298</v>
      </c>
      <c r="F3067" s="82">
        <v>24.256580080916656</v>
      </c>
      <c r="G3067" s="81">
        <v>0</v>
      </c>
      <c r="H3067" s="80">
        <v>0</v>
      </c>
    </row>
    <row r="3068" spans="2:8" x14ac:dyDescent="0.6">
      <c r="B3068" s="75" t="s">
        <v>162</v>
      </c>
      <c r="C3068" s="75" t="str">
        <f t="shared" si="47"/>
        <v>New York Appalachian Basin</v>
      </c>
      <c r="D3068" s="97" t="s">
        <v>401</v>
      </c>
      <c r="E3068" s="83" t="s">
        <v>297</v>
      </c>
      <c r="F3068" s="82">
        <v>24.266580080916658</v>
      </c>
      <c r="G3068" s="81">
        <v>0.2331433975185486</v>
      </c>
      <c r="H3068" s="80">
        <v>11.65716987592743</v>
      </c>
    </row>
    <row r="3069" spans="2:8" x14ac:dyDescent="0.6">
      <c r="B3069" s="75" t="s">
        <v>162</v>
      </c>
      <c r="C3069" s="75" t="str">
        <f t="shared" si="47"/>
        <v>New York Appalachian Basin</v>
      </c>
      <c r="D3069" s="97" t="s">
        <v>401</v>
      </c>
      <c r="E3069" s="83" t="s">
        <v>296</v>
      </c>
      <c r="F3069" s="82">
        <v>29.107896097099989</v>
      </c>
      <c r="G3069" s="81">
        <v>0</v>
      </c>
      <c r="H3069" s="80">
        <v>0</v>
      </c>
    </row>
    <row r="3070" spans="2:8" x14ac:dyDescent="0.6">
      <c r="B3070" s="75" t="s">
        <v>162</v>
      </c>
      <c r="C3070" s="75" t="str">
        <f t="shared" si="47"/>
        <v>New York Appalachian Basin</v>
      </c>
      <c r="D3070" s="97" t="s">
        <v>401</v>
      </c>
      <c r="E3070" s="83" t="s">
        <v>295</v>
      </c>
      <c r="F3070" s="82">
        <v>29.11789609709999</v>
      </c>
      <c r="G3070" s="81">
        <v>8.7068021605981108E-2</v>
      </c>
      <c r="H3070" s="80">
        <v>4.3534010802990553</v>
      </c>
    </row>
    <row r="3071" spans="2:8" x14ac:dyDescent="0.6">
      <c r="B3071" s="75" t="s">
        <v>162</v>
      </c>
      <c r="C3071" s="75" t="str">
        <f t="shared" si="47"/>
        <v>New York Appalachian Basin</v>
      </c>
      <c r="D3071" s="97" t="s">
        <v>401</v>
      </c>
      <c r="E3071" s="83" t="s">
        <v>294</v>
      </c>
      <c r="F3071" s="82">
        <v>33.959212113283321</v>
      </c>
      <c r="G3071" s="81">
        <v>0</v>
      </c>
      <c r="H3071" s="80">
        <v>0</v>
      </c>
    </row>
    <row r="3072" spans="2:8" x14ac:dyDescent="0.6">
      <c r="B3072" s="75" t="s">
        <v>162</v>
      </c>
      <c r="C3072" s="75" t="str">
        <f t="shared" si="47"/>
        <v>New York Appalachian Basin</v>
      </c>
      <c r="D3072" s="97" t="s">
        <v>401</v>
      </c>
      <c r="E3072" s="83" t="s">
        <v>293</v>
      </c>
      <c r="F3072" s="82">
        <v>33.969212113283319</v>
      </c>
      <c r="G3072" s="81">
        <v>8.7927369659831653E-2</v>
      </c>
      <c r="H3072" s="80">
        <v>4.3963684829915826</v>
      </c>
    </row>
    <row r="3073" spans="2:8" x14ac:dyDescent="0.6">
      <c r="B3073" s="75" t="s">
        <v>162</v>
      </c>
      <c r="C3073" s="75" t="str">
        <f t="shared" si="47"/>
        <v>New York Appalachian Basin</v>
      </c>
      <c r="D3073" s="97" t="s">
        <v>401</v>
      </c>
      <c r="E3073" s="83" t="s">
        <v>292</v>
      </c>
      <c r="F3073" s="82">
        <v>38.810528129466647</v>
      </c>
      <c r="G3073" s="81">
        <v>0</v>
      </c>
      <c r="H3073" s="80">
        <v>0</v>
      </c>
    </row>
    <row r="3074" spans="2:8" x14ac:dyDescent="0.6">
      <c r="B3074" s="75" t="s">
        <v>162</v>
      </c>
      <c r="C3074" s="75" t="str">
        <f t="shared" si="47"/>
        <v>New York Appalachian Basin</v>
      </c>
      <c r="D3074" s="97" t="s">
        <v>401</v>
      </c>
      <c r="E3074" s="83" t="s">
        <v>291</v>
      </c>
      <c r="F3074" s="82">
        <v>38.820528129466645</v>
      </c>
      <c r="G3074" s="81">
        <v>6.2216476070551661E-2</v>
      </c>
      <c r="H3074" s="80">
        <v>3.1108238035275835</v>
      </c>
    </row>
    <row r="3075" spans="2:8" x14ac:dyDescent="0.6">
      <c r="B3075" s="75" t="s">
        <v>162</v>
      </c>
      <c r="C3075" s="75" t="str">
        <f t="shared" si="47"/>
        <v>New York Appalachian Basin</v>
      </c>
      <c r="D3075" s="97" t="s">
        <v>401</v>
      </c>
      <c r="E3075" s="83" t="s">
        <v>290</v>
      </c>
      <c r="F3075" s="82">
        <v>43.66184414564998</v>
      </c>
      <c r="G3075" s="81">
        <v>0</v>
      </c>
      <c r="H3075" s="80">
        <v>0</v>
      </c>
    </row>
    <row r="3076" spans="2:8" x14ac:dyDescent="0.6">
      <c r="B3076" s="75" t="s">
        <v>162</v>
      </c>
      <c r="C3076" s="75" t="str">
        <f t="shared" si="47"/>
        <v>New York Appalachian Basin</v>
      </c>
      <c r="D3076" s="97" t="s">
        <v>401</v>
      </c>
      <c r="E3076" s="83" t="s">
        <v>289</v>
      </c>
      <c r="F3076" s="82">
        <v>43.671844145649978</v>
      </c>
      <c r="G3076" s="81">
        <v>1.989420945662896E-2</v>
      </c>
      <c r="H3076" s="80">
        <v>0.9947104728314482</v>
      </c>
    </row>
    <row r="3077" spans="2:8" x14ac:dyDescent="0.6">
      <c r="B3077" s="75" t="s">
        <v>162</v>
      </c>
      <c r="C3077" s="75" t="str">
        <f t="shared" ref="C3077:C3140" si="48">IF(D3077="",C3076,D3077)</f>
        <v>New York Appalachian Basin</v>
      </c>
      <c r="D3077" s="97" t="s">
        <v>401</v>
      </c>
      <c r="E3077" s="83" t="s">
        <v>288</v>
      </c>
      <c r="F3077" s="82">
        <v>48.513160161833312</v>
      </c>
      <c r="G3077" s="81">
        <v>0</v>
      </c>
      <c r="H3077" s="80">
        <v>0</v>
      </c>
    </row>
    <row r="3078" spans="2:8" x14ac:dyDescent="0.6">
      <c r="B3078" s="75" t="s">
        <v>162</v>
      </c>
      <c r="C3078" s="75" t="str">
        <f t="shared" si="48"/>
        <v>New York Appalachian Basin</v>
      </c>
      <c r="D3078" s="97" t="s">
        <v>401</v>
      </c>
      <c r="E3078" s="83" t="s">
        <v>287</v>
      </c>
      <c r="F3078" s="82">
        <v>48.52316016183331</v>
      </c>
      <c r="G3078" s="81">
        <v>1.9009487685681687E-2</v>
      </c>
      <c r="H3078" s="80">
        <v>0.95047438428408448</v>
      </c>
    </row>
    <row r="3079" spans="2:8" x14ac:dyDescent="0.6">
      <c r="B3079" s="75" t="s">
        <v>162</v>
      </c>
      <c r="C3079" s="75" t="str">
        <f t="shared" si="48"/>
        <v>New York Appalachian Basin</v>
      </c>
      <c r="D3079" s="97" t="s">
        <v>401</v>
      </c>
      <c r="E3079" s="83" t="s">
        <v>286</v>
      </c>
      <c r="F3079" s="82">
        <v>53.364476178016645</v>
      </c>
      <c r="G3079" s="81">
        <v>0</v>
      </c>
      <c r="H3079" s="80">
        <v>0</v>
      </c>
    </row>
    <row r="3080" spans="2:8" x14ac:dyDescent="0.6">
      <c r="B3080" s="75" t="s">
        <v>162</v>
      </c>
      <c r="C3080" s="75" t="str">
        <f t="shared" si="48"/>
        <v>New York Appalachian Basin</v>
      </c>
      <c r="D3080" s="97" t="s">
        <v>401</v>
      </c>
      <c r="E3080" s="83" t="s">
        <v>285</v>
      </c>
      <c r="F3080" s="82">
        <v>53.374476178016643</v>
      </c>
      <c r="G3080" s="81">
        <v>1.3425995512005767E-2</v>
      </c>
      <c r="H3080" s="80">
        <v>0.67129977560028831</v>
      </c>
    </row>
    <row r="3081" spans="2:8" x14ac:dyDescent="0.6">
      <c r="B3081" s="75" t="s">
        <v>162</v>
      </c>
      <c r="C3081" s="75" t="str">
        <f t="shared" si="48"/>
        <v>New York Appalachian Basin</v>
      </c>
      <c r="D3081" s="97" t="s">
        <v>401</v>
      </c>
      <c r="E3081" s="83" t="s">
        <v>284</v>
      </c>
      <c r="F3081" s="82">
        <v>58.215792194199977</v>
      </c>
      <c r="G3081" s="81">
        <v>0</v>
      </c>
      <c r="H3081" s="80">
        <v>0</v>
      </c>
    </row>
    <row r="3082" spans="2:8" ht="13.75" thickBot="1" x14ac:dyDescent="0.75">
      <c r="B3082" s="75" t="s">
        <v>162</v>
      </c>
      <c r="C3082" s="75" t="str">
        <f t="shared" si="48"/>
        <v>New York Appalachian Basin</v>
      </c>
      <c r="D3082" s="98" t="s">
        <v>401</v>
      </c>
      <c r="E3082" s="79" t="s">
        <v>282</v>
      </c>
      <c r="F3082" s="78">
        <v>58.225792194199975</v>
      </c>
      <c r="G3082" s="77">
        <v>7.3162280577998604E-2</v>
      </c>
      <c r="H3082" s="76">
        <v>3.6581140288999308</v>
      </c>
    </row>
    <row r="3083" spans="2:8" x14ac:dyDescent="0.6">
      <c r="B3083" s="75" t="s">
        <v>162</v>
      </c>
      <c r="C3083" s="75" t="str">
        <f t="shared" si="48"/>
        <v>New York Appalachian Basin (Eastern Overthrust Area)</v>
      </c>
      <c r="D3083" s="96" t="s">
        <v>400</v>
      </c>
      <c r="E3083" s="87" t="s">
        <v>320</v>
      </c>
      <c r="F3083" s="86">
        <v>-29.107896097099989</v>
      </c>
      <c r="G3083" s="85">
        <v>0</v>
      </c>
      <c r="H3083" s="84">
        <v>0</v>
      </c>
    </row>
    <row r="3084" spans="2:8" x14ac:dyDescent="0.6">
      <c r="B3084" s="75" t="s">
        <v>162</v>
      </c>
      <c r="C3084" s="75" t="str">
        <f t="shared" si="48"/>
        <v>New York Appalachian Basin (Eastern Overthrust Area)</v>
      </c>
      <c r="D3084" s="97" t="s">
        <v>400</v>
      </c>
      <c r="E3084" s="83" t="s">
        <v>319</v>
      </c>
      <c r="F3084" s="82">
        <v>-29.097896097099987</v>
      </c>
      <c r="G3084" s="81">
        <v>0</v>
      </c>
      <c r="H3084" s="80">
        <v>0</v>
      </c>
    </row>
    <row r="3085" spans="2:8" x14ac:dyDescent="0.6">
      <c r="B3085" s="75" t="s">
        <v>162</v>
      </c>
      <c r="C3085" s="75" t="str">
        <f t="shared" si="48"/>
        <v>New York Appalachian Basin (Eastern Overthrust Area)</v>
      </c>
      <c r="D3085" s="97" t="s">
        <v>400</v>
      </c>
      <c r="E3085" s="83" t="s">
        <v>318</v>
      </c>
      <c r="F3085" s="82">
        <v>-24.256580080916656</v>
      </c>
      <c r="G3085" s="81">
        <v>0</v>
      </c>
      <c r="H3085" s="80">
        <v>0</v>
      </c>
    </row>
    <row r="3086" spans="2:8" x14ac:dyDescent="0.6">
      <c r="B3086" s="75" t="s">
        <v>162</v>
      </c>
      <c r="C3086" s="75" t="str">
        <f t="shared" si="48"/>
        <v>New York Appalachian Basin (Eastern Overthrust Area)</v>
      </c>
      <c r="D3086" s="97" t="s">
        <v>400</v>
      </c>
      <c r="E3086" s="83" t="s">
        <v>317</v>
      </c>
      <c r="F3086" s="82">
        <v>-24.246580080916655</v>
      </c>
      <c r="G3086" s="81">
        <v>0</v>
      </c>
      <c r="H3086" s="80">
        <v>0</v>
      </c>
    </row>
    <row r="3087" spans="2:8" x14ac:dyDescent="0.6">
      <c r="B3087" s="75" t="s">
        <v>162</v>
      </c>
      <c r="C3087" s="75" t="str">
        <f t="shared" si="48"/>
        <v>New York Appalachian Basin (Eastern Overthrust Area)</v>
      </c>
      <c r="D3087" s="97" t="s">
        <v>400</v>
      </c>
      <c r="E3087" s="83" t="s">
        <v>316</v>
      </c>
      <c r="F3087" s="82">
        <v>-19.405264064733323</v>
      </c>
      <c r="G3087" s="81">
        <v>0</v>
      </c>
      <c r="H3087" s="80">
        <v>0</v>
      </c>
    </row>
    <row r="3088" spans="2:8" x14ac:dyDescent="0.6">
      <c r="B3088" s="75" t="s">
        <v>162</v>
      </c>
      <c r="C3088" s="75" t="str">
        <f t="shared" si="48"/>
        <v>New York Appalachian Basin (Eastern Overthrust Area)</v>
      </c>
      <c r="D3088" s="97" t="s">
        <v>400</v>
      </c>
      <c r="E3088" s="83" t="s">
        <v>315</v>
      </c>
      <c r="F3088" s="82">
        <v>-19.395264064733322</v>
      </c>
      <c r="G3088" s="81">
        <v>0</v>
      </c>
      <c r="H3088" s="80">
        <v>0</v>
      </c>
    </row>
    <row r="3089" spans="2:8" x14ac:dyDescent="0.6">
      <c r="B3089" s="75" t="s">
        <v>162</v>
      </c>
      <c r="C3089" s="75" t="str">
        <f t="shared" si="48"/>
        <v>New York Appalachian Basin (Eastern Overthrust Area)</v>
      </c>
      <c r="D3089" s="97" t="s">
        <v>400</v>
      </c>
      <c r="E3089" s="83" t="s">
        <v>314</v>
      </c>
      <c r="F3089" s="82">
        <v>-14.553948048549994</v>
      </c>
      <c r="G3089" s="81">
        <v>0</v>
      </c>
      <c r="H3089" s="80">
        <v>0</v>
      </c>
    </row>
    <row r="3090" spans="2:8" x14ac:dyDescent="0.6">
      <c r="B3090" s="75" t="s">
        <v>162</v>
      </c>
      <c r="C3090" s="75" t="str">
        <f t="shared" si="48"/>
        <v>New York Appalachian Basin (Eastern Overthrust Area)</v>
      </c>
      <c r="D3090" s="97" t="s">
        <v>400</v>
      </c>
      <c r="E3090" s="83" t="s">
        <v>313</v>
      </c>
      <c r="F3090" s="82">
        <v>-14.543948048549995</v>
      </c>
      <c r="G3090" s="81">
        <v>0</v>
      </c>
      <c r="H3090" s="80">
        <v>0</v>
      </c>
    </row>
    <row r="3091" spans="2:8" x14ac:dyDescent="0.6">
      <c r="B3091" s="75" t="s">
        <v>162</v>
      </c>
      <c r="C3091" s="75" t="str">
        <f t="shared" si="48"/>
        <v>New York Appalachian Basin (Eastern Overthrust Area)</v>
      </c>
      <c r="D3091" s="97" t="s">
        <v>400</v>
      </c>
      <c r="E3091" s="83" t="s">
        <v>312</v>
      </c>
      <c r="F3091" s="82">
        <v>-9.7026320323666617</v>
      </c>
      <c r="G3091" s="81">
        <v>0</v>
      </c>
      <c r="H3091" s="80">
        <v>0</v>
      </c>
    </row>
    <row r="3092" spans="2:8" x14ac:dyDescent="0.6">
      <c r="B3092" s="75" t="s">
        <v>162</v>
      </c>
      <c r="C3092" s="75" t="str">
        <f t="shared" si="48"/>
        <v>New York Appalachian Basin (Eastern Overthrust Area)</v>
      </c>
      <c r="D3092" s="97" t="s">
        <v>400</v>
      </c>
      <c r="E3092" s="83" t="s">
        <v>311</v>
      </c>
      <c r="F3092" s="82">
        <v>-9.6926320323666619</v>
      </c>
      <c r="G3092" s="81">
        <v>0</v>
      </c>
      <c r="H3092" s="80">
        <v>0</v>
      </c>
    </row>
    <row r="3093" spans="2:8" x14ac:dyDescent="0.6">
      <c r="B3093" s="75" t="s">
        <v>162</v>
      </c>
      <c r="C3093" s="75" t="str">
        <f t="shared" si="48"/>
        <v>New York Appalachian Basin (Eastern Overthrust Area)</v>
      </c>
      <c r="D3093" s="97" t="s">
        <v>400</v>
      </c>
      <c r="E3093" s="83" t="s">
        <v>310</v>
      </c>
      <c r="F3093" s="82">
        <v>-4.8513160161833309</v>
      </c>
      <c r="G3093" s="81">
        <v>0</v>
      </c>
      <c r="H3093" s="80">
        <v>0</v>
      </c>
    </row>
    <row r="3094" spans="2:8" x14ac:dyDescent="0.6">
      <c r="B3094" s="75" t="s">
        <v>162</v>
      </c>
      <c r="C3094" s="75" t="str">
        <f t="shared" si="48"/>
        <v>New York Appalachian Basin (Eastern Overthrust Area)</v>
      </c>
      <c r="D3094" s="97" t="s">
        <v>400</v>
      </c>
      <c r="E3094" s="83" t="s">
        <v>309</v>
      </c>
      <c r="F3094" s="82">
        <v>-4.8413160161833311</v>
      </c>
      <c r="G3094" s="81">
        <v>0</v>
      </c>
      <c r="H3094" s="80">
        <v>0</v>
      </c>
    </row>
    <row r="3095" spans="2:8" x14ac:dyDescent="0.6">
      <c r="B3095" s="75" t="s">
        <v>162</v>
      </c>
      <c r="C3095" s="75" t="str">
        <f t="shared" si="48"/>
        <v>New York Appalachian Basin (Eastern Overthrust Area)</v>
      </c>
      <c r="D3095" s="97" t="s">
        <v>400</v>
      </c>
      <c r="E3095" s="83" t="s">
        <v>308</v>
      </c>
      <c r="F3095" s="82">
        <v>0</v>
      </c>
      <c r="G3095" s="81">
        <v>0</v>
      </c>
      <c r="H3095" s="80">
        <v>0</v>
      </c>
    </row>
    <row r="3096" spans="2:8" x14ac:dyDescent="0.6">
      <c r="B3096" s="75" t="s">
        <v>162</v>
      </c>
      <c r="C3096" s="75" t="str">
        <f t="shared" si="48"/>
        <v>New York Appalachian Basin (Eastern Overthrust Area)</v>
      </c>
      <c r="D3096" s="97" t="s">
        <v>400</v>
      </c>
      <c r="E3096" s="83" t="s">
        <v>307</v>
      </c>
      <c r="F3096" s="82">
        <v>0.01</v>
      </c>
      <c r="G3096" s="81">
        <v>0</v>
      </c>
      <c r="H3096" s="80">
        <v>0</v>
      </c>
    </row>
    <row r="3097" spans="2:8" x14ac:dyDescent="0.6">
      <c r="B3097" s="75" t="s">
        <v>162</v>
      </c>
      <c r="C3097" s="75" t="str">
        <f t="shared" si="48"/>
        <v>New York Appalachian Basin (Eastern Overthrust Area)</v>
      </c>
      <c r="D3097" s="97" t="s">
        <v>400</v>
      </c>
      <c r="E3097" s="83" t="s">
        <v>306</v>
      </c>
      <c r="F3097" s="82">
        <v>4.8513160161833309</v>
      </c>
      <c r="G3097" s="81">
        <v>0</v>
      </c>
      <c r="H3097" s="80">
        <v>0</v>
      </c>
    </row>
    <row r="3098" spans="2:8" x14ac:dyDescent="0.6">
      <c r="B3098" s="75" t="s">
        <v>162</v>
      </c>
      <c r="C3098" s="75" t="str">
        <f t="shared" si="48"/>
        <v>New York Appalachian Basin (Eastern Overthrust Area)</v>
      </c>
      <c r="D3098" s="97" t="s">
        <v>400</v>
      </c>
      <c r="E3098" s="83" t="s">
        <v>305</v>
      </c>
      <c r="F3098" s="82">
        <v>4.8613160161833306</v>
      </c>
      <c r="G3098" s="81">
        <v>7.8548198674341832E-2</v>
      </c>
      <c r="H3098" s="80">
        <v>3.927409933717092</v>
      </c>
    </row>
    <row r="3099" spans="2:8" x14ac:dyDescent="0.6">
      <c r="B3099" s="75" t="s">
        <v>162</v>
      </c>
      <c r="C3099" s="75" t="str">
        <f t="shared" si="48"/>
        <v>New York Appalachian Basin (Eastern Overthrust Area)</v>
      </c>
      <c r="D3099" s="97" t="s">
        <v>400</v>
      </c>
      <c r="E3099" s="83" t="s">
        <v>304</v>
      </c>
      <c r="F3099" s="82">
        <v>9.7026320323666617</v>
      </c>
      <c r="G3099" s="81">
        <v>0</v>
      </c>
      <c r="H3099" s="80">
        <v>0</v>
      </c>
    </row>
    <row r="3100" spans="2:8" x14ac:dyDescent="0.6">
      <c r="B3100" s="75" t="s">
        <v>162</v>
      </c>
      <c r="C3100" s="75" t="str">
        <f t="shared" si="48"/>
        <v>New York Appalachian Basin (Eastern Overthrust Area)</v>
      </c>
      <c r="D3100" s="97" t="s">
        <v>400</v>
      </c>
      <c r="E3100" s="83" t="s">
        <v>303</v>
      </c>
      <c r="F3100" s="82">
        <v>9.7126320323666615</v>
      </c>
      <c r="G3100" s="81">
        <v>0.29193714397628945</v>
      </c>
      <c r="H3100" s="80">
        <v>14.596857198814472</v>
      </c>
    </row>
    <row r="3101" spans="2:8" x14ac:dyDescent="0.6">
      <c r="B3101" s="75" t="s">
        <v>162</v>
      </c>
      <c r="C3101" s="75" t="str">
        <f t="shared" si="48"/>
        <v>New York Appalachian Basin (Eastern Overthrust Area)</v>
      </c>
      <c r="D3101" s="97" t="s">
        <v>400</v>
      </c>
      <c r="E3101" s="83" t="s">
        <v>302</v>
      </c>
      <c r="F3101" s="82">
        <v>14.553948048549994</v>
      </c>
      <c r="G3101" s="81">
        <v>0</v>
      </c>
      <c r="H3101" s="80">
        <v>0</v>
      </c>
    </row>
    <row r="3102" spans="2:8" x14ac:dyDescent="0.6">
      <c r="B3102" s="75" t="s">
        <v>162</v>
      </c>
      <c r="C3102" s="75" t="str">
        <f t="shared" si="48"/>
        <v>New York Appalachian Basin (Eastern Overthrust Area)</v>
      </c>
      <c r="D3102" s="97" t="s">
        <v>400</v>
      </c>
      <c r="E3102" s="83" t="s">
        <v>301</v>
      </c>
      <c r="F3102" s="82">
        <v>14.563948048549994</v>
      </c>
      <c r="G3102" s="81">
        <v>2.407277937688443</v>
      </c>
      <c r="H3102" s="80">
        <v>120.36389688442216</v>
      </c>
    </row>
    <row r="3103" spans="2:8" x14ac:dyDescent="0.6">
      <c r="B3103" s="75" t="s">
        <v>162</v>
      </c>
      <c r="C3103" s="75" t="str">
        <f t="shared" si="48"/>
        <v>New York Appalachian Basin (Eastern Overthrust Area)</v>
      </c>
      <c r="D3103" s="97" t="s">
        <v>400</v>
      </c>
      <c r="E3103" s="83" t="s">
        <v>300</v>
      </c>
      <c r="F3103" s="82">
        <v>19.405264064733323</v>
      </c>
      <c r="G3103" s="81">
        <v>0</v>
      </c>
      <c r="H3103" s="80">
        <v>0</v>
      </c>
    </row>
    <row r="3104" spans="2:8" x14ac:dyDescent="0.6">
      <c r="B3104" s="75" t="s">
        <v>162</v>
      </c>
      <c r="C3104" s="75" t="str">
        <f t="shared" si="48"/>
        <v>New York Appalachian Basin (Eastern Overthrust Area)</v>
      </c>
      <c r="D3104" s="97" t="s">
        <v>400</v>
      </c>
      <c r="E3104" s="83" t="s">
        <v>299</v>
      </c>
      <c r="F3104" s="82">
        <v>19.415264064733325</v>
      </c>
      <c r="G3104" s="81">
        <v>1.506046856741218</v>
      </c>
      <c r="H3104" s="80">
        <v>75.302342837060891</v>
      </c>
    </row>
    <row r="3105" spans="2:8" x14ac:dyDescent="0.6">
      <c r="B3105" s="75" t="s">
        <v>162</v>
      </c>
      <c r="C3105" s="75" t="str">
        <f t="shared" si="48"/>
        <v>New York Appalachian Basin (Eastern Overthrust Area)</v>
      </c>
      <c r="D3105" s="97" t="s">
        <v>400</v>
      </c>
      <c r="E3105" s="83" t="s">
        <v>298</v>
      </c>
      <c r="F3105" s="82">
        <v>24.256580080916656</v>
      </c>
      <c r="G3105" s="81">
        <v>0</v>
      </c>
      <c r="H3105" s="80">
        <v>0</v>
      </c>
    </row>
    <row r="3106" spans="2:8" x14ac:dyDescent="0.6">
      <c r="B3106" s="75" t="s">
        <v>162</v>
      </c>
      <c r="C3106" s="75" t="str">
        <f t="shared" si="48"/>
        <v>New York Appalachian Basin (Eastern Overthrust Area)</v>
      </c>
      <c r="D3106" s="97" t="s">
        <v>400</v>
      </c>
      <c r="E3106" s="83" t="s">
        <v>297</v>
      </c>
      <c r="F3106" s="82">
        <v>24.266580080916658</v>
      </c>
      <c r="G3106" s="81">
        <v>0.88315731274961307</v>
      </c>
      <c r="H3106" s="80">
        <v>44.157865637480654</v>
      </c>
    </row>
    <row r="3107" spans="2:8" x14ac:dyDescent="0.6">
      <c r="B3107" s="75" t="s">
        <v>162</v>
      </c>
      <c r="C3107" s="75" t="str">
        <f t="shared" si="48"/>
        <v>New York Appalachian Basin (Eastern Overthrust Area)</v>
      </c>
      <c r="D3107" s="97" t="s">
        <v>400</v>
      </c>
      <c r="E3107" s="83" t="s">
        <v>296</v>
      </c>
      <c r="F3107" s="82">
        <v>29.107896097099989</v>
      </c>
      <c r="G3107" s="81">
        <v>0</v>
      </c>
      <c r="H3107" s="80">
        <v>0</v>
      </c>
    </row>
    <row r="3108" spans="2:8" x14ac:dyDescent="0.6">
      <c r="B3108" s="75" t="s">
        <v>162</v>
      </c>
      <c r="C3108" s="75" t="str">
        <f t="shared" si="48"/>
        <v>New York Appalachian Basin (Eastern Overthrust Area)</v>
      </c>
      <c r="D3108" s="97" t="s">
        <v>400</v>
      </c>
      <c r="E3108" s="83" t="s">
        <v>295</v>
      </c>
      <c r="F3108" s="82">
        <v>29.11789609709999</v>
      </c>
      <c r="G3108" s="81">
        <v>0.58884712018350982</v>
      </c>
      <c r="H3108" s="80">
        <v>29.442356009175487</v>
      </c>
    </row>
    <row r="3109" spans="2:8" x14ac:dyDescent="0.6">
      <c r="B3109" s="75" t="s">
        <v>162</v>
      </c>
      <c r="C3109" s="75" t="str">
        <f t="shared" si="48"/>
        <v>New York Appalachian Basin (Eastern Overthrust Area)</v>
      </c>
      <c r="D3109" s="97" t="s">
        <v>400</v>
      </c>
      <c r="E3109" s="83" t="s">
        <v>294</v>
      </c>
      <c r="F3109" s="82">
        <v>33.959212113283321</v>
      </c>
      <c r="G3109" s="81">
        <v>0</v>
      </c>
      <c r="H3109" s="80">
        <v>0</v>
      </c>
    </row>
    <row r="3110" spans="2:8" x14ac:dyDescent="0.6">
      <c r="B3110" s="75" t="s">
        <v>162</v>
      </c>
      <c r="C3110" s="75" t="str">
        <f t="shared" si="48"/>
        <v>New York Appalachian Basin (Eastern Overthrust Area)</v>
      </c>
      <c r="D3110" s="97" t="s">
        <v>400</v>
      </c>
      <c r="E3110" s="83" t="s">
        <v>293</v>
      </c>
      <c r="F3110" s="82">
        <v>33.969212113283319</v>
      </c>
      <c r="G3110" s="81">
        <v>0.42441010502616022</v>
      </c>
      <c r="H3110" s="80">
        <v>21.220505251308012</v>
      </c>
    </row>
    <row r="3111" spans="2:8" x14ac:dyDescent="0.6">
      <c r="B3111" s="75" t="s">
        <v>162</v>
      </c>
      <c r="C3111" s="75" t="str">
        <f t="shared" si="48"/>
        <v>New York Appalachian Basin (Eastern Overthrust Area)</v>
      </c>
      <c r="D3111" s="97" t="s">
        <v>400</v>
      </c>
      <c r="E3111" s="83" t="s">
        <v>292</v>
      </c>
      <c r="F3111" s="82">
        <v>38.810528129466647</v>
      </c>
      <c r="G3111" s="81">
        <v>0</v>
      </c>
      <c r="H3111" s="80">
        <v>0</v>
      </c>
    </row>
    <row r="3112" spans="2:8" x14ac:dyDescent="0.6">
      <c r="B3112" s="75" t="s">
        <v>162</v>
      </c>
      <c r="C3112" s="75" t="str">
        <f t="shared" si="48"/>
        <v>New York Appalachian Basin (Eastern Overthrust Area)</v>
      </c>
      <c r="D3112" s="97" t="s">
        <v>400</v>
      </c>
      <c r="E3112" s="83" t="s">
        <v>291</v>
      </c>
      <c r="F3112" s="82">
        <v>38.820528129466645</v>
      </c>
      <c r="G3112" s="81">
        <v>0.27507753571678784</v>
      </c>
      <c r="H3112" s="80">
        <v>13.753876785839392</v>
      </c>
    </row>
    <row r="3113" spans="2:8" x14ac:dyDescent="0.6">
      <c r="B3113" s="75" t="s">
        <v>162</v>
      </c>
      <c r="C3113" s="75" t="str">
        <f t="shared" si="48"/>
        <v>New York Appalachian Basin (Eastern Overthrust Area)</v>
      </c>
      <c r="D3113" s="97" t="s">
        <v>400</v>
      </c>
      <c r="E3113" s="83" t="s">
        <v>290</v>
      </c>
      <c r="F3113" s="82">
        <v>43.66184414564998</v>
      </c>
      <c r="G3113" s="81">
        <v>0</v>
      </c>
      <c r="H3113" s="80">
        <v>0</v>
      </c>
    </row>
    <row r="3114" spans="2:8" x14ac:dyDescent="0.6">
      <c r="B3114" s="75" t="s">
        <v>162</v>
      </c>
      <c r="C3114" s="75" t="str">
        <f t="shared" si="48"/>
        <v>New York Appalachian Basin (Eastern Overthrust Area)</v>
      </c>
      <c r="D3114" s="97" t="s">
        <v>400</v>
      </c>
      <c r="E3114" s="83" t="s">
        <v>289</v>
      </c>
      <c r="F3114" s="82">
        <v>43.671844145649978</v>
      </c>
      <c r="G3114" s="81">
        <v>0.25521956979492111</v>
      </c>
      <c r="H3114" s="80">
        <v>12.760978489746053</v>
      </c>
    </row>
    <row r="3115" spans="2:8" x14ac:dyDescent="0.6">
      <c r="B3115" s="75" t="s">
        <v>162</v>
      </c>
      <c r="C3115" s="75" t="str">
        <f t="shared" si="48"/>
        <v>New York Appalachian Basin (Eastern Overthrust Area)</v>
      </c>
      <c r="D3115" s="97" t="s">
        <v>400</v>
      </c>
      <c r="E3115" s="83" t="s">
        <v>288</v>
      </c>
      <c r="F3115" s="82">
        <v>48.513160161833312</v>
      </c>
      <c r="G3115" s="81">
        <v>0</v>
      </c>
      <c r="H3115" s="80">
        <v>0</v>
      </c>
    </row>
    <row r="3116" spans="2:8" x14ac:dyDescent="0.6">
      <c r="B3116" s="75" t="s">
        <v>162</v>
      </c>
      <c r="C3116" s="75" t="str">
        <f t="shared" si="48"/>
        <v>New York Appalachian Basin (Eastern Overthrust Area)</v>
      </c>
      <c r="D3116" s="97" t="s">
        <v>400</v>
      </c>
      <c r="E3116" s="83" t="s">
        <v>287</v>
      </c>
      <c r="F3116" s="82">
        <v>48.52316016183331</v>
      </c>
      <c r="G3116" s="81">
        <v>9.41328747945991E-2</v>
      </c>
      <c r="H3116" s="80">
        <v>4.7066437397299552</v>
      </c>
    </row>
    <row r="3117" spans="2:8" x14ac:dyDescent="0.6">
      <c r="B3117" s="75" t="s">
        <v>162</v>
      </c>
      <c r="C3117" s="75" t="str">
        <f t="shared" si="48"/>
        <v>New York Appalachian Basin (Eastern Overthrust Area)</v>
      </c>
      <c r="D3117" s="97" t="s">
        <v>400</v>
      </c>
      <c r="E3117" s="83" t="s">
        <v>286</v>
      </c>
      <c r="F3117" s="82">
        <v>53.364476178016645</v>
      </c>
      <c r="G3117" s="81">
        <v>0</v>
      </c>
      <c r="H3117" s="80">
        <v>0</v>
      </c>
    </row>
    <row r="3118" spans="2:8" x14ac:dyDescent="0.6">
      <c r="B3118" s="75" t="s">
        <v>162</v>
      </c>
      <c r="C3118" s="75" t="str">
        <f t="shared" si="48"/>
        <v>New York Appalachian Basin (Eastern Overthrust Area)</v>
      </c>
      <c r="D3118" s="97" t="s">
        <v>400</v>
      </c>
      <c r="E3118" s="83" t="s">
        <v>285</v>
      </c>
      <c r="F3118" s="82">
        <v>53.374476178016643</v>
      </c>
      <c r="G3118" s="81">
        <v>0.12066312749912871</v>
      </c>
      <c r="H3118" s="80">
        <v>6.0331563749564356</v>
      </c>
    </row>
    <row r="3119" spans="2:8" x14ac:dyDescent="0.6">
      <c r="B3119" s="75" t="s">
        <v>162</v>
      </c>
      <c r="C3119" s="75" t="str">
        <f t="shared" si="48"/>
        <v>New York Appalachian Basin (Eastern Overthrust Area)</v>
      </c>
      <c r="D3119" s="97" t="s">
        <v>400</v>
      </c>
      <c r="E3119" s="83" t="s">
        <v>284</v>
      </c>
      <c r="F3119" s="82">
        <v>58.215792194199977</v>
      </c>
      <c r="G3119" s="81">
        <v>0</v>
      </c>
      <c r="H3119" s="80">
        <v>0</v>
      </c>
    </row>
    <row r="3120" spans="2:8" ht="13.75" thickBot="1" x14ac:dyDescent="0.75">
      <c r="B3120" s="75" t="s">
        <v>162</v>
      </c>
      <c r="C3120" s="75" t="str">
        <f t="shared" si="48"/>
        <v>New York Appalachian Basin (Eastern Overthrust Area)</v>
      </c>
      <c r="D3120" s="98" t="s">
        <v>400</v>
      </c>
      <c r="E3120" s="79" t="s">
        <v>282</v>
      </c>
      <c r="F3120" s="78">
        <v>58.225792194199975</v>
      </c>
      <c r="G3120" s="77">
        <v>0.27241690577885147</v>
      </c>
      <c r="H3120" s="76">
        <v>13.620845288942574</v>
      </c>
    </row>
    <row r="3121" spans="2:8" x14ac:dyDescent="0.6">
      <c r="B3121" s="75" t="s">
        <v>164</v>
      </c>
      <c r="C3121" s="75" t="str">
        <f t="shared" si="48"/>
        <v>North Carolina Atlantic Coast Basin</v>
      </c>
      <c r="D3121" s="96" t="s">
        <v>399</v>
      </c>
      <c r="E3121" s="87" t="s">
        <v>320</v>
      </c>
      <c r="F3121" s="86">
        <v>-29.107896097099989</v>
      </c>
      <c r="G3121" s="85">
        <v>0</v>
      </c>
      <c r="H3121" s="84">
        <v>0</v>
      </c>
    </row>
    <row r="3122" spans="2:8" x14ac:dyDescent="0.6">
      <c r="B3122" s="75" t="s">
        <v>164</v>
      </c>
      <c r="C3122" s="75" t="str">
        <f t="shared" si="48"/>
        <v>North Carolina Atlantic Coast Basin</v>
      </c>
      <c r="D3122" s="97" t="s">
        <v>399</v>
      </c>
      <c r="E3122" s="83" t="s">
        <v>319</v>
      </c>
      <c r="F3122" s="82">
        <v>-29.097896097099987</v>
      </c>
      <c r="G3122" s="81">
        <v>0</v>
      </c>
      <c r="H3122" s="80">
        <v>0</v>
      </c>
    </row>
    <row r="3123" spans="2:8" x14ac:dyDescent="0.6">
      <c r="B3123" s="75" t="s">
        <v>164</v>
      </c>
      <c r="C3123" s="75" t="str">
        <f t="shared" si="48"/>
        <v>North Carolina Atlantic Coast Basin</v>
      </c>
      <c r="D3123" s="97" t="s">
        <v>399</v>
      </c>
      <c r="E3123" s="83" t="s">
        <v>318</v>
      </c>
      <c r="F3123" s="82">
        <v>-24.256580080916656</v>
      </c>
      <c r="G3123" s="81">
        <v>0</v>
      </c>
      <c r="H3123" s="80">
        <v>0</v>
      </c>
    </row>
    <row r="3124" spans="2:8" x14ac:dyDescent="0.6">
      <c r="B3124" s="75" t="s">
        <v>164</v>
      </c>
      <c r="C3124" s="75" t="str">
        <f t="shared" si="48"/>
        <v>North Carolina Atlantic Coast Basin</v>
      </c>
      <c r="D3124" s="97" t="s">
        <v>399</v>
      </c>
      <c r="E3124" s="83" t="s">
        <v>317</v>
      </c>
      <c r="F3124" s="82">
        <v>-24.246580080916655</v>
      </c>
      <c r="G3124" s="81">
        <v>0</v>
      </c>
      <c r="H3124" s="80">
        <v>0</v>
      </c>
    </row>
    <row r="3125" spans="2:8" x14ac:dyDescent="0.6">
      <c r="B3125" s="75" t="s">
        <v>164</v>
      </c>
      <c r="C3125" s="75" t="str">
        <f t="shared" si="48"/>
        <v>North Carolina Atlantic Coast Basin</v>
      </c>
      <c r="D3125" s="97" t="s">
        <v>399</v>
      </c>
      <c r="E3125" s="83" t="s">
        <v>316</v>
      </c>
      <c r="F3125" s="82">
        <v>-19.405264064733323</v>
      </c>
      <c r="G3125" s="81">
        <v>0</v>
      </c>
      <c r="H3125" s="80">
        <v>0</v>
      </c>
    </row>
    <row r="3126" spans="2:8" x14ac:dyDescent="0.6">
      <c r="B3126" s="75" t="s">
        <v>164</v>
      </c>
      <c r="C3126" s="75" t="str">
        <f t="shared" si="48"/>
        <v>North Carolina Atlantic Coast Basin</v>
      </c>
      <c r="D3126" s="97" t="s">
        <v>399</v>
      </c>
      <c r="E3126" s="83" t="s">
        <v>315</v>
      </c>
      <c r="F3126" s="82">
        <v>-19.395264064733322</v>
      </c>
      <c r="G3126" s="81">
        <v>0</v>
      </c>
      <c r="H3126" s="80">
        <v>0</v>
      </c>
    </row>
    <row r="3127" spans="2:8" x14ac:dyDescent="0.6">
      <c r="B3127" s="75" t="s">
        <v>164</v>
      </c>
      <c r="C3127" s="75" t="str">
        <f t="shared" si="48"/>
        <v>North Carolina Atlantic Coast Basin</v>
      </c>
      <c r="D3127" s="97" t="s">
        <v>399</v>
      </c>
      <c r="E3127" s="83" t="s">
        <v>314</v>
      </c>
      <c r="F3127" s="82">
        <v>-14.553948048549994</v>
      </c>
      <c r="G3127" s="81">
        <v>0</v>
      </c>
      <c r="H3127" s="80">
        <v>0</v>
      </c>
    </row>
    <row r="3128" spans="2:8" x14ac:dyDescent="0.6">
      <c r="B3128" s="75" t="s">
        <v>164</v>
      </c>
      <c r="C3128" s="75" t="str">
        <f t="shared" si="48"/>
        <v>North Carolina Atlantic Coast Basin</v>
      </c>
      <c r="D3128" s="97" t="s">
        <v>399</v>
      </c>
      <c r="E3128" s="83" t="s">
        <v>313</v>
      </c>
      <c r="F3128" s="82">
        <v>-14.543948048549995</v>
      </c>
      <c r="G3128" s="81">
        <v>0</v>
      </c>
      <c r="H3128" s="80">
        <v>0</v>
      </c>
    </row>
    <row r="3129" spans="2:8" x14ac:dyDescent="0.6">
      <c r="B3129" s="75" t="s">
        <v>164</v>
      </c>
      <c r="C3129" s="75" t="str">
        <f t="shared" si="48"/>
        <v>North Carolina Atlantic Coast Basin</v>
      </c>
      <c r="D3129" s="97" t="s">
        <v>399</v>
      </c>
      <c r="E3129" s="83" t="s">
        <v>312</v>
      </c>
      <c r="F3129" s="82">
        <v>-9.7026320323666617</v>
      </c>
      <c r="G3129" s="81">
        <v>0</v>
      </c>
      <c r="H3129" s="80">
        <v>0</v>
      </c>
    </row>
    <row r="3130" spans="2:8" x14ac:dyDescent="0.6">
      <c r="B3130" s="75" t="s">
        <v>164</v>
      </c>
      <c r="C3130" s="75" t="str">
        <f t="shared" si="48"/>
        <v>North Carolina Atlantic Coast Basin</v>
      </c>
      <c r="D3130" s="97" t="s">
        <v>399</v>
      </c>
      <c r="E3130" s="83" t="s">
        <v>311</v>
      </c>
      <c r="F3130" s="82">
        <v>-9.6926320323666619</v>
      </c>
      <c r="G3130" s="81">
        <v>0</v>
      </c>
      <c r="H3130" s="80">
        <v>0</v>
      </c>
    </row>
    <row r="3131" spans="2:8" x14ac:dyDescent="0.6">
      <c r="B3131" s="75" t="s">
        <v>164</v>
      </c>
      <c r="C3131" s="75" t="str">
        <f t="shared" si="48"/>
        <v>North Carolina Atlantic Coast Basin</v>
      </c>
      <c r="D3131" s="97" t="s">
        <v>399</v>
      </c>
      <c r="E3131" s="83" t="s">
        <v>310</v>
      </c>
      <c r="F3131" s="82">
        <v>-4.8513160161833309</v>
      </c>
      <c r="G3131" s="81">
        <v>0</v>
      </c>
      <c r="H3131" s="80">
        <v>0</v>
      </c>
    </row>
    <row r="3132" spans="2:8" x14ac:dyDescent="0.6">
      <c r="B3132" s="75" t="s">
        <v>164</v>
      </c>
      <c r="C3132" s="75" t="str">
        <f t="shared" si="48"/>
        <v>North Carolina Atlantic Coast Basin</v>
      </c>
      <c r="D3132" s="97" t="s">
        <v>399</v>
      </c>
      <c r="E3132" s="83" t="s">
        <v>309</v>
      </c>
      <c r="F3132" s="82">
        <v>-4.8413160161833311</v>
      </c>
      <c r="G3132" s="81">
        <v>0</v>
      </c>
      <c r="H3132" s="80">
        <v>0</v>
      </c>
    </row>
    <row r="3133" spans="2:8" x14ac:dyDescent="0.6">
      <c r="B3133" s="75" t="s">
        <v>164</v>
      </c>
      <c r="C3133" s="75" t="str">
        <f t="shared" si="48"/>
        <v>North Carolina Atlantic Coast Basin</v>
      </c>
      <c r="D3133" s="97" t="s">
        <v>399</v>
      </c>
      <c r="E3133" s="83" t="s">
        <v>308</v>
      </c>
      <c r="F3133" s="82">
        <v>0</v>
      </c>
      <c r="G3133" s="81">
        <v>0</v>
      </c>
      <c r="H3133" s="80">
        <v>0</v>
      </c>
    </row>
    <row r="3134" spans="2:8" x14ac:dyDescent="0.6">
      <c r="B3134" s="75" t="s">
        <v>164</v>
      </c>
      <c r="C3134" s="75" t="str">
        <f t="shared" si="48"/>
        <v>North Carolina Atlantic Coast Basin</v>
      </c>
      <c r="D3134" s="97" t="s">
        <v>399</v>
      </c>
      <c r="E3134" s="83" t="s">
        <v>307</v>
      </c>
      <c r="F3134" s="82">
        <v>0.01</v>
      </c>
      <c r="G3134" s="81">
        <v>0</v>
      </c>
      <c r="H3134" s="80">
        <v>0</v>
      </c>
    </row>
    <row r="3135" spans="2:8" x14ac:dyDescent="0.6">
      <c r="B3135" s="75" t="s">
        <v>164</v>
      </c>
      <c r="C3135" s="75" t="str">
        <f t="shared" si="48"/>
        <v>North Carolina Atlantic Coast Basin</v>
      </c>
      <c r="D3135" s="97" t="s">
        <v>399</v>
      </c>
      <c r="E3135" s="83" t="s">
        <v>306</v>
      </c>
      <c r="F3135" s="82">
        <v>4.8513160161833309</v>
      </c>
      <c r="G3135" s="81">
        <v>0</v>
      </c>
      <c r="H3135" s="80">
        <v>0</v>
      </c>
    </row>
    <row r="3136" spans="2:8" x14ac:dyDescent="0.6">
      <c r="B3136" s="75" t="s">
        <v>164</v>
      </c>
      <c r="C3136" s="75" t="str">
        <f t="shared" si="48"/>
        <v>North Carolina Atlantic Coast Basin</v>
      </c>
      <c r="D3136" s="97" t="s">
        <v>399</v>
      </c>
      <c r="E3136" s="83" t="s">
        <v>305</v>
      </c>
      <c r="F3136" s="82">
        <v>4.8613160161833306</v>
      </c>
      <c r="G3136" s="81">
        <v>3.5368884859296704E-3</v>
      </c>
      <c r="H3136" s="80">
        <v>0.1768444242964835</v>
      </c>
    </row>
    <row r="3137" spans="2:8" x14ac:dyDescent="0.6">
      <c r="B3137" s="75" t="s">
        <v>164</v>
      </c>
      <c r="C3137" s="75" t="str">
        <f t="shared" si="48"/>
        <v>North Carolina Atlantic Coast Basin</v>
      </c>
      <c r="D3137" s="97" t="s">
        <v>399</v>
      </c>
      <c r="E3137" s="83" t="s">
        <v>304</v>
      </c>
      <c r="F3137" s="82">
        <v>9.7026320323666617</v>
      </c>
      <c r="G3137" s="81">
        <v>0</v>
      </c>
      <c r="H3137" s="80">
        <v>0</v>
      </c>
    </row>
    <row r="3138" spans="2:8" x14ac:dyDescent="0.6">
      <c r="B3138" s="75" t="s">
        <v>164</v>
      </c>
      <c r="C3138" s="75" t="str">
        <f t="shared" si="48"/>
        <v>North Carolina Atlantic Coast Basin</v>
      </c>
      <c r="D3138" s="97" t="s">
        <v>399</v>
      </c>
      <c r="E3138" s="83" t="s">
        <v>303</v>
      </c>
      <c r="F3138" s="82">
        <v>9.7126320323666615</v>
      </c>
      <c r="G3138" s="81">
        <v>53.740338158381142</v>
      </c>
      <c r="H3138" s="80">
        <v>2687.0169079190568</v>
      </c>
    </row>
    <row r="3139" spans="2:8" x14ac:dyDescent="0.6">
      <c r="B3139" s="75" t="s">
        <v>164</v>
      </c>
      <c r="C3139" s="75" t="str">
        <f t="shared" si="48"/>
        <v>North Carolina Atlantic Coast Basin</v>
      </c>
      <c r="D3139" s="97" t="s">
        <v>399</v>
      </c>
      <c r="E3139" s="83" t="s">
        <v>302</v>
      </c>
      <c r="F3139" s="82">
        <v>14.553948048549994</v>
      </c>
      <c r="G3139" s="81">
        <v>0</v>
      </c>
      <c r="H3139" s="80">
        <v>0</v>
      </c>
    </row>
    <row r="3140" spans="2:8" x14ac:dyDescent="0.6">
      <c r="B3140" s="75" t="s">
        <v>164</v>
      </c>
      <c r="C3140" s="75" t="str">
        <f t="shared" si="48"/>
        <v>North Carolina Atlantic Coast Basin</v>
      </c>
      <c r="D3140" s="97" t="s">
        <v>399</v>
      </c>
      <c r="E3140" s="83" t="s">
        <v>301</v>
      </c>
      <c r="F3140" s="82">
        <v>14.563948048549994</v>
      </c>
      <c r="G3140" s="81">
        <v>8.0690402046796823</v>
      </c>
      <c r="H3140" s="80">
        <v>403.45201023398408</v>
      </c>
    </row>
    <row r="3141" spans="2:8" x14ac:dyDescent="0.6">
      <c r="B3141" s="75" t="s">
        <v>164</v>
      </c>
      <c r="C3141" s="75" t="str">
        <f t="shared" ref="C3141:C3204" si="49">IF(D3141="",C3140,D3141)</f>
        <v>North Carolina Atlantic Coast Basin</v>
      </c>
      <c r="D3141" s="97" t="s">
        <v>399</v>
      </c>
      <c r="E3141" s="83" t="s">
        <v>300</v>
      </c>
      <c r="F3141" s="82">
        <v>19.405264064733323</v>
      </c>
      <c r="G3141" s="81">
        <v>0</v>
      </c>
      <c r="H3141" s="80">
        <v>0</v>
      </c>
    </row>
    <row r="3142" spans="2:8" x14ac:dyDescent="0.6">
      <c r="B3142" s="75" t="s">
        <v>164</v>
      </c>
      <c r="C3142" s="75" t="str">
        <f t="shared" si="49"/>
        <v>North Carolina Atlantic Coast Basin</v>
      </c>
      <c r="D3142" s="97" t="s">
        <v>399</v>
      </c>
      <c r="E3142" s="83" t="s">
        <v>299</v>
      </c>
      <c r="F3142" s="82">
        <v>19.415264064733325</v>
      </c>
      <c r="G3142" s="81">
        <v>0.26395846874359841</v>
      </c>
      <c r="H3142" s="80">
        <v>13.19792343717992</v>
      </c>
    </row>
    <row r="3143" spans="2:8" x14ac:dyDescent="0.6">
      <c r="B3143" s="75" t="s">
        <v>164</v>
      </c>
      <c r="C3143" s="75" t="str">
        <f t="shared" si="49"/>
        <v>North Carolina Atlantic Coast Basin</v>
      </c>
      <c r="D3143" s="97" t="s">
        <v>399</v>
      </c>
      <c r="E3143" s="83" t="s">
        <v>298</v>
      </c>
      <c r="F3143" s="82">
        <v>24.256580080916656</v>
      </c>
      <c r="G3143" s="81">
        <v>0</v>
      </c>
      <c r="H3143" s="80">
        <v>0</v>
      </c>
    </row>
    <row r="3144" spans="2:8" x14ac:dyDescent="0.6">
      <c r="B3144" s="75" t="s">
        <v>164</v>
      </c>
      <c r="C3144" s="75" t="str">
        <f t="shared" si="49"/>
        <v>North Carolina Atlantic Coast Basin</v>
      </c>
      <c r="D3144" s="97" t="s">
        <v>399</v>
      </c>
      <c r="E3144" s="83" t="s">
        <v>297</v>
      </c>
      <c r="F3144" s="82">
        <v>24.266580080916658</v>
      </c>
      <c r="G3144" s="81">
        <v>4.0442881064779015E-2</v>
      </c>
      <c r="H3144" s="80">
        <v>2.022144053238951</v>
      </c>
    </row>
    <row r="3145" spans="2:8" x14ac:dyDescent="0.6">
      <c r="B3145" s="75" t="s">
        <v>164</v>
      </c>
      <c r="C3145" s="75" t="str">
        <f t="shared" si="49"/>
        <v>North Carolina Atlantic Coast Basin</v>
      </c>
      <c r="D3145" s="97" t="s">
        <v>399</v>
      </c>
      <c r="E3145" s="83" t="s">
        <v>296</v>
      </c>
      <c r="F3145" s="82">
        <v>29.107896097099989</v>
      </c>
      <c r="G3145" s="81">
        <v>0</v>
      </c>
      <c r="H3145" s="80">
        <v>0</v>
      </c>
    </row>
    <row r="3146" spans="2:8" x14ac:dyDescent="0.6">
      <c r="B3146" s="75" t="s">
        <v>164</v>
      </c>
      <c r="C3146" s="75" t="str">
        <f t="shared" si="49"/>
        <v>North Carolina Atlantic Coast Basin</v>
      </c>
      <c r="D3146" s="97" t="s">
        <v>399</v>
      </c>
      <c r="E3146" s="83" t="s">
        <v>295</v>
      </c>
      <c r="F3146" s="82">
        <v>29.11789609709999</v>
      </c>
      <c r="G3146" s="81">
        <v>0</v>
      </c>
      <c r="H3146" s="80">
        <v>0</v>
      </c>
    </row>
    <row r="3147" spans="2:8" x14ac:dyDescent="0.6">
      <c r="B3147" s="75" t="s">
        <v>164</v>
      </c>
      <c r="C3147" s="75" t="str">
        <f t="shared" si="49"/>
        <v>North Carolina Atlantic Coast Basin</v>
      </c>
      <c r="D3147" s="97" t="s">
        <v>399</v>
      </c>
      <c r="E3147" s="83" t="s">
        <v>294</v>
      </c>
      <c r="F3147" s="82">
        <v>33.959212113283321</v>
      </c>
      <c r="G3147" s="81">
        <v>0</v>
      </c>
      <c r="H3147" s="80">
        <v>0</v>
      </c>
    </row>
    <row r="3148" spans="2:8" x14ac:dyDescent="0.6">
      <c r="B3148" s="75" t="s">
        <v>164</v>
      </c>
      <c r="C3148" s="75" t="str">
        <f t="shared" si="49"/>
        <v>North Carolina Atlantic Coast Basin</v>
      </c>
      <c r="D3148" s="97" t="s">
        <v>399</v>
      </c>
      <c r="E3148" s="83" t="s">
        <v>293</v>
      </c>
      <c r="F3148" s="82">
        <v>33.969212113283319</v>
      </c>
      <c r="G3148" s="81">
        <v>1.1692408015058949E-2</v>
      </c>
      <c r="H3148" s="80">
        <v>0.58462040075294741</v>
      </c>
    </row>
    <row r="3149" spans="2:8" x14ac:dyDescent="0.6">
      <c r="B3149" s="75" t="s">
        <v>164</v>
      </c>
      <c r="C3149" s="75" t="str">
        <f t="shared" si="49"/>
        <v>North Carolina Atlantic Coast Basin</v>
      </c>
      <c r="D3149" s="97" t="s">
        <v>399</v>
      </c>
      <c r="E3149" s="83" t="s">
        <v>292</v>
      </c>
      <c r="F3149" s="82">
        <v>38.810528129466647</v>
      </c>
      <c r="G3149" s="81">
        <v>0</v>
      </c>
      <c r="H3149" s="80">
        <v>0</v>
      </c>
    </row>
    <row r="3150" spans="2:8" x14ac:dyDescent="0.6">
      <c r="B3150" s="75" t="s">
        <v>164</v>
      </c>
      <c r="C3150" s="75" t="str">
        <f t="shared" si="49"/>
        <v>North Carolina Atlantic Coast Basin</v>
      </c>
      <c r="D3150" s="97" t="s">
        <v>399</v>
      </c>
      <c r="E3150" s="83" t="s">
        <v>291</v>
      </c>
      <c r="F3150" s="82">
        <v>38.820528129466645</v>
      </c>
      <c r="G3150" s="81">
        <v>0</v>
      </c>
      <c r="H3150" s="80">
        <v>0</v>
      </c>
    </row>
    <row r="3151" spans="2:8" x14ac:dyDescent="0.6">
      <c r="B3151" s="75" t="s">
        <v>164</v>
      </c>
      <c r="C3151" s="75" t="str">
        <f t="shared" si="49"/>
        <v>North Carolina Atlantic Coast Basin</v>
      </c>
      <c r="D3151" s="97" t="s">
        <v>399</v>
      </c>
      <c r="E3151" s="83" t="s">
        <v>290</v>
      </c>
      <c r="F3151" s="82">
        <v>43.66184414564998</v>
      </c>
      <c r="G3151" s="81">
        <v>0</v>
      </c>
      <c r="H3151" s="80">
        <v>0</v>
      </c>
    </row>
    <row r="3152" spans="2:8" x14ac:dyDescent="0.6">
      <c r="B3152" s="75" t="s">
        <v>164</v>
      </c>
      <c r="C3152" s="75" t="str">
        <f t="shared" si="49"/>
        <v>North Carolina Atlantic Coast Basin</v>
      </c>
      <c r="D3152" s="97" t="s">
        <v>399</v>
      </c>
      <c r="E3152" s="83" t="s">
        <v>289</v>
      </c>
      <c r="F3152" s="82">
        <v>43.671844145649978</v>
      </c>
      <c r="G3152" s="81">
        <v>0</v>
      </c>
      <c r="H3152" s="80">
        <v>0</v>
      </c>
    </row>
    <row r="3153" spans="2:8" x14ac:dyDescent="0.6">
      <c r="B3153" s="75" t="s">
        <v>164</v>
      </c>
      <c r="C3153" s="75" t="str">
        <f t="shared" si="49"/>
        <v>North Carolina Atlantic Coast Basin</v>
      </c>
      <c r="D3153" s="97" t="s">
        <v>399</v>
      </c>
      <c r="E3153" s="83" t="s">
        <v>288</v>
      </c>
      <c r="F3153" s="82">
        <v>48.513160161833312</v>
      </c>
      <c r="G3153" s="81">
        <v>0</v>
      </c>
      <c r="H3153" s="80">
        <v>0</v>
      </c>
    </row>
    <row r="3154" spans="2:8" x14ac:dyDescent="0.6">
      <c r="B3154" s="75" t="s">
        <v>164</v>
      </c>
      <c r="C3154" s="75" t="str">
        <f t="shared" si="49"/>
        <v>North Carolina Atlantic Coast Basin</v>
      </c>
      <c r="D3154" s="97" t="s">
        <v>399</v>
      </c>
      <c r="E3154" s="83" t="s">
        <v>287</v>
      </c>
      <c r="F3154" s="82">
        <v>48.52316016183331</v>
      </c>
      <c r="G3154" s="81">
        <v>0</v>
      </c>
      <c r="H3154" s="80">
        <v>0</v>
      </c>
    </row>
    <row r="3155" spans="2:8" x14ac:dyDescent="0.6">
      <c r="B3155" s="75" t="s">
        <v>164</v>
      </c>
      <c r="C3155" s="75" t="str">
        <f t="shared" si="49"/>
        <v>North Carolina Atlantic Coast Basin</v>
      </c>
      <c r="D3155" s="97" t="s">
        <v>399</v>
      </c>
      <c r="E3155" s="83" t="s">
        <v>286</v>
      </c>
      <c r="F3155" s="82">
        <v>53.364476178016645</v>
      </c>
      <c r="G3155" s="81">
        <v>0</v>
      </c>
      <c r="H3155" s="80">
        <v>0</v>
      </c>
    </row>
    <row r="3156" spans="2:8" x14ac:dyDescent="0.6">
      <c r="B3156" s="75" t="s">
        <v>164</v>
      </c>
      <c r="C3156" s="75" t="str">
        <f t="shared" si="49"/>
        <v>North Carolina Atlantic Coast Basin</v>
      </c>
      <c r="D3156" s="97" t="s">
        <v>399</v>
      </c>
      <c r="E3156" s="83" t="s">
        <v>285</v>
      </c>
      <c r="F3156" s="82">
        <v>53.374476178016643</v>
      </c>
      <c r="G3156" s="81">
        <v>0</v>
      </c>
      <c r="H3156" s="80">
        <v>0</v>
      </c>
    </row>
    <row r="3157" spans="2:8" x14ac:dyDescent="0.6">
      <c r="B3157" s="75" t="s">
        <v>164</v>
      </c>
      <c r="C3157" s="75" t="str">
        <f t="shared" si="49"/>
        <v>North Carolina Atlantic Coast Basin</v>
      </c>
      <c r="D3157" s="97" t="s">
        <v>399</v>
      </c>
      <c r="E3157" s="83" t="s">
        <v>284</v>
      </c>
      <c r="F3157" s="82">
        <v>58.215792194199977</v>
      </c>
      <c r="G3157" s="81">
        <v>0</v>
      </c>
      <c r="H3157" s="80">
        <v>0</v>
      </c>
    </row>
    <row r="3158" spans="2:8" ht="13.75" thickBot="1" x14ac:dyDescent="0.75">
      <c r="B3158" s="75" t="s">
        <v>164</v>
      </c>
      <c r="C3158" s="75" t="str">
        <f t="shared" si="49"/>
        <v>North Carolina Atlantic Coast Basin</v>
      </c>
      <c r="D3158" s="98" t="s">
        <v>399</v>
      </c>
      <c r="E3158" s="79" t="s">
        <v>282</v>
      </c>
      <c r="F3158" s="78">
        <v>58.225792194199975</v>
      </c>
      <c r="G3158" s="77">
        <v>0</v>
      </c>
      <c r="H3158" s="76">
        <v>0</v>
      </c>
    </row>
    <row r="3159" spans="2:8" x14ac:dyDescent="0.6">
      <c r="B3159" s="75" t="s">
        <v>166</v>
      </c>
      <c r="C3159" s="75" t="str">
        <f t="shared" si="49"/>
        <v>North Dakota Williston Basin</v>
      </c>
      <c r="D3159" s="96" t="s">
        <v>398</v>
      </c>
      <c r="E3159" s="87" t="s">
        <v>320</v>
      </c>
      <c r="F3159" s="86">
        <v>-29.107896097099989</v>
      </c>
      <c r="G3159" s="85">
        <v>0.90514113767728244</v>
      </c>
      <c r="H3159" s="84">
        <v>45.257056883864117</v>
      </c>
    </row>
    <row r="3160" spans="2:8" x14ac:dyDescent="0.6">
      <c r="B3160" s="75" t="s">
        <v>166</v>
      </c>
      <c r="C3160" s="75" t="str">
        <f t="shared" si="49"/>
        <v>North Dakota Williston Basin</v>
      </c>
      <c r="D3160" s="97" t="s">
        <v>398</v>
      </c>
      <c r="E3160" s="83" t="s">
        <v>319</v>
      </c>
      <c r="F3160" s="82">
        <v>-29.097896097099987</v>
      </c>
      <c r="G3160" s="81">
        <v>0</v>
      </c>
      <c r="H3160" s="80">
        <v>0</v>
      </c>
    </row>
    <row r="3161" spans="2:8" x14ac:dyDescent="0.6">
      <c r="B3161" s="75" t="s">
        <v>166</v>
      </c>
      <c r="C3161" s="75" t="str">
        <f t="shared" si="49"/>
        <v>North Dakota Williston Basin</v>
      </c>
      <c r="D3161" s="97" t="s">
        <v>398</v>
      </c>
      <c r="E3161" s="83" t="s">
        <v>318</v>
      </c>
      <c r="F3161" s="82">
        <v>-24.256580080916656</v>
      </c>
      <c r="G3161" s="81">
        <v>0</v>
      </c>
      <c r="H3161" s="80">
        <v>0</v>
      </c>
    </row>
    <row r="3162" spans="2:8" x14ac:dyDescent="0.6">
      <c r="B3162" s="75" t="s">
        <v>166</v>
      </c>
      <c r="C3162" s="75" t="str">
        <f t="shared" si="49"/>
        <v>North Dakota Williston Basin</v>
      </c>
      <c r="D3162" s="97" t="s">
        <v>398</v>
      </c>
      <c r="E3162" s="83" t="s">
        <v>317</v>
      </c>
      <c r="F3162" s="82">
        <v>-24.246580080916655</v>
      </c>
      <c r="G3162" s="81">
        <v>0</v>
      </c>
      <c r="H3162" s="80">
        <v>0</v>
      </c>
    </row>
    <row r="3163" spans="2:8" x14ac:dyDescent="0.6">
      <c r="B3163" s="75" t="s">
        <v>166</v>
      </c>
      <c r="C3163" s="75" t="str">
        <f t="shared" si="49"/>
        <v>North Dakota Williston Basin</v>
      </c>
      <c r="D3163" s="97" t="s">
        <v>398</v>
      </c>
      <c r="E3163" s="83" t="s">
        <v>316</v>
      </c>
      <c r="F3163" s="82">
        <v>-19.405264064733323</v>
      </c>
      <c r="G3163" s="81">
        <v>0</v>
      </c>
      <c r="H3163" s="80">
        <v>0</v>
      </c>
    </row>
    <row r="3164" spans="2:8" x14ac:dyDescent="0.6">
      <c r="B3164" s="75" t="s">
        <v>166</v>
      </c>
      <c r="C3164" s="75" t="str">
        <f t="shared" si="49"/>
        <v>North Dakota Williston Basin</v>
      </c>
      <c r="D3164" s="97" t="s">
        <v>398</v>
      </c>
      <c r="E3164" s="83" t="s">
        <v>315</v>
      </c>
      <c r="F3164" s="82">
        <v>-19.395264064733322</v>
      </c>
      <c r="G3164" s="81">
        <v>0</v>
      </c>
      <c r="H3164" s="80">
        <v>0</v>
      </c>
    </row>
    <row r="3165" spans="2:8" x14ac:dyDescent="0.6">
      <c r="B3165" s="75" t="s">
        <v>166</v>
      </c>
      <c r="C3165" s="75" t="str">
        <f t="shared" si="49"/>
        <v>North Dakota Williston Basin</v>
      </c>
      <c r="D3165" s="97" t="s">
        <v>398</v>
      </c>
      <c r="E3165" s="83" t="s">
        <v>314</v>
      </c>
      <c r="F3165" s="82">
        <v>-14.553948048549994</v>
      </c>
      <c r="G3165" s="81">
        <v>0</v>
      </c>
      <c r="H3165" s="80">
        <v>0</v>
      </c>
    </row>
    <row r="3166" spans="2:8" x14ac:dyDescent="0.6">
      <c r="B3166" s="75" t="s">
        <v>166</v>
      </c>
      <c r="C3166" s="75" t="str">
        <f t="shared" si="49"/>
        <v>North Dakota Williston Basin</v>
      </c>
      <c r="D3166" s="97" t="s">
        <v>398</v>
      </c>
      <c r="E3166" s="83" t="s">
        <v>313</v>
      </c>
      <c r="F3166" s="82">
        <v>-14.543948048549995</v>
      </c>
      <c r="G3166" s="81">
        <v>0</v>
      </c>
      <c r="H3166" s="80">
        <v>0</v>
      </c>
    </row>
    <row r="3167" spans="2:8" x14ac:dyDescent="0.6">
      <c r="B3167" s="75" t="s">
        <v>166</v>
      </c>
      <c r="C3167" s="75" t="str">
        <f t="shared" si="49"/>
        <v>North Dakota Williston Basin</v>
      </c>
      <c r="D3167" s="97" t="s">
        <v>398</v>
      </c>
      <c r="E3167" s="83" t="s">
        <v>312</v>
      </c>
      <c r="F3167" s="82">
        <v>-9.7026320323666617</v>
      </c>
      <c r="G3167" s="81">
        <v>0</v>
      </c>
      <c r="H3167" s="80">
        <v>0</v>
      </c>
    </row>
    <row r="3168" spans="2:8" x14ac:dyDescent="0.6">
      <c r="B3168" s="75" t="s">
        <v>166</v>
      </c>
      <c r="C3168" s="75" t="str">
        <f t="shared" si="49"/>
        <v>North Dakota Williston Basin</v>
      </c>
      <c r="D3168" s="97" t="s">
        <v>398</v>
      </c>
      <c r="E3168" s="83" t="s">
        <v>311</v>
      </c>
      <c r="F3168" s="82">
        <v>-9.6926320323666619</v>
      </c>
      <c r="G3168" s="81">
        <v>0</v>
      </c>
      <c r="H3168" s="80">
        <v>0</v>
      </c>
    </row>
    <row r="3169" spans="2:8" x14ac:dyDescent="0.6">
      <c r="B3169" s="75" t="s">
        <v>166</v>
      </c>
      <c r="C3169" s="75" t="str">
        <f t="shared" si="49"/>
        <v>North Dakota Williston Basin</v>
      </c>
      <c r="D3169" s="97" t="s">
        <v>398</v>
      </c>
      <c r="E3169" s="83" t="s">
        <v>310</v>
      </c>
      <c r="F3169" s="82">
        <v>-4.8513160161833309</v>
      </c>
      <c r="G3169" s="81">
        <v>0</v>
      </c>
      <c r="H3169" s="80">
        <v>0</v>
      </c>
    </row>
    <row r="3170" spans="2:8" x14ac:dyDescent="0.6">
      <c r="B3170" s="75" t="s">
        <v>166</v>
      </c>
      <c r="C3170" s="75" t="str">
        <f t="shared" si="49"/>
        <v>North Dakota Williston Basin</v>
      </c>
      <c r="D3170" s="97" t="s">
        <v>398</v>
      </c>
      <c r="E3170" s="83" t="s">
        <v>309</v>
      </c>
      <c r="F3170" s="82">
        <v>-4.8413160161833311</v>
      </c>
      <c r="G3170" s="81">
        <v>0</v>
      </c>
      <c r="H3170" s="80">
        <v>0</v>
      </c>
    </row>
    <row r="3171" spans="2:8" x14ac:dyDescent="0.6">
      <c r="B3171" s="75" t="s">
        <v>166</v>
      </c>
      <c r="C3171" s="75" t="str">
        <f t="shared" si="49"/>
        <v>North Dakota Williston Basin</v>
      </c>
      <c r="D3171" s="97" t="s">
        <v>398</v>
      </c>
      <c r="E3171" s="83" t="s">
        <v>308</v>
      </c>
      <c r="F3171" s="82">
        <v>0</v>
      </c>
      <c r="G3171" s="81">
        <v>0</v>
      </c>
      <c r="H3171" s="80">
        <v>0</v>
      </c>
    </row>
    <row r="3172" spans="2:8" x14ac:dyDescent="0.6">
      <c r="B3172" s="75" t="s">
        <v>166</v>
      </c>
      <c r="C3172" s="75" t="str">
        <f t="shared" si="49"/>
        <v>North Dakota Williston Basin</v>
      </c>
      <c r="D3172" s="97" t="s">
        <v>398</v>
      </c>
      <c r="E3172" s="83" t="s">
        <v>307</v>
      </c>
      <c r="F3172" s="82">
        <v>0.01</v>
      </c>
      <c r="G3172" s="81">
        <v>0</v>
      </c>
      <c r="H3172" s="80">
        <v>0</v>
      </c>
    </row>
    <row r="3173" spans="2:8" x14ac:dyDescent="0.6">
      <c r="B3173" s="75" t="s">
        <v>166</v>
      </c>
      <c r="C3173" s="75" t="str">
        <f t="shared" si="49"/>
        <v>North Dakota Williston Basin</v>
      </c>
      <c r="D3173" s="97" t="s">
        <v>398</v>
      </c>
      <c r="E3173" s="83" t="s">
        <v>306</v>
      </c>
      <c r="F3173" s="82">
        <v>4.8513160161833309</v>
      </c>
      <c r="G3173" s="81">
        <v>0</v>
      </c>
      <c r="H3173" s="80">
        <v>0</v>
      </c>
    </row>
    <row r="3174" spans="2:8" x14ac:dyDescent="0.6">
      <c r="B3174" s="75" t="s">
        <v>166</v>
      </c>
      <c r="C3174" s="75" t="str">
        <f t="shared" si="49"/>
        <v>North Dakota Williston Basin</v>
      </c>
      <c r="D3174" s="97" t="s">
        <v>398</v>
      </c>
      <c r="E3174" s="83" t="s">
        <v>305</v>
      </c>
      <c r="F3174" s="82">
        <v>4.8613160161833306</v>
      </c>
      <c r="G3174" s="81">
        <v>321.68556280887833</v>
      </c>
      <c r="H3174" s="80">
        <v>16084.278140443916</v>
      </c>
    </row>
    <row r="3175" spans="2:8" x14ac:dyDescent="0.6">
      <c r="B3175" s="75" t="s">
        <v>166</v>
      </c>
      <c r="C3175" s="75" t="str">
        <f t="shared" si="49"/>
        <v>North Dakota Williston Basin</v>
      </c>
      <c r="D3175" s="97" t="s">
        <v>398</v>
      </c>
      <c r="E3175" s="83" t="s">
        <v>304</v>
      </c>
      <c r="F3175" s="82">
        <v>9.7026320323666617</v>
      </c>
      <c r="G3175" s="81">
        <v>0</v>
      </c>
      <c r="H3175" s="80">
        <v>0</v>
      </c>
    </row>
    <row r="3176" spans="2:8" x14ac:dyDescent="0.6">
      <c r="B3176" s="75" t="s">
        <v>166</v>
      </c>
      <c r="C3176" s="75" t="str">
        <f t="shared" si="49"/>
        <v>North Dakota Williston Basin</v>
      </c>
      <c r="D3176" s="97" t="s">
        <v>398</v>
      </c>
      <c r="E3176" s="83" t="s">
        <v>303</v>
      </c>
      <c r="F3176" s="82">
        <v>9.7126320323666615</v>
      </c>
      <c r="G3176" s="81">
        <v>346.1137054453431</v>
      </c>
      <c r="H3176" s="80">
        <v>17305.685272267154</v>
      </c>
    </row>
    <row r="3177" spans="2:8" x14ac:dyDescent="0.6">
      <c r="B3177" s="75" t="s">
        <v>166</v>
      </c>
      <c r="C3177" s="75" t="str">
        <f t="shared" si="49"/>
        <v>North Dakota Williston Basin</v>
      </c>
      <c r="D3177" s="97" t="s">
        <v>398</v>
      </c>
      <c r="E3177" s="83" t="s">
        <v>302</v>
      </c>
      <c r="F3177" s="82">
        <v>14.553948048549994</v>
      </c>
      <c r="G3177" s="81">
        <v>0</v>
      </c>
      <c r="H3177" s="80">
        <v>0</v>
      </c>
    </row>
    <row r="3178" spans="2:8" x14ac:dyDescent="0.6">
      <c r="B3178" s="75" t="s">
        <v>166</v>
      </c>
      <c r="C3178" s="75" t="str">
        <f t="shared" si="49"/>
        <v>North Dakota Williston Basin</v>
      </c>
      <c r="D3178" s="97" t="s">
        <v>398</v>
      </c>
      <c r="E3178" s="83" t="s">
        <v>301</v>
      </c>
      <c r="F3178" s="82">
        <v>14.563948048549994</v>
      </c>
      <c r="G3178" s="81">
        <v>141.44578500509215</v>
      </c>
      <c r="H3178" s="80">
        <v>7072.2892502546074</v>
      </c>
    </row>
    <row r="3179" spans="2:8" x14ac:dyDescent="0.6">
      <c r="B3179" s="75" t="s">
        <v>166</v>
      </c>
      <c r="C3179" s="75" t="str">
        <f t="shared" si="49"/>
        <v>North Dakota Williston Basin</v>
      </c>
      <c r="D3179" s="97" t="s">
        <v>398</v>
      </c>
      <c r="E3179" s="83" t="s">
        <v>300</v>
      </c>
      <c r="F3179" s="82">
        <v>19.405264064733323</v>
      </c>
      <c r="G3179" s="81">
        <v>0</v>
      </c>
      <c r="H3179" s="80">
        <v>0</v>
      </c>
    </row>
    <row r="3180" spans="2:8" x14ac:dyDescent="0.6">
      <c r="B3180" s="75" t="s">
        <v>166</v>
      </c>
      <c r="C3180" s="75" t="str">
        <f t="shared" si="49"/>
        <v>North Dakota Williston Basin</v>
      </c>
      <c r="D3180" s="97" t="s">
        <v>398</v>
      </c>
      <c r="E3180" s="83" t="s">
        <v>299</v>
      </c>
      <c r="F3180" s="82">
        <v>19.415264064733325</v>
      </c>
      <c r="G3180" s="81">
        <v>120.32087757216425</v>
      </c>
      <c r="H3180" s="80">
        <v>6016.0438786082132</v>
      </c>
    </row>
    <row r="3181" spans="2:8" x14ac:dyDescent="0.6">
      <c r="B3181" s="75" t="s">
        <v>166</v>
      </c>
      <c r="C3181" s="75" t="str">
        <f t="shared" si="49"/>
        <v>North Dakota Williston Basin</v>
      </c>
      <c r="D3181" s="97" t="s">
        <v>398</v>
      </c>
      <c r="E3181" s="83" t="s">
        <v>298</v>
      </c>
      <c r="F3181" s="82">
        <v>24.256580080916656</v>
      </c>
      <c r="G3181" s="81">
        <v>0</v>
      </c>
      <c r="H3181" s="80">
        <v>0</v>
      </c>
    </row>
    <row r="3182" spans="2:8" x14ac:dyDescent="0.6">
      <c r="B3182" s="75" t="s">
        <v>166</v>
      </c>
      <c r="C3182" s="75" t="str">
        <f t="shared" si="49"/>
        <v>North Dakota Williston Basin</v>
      </c>
      <c r="D3182" s="97" t="s">
        <v>398</v>
      </c>
      <c r="E3182" s="83" t="s">
        <v>297</v>
      </c>
      <c r="F3182" s="82">
        <v>24.266580080916658</v>
      </c>
      <c r="G3182" s="81">
        <v>85.650025581331491</v>
      </c>
      <c r="H3182" s="80">
        <v>4282.5012790665742</v>
      </c>
    </row>
    <row r="3183" spans="2:8" x14ac:dyDescent="0.6">
      <c r="B3183" s="75" t="s">
        <v>166</v>
      </c>
      <c r="C3183" s="75" t="str">
        <f t="shared" si="49"/>
        <v>North Dakota Williston Basin</v>
      </c>
      <c r="D3183" s="97" t="s">
        <v>398</v>
      </c>
      <c r="E3183" s="83" t="s">
        <v>296</v>
      </c>
      <c r="F3183" s="82">
        <v>29.107896097099989</v>
      </c>
      <c r="G3183" s="81">
        <v>0</v>
      </c>
      <c r="H3183" s="80">
        <v>0</v>
      </c>
    </row>
    <row r="3184" spans="2:8" x14ac:dyDescent="0.6">
      <c r="B3184" s="75" t="s">
        <v>166</v>
      </c>
      <c r="C3184" s="75" t="str">
        <f t="shared" si="49"/>
        <v>North Dakota Williston Basin</v>
      </c>
      <c r="D3184" s="97" t="s">
        <v>398</v>
      </c>
      <c r="E3184" s="83" t="s">
        <v>295</v>
      </c>
      <c r="F3184" s="82">
        <v>29.11789609709999</v>
      </c>
      <c r="G3184" s="81">
        <v>49.22585949399673</v>
      </c>
      <c r="H3184" s="80">
        <v>2461.2929746998366</v>
      </c>
    </row>
    <row r="3185" spans="2:8" x14ac:dyDescent="0.6">
      <c r="B3185" s="75" t="s">
        <v>166</v>
      </c>
      <c r="C3185" s="75" t="str">
        <f t="shared" si="49"/>
        <v>North Dakota Williston Basin</v>
      </c>
      <c r="D3185" s="97" t="s">
        <v>398</v>
      </c>
      <c r="E3185" s="83" t="s">
        <v>294</v>
      </c>
      <c r="F3185" s="82">
        <v>33.959212113283321</v>
      </c>
      <c r="G3185" s="81">
        <v>0</v>
      </c>
      <c r="H3185" s="80">
        <v>0</v>
      </c>
    </row>
    <row r="3186" spans="2:8" x14ac:dyDescent="0.6">
      <c r="B3186" s="75" t="s">
        <v>166</v>
      </c>
      <c r="C3186" s="75" t="str">
        <f t="shared" si="49"/>
        <v>North Dakota Williston Basin</v>
      </c>
      <c r="D3186" s="97" t="s">
        <v>398</v>
      </c>
      <c r="E3186" s="83" t="s">
        <v>293</v>
      </c>
      <c r="F3186" s="82">
        <v>33.969212113283319</v>
      </c>
      <c r="G3186" s="81">
        <v>44.623529390946615</v>
      </c>
      <c r="H3186" s="80">
        <v>2231.1764695473312</v>
      </c>
    </row>
    <row r="3187" spans="2:8" x14ac:dyDescent="0.6">
      <c r="B3187" s="75" t="s">
        <v>166</v>
      </c>
      <c r="C3187" s="75" t="str">
        <f t="shared" si="49"/>
        <v>North Dakota Williston Basin</v>
      </c>
      <c r="D3187" s="97" t="s">
        <v>398</v>
      </c>
      <c r="E3187" s="83" t="s">
        <v>292</v>
      </c>
      <c r="F3187" s="82">
        <v>38.810528129466647</v>
      </c>
      <c r="G3187" s="81">
        <v>0</v>
      </c>
      <c r="H3187" s="80">
        <v>0</v>
      </c>
    </row>
    <row r="3188" spans="2:8" x14ac:dyDescent="0.6">
      <c r="B3188" s="75" t="s">
        <v>166</v>
      </c>
      <c r="C3188" s="75" t="str">
        <f t="shared" si="49"/>
        <v>North Dakota Williston Basin</v>
      </c>
      <c r="D3188" s="97" t="s">
        <v>398</v>
      </c>
      <c r="E3188" s="83" t="s">
        <v>291</v>
      </c>
      <c r="F3188" s="82">
        <v>38.820528129466645</v>
      </c>
      <c r="G3188" s="81">
        <v>25.26638652404348</v>
      </c>
      <c r="H3188" s="80">
        <v>1263.3193262021739</v>
      </c>
    </row>
    <row r="3189" spans="2:8" x14ac:dyDescent="0.6">
      <c r="B3189" s="75" t="s">
        <v>166</v>
      </c>
      <c r="C3189" s="75" t="str">
        <f t="shared" si="49"/>
        <v>North Dakota Williston Basin</v>
      </c>
      <c r="D3189" s="97" t="s">
        <v>398</v>
      </c>
      <c r="E3189" s="83" t="s">
        <v>290</v>
      </c>
      <c r="F3189" s="82">
        <v>43.66184414564998</v>
      </c>
      <c r="G3189" s="81">
        <v>0</v>
      </c>
      <c r="H3189" s="80">
        <v>0</v>
      </c>
    </row>
    <row r="3190" spans="2:8" x14ac:dyDescent="0.6">
      <c r="B3190" s="75" t="s">
        <v>166</v>
      </c>
      <c r="C3190" s="75" t="str">
        <f t="shared" si="49"/>
        <v>North Dakota Williston Basin</v>
      </c>
      <c r="D3190" s="97" t="s">
        <v>398</v>
      </c>
      <c r="E3190" s="83" t="s">
        <v>289</v>
      </c>
      <c r="F3190" s="82">
        <v>43.671844145649978</v>
      </c>
      <c r="G3190" s="81">
        <v>23.773059962118413</v>
      </c>
      <c r="H3190" s="80">
        <v>1188.6529981059207</v>
      </c>
    </row>
    <row r="3191" spans="2:8" x14ac:dyDescent="0.6">
      <c r="B3191" s="75" t="s">
        <v>166</v>
      </c>
      <c r="C3191" s="75" t="str">
        <f t="shared" si="49"/>
        <v>North Dakota Williston Basin</v>
      </c>
      <c r="D3191" s="97" t="s">
        <v>398</v>
      </c>
      <c r="E3191" s="83" t="s">
        <v>288</v>
      </c>
      <c r="F3191" s="82">
        <v>48.513160161833312</v>
      </c>
      <c r="G3191" s="81">
        <v>0</v>
      </c>
      <c r="H3191" s="80">
        <v>0</v>
      </c>
    </row>
    <row r="3192" spans="2:8" x14ac:dyDescent="0.6">
      <c r="B3192" s="75" t="s">
        <v>166</v>
      </c>
      <c r="C3192" s="75" t="str">
        <f t="shared" si="49"/>
        <v>North Dakota Williston Basin</v>
      </c>
      <c r="D3192" s="97" t="s">
        <v>398</v>
      </c>
      <c r="E3192" s="83" t="s">
        <v>287</v>
      </c>
      <c r="F3192" s="82">
        <v>48.52316016183331</v>
      </c>
      <c r="G3192" s="81">
        <v>14.384082336981843</v>
      </c>
      <c r="H3192" s="80">
        <v>719.20411684909209</v>
      </c>
    </row>
    <row r="3193" spans="2:8" x14ac:dyDescent="0.6">
      <c r="B3193" s="75" t="s">
        <v>166</v>
      </c>
      <c r="C3193" s="75" t="str">
        <f t="shared" si="49"/>
        <v>North Dakota Williston Basin</v>
      </c>
      <c r="D3193" s="97" t="s">
        <v>398</v>
      </c>
      <c r="E3193" s="83" t="s">
        <v>286</v>
      </c>
      <c r="F3193" s="82">
        <v>53.364476178016645</v>
      </c>
      <c r="G3193" s="81">
        <v>0</v>
      </c>
      <c r="H3193" s="80">
        <v>0</v>
      </c>
    </row>
    <row r="3194" spans="2:8" x14ac:dyDescent="0.6">
      <c r="B3194" s="75" t="s">
        <v>166</v>
      </c>
      <c r="C3194" s="75" t="str">
        <f t="shared" si="49"/>
        <v>North Dakota Williston Basin</v>
      </c>
      <c r="D3194" s="97" t="s">
        <v>398</v>
      </c>
      <c r="E3194" s="83" t="s">
        <v>285</v>
      </c>
      <c r="F3194" s="82">
        <v>53.374476178016643</v>
      </c>
      <c r="G3194" s="81">
        <v>13.725428104224555</v>
      </c>
      <c r="H3194" s="80">
        <v>686.27140521122783</v>
      </c>
    </row>
    <row r="3195" spans="2:8" x14ac:dyDescent="0.6">
      <c r="B3195" s="75" t="s">
        <v>166</v>
      </c>
      <c r="C3195" s="75" t="str">
        <f t="shared" si="49"/>
        <v>North Dakota Williston Basin</v>
      </c>
      <c r="D3195" s="97" t="s">
        <v>398</v>
      </c>
      <c r="E3195" s="83" t="s">
        <v>284</v>
      </c>
      <c r="F3195" s="82">
        <v>58.215792194199977</v>
      </c>
      <c r="G3195" s="81">
        <v>0</v>
      </c>
      <c r="H3195" s="80">
        <v>0</v>
      </c>
    </row>
    <row r="3196" spans="2:8" ht="13.75" thickBot="1" x14ac:dyDescent="0.75">
      <c r="B3196" s="75" t="s">
        <v>166</v>
      </c>
      <c r="C3196" s="75" t="str">
        <f t="shared" si="49"/>
        <v>North Dakota Williston Basin</v>
      </c>
      <c r="D3196" s="98" t="s">
        <v>398</v>
      </c>
      <c r="E3196" s="79" t="s">
        <v>282</v>
      </c>
      <c r="F3196" s="78">
        <v>58.225792194199975</v>
      </c>
      <c r="G3196" s="77">
        <v>19.593427463896465</v>
      </c>
      <c r="H3196" s="76">
        <v>979.67137319482322</v>
      </c>
    </row>
    <row r="3197" spans="2:8" x14ac:dyDescent="0.6">
      <c r="B3197" s="75" t="s">
        <v>168</v>
      </c>
      <c r="C3197" s="75" t="str">
        <f t="shared" si="49"/>
        <v>Ohio Appalachian Basin</v>
      </c>
      <c r="D3197" s="96" t="s">
        <v>397</v>
      </c>
      <c r="E3197" s="87" t="s">
        <v>320</v>
      </c>
      <c r="F3197" s="86">
        <v>-29.107896097099989</v>
      </c>
      <c r="G3197" s="85">
        <v>0</v>
      </c>
      <c r="H3197" s="84">
        <v>0</v>
      </c>
    </row>
    <row r="3198" spans="2:8" x14ac:dyDescent="0.6">
      <c r="B3198" s="75" t="s">
        <v>168</v>
      </c>
      <c r="C3198" s="75" t="str">
        <f t="shared" si="49"/>
        <v>Ohio Appalachian Basin</v>
      </c>
      <c r="D3198" s="97" t="s">
        <v>397</v>
      </c>
      <c r="E3198" s="83" t="s">
        <v>319</v>
      </c>
      <c r="F3198" s="82">
        <v>-29.097896097099987</v>
      </c>
      <c r="G3198" s="81">
        <v>0</v>
      </c>
      <c r="H3198" s="80">
        <v>0</v>
      </c>
    </row>
    <row r="3199" spans="2:8" x14ac:dyDescent="0.6">
      <c r="B3199" s="75" t="s">
        <v>168</v>
      </c>
      <c r="C3199" s="75" t="str">
        <f t="shared" si="49"/>
        <v>Ohio Appalachian Basin</v>
      </c>
      <c r="D3199" s="97" t="s">
        <v>397</v>
      </c>
      <c r="E3199" s="83" t="s">
        <v>318</v>
      </c>
      <c r="F3199" s="82">
        <v>-24.256580080916656</v>
      </c>
      <c r="G3199" s="81">
        <v>0</v>
      </c>
      <c r="H3199" s="80">
        <v>0</v>
      </c>
    </row>
    <row r="3200" spans="2:8" x14ac:dyDescent="0.6">
      <c r="B3200" s="75" t="s">
        <v>168</v>
      </c>
      <c r="C3200" s="75" t="str">
        <f t="shared" si="49"/>
        <v>Ohio Appalachian Basin</v>
      </c>
      <c r="D3200" s="97" t="s">
        <v>397</v>
      </c>
      <c r="E3200" s="83" t="s">
        <v>317</v>
      </c>
      <c r="F3200" s="82">
        <v>-24.246580080916655</v>
      </c>
      <c r="G3200" s="81">
        <v>0</v>
      </c>
      <c r="H3200" s="80">
        <v>0</v>
      </c>
    </row>
    <row r="3201" spans="2:8" x14ac:dyDescent="0.6">
      <c r="B3201" s="75" t="s">
        <v>168</v>
      </c>
      <c r="C3201" s="75" t="str">
        <f t="shared" si="49"/>
        <v>Ohio Appalachian Basin</v>
      </c>
      <c r="D3201" s="97" t="s">
        <v>397</v>
      </c>
      <c r="E3201" s="83" t="s">
        <v>316</v>
      </c>
      <c r="F3201" s="82">
        <v>-19.405264064733323</v>
      </c>
      <c r="G3201" s="81">
        <v>0</v>
      </c>
      <c r="H3201" s="80">
        <v>0</v>
      </c>
    </row>
    <row r="3202" spans="2:8" x14ac:dyDescent="0.6">
      <c r="B3202" s="75" t="s">
        <v>168</v>
      </c>
      <c r="C3202" s="75" t="str">
        <f t="shared" si="49"/>
        <v>Ohio Appalachian Basin</v>
      </c>
      <c r="D3202" s="97" t="s">
        <v>397</v>
      </c>
      <c r="E3202" s="83" t="s">
        <v>315</v>
      </c>
      <c r="F3202" s="82">
        <v>-19.395264064733322</v>
      </c>
      <c r="G3202" s="81">
        <v>0</v>
      </c>
      <c r="H3202" s="80">
        <v>0</v>
      </c>
    </row>
    <row r="3203" spans="2:8" x14ac:dyDescent="0.6">
      <c r="B3203" s="75" t="s">
        <v>168</v>
      </c>
      <c r="C3203" s="75" t="str">
        <f t="shared" si="49"/>
        <v>Ohio Appalachian Basin</v>
      </c>
      <c r="D3203" s="97" t="s">
        <v>397</v>
      </c>
      <c r="E3203" s="83" t="s">
        <v>314</v>
      </c>
      <c r="F3203" s="82">
        <v>-14.553948048549994</v>
      </c>
      <c r="G3203" s="81">
        <v>0</v>
      </c>
      <c r="H3203" s="80">
        <v>0</v>
      </c>
    </row>
    <row r="3204" spans="2:8" x14ac:dyDescent="0.6">
      <c r="B3204" s="75" t="s">
        <v>168</v>
      </c>
      <c r="C3204" s="75" t="str">
        <f t="shared" si="49"/>
        <v>Ohio Appalachian Basin</v>
      </c>
      <c r="D3204" s="97" t="s">
        <v>397</v>
      </c>
      <c r="E3204" s="83" t="s">
        <v>313</v>
      </c>
      <c r="F3204" s="82">
        <v>-14.543948048549995</v>
      </c>
      <c r="G3204" s="81">
        <v>0</v>
      </c>
      <c r="H3204" s="80">
        <v>0</v>
      </c>
    </row>
    <row r="3205" spans="2:8" x14ac:dyDescent="0.6">
      <c r="B3205" s="75" t="s">
        <v>168</v>
      </c>
      <c r="C3205" s="75" t="str">
        <f t="shared" ref="C3205:C3268" si="50">IF(D3205="",C3204,D3205)</f>
        <v>Ohio Appalachian Basin</v>
      </c>
      <c r="D3205" s="97" t="s">
        <v>397</v>
      </c>
      <c r="E3205" s="83" t="s">
        <v>312</v>
      </c>
      <c r="F3205" s="82">
        <v>-9.7026320323666617</v>
      </c>
      <c r="G3205" s="81">
        <v>0</v>
      </c>
      <c r="H3205" s="80">
        <v>0</v>
      </c>
    </row>
    <row r="3206" spans="2:8" x14ac:dyDescent="0.6">
      <c r="B3206" s="75" t="s">
        <v>168</v>
      </c>
      <c r="C3206" s="75" t="str">
        <f t="shared" si="50"/>
        <v>Ohio Appalachian Basin</v>
      </c>
      <c r="D3206" s="97" t="s">
        <v>397</v>
      </c>
      <c r="E3206" s="83" t="s">
        <v>311</v>
      </c>
      <c r="F3206" s="82">
        <v>-9.6926320323666619</v>
      </c>
      <c r="G3206" s="81">
        <v>0</v>
      </c>
      <c r="H3206" s="80">
        <v>0</v>
      </c>
    </row>
    <row r="3207" spans="2:8" x14ac:dyDescent="0.6">
      <c r="B3207" s="75" t="s">
        <v>168</v>
      </c>
      <c r="C3207" s="75" t="str">
        <f t="shared" si="50"/>
        <v>Ohio Appalachian Basin</v>
      </c>
      <c r="D3207" s="97" t="s">
        <v>397</v>
      </c>
      <c r="E3207" s="83" t="s">
        <v>310</v>
      </c>
      <c r="F3207" s="82">
        <v>-4.8513160161833309</v>
      </c>
      <c r="G3207" s="81">
        <v>0</v>
      </c>
      <c r="H3207" s="80">
        <v>0</v>
      </c>
    </row>
    <row r="3208" spans="2:8" x14ac:dyDescent="0.6">
      <c r="B3208" s="75" t="s">
        <v>168</v>
      </c>
      <c r="C3208" s="75" t="str">
        <f t="shared" si="50"/>
        <v>Ohio Appalachian Basin</v>
      </c>
      <c r="D3208" s="97" t="s">
        <v>397</v>
      </c>
      <c r="E3208" s="83" t="s">
        <v>309</v>
      </c>
      <c r="F3208" s="82">
        <v>-4.8413160161833311</v>
      </c>
      <c r="G3208" s="81">
        <v>0</v>
      </c>
      <c r="H3208" s="80">
        <v>0</v>
      </c>
    </row>
    <row r="3209" spans="2:8" x14ac:dyDescent="0.6">
      <c r="B3209" s="75" t="s">
        <v>168</v>
      </c>
      <c r="C3209" s="75" t="str">
        <f t="shared" si="50"/>
        <v>Ohio Appalachian Basin</v>
      </c>
      <c r="D3209" s="97" t="s">
        <v>397</v>
      </c>
      <c r="E3209" s="83" t="s">
        <v>308</v>
      </c>
      <c r="F3209" s="82">
        <v>0</v>
      </c>
      <c r="G3209" s="81">
        <v>0</v>
      </c>
      <c r="H3209" s="80">
        <v>0</v>
      </c>
    </row>
    <row r="3210" spans="2:8" x14ac:dyDescent="0.6">
      <c r="B3210" s="75" t="s">
        <v>168</v>
      </c>
      <c r="C3210" s="75" t="str">
        <f t="shared" si="50"/>
        <v>Ohio Appalachian Basin</v>
      </c>
      <c r="D3210" s="97" t="s">
        <v>397</v>
      </c>
      <c r="E3210" s="83" t="s">
        <v>307</v>
      </c>
      <c r="F3210" s="82">
        <v>0.01</v>
      </c>
      <c r="G3210" s="81">
        <v>0</v>
      </c>
      <c r="H3210" s="80">
        <v>0</v>
      </c>
    </row>
    <row r="3211" spans="2:8" x14ac:dyDescent="0.6">
      <c r="B3211" s="75" t="s">
        <v>168</v>
      </c>
      <c r="C3211" s="75" t="str">
        <f t="shared" si="50"/>
        <v>Ohio Appalachian Basin</v>
      </c>
      <c r="D3211" s="97" t="s">
        <v>397</v>
      </c>
      <c r="E3211" s="83" t="s">
        <v>306</v>
      </c>
      <c r="F3211" s="82">
        <v>4.8513160161833309</v>
      </c>
      <c r="G3211" s="81">
        <v>0</v>
      </c>
      <c r="H3211" s="80">
        <v>0</v>
      </c>
    </row>
    <row r="3212" spans="2:8" x14ac:dyDescent="0.6">
      <c r="B3212" s="75" t="s">
        <v>168</v>
      </c>
      <c r="C3212" s="75" t="str">
        <f t="shared" si="50"/>
        <v>Ohio Appalachian Basin</v>
      </c>
      <c r="D3212" s="97" t="s">
        <v>397</v>
      </c>
      <c r="E3212" s="83" t="s">
        <v>305</v>
      </c>
      <c r="F3212" s="82">
        <v>4.8613160161833306</v>
      </c>
      <c r="G3212" s="81">
        <v>1.9164132674155846E-2</v>
      </c>
      <c r="H3212" s="80">
        <v>0.95820663370779224</v>
      </c>
    </row>
    <row r="3213" spans="2:8" x14ac:dyDescent="0.6">
      <c r="B3213" s="75" t="s">
        <v>168</v>
      </c>
      <c r="C3213" s="75" t="str">
        <f t="shared" si="50"/>
        <v>Ohio Appalachian Basin</v>
      </c>
      <c r="D3213" s="97" t="s">
        <v>397</v>
      </c>
      <c r="E3213" s="83" t="s">
        <v>304</v>
      </c>
      <c r="F3213" s="82">
        <v>9.7026320323666617</v>
      </c>
      <c r="G3213" s="81">
        <v>0</v>
      </c>
      <c r="H3213" s="80">
        <v>0</v>
      </c>
    </row>
    <row r="3214" spans="2:8" x14ac:dyDescent="0.6">
      <c r="B3214" s="75" t="s">
        <v>168</v>
      </c>
      <c r="C3214" s="75" t="str">
        <f t="shared" si="50"/>
        <v>Ohio Appalachian Basin</v>
      </c>
      <c r="D3214" s="97" t="s">
        <v>397</v>
      </c>
      <c r="E3214" s="83" t="s">
        <v>303</v>
      </c>
      <c r="F3214" s="82">
        <v>9.7126320323666615</v>
      </c>
      <c r="G3214" s="81">
        <v>0.52714548032282738</v>
      </c>
      <c r="H3214" s="80">
        <v>26.357274016141368</v>
      </c>
    </row>
    <row r="3215" spans="2:8" x14ac:dyDescent="0.6">
      <c r="B3215" s="75" t="s">
        <v>168</v>
      </c>
      <c r="C3215" s="75" t="str">
        <f t="shared" si="50"/>
        <v>Ohio Appalachian Basin</v>
      </c>
      <c r="D3215" s="97" t="s">
        <v>397</v>
      </c>
      <c r="E3215" s="83" t="s">
        <v>302</v>
      </c>
      <c r="F3215" s="82">
        <v>14.553948048549994</v>
      </c>
      <c r="G3215" s="81">
        <v>0</v>
      </c>
      <c r="H3215" s="80">
        <v>0</v>
      </c>
    </row>
    <row r="3216" spans="2:8" x14ac:dyDescent="0.6">
      <c r="B3216" s="75" t="s">
        <v>168</v>
      </c>
      <c r="C3216" s="75" t="str">
        <f t="shared" si="50"/>
        <v>Ohio Appalachian Basin</v>
      </c>
      <c r="D3216" s="97" t="s">
        <v>397</v>
      </c>
      <c r="E3216" s="83" t="s">
        <v>301</v>
      </c>
      <c r="F3216" s="82">
        <v>14.563948048549994</v>
      </c>
      <c r="G3216" s="81">
        <v>0.89017778091221689</v>
      </c>
      <c r="H3216" s="80">
        <v>44.508889045610843</v>
      </c>
    </row>
    <row r="3217" spans="2:8" x14ac:dyDescent="0.6">
      <c r="B3217" s="75" t="s">
        <v>168</v>
      </c>
      <c r="C3217" s="75" t="str">
        <f t="shared" si="50"/>
        <v>Ohio Appalachian Basin</v>
      </c>
      <c r="D3217" s="97" t="s">
        <v>397</v>
      </c>
      <c r="E3217" s="83" t="s">
        <v>300</v>
      </c>
      <c r="F3217" s="82">
        <v>19.405264064733323</v>
      </c>
      <c r="G3217" s="81">
        <v>0</v>
      </c>
      <c r="H3217" s="80">
        <v>0</v>
      </c>
    </row>
    <row r="3218" spans="2:8" x14ac:dyDescent="0.6">
      <c r="B3218" s="75" t="s">
        <v>168</v>
      </c>
      <c r="C3218" s="75" t="str">
        <f t="shared" si="50"/>
        <v>Ohio Appalachian Basin</v>
      </c>
      <c r="D3218" s="97" t="s">
        <v>397</v>
      </c>
      <c r="E3218" s="83" t="s">
        <v>299</v>
      </c>
      <c r="F3218" s="82">
        <v>19.415264064733325</v>
      </c>
      <c r="G3218" s="81">
        <v>0.64092828720128237</v>
      </c>
      <c r="H3218" s="80">
        <v>32.046414360064119</v>
      </c>
    </row>
    <row r="3219" spans="2:8" x14ac:dyDescent="0.6">
      <c r="B3219" s="75" t="s">
        <v>168</v>
      </c>
      <c r="C3219" s="75" t="str">
        <f t="shared" si="50"/>
        <v>Ohio Appalachian Basin</v>
      </c>
      <c r="D3219" s="97" t="s">
        <v>397</v>
      </c>
      <c r="E3219" s="83" t="s">
        <v>298</v>
      </c>
      <c r="F3219" s="82">
        <v>24.256580080916656</v>
      </c>
      <c r="G3219" s="81">
        <v>0</v>
      </c>
      <c r="H3219" s="80">
        <v>0</v>
      </c>
    </row>
    <row r="3220" spans="2:8" x14ac:dyDescent="0.6">
      <c r="B3220" s="75" t="s">
        <v>168</v>
      </c>
      <c r="C3220" s="75" t="str">
        <f t="shared" si="50"/>
        <v>Ohio Appalachian Basin</v>
      </c>
      <c r="D3220" s="97" t="s">
        <v>397</v>
      </c>
      <c r="E3220" s="83" t="s">
        <v>297</v>
      </c>
      <c r="F3220" s="82">
        <v>24.266580080916658</v>
      </c>
      <c r="G3220" s="81">
        <v>0.56270055162788835</v>
      </c>
      <c r="H3220" s="80">
        <v>28.135027581394414</v>
      </c>
    </row>
    <row r="3221" spans="2:8" x14ac:dyDescent="0.6">
      <c r="B3221" s="75" t="s">
        <v>168</v>
      </c>
      <c r="C3221" s="75" t="str">
        <f t="shared" si="50"/>
        <v>Ohio Appalachian Basin</v>
      </c>
      <c r="D3221" s="97" t="s">
        <v>397</v>
      </c>
      <c r="E3221" s="83" t="s">
        <v>296</v>
      </c>
      <c r="F3221" s="82">
        <v>29.107896097099989</v>
      </c>
      <c r="G3221" s="81">
        <v>0</v>
      </c>
      <c r="H3221" s="80">
        <v>0</v>
      </c>
    </row>
    <row r="3222" spans="2:8" x14ac:dyDescent="0.6">
      <c r="B3222" s="75" t="s">
        <v>168</v>
      </c>
      <c r="C3222" s="75" t="str">
        <f t="shared" si="50"/>
        <v>Ohio Appalachian Basin</v>
      </c>
      <c r="D3222" s="97" t="s">
        <v>397</v>
      </c>
      <c r="E3222" s="83" t="s">
        <v>295</v>
      </c>
      <c r="F3222" s="82">
        <v>29.11789609709999</v>
      </c>
      <c r="G3222" s="81">
        <v>0.28577871976986147</v>
      </c>
      <c r="H3222" s="80">
        <v>14.288935988493073</v>
      </c>
    </row>
    <row r="3223" spans="2:8" x14ac:dyDescent="0.6">
      <c r="B3223" s="75" t="s">
        <v>168</v>
      </c>
      <c r="C3223" s="75" t="str">
        <f t="shared" si="50"/>
        <v>Ohio Appalachian Basin</v>
      </c>
      <c r="D3223" s="97" t="s">
        <v>397</v>
      </c>
      <c r="E3223" s="83" t="s">
        <v>294</v>
      </c>
      <c r="F3223" s="82">
        <v>33.959212113283321</v>
      </c>
      <c r="G3223" s="81">
        <v>0</v>
      </c>
      <c r="H3223" s="80">
        <v>0</v>
      </c>
    </row>
    <row r="3224" spans="2:8" x14ac:dyDescent="0.6">
      <c r="B3224" s="75" t="s">
        <v>168</v>
      </c>
      <c r="C3224" s="75" t="str">
        <f t="shared" si="50"/>
        <v>Ohio Appalachian Basin</v>
      </c>
      <c r="D3224" s="97" t="s">
        <v>397</v>
      </c>
      <c r="E3224" s="83" t="s">
        <v>293</v>
      </c>
      <c r="F3224" s="82">
        <v>33.969212113283319</v>
      </c>
      <c r="G3224" s="81">
        <v>0.51064691561058684</v>
      </c>
      <c r="H3224" s="80">
        <v>25.53234578052934</v>
      </c>
    </row>
    <row r="3225" spans="2:8" x14ac:dyDescent="0.6">
      <c r="B3225" s="75" t="s">
        <v>168</v>
      </c>
      <c r="C3225" s="75" t="str">
        <f t="shared" si="50"/>
        <v>Ohio Appalachian Basin</v>
      </c>
      <c r="D3225" s="97" t="s">
        <v>397</v>
      </c>
      <c r="E3225" s="83" t="s">
        <v>292</v>
      </c>
      <c r="F3225" s="82">
        <v>38.810528129466647</v>
      </c>
      <c r="G3225" s="81">
        <v>0</v>
      </c>
      <c r="H3225" s="80">
        <v>0</v>
      </c>
    </row>
    <row r="3226" spans="2:8" x14ac:dyDescent="0.6">
      <c r="B3226" s="75" t="s">
        <v>168</v>
      </c>
      <c r="C3226" s="75" t="str">
        <f t="shared" si="50"/>
        <v>Ohio Appalachian Basin</v>
      </c>
      <c r="D3226" s="97" t="s">
        <v>397</v>
      </c>
      <c r="E3226" s="83" t="s">
        <v>291</v>
      </c>
      <c r="F3226" s="82">
        <v>38.820528129466645</v>
      </c>
      <c r="G3226" s="81">
        <v>0.60805889933397184</v>
      </c>
      <c r="H3226" s="80">
        <v>30.402944966698588</v>
      </c>
    </row>
    <row r="3227" spans="2:8" x14ac:dyDescent="0.6">
      <c r="B3227" s="75" t="s">
        <v>168</v>
      </c>
      <c r="C3227" s="75" t="str">
        <f t="shared" si="50"/>
        <v>Ohio Appalachian Basin</v>
      </c>
      <c r="D3227" s="97" t="s">
        <v>397</v>
      </c>
      <c r="E3227" s="83" t="s">
        <v>290</v>
      </c>
      <c r="F3227" s="82">
        <v>43.66184414564998</v>
      </c>
      <c r="G3227" s="81">
        <v>0</v>
      </c>
      <c r="H3227" s="80">
        <v>0</v>
      </c>
    </row>
    <row r="3228" spans="2:8" x14ac:dyDescent="0.6">
      <c r="B3228" s="75" t="s">
        <v>168</v>
      </c>
      <c r="C3228" s="75" t="str">
        <f t="shared" si="50"/>
        <v>Ohio Appalachian Basin</v>
      </c>
      <c r="D3228" s="97" t="s">
        <v>397</v>
      </c>
      <c r="E3228" s="83" t="s">
        <v>289</v>
      </c>
      <c r="F3228" s="82">
        <v>43.671844145649978</v>
      </c>
      <c r="G3228" s="81">
        <v>0.41282243119683437</v>
      </c>
      <c r="H3228" s="80">
        <v>20.641121559841718</v>
      </c>
    </row>
    <row r="3229" spans="2:8" x14ac:dyDescent="0.6">
      <c r="B3229" s="75" t="s">
        <v>168</v>
      </c>
      <c r="C3229" s="75" t="str">
        <f t="shared" si="50"/>
        <v>Ohio Appalachian Basin</v>
      </c>
      <c r="D3229" s="97" t="s">
        <v>397</v>
      </c>
      <c r="E3229" s="83" t="s">
        <v>288</v>
      </c>
      <c r="F3229" s="82">
        <v>48.513160161833312</v>
      </c>
      <c r="G3229" s="81">
        <v>0</v>
      </c>
      <c r="H3229" s="80">
        <v>0</v>
      </c>
    </row>
    <row r="3230" spans="2:8" x14ac:dyDescent="0.6">
      <c r="B3230" s="75" t="s">
        <v>168</v>
      </c>
      <c r="C3230" s="75" t="str">
        <f t="shared" si="50"/>
        <v>Ohio Appalachian Basin</v>
      </c>
      <c r="D3230" s="97" t="s">
        <v>397</v>
      </c>
      <c r="E3230" s="83" t="s">
        <v>287</v>
      </c>
      <c r="F3230" s="82">
        <v>48.52316016183331</v>
      </c>
      <c r="G3230" s="81">
        <v>0.47206200984158192</v>
      </c>
      <c r="H3230" s="80">
        <v>23.603100492079097</v>
      </c>
    </row>
    <row r="3231" spans="2:8" x14ac:dyDescent="0.6">
      <c r="B3231" s="75" t="s">
        <v>168</v>
      </c>
      <c r="C3231" s="75" t="str">
        <f t="shared" si="50"/>
        <v>Ohio Appalachian Basin</v>
      </c>
      <c r="D3231" s="97" t="s">
        <v>397</v>
      </c>
      <c r="E3231" s="83" t="s">
        <v>286</v>
      </c>
      <c r="F3231" s="82">
        <v>53.364476178016645</v>
      </c>
      <c r="G3231" s="81">
        <v>0</v>
      </c>
      <c r="H3231" s="80">
        <v>0</v>
      </c>
    </row>
    <row r="3232" spans="2:8" x14ac:dyDescent="0.6">
      <c r="B3232" s="75" t="s">
        <v>168</v>
      </c>
      <c r="C3232" s="75" t="str">
        <f t="shared" si="50"/>
        <v>Ohio Appalachian Basin</v>
      </c>
      <c r="D3232" s="97" t="s">
        <v>397</v>
      </c>
      <c r="E3232" s="83" t="s">
        <v>285</v>
      </c>
      <c r="F3232" s="82">
        <v>53.374476178016643</v>
      </c>
      <c r="G3232" s="81">
        <v>0.37527373044773593</v>
      </c>
      <c r="H3232" s="80">
        <v>18.763686522386795</v>
      </c>
    </row>
    <row r="3233" spans="2:8" x14ac:dyDescent="0.6">
      <c r="B3233" s="75" t="s">
        <v>168</v>
      </c>
      <c r="C3233" s="75" t="str">
        <f t="shared" si="50"/>
        <v>Ohio Appalachian Basin</v>
      </c>
      <c r="D3233" s="97" t="s">
        <v>397</v>
      </c>
      <c r="E3233" s="83" t="s">
        <v>284</v>
      </c>
      <c r="F3233" s="82">
        <v>58.215792194199977</v>
      </c>
      <c r="G3233" s="81">
        <v>0</v>
      </c>
      <c r="H3233" s="80">
        <v>0</v>
      </c>
    </row>
    <row r="3234" spans="2:8" ht="13.75" thickBot="1" x14ac:dyDescent="0.75">
      <c r="B3234" s="75" t="s">
        <v>168</v>
      </c>
      <c r="C3234" s="75" t="str">
        <f t="shared" si="50"/>
        <v>Ohio Appalachian Basin</v>
      </c>
      <c r="D3234" s="98" t="s">
        <v>397</v>
      </c>
      <c r="E3234" s="79" t="s">
        <v>282</v>
      </c>
      <c r="F3234" s="78">
        <v>58.225792194199975</v>
      </c>
      <c r="G3234" s="77">
        <v>1.3760075157033906</v>
      </c>
      <c r="H3234" s="76">
        <v>68.800375785169535</v>
      </c>
    </row>
    <row r="3235" spans="2:8" x14ac:dyDescent="0.6">
      <c r="B3235" s="75" t="s">
        <v>168</v>
      </c>
      <c r="C3235" s="75" t="str">
        <f t="shared" si="50"/>
        <v>Ohio Appalachian Basin (Eastern Overthrust Area)</v>
      </c>
      <c r="D3235" s="96" t="s">
        <v>396</v>
      </c>
      <c r="E3235" s="87" t="s">
        <v>320</v>
      </c>
      <c r="F3235" s="86">
        <v>-29.107896097099989</v>
      </c>
      <c r="G3235" s="85">
        <v>0</v>
      </c>
      <c r="H3235" s="84">
        <v>0</v>
      </c>
    </row>
    <row r="3236" spans="2:8" x14ac:dyDescent="0.6">
      <c r="B3236" s="75" t="s">
        <v>168</v>
      </c>
      <c r="C3236" s="75" t="str">
        <f t="shared" si="50"/>
        <v>Ohio Appalachian Basin (Eastern Overthrust Area)</v>
      </c>
      <c r="D3236" s="97" t="s">
        <v>396</v>
      </c>
      <c r="E3236" s="83" t="s">
        <v>319</v>
      </c>
      <c r="F3236" s="82">
        <v>-29.097896097099987</v>
      </c>
      <c r="G3236" s="81">
        <v>0</v>
      </c>
      <c r="H3236" s="80">
        <v>0</v>
      </c>
    </row>
    <row r="3237" spans="2:8" x14ac:dyDescent="0.6">
      <c r="B3237" s="75" t="s">
        <v>168</v>
      </c>
      <c r="C3237" s="75" t="str">
        <f t="shared" si="50"/>
        <v>Ohio Appalachian Basin (Eastern Overthrust Area)</v>
      </c>
      <c r="D3237" s="97" t="s">
        <v>396</v>
      </c>
      <c r="E3237" s="83" t="s">
        <v>318</v>
      </c>
      <c r="F3237" s="82">
        <v>-24.256580080916656</v>
      </c>
      <c r="G3237" s="81">
        <v>0</v>
      </c>
      <c r="H3237" s="80">
        <v>0</v>
      </c>
    </row>
    <row r="3238" spans="2:8" x14ac:dyDescent="0.6">
      <c r="B3238" s="75" t="s">
        <v>168</v>
      </c>
      <c r="C3238" s="75" t="str">
        <f t="shared" si="50"/>
        <v>Ohio Appalachian Basin (Eastern Overthrust Area)</v>
      </c>
      <c r="D3238" s="97" t="s">
        <v>396</v>
      </c>
      <c r="E3238" s="83" t="s">
        <v>317</v>
      </c>
      <c r="F3238" s="82">
        <v>-24.246580080916655</v>
      </c>
      <c r="G3238" s="81">
        <v>0</v>
      </c>
      <c r="H3238" s="80">
        <v>0</v>
      </c>
    </row>
    <row r="3239" spans="2:8" x14ac:dyDescent="0.6">
      <c r="B3239" s="75" t="s">
        <v>168</v>
      </c>
      <c r="C3239" s="75" t="str">
        <f t="shared" si="50"/>
        <v>Ohio Appalachian Basin (Eastern Overthrust Area)</v>
      </c>
      <c r="D3239" s="97" t="s">
        <v>396</v>
      </c>
      <c r="E3239" s="83" t="s">
        <v>316</v>
      </c>
      <c r="F3239" s="82">
        <v>-19.405264064733323</v>
      </c>
      <c r="G3239" s="81">
        <v>0</v>
      </c>
      <c r="H3239" s="80">
        <v>0</v>
      </c>
    </row>
    <row r="3240" spans="2:8" x14ac:dyDescent="0.6">
      <c r="B3240" s="75" t="s">
        <v>168</v>
      </c>
      <c r="C3240" s="75" t="str">
        <f t="shared" si="50"/>
        <v>Ohio Appalachian Basin (Eastern Overthrust Area)</v>
      </c>
      <c r="D3240" s="97" t="s">
        <v>396</v>
      </c>
      <c r="E3240" s="83" t="s">
        <v>315</v>
      </c>
      <c r="F3240" s="82">
        <v>-19.395264064733322</v>
      </c>
      <c r="G3240" s="81">
        <v>0</v>
      </c>
      <c r="H3240" s="80">
        <v>0</v>
      </c>
    </row>
    <row r="3241" spans="2:8" x14ac:dyDescent="0.6">
      <c r="B3241" s="75" t="s">
        <v>168</v>
      </c>
      <c r="C3241" s="75" t="str">
        <f t="shared" si="50"/>
        <v>Ohio Appalachian Basin (Eastern Overthrust Area)</v>
      </c>
      <c r="D3241" s="97" t="s">
        <v>396</v>
      </c>
      <c r="E3241" s="83" t="s">
        <v>314</v>
      </c>
      <c r="F3241" s="82">
        <v>-14.553948048549994</v>
      </c>
      <c r="G3241" s="81">
        <v>0</v>
      </c>
      <c r="H3241" s="80">
        <v>0</v>
      </c>
    </row>
    <row r="3242" spans="2:8" x14ac:dyDescent="0.6">
      <c r="B3242" s="75" t="s">
        <v>168</v>
      </c>
      <c r="C3242" s="75" t="str">
        <f t="shared" si="50"/>
        <v>Ohio Appalachian Basin (Eastern Overthrust Area)</v>
      </c>
      <c r="D3242" s="97" t="s">
        <v>396</v>
      </c>
      <c r="E3242" s="83" t="s">
        <v>313</v>
      </c>
      <c r="F3242" s="82">
        <v>-14.543948048549995</v>
      </c>
      <c r="G3242" s="81">
        <v>0</v>
      </c>
      <c r="H3242" s="80">
        <v>0</v>
      </c>
    </row>
    <row r="3243" spans="2:8" x14ac:dyDescent="0.6">
      <c r="B3243" s="75" t="s">
        <v>168</v>
      </c>
      <c r="C3243" s="75" t="str">
        <f t="shared" si="50"/>
        <v>Ohio Appalachian Basin (Eastern Overthrust Area)</v>
      </c>
      <c r="D3243" s="97" t="s">
        <v>396</v>
      </c>
      <c r="E3243" s="83" t="s">
        <v>312</v>
      </c>
      <c r="F3243" s="82">
        <v>-9.7026320323666617</v>
      </c>
      <c r="G3243" s="81">
        <v>0</v>
      </c>
      <c r="H3243" s="80">
        <v>0</v>
      </c>
    </row>
    <row r="3244" spans="2:8" x14ac:dyDescent="0.6">
      <c r="B3244" s="75" t="s">
        <v>168</v>
      </c>
      <c r="C3244" s="75" t="str">
        <f t="shared" si="50"/>
        <v>Ohio Appalachian Basin (Eastern Overthrust Area)</v>
      </c>
      <c r="D3244" s="97" t="s">
        <v>396</v>
      </c>
      <c r="E3244" s="83" t="s">
        <v>311</v>
      </c>
      <c r="F3244" s="82">
        <v>-9.6926320323666619</v>
      </c>
      <c r="G3244" s="81">
        <v>0</v>
      </c>
      <c r="H3244" s="80">
        <v>0</v>
      </c>
    </row>
    <row r="3245" spans="2:8" x14ac:dyDescent="0.6">
      <c r="B3245" s="75" t="s">
        <v>168</v>
      </c>
      <c r="C3245" s="75" t="str">
        <f t="shared" si="50"/>
        <v>Ohio Appalachian Basin (Eastern Overthrust Area)</v>
      </c>
      <c r="D3245" s="97" t="s">
        <v>396</v>
      </c>
      <c r="E3245" s="83" t="s">
        <v>310</v>
      </c>
      <c r="F3245" s="82">
        <v>-4.8513160161833309</v>
      </c>
      <c r="G3245" s="81">
        <v>0</v>
      </c>
      <c r="H3245" s="80">
        <v>0</v>
      </c>
    </row>
    <row r="3246" spans="2:8" x14ac:dyDescent="0.6">
      <c r="B3246" s="75" t="s">
        <v>168</v>
      </c>
      <c r="C3246" s="75" t="str">
        <f t="shared" si="50"/>
        <v>Ohio Appalachian Basin (Eastern Overthrust Area)</v>
      </c>
      <c r="D3246" s="97" t="s">
        <v>396</v>
      </c>
      <c r="E3246" s="83" t="s">
        <v>309</v>
      </c>
      <c r="F3246" s="82">
        <v>-4.8413160161833311</v>
      </c>
      <c r="G3246" s="81">
        <v>0</v>
      </c>
      <c r="H3246" s="80">
        <v>0</v>
      </c>
    </row>
    <row r="3247" spans="2:8" x14ac:dyDescent="0.6">
      <c r="B3247" s="75" t="s">
        <v>168</v>
      </c>
      <c r="C3247" s="75" t="str">
        <f t="shared" si="50"/>
        <v>Ohio Appalachian Basin (Eastern Overthrust Area)</v>
      </c>
      <c r="D3247" s="97" t="s">
        <v>396</v>
      </c>
      <c r="E3247" s="83" t="s">
        <v>308</v>
      </c>
      <c r="F3247" s="82">
        <v>0</v>
      </c>
      <c r="G3247" s="81">
        <v>0</v>
      </c>
      <c r="H3247" s="80">
        <v>0</v>
      </c>
    </row>
    <row r="3248" spans="2:8" x14ac:dyDescent="0.6">
      <c r="B3248" s="75" t="s">
        <v>168</v>
      </c>
      <c r="C3248" s="75" t="str">
        <f t="shared" si="50"/>
        <v>Ohio Appalachian Basin (Eastern Overthrust Area)</v>
      </c>
      <c r="D3248" s="97" t="s">
        <v>396</v>
      </c>
      <c r="E3248" s="83" t="s">
        <v>307</v>
      </c>
      <c r="F3248" s="82">
        <v>0.01</v>
      </c>
      <c r="G3248" s="81">
        <v>0</v>
      </c>
      <c r="H3248" s="80">
        <v>0</v>
      </c>
    </row>
    <row r="3249" spans="2:8" x14ac:dyDescent="0.6">
      <c r="B3249" s="75" t="s">
        <v>168</v>
      </c>
      <c r="C3249" s="75" t="str">
        <f t="shared" si="50"/>
        <v>Ohio Appalachian Basin (Eastern Overthrust Area)</v>
      </c>
      <c r="D3249" s="97" t="s">
        <v>396</v>
      </c>
      <c r="E3249" s="83" t="s">
        <v>306</v>
      </c>
      <c r="F3249" s="82">
        <v>4.8513160161833309</v>
      </c>
      <c r="G3249" s="81">
        <v>0</v>
      </c>
      <c r="H3249" s="80">
        <v>0</v>
      </c>
    </row>
    <row r="3250" spans="2:8" x14ac:dyDescent="0.6">
      <c r="B3250" s="75" t="s">
        <v>168</v>
      </c>
      <c r="C3250" s="75" t="str">
        <f t="shared" si="50"/>
        <v>Ohio Appalachian Basin (Eastern Overthrust Area)</v>
      </c>
      <c r="D3250" s="97" t="s">
        <v>396</v>
      </c>
      <c r="E3250" s="83" t="s">
        <v>305</v>
      </c>
      <c r="F3250" s="82">
        <v>4.8613160161833306</v>
      </c>
      <c r="G3250" s="81">
        <v>3.6648908850610333E-2</v>
      </c>
      <c r="H3250" s="80">
        <v>1.8324454425305166</v>
      </c>
    </row>
    <row r="3251" spans="2:8" x14ac:dyDescent="0.6">
      <c r="B3251" s="75" t="s">
        <v>168</v>
      </c>
      <c r="C3251" s="75" t="str">
        <f t="shared" si="50"/>
        <v>Ohio Appalachian Basin (Eastern Overthrust Area)</v>
      </c>
      <c r="D3251" s="97" t="s">
        <v>396</v>
      </c>
      <c r="E3251" s="83" t="s">
        <v>304</v>
      </c>
      <c r="F3251" s="82">
        <v>9.7026320323666617</v>
      </c>
      <c r="G3251" s="81">
        <v>0</v>
      </c>
      <c r="H3251" s="80">
        <v>0</v>
      </c>
    </row>
    <row r="3252" spans="2:8" x14ac:dyDescent="0.6">
      <c r="B3252" s="75" t="s">
        <v>168</v>
      </c>
      <c r="C3252" s="75" t="str">
        <f t="shared" si="50"/>
        <v>Ohio Appalachian Basin (Eastern Overthrust Area)</v>
      </c>
      <c r="D3252" s="97" t="s">
        <v>396</v>
      </c>
      <c r="E3252" s="83" t="s">
        <v>303</v>
      </c>
      <c r="F3252" s="82">
        <v>9.7126320323666615</v>
      </c>
      <c r="G3252" s="81">
        <v>1.07794474292998</v>
      </c>
      <c r="H3252" s="80">
        <v>53.897237146499002</v>
      </c>
    </row>
    <row r="3253" spans="2:8" x14ac:dyDescent="0.6">
      <c r="B3253" s="75" t="s">
        <v>168</v>
      </c>
      <c r="C3253" s="75" t="str">
        <f t="shared" si="50"/>
        <v>Ohio Appalachian Basin (Eastern Overthrust Area)</v>
      </c>
      <c r="D3253" s="97" t="s">
        <v>396</v>
      </c>
      <c r="E3253" s="83" t="s">
        <v>302</v>
      </c>
      <c r="F3253" s="82">
        <v>14.553948048549994</v>
      </c>
      <c r="G3253" s="81">
        <v>0</v>
      </c>
      <c r="H3253" s="80">
        <v>0</v>
      </c>
    </row>
    <row r="3254" spans="2:8" x14ac:dyDescent="0.6">
      <c r="B3254" s="75" t="s">
        <v>168</v>
      </c>
      <c r="C3254" s="75" t="str">
        <f t="shared" si="50"/>
        <v>Ohio Appalachian Basin (Eastern Overthrust Area)</v>
      </c>
      <c r="D3254" s="97" t="s">
        <v>396</v>
      </c>
      <c r="E3254" s="83" t="s">
        <v>301</v>
      </c>
      <c r="F3254" s="82">
        <v>14.563948048549994</v>
      </c>
      <c r="G3254" s="81">
        <v>0.74377395768607202</v>
      </c>
      <c r="H3254" s="80">
        <v>37.1886978843036</v>
      </c>
    </row>
    <row r="3255" spans="2:8" x14ac:dyDescent="0.6">
      <c r="B3255" s="75" t="s">
        <v>168</v>
      </c>
      <c r="C3255" s="75" t="str">
        <f t="shared" si="50"/>
        <v>Ohio Appalachian Basin (Eastern Overthrust Area)</v>
      </c>
      <c r="D3255" s="97" t="s">
        <v>396</v>
      </c>
      <c r="E3255" s="83" t="s">
        <v>300</v>
      </c>
      <c r="F3255" s="82">
        <v>19.405264064733323</v>
      </c>
      <c r="G3255" s="81">
        <v>0</v>
      </c>
      <c r="H3255" s="80">
        <v>0</v>
      </c>
    </row>
    <row r="3256" spans="2:8" x14ac:dyDescent="0.6">
      <c r="B3256" s="75" t="s">
        <v>168</v>
      </c>
      <c r="C3256" s="75" t="str">
        <f t="shared" si="50"/>
        <v>Ohio Appalachian Basin (Eastern Overthrust Area)</v>
      </c>
      <c r="D3256" s="97" t="s">
        <v>396</v>
      </c>
      <c r="E3256" s="83" t="s">
        <v>299</v>
      </c>
      <c r="F3256" s="82">
        <v>19.415264064733325</v>
      </c>
      <c r="G3256" s="81">
        <v>0.33288303073096376</v>
      </c>
      <c r="H3256" s="80">
        <v>16.64415153654819</v>
      </c>
    </row>
    <row r="3257" spans="2:8" x14ac:dyDescent="0.6">
      <c r="B3257" s="75" t="s">
        <v>168</v>
      </c>
      <c r="C3257" s="75" t="str">
        <f t="shared" si="50"/>
        <v>Ohio Appalachian Basin (Eastern Overthrust Area)</v>
      </c>
      <c r="D3257" s="97" t="s">
        <v>396</v>
      </c>
      <c r="E3257" s="83" t="s">
        <v>298</v>
      </c>
      <c r="F3257" s="82">
        <v>24.256580080916656</v>
      </c>
      <c r="G3257" s="81">
        <v>0</v>
      </c>
      <c r="H3257" s="80">
        <v>0</v>
      </c>
    </row>
    <row r="3258" spans="2:8" x14ac:dyDescent="0.6">
      <c r="B3258" s="75" t="s">
        <v>168</v>
      </c>
      <c r="C3258" s="75" t="str">
        <f t="shared" si="50"/>
        <v>Ohio Appalachian Basin (Eastern Overthrust Area)</v>
      </c>
      <c r="D3258" s="97" t="s">
        <v>396</v>
      </c>
      <c r="E3258" s="83" t="s">
        <v>297</v>
      </c>
      <c r="F3258" s="82">
        <v>24.266580080916658</v>
      </c>
      <c r="G3258" s="81">
        <v>0.27365748709628107</v>
      </c>
      <c r="H3258" s="80">
        <v>13.682874354814054</v>
      </c>
    </row>
    <row r="3259" spans="2:8" x14ac:dyDescent="0.6">
      <c r="B3259" s="75" t="s">
        <v>168</v>
      </c>
      <c r="C3259" s="75" t="str">
        <f t="shared" si="50"/>
        <v>Ohio Appalachian Basin (Eastern Overthrust Area)</v>
      </c>
      <c r="D3259" s="97" t="s">
        <v>396</v>
      </c>
      <c r="E3259" s="83" t="s">
        <v>296</v>
      </c>
      <c r="F3259" s="82">
        <v>29.107896097099989</v>
      </c>
      <c r="G3259" s="81">
        <v>0</v>
      </c>
      <c r="H3259" s="80">
        <v>0</v>
      </c>
    </row>
    <row r="3260" spans="2:8" x14ac:dyDescent="0.6">
      <c r="B3260" s="75" t="s">
        <v>168</v>
      </c>
      <c r="C3260" s="75" t="str">
        <f t="shared" si="50"/>
        <v>Ohio Appalachian Basin (Eastern Overthrust Area)</v>
      </c>
      <c r="D3260" s="97" t="s">
        <v>396</v>
      </c>
      <c r="E3260" s="83" t="s">
        <v>295</v>
      </c>
      <c r="F3260" s="82">
        <v>29.11789609709999</v>
      </c>
      <c r="G3260" s="81">
        <v>0.84520159774037884</v>
      </c>
      <c r="H3260" s="80">
        <v>42.260079887018939</v>
      </c>
    </row>
    <row r="3261" spans="2:8" x14ac:dyDescent="0.6">
      <c r="B3261" s="75" t="s">
        <v>168</v>
      </c>
      <c r="C3261" s="75" t="str">
        <f t="shared" si="50"/>
        <v>Ohio Appalachian Basin (Eastern Overthrust Area)</v>
      </c>
      <c r="D3261" s="97" t="s">
        <v>396</v>
      </c>
      <c r="E3261" s="83" t="s">
        <v>294</v>
      </c>
      <c r="F3261" s="82">
        <v>33.959212113283321</v>
      </c>
      <c r="G3261" s="81">
        <v>0</v>
      </c>
      <c r="H3261" s="80">
        <v>0</v>
      </c>
    </row>
    <row r="3262" spans="2:8" x14ac:dyDescent="0.6">
      <c r="B3262" s="75" t="s">
        <v>168</v>
      </c>
      <c r="C3262" s="75" t="str">
        <f t="shared" si="50"/>
        <v>Ohio Appalachian Basin (Eastern Overthrust Area)</v>
      </c>
      <c r="D3262" s="97" t="s">
        <v>396</v>
      </c>
      <c r="E3262" s="83" t="s">
        <v>293</v>
      </c>
      <c r="F3262" s="82">
        <v>33.969212113283319</v>
      </c>
      <c r="G3262" s="81">
        <v>1.2519266732592678</v>
      </c>
      <c r="H3262" s="80">
        <v>62.596333662963389</v>
      </c>
    </row>
    <row r="3263" spans="2:8" x14ac:dyDescent="0.6">
      <c r="B3263" s="75" t="s">
        <v>168</v>
      </c>
      <c r="C3263" s="75" t="str">
        <f t="shared" si="50"/>
        <v>Ohio Appalachian Basin (Eastern Overthrust Area)</v>
      </c>
      <c r="D3263" s="97" t="s">
        <v>396</v>
      </c>
      <c r="E3263" s="83" t="s">
        <v>292</v>
      </c>
      <c r="F3263" s="82">
        <v>38.810528129466647</v>
      </c>
      <c r="G3263" s="81">
        <v>0</v>
      </c>
      <c r="H3263" s="80">
        <v>0</v>
      </c>
    </row>
    <row r="3264" spans="2:8" x14ac:dyDescent="0.6">
      <c r="B3264" s="75" t="s">
        <v>168</v>
      </c>
      <c r="C3264" s="75" t="str">
        <f t="shared" si="50"/>
        <v>Ohio Appalachian Basin (Eastern Overthrust Area)</v>
      </c>
      <c r="D3264" s="97" t="s">
        <v>396</v>
      </c>
      <c r="E3264" s="83" t="s">
        <v>291</v>
      </c>
      <c r="F3264" s="82">
        <v>38.820528129466645</v>
      </c>
      <c r="G3264" s="81">
        <v>0.96915164599911341</v>
      </c>
      <c r="H3264" s="80">
        <v>48.457582299955668</v>
      </c>
    </row>
    <row r="3265" spans="2:8" x14ac:dyDescent="0.6">
      <c r="B3265" s="75" t="s">
        <v>168</v>
      </c>
      <c r="C3265" s="75" t="str">
        <f t="shared" si="50"/>
        <v>Ohio Appalachian Basin (Eastern Overthrust Area)</v>
      </c>
      <c r="D3265" s="97" t="s">
        <v>396</v>
      </c>
      <c r="E3265" s="83" t="s">
        <v>290</v>
      </c>
      <c r="F3265" s="82">
        <v>43.66184414564998</v>
      </c>
      <c r="G3265" s="81">
        <v>0</v>
      </c>
      <c r="H3265" s="80">
        <v>0</v>
      </c>
    </row>
    <row r="3266" spans="2:8" x14ac:dyDescent="0.6">
      <c r="B3266" s="75" t="s">
        <v>168</v>
      </c>
      <c r="C3266" s="75" t="str">
        <f t="shared" si="50"/>
        <v>Ohio Appalachian Basin (Eastern Overthrust Area)</v>
      </c>
      <c r="D3266" s="97" t="s">
        <v>396</v>
      </c>
      <c r="E3266" s="83" t="s">
        <v>289</v>
      </c>
      <c r="F3266" s="82">
        <v>43.671844145649978</v>
      </c>
      <c r="G3266" s="81">
        <v>0.34100660710065928</v>
      </c>
      <c r="H3266" s="80">
        <v>17.050330355032962</v>
      </c>
    </row>
    <row r="3267" spans="2:8" x14ac:dyDescent="0.6">
      <c r="B3267" s="75" t="s">
        <v>168</v>
      </c>
      <c r="C3267" s="75" t="str">
        <f t="shared" si="50"/>
        <v>Ohio Appalachian Basin (Eastern Overthrust Area)</v>
      </c>
      <c r="D3267" s="97" t="s">
        <v>396</v>
      </c>
      <c r="E3267" s="83" t="s">
        <v>288</v>
      </c>
      <c r="F3267" s="82">
        <v>48.513160161833312</v>
      </c>
      <c r="G3267" s="81">
        <v>0</v>
      </c>
      <c r="H3267" s="80">
        <v>0</v>
      </c>
    </row>
    <row r="3268" spans="2:8" x14ac:dyDescent="0.6">
      <c r="B3268" s="75" t="s">
        <v>168</v>
      </c>
      <c r="C3268" s="75" t="str">
        <f t="shared" si="50"/>
        <v>Ohio Appalachian Basin (Eastern Overthrust Area)</v>
      </c>
      <c r="D3268" s="97" t="s">
        <v>396</v>
      </c>
      <c r="E3268" s="83" t="s">
        <v>287</v>
      </c>
      <c r="F3268" s="82">
        <v>48.52316016183331</v>
      </c>
      <c r="G3268" s="81">
        <v>0.24696591049353339</v>
      </c>
      <c r="H3268" s="80">
        <v>12.34829552467667</v>
      </c>
    </row>
    <row r="3269" spans="2:8" x14ac:dyDescent="0.6">
      <c r="B3269" s="75" t="s">
        <v>168</v>
      </c>
      <c r="C3269" s="75" t="str">
        <f t="shared" ref="C3269:C3332" si="51">IF(D3269="",C3268,D3269)</f>
        <v>Ohio Appalachian Basin (Eastern Overthrust Area)</v>
      </c>
      <c r="D3269" s="97" t="s">
        <v>396</v>
      </c>
      <c r="E3269" s="83" t="s">
        <v>286</v>
      </c>
      <c r="F3269" s="82">
        <v>53.364476178016645</v>
      </c>
      <c r="G3269" s="81">
        <v>0</v>
      </c>
      <c r="H3269" s="80">
        <v>0</v>
      </c>
    </row>
    <row r="3270" spans="2:8" x14ac:dyDescent="0.6">
      <c r="B3270" s="75" t="s">
        <v>168</v>
      </c>
      <c r="C3270" s="75" t="str">
        <f t="shared" si="51"/>
        <v>Ohio Appalachian Basin (Eastern Overthrust Area)</v>
      </c>
      <c r="D3270" s="97" t="s">
        <v>396</v>
      </c>
      <c r="E3270" s="83" t="s">
        <v>285</v>
      </c>
      <c r="F3270" s="82">
        <v>53.374476178016643</v>
      </c>
      <c r="G3270" s="81">
        <v>0.13777226983905089</v>
      </c>
      <c r="H3270" s="80">
        <v>6.8886134919525439</v>
      </c>
    </row>
    <row r="3271" spans="2:8" x14ac:dyDescent="0.6">
      <c r="B3271" s="75" t="s">
        <v>168</v>
      </c>
      <c r="C3271" s="75" t="str">
        <f t="shared" si="51"/>
        <v>Ohio Appalachian Basin (Eastern Overthrust Area)</v>
      </c>
      <c r="D3271" s="97" t="s">
        <v>396</v>
      </c>
      <c r="E3271" s="83" t="s">
        <v>284</v>
      </c>
      <c r="F3271" s="82">
        <v>58.215792194199977</v>
      </c>
      <c r="G3271" s="81">
        <v>0</v>
      </c>
      <c r="H3271" s="80">
        <v>0</v>
      </c>
    </row>
    <row r="3272" spans="2:8" ht="13.75" thickBot="1" x14ac:dyDescent="0.75">
      <c r="B3272" s="75" t="s">
        <v>168</v>
      </c>
      <c r="C3272" s="75" t="str">
        <f t="shared" si="51"/>
        <v>Ohio Appalachian Basin (Eastern Overthrust Area)</v>
      </c>
      <c r="D3272" s="98" t="s">
        <v>396</v>
      </c>
      <c r="E3272" s="79" t="s">
        <v>282</v>
      </c>
      <c r="F3272" s="78">
        <v>58.225792194199975</v>
      </c>
      <c r="G3272" s="77">
        <v>0.36234269414732967</v>
      </c>
      <c r="H3272" s="76">
        <v>18.117134707366482</v>
      </c>
    </row>
    <row r="3273" spans="2:8" x14ac:dyDescent="0.6">
      <c r="B3273" s="75" t="s">
        <v>168</v>
      </c>
      <c r="C3273" s="75" t="str">
        <f t="shared" si="51"/>
        <v>Ohio Cincinnati Arch</v>
      </c>
      <c r="D3273" s="96" t="s">
        <v>395</v>
      </c>
      <c r="E3273" s="87" t="s">
        <v>320</v>
      </c>
      <c r="F3273" s="86">
        <v>-29.107896097099989</v>
      </c>
      <c r="G3273" s="85">
        <v>0</v>
      </c>
      <c r="H3273" s="84">
        <v>0</v>
      </c>
    </row>
    <row r="3274" spans="2:8" x14ac:dyDescent="0.6">
      <c r="B3274" s="75" t="s">
        <v>168</v>
      </c>
      <c r="C3274" s="75" t="str">
        <f t="shared" si="51"/>
        <v>Ohio Cincinnati Arch</v>
      </c>
      <c r="D3274" s="97" t="s">
        <v>395</v>
      </c>
      <c r="E3274" s="83" t="s">
        <v>319</v>
      </c>
      <c r="F3274" s="82">
        <v>-29.097896097099987</v>
      </c>
      <c r="G3274" s="81">
        <v>0</v>
      </c>
      <c r="H3274" s="80">
        <v>0</v>
      </c>
    </row>
    <row r="3275" spans="2:8" x14ac:dyDescent="0.6">
      <c r="B3275" s="75" t="s">
        <v>168</v>
      </c>
      <c r="C3275" s="75" t="str">
        <f t="shared" si="51"/>
        <v>Ohio Cincinnati Arch</v>
      </c>
      <c r="D3275" s="97" t="s">
        <v>395</v>
      </c>
      <c r="E3275" s="83" t="s">
        <v>318</v>
      </c>
      <c r="F3275" s="82">
        <v>-24.256580080916656</v>
      </c>
      <c r="G3275" s="81">
        <v>0</v>
      </c>
      <c r="H3275" s="80">
        <v>0</v>
      </c>
    </row>
    <row r="3276" spans="2:8" x14ac:dyDescent="0.6">
      <c r="B3276" s="75" t="s">
        <v>168</v>
      </c>
      <c r="C3276" s="75" t="str">
        <f t="shared" si="51"/>
        <v>Ohio Cincinnati Arch</v>
      </c>
      <c r="D3276" s="97" t="s">
        <v>395</v>
      </c>
      <c r="E3276" s="83" t="s">
        <v>317</v>
      </c>
      <c r="F3276" s="82">
        <v>-24.246580080916655</v>
      </c>
      <c r="G3276" s="81">
        <v>0</v>
      </c>
      <c r="H3276" s="80">
        <v>0</v>
      </c>
    </row>
    <row r="3277" spans="2:8" x14ac:dyDescent="0.6">
      <c r="B3277" s="75" t="s">
        <v>168</v>
      </c>
      <c r="C3277" s="75" t="str">
        <f t="shared" si="51"/>
        <v>Ohio Cincinnati Arch</v>
      </c>
      <c r="D3277" s="97" t="s">
        <v>395</v>
      </c>
      <c r="E3277" s="83" t="s">
        <v>316</v>
      </c>
      <c r="F3277" s="82">
        <v>-19.405264064733323</v>
      </c>
      <c r="G3277" s="81">
        <v>0</v>
      </c>
      <c r="H3277" s="80">
        <v>0</v>
      </c>
    </row>
    <row r="3278" spans="2:8" x14ac:dyDescent="0.6">
      <c r="B3278" s="75" t="s">
        <v>168</v>
      </c>
      <c r="C3278" s="75" t="str">
        <f t="shared" si="51"/>
        <v>Ohio Cincinnati Arch</v>
      </c>
      <c r="D3278" s="97" t="s">
        <v>395</v>
      </c>
      <c r="E3278" s="83" t="s">
        <v>315</v>
      </c>
      <c r="F3278" s="82">
        <v>-19.395264064733322</v>
      </c>
      <c r="G3278" s="81">
        <v>0</v>
      </c>
      <c r="H3278" s="80">
        <v>0</v>
      </c>
    </row>
    <row r="3279" spans="2:8" x14ac:dyDescent="0.6">
      <c r="B3279" s="75" t="s">
        <v>168</v>
      </c>
      <c r="C3279" s="75" t="str">
        <f t="shared" si="51"/>
        <v>Ohio Cincinnati Arch</v>
      </c>
      <c r="D3279" s="97" t="s">
        <v>395</v>
      </c>
      <c r="E3279" s="83" t="s">
        <v>314</v>
      </c>
      <c r="F3279" s="82">
        <v>-14.553948048549994</v>
      </c>
      <c r="G3279" s="81">
        <v>0</v>
      </c>
      <c r="H3279" s="80">
        <v>0</v>
      </c>
    </row>
    <row r="3280" spans="2:8" x14ac:dyDescent="0.6">
      <c r="B3280" s="75" t="s">
        <v>168</v>
      </c>
      <c r="C3280" s="75" t="str">
        <f t="shared" si="51"/>
        <v>Ohio Cincinnati Arch</v>
      </c>
      <c r="D3280" s="97" t="s">
        <v>395</v>
      </c>
      <c r="E3280" s="83" t="s">
        <v>313</v>
      </c>
      <c r="F3280" s="82">
        <v>-14.543948048549995</v>
      </c>
      <c r="G3280" s="81">
        <v>0</v>
      </c>
      <c r="H3280" s="80">
        <v>0</v>
      </c>
    </row>
    <row r="3281" spans="2:8" x14ac:dyDescent="0.6">
      <c r="B3281" s="75" t="s">
        <v>168</v>
      </c>
      <c r="C3281" s="75" t="str">
        <f t="shared" si="51"/>
        <v>Ohio Cincinnati Arch</v>
      </c>
      <c r="D3281" s="97" t="s">
        <v>395</v>
      </c>
      <c r="E3281" s="83" t="s">
        <v>312</v>
      </c>
      <c r="F3281" s="82">
        <v>-9.7026320323666617</v>
      </c>
      <c r="G3281" s="81">
        <v>0</v>
      </c>
      <c r="H3281" s="80">
        <v>0</v>
      </c>
    </row>
    <row r="3282" spans="2:8" x14ac:dyDescent="0.6">
      <c r="B3282" s="75" t="s">
        <v>168</v>
      </c>
      <c r="C3282" s="75" t="str">
        <f t="shared" si="51"/>
        <v>Ohio Cincinnati Arch</v>
      </c>
      <c r="D3282" s="97" t="s">
        <v>395</v>
      </c>
      <c r="E3282" s="83" t="s">
        <v>311</v>
      </c>
      <c r="F3282" s="82">
        <v>-9.6926320323666619</v>
      </c>
      <c r="G3282" s="81">
        <v>0</v>
      </c>
      <c r="H3282" s="80">
        <v>0</v>
      </c>
    </row>
    <row r="3283" spans="2:8" x14ac:dyDescent="0.6">
      <c r="B3283" s="75" t="s">
        <v>168</v>
      </c>
      <c r="C3283" s="75" t="str">
        <f t="shared" si="51"/>
        <v>Ohio Cincinnati Arch</v>
      </c>
      <c r="D3283" s="97" t="s">
        <v>395</v>
      </c>
      <c r="E3283" s="83" t="s">
        <v>310</v>
      </c>
      <c r="F3283" s="82">
        <v>-4.8513160161833309</v>
      </c>
      <c r="G3283" s="81">
        <v>0</v>
      </c>
      <c r="H3283" s="80">
        <v>0</v>
      </c>
    </row>
    <row r="3284" spans="2:8" x14ac:dyDescent="0.6">
      <c r="B3284" s="75" t="s">
        <v>168</v>
      </c>
      <c r="C3284" s="75" t="str">
        <f t="shared" si="51"/>
        <v>Ohio Cincinnati Arch</v>
      </c>
      <c r="D3284" s="97" t="s">
        <v>395</v>
      </c>
      <c r="E3284" s="83" t="s">
        <v>309</v>
      </c>
      <c r="F3284" s="82">
        <v>-4.8413160161833311</v>
      </c>
      <c r="G3284" s="81">
        <v>0</v>
      </c>
      <c r="H3284" s="80">
        <v>0</v>
      </c>
    </row>
    <row r="3285" spans="2:8" x14ac:dyDescent="0.6">
      <c r="B3285" s="75" t="s">
        <v>168</v>
      </c>
      <c r="C3285" s="75" t="str">
        <f t="shared" si="51"/>
        <v>Ohio Cincinnati Arch</v>
      </c>
      <c r="D3285" s="97" t="s">
        <v>395</v>
      </c>
      <c r="E3285" s="83" t="s">
        <v>308</v>
      </c>
      <c r="F3285" s="82">
        <v>0</v>
      </c>
      <c r="G3285" s="81">
        <v>0</v>
      </c>
      <c r="H3285" s="80">
        <v>0</v>
      </c>
    </row>
    <row r="3286" spans="2:8" x14ac:dyDescent="0.6">
      <c r="B3286" s="75" t="s">
        <v>168</v>
      </c>
      <c r="C3286" s="75" t="str">
        <f t="shared" si="51"/>
        <v>Ohio Cincinnati Arch</v>
      </c>
      <c r="D3286" s="97" t="s">
        <v>395</v>
      </c>
      <c r="E3286" s="83" t="s">
        <v>307</v>
      </c>
      <c r="F3286" s="82">
        <v>0.01</v>
      </c>
      <c r="G3286" s="81">
        <v>0</v>
      </c>
      <c r="H3286" s="80">
        <v>0</v>
      </c>
    </row>
    <row r="3287" spans="2:8" x14ac:dyDescent="0.6">
      <c r="B3287" s="75" t="s">
        <v>168</v>
      </c>
      <c r="C3287" s="75" t="str">
        <f t="shared" si="51"/>
        <v>Ohio Cincinnati Arch</v>
      </c>
      <c r="D3287" s="97" t="s">
        <v>395</v>
      </c>
      <c r="E3287" s="83" t="s">
        <v>306</v>
      </c>
      <c r="F3287" s="82">
        <v>4.8513160161833309</v>
      </c>
      <c r="G3287" s="81">
        <v>0</v>
      </c>
      <c r="H3287" s="80">
        <v>0</v>
      </c>
    </row>
    <row r="3288" spans="2:8" x14ac:dyDescent="0.6">
      <c r="B3288" s="75" t="s">
        <v>168</v>
      </c>
      <c r="C3288" s="75" t="str">
        <f t="shared" si="51"/>
        <v>Ohio Cincinnati Arch</v>
      </c>
      <c r="D3288" s="97" t="s">
        <v>395</v>
      </c>
      <c r="E3288" s="83" t="s">
        <v>305</v>
      </c>
      <c r="F3288" s="82">
        <v>4.8613160161833306</v>
      </c>
      <c r="G3288" s="81">
        <v>1.1482412488761952E-2</v>
      </c>
      <c r="H3288" s="80">
        <v>0.57412062443809764</v>
      </c>
    </row>
    <row r="3289" spans="2:8" x14ac:dyDescent="0.6">
      <c r="B3289" s="75" t="s">
        <v>168</v>
      </c>
      <c r="C3289" s="75" t="str">
        <f t="shared" si="51"/>
        <v>Ohio Cincinnati Arch</v>
      </c>
      <c r="D3289" s="97" t="s">
        <v>395</v>
      </c>
      <c r="E3289" s="83" t="s">
        <v>304</v>
      </c>
      <c r="F3289" s="82">
        <v>9.7026320323666617</v>
      </c>
      <c r="G3289" s="81">
        <v>0</v>
      </c>
      <c r="H3289" s="80">
        <v>0</v>
      </c>
    </row>
    <row r="3290" spans="2:8" x14ac:dyDescent="0.6">
      <c r="B3290" s="75" t="s">
        <v>168</v>
      </c>
      <c r="C3290" s="75" t="str">
        <f t="shared" si="51"/>
        <v>Ohio Cincinnati Arch</v>
      </c>
      <c r="D3290" s="97" t="s">
        <v>395</v>
      </c>
      <c r="E3290" s="83" t="s">
        <v>303</v>
      </c>
      <c r="F3290" s="82">
        <v>9.7126320323666615</v>
      </c>
      <c r="G3290" s="81">
        <v>0</v>
      </c>
      <c r="H3290" s="80">
        <v>0</v>
      </c>
    </row>
    <row r="3291" spans="2:8" x14ac:dyDescent="0.6">
      <c r="B3291" s="75" t="s">
        <v>168</v>
      </c>
      <c r="C3291" s="75" t="str">
        <f t="shared" si="51"/>
        <v>Ohio Cincinnati Arch</v>
      </c>
      <c r="D3291" s="97" t="s">
        <v>395</v>
      </c>
      <c r="E3291" s="83" t="s">
        <v>302</v>
      </c>
      <c r="F3291" s="82">
        <v>14.553948048549994</v>
      </c>
      <c r="G3291" s="81">
        <v>0</v>
      </c>
      <c r="H3291" s="80">
        <v>0</v>
      </c>
    </row>
    <row r="3292" spans="2:8" x14ac:dyDescent="0.6">
      <c r="B3292" s="75" t="s">
        <v>168</v>
      </c>
      <c r="C3292" s="75" t="str">
        <f t="shared" si="51"/>
        <v>Ohio Cincinnati Arch</v>
      </c>
      <c r="D3292" s="97" t="s">
        <v>395</v>
      </c>
      <c r="E3292" s="83" t="s">
        <v>301</v>
      </c>
      <c r="F3292" s="82">
        <v>14.563948048549994</v>
      </c>
      <c r="G3292" s="81">
        <v>0</v>
      </c>
      <c r="H3292" s="80">
        <v>0</v>
      </c>
    </row>
    <row r="3293" spans="2:8" x14ac:dyDescent="0.6">
      <c r="B3293" s="75" t="s">
        <v>168</v>
      </c>
      <c r="C3293" s="75" t="str">
        <f t="shared" si="51"/>
        <v>Ohio Cincinnati Arch</v>
      </c>
      <c r="D3293" s="97" t="s">
        <v>395</v>
      </c>
      <c r="E3293" s="83" t="s">
        <v>300</v>
      </c>
      <c r="F3293" s="82">
        <v>19.405264064733323</v>
      </c>
      <c r="G3293" s="81">
        <v>0</v>
      </c>
      <c r="H3293" s="80">
        <v>0</v>
      </c>
    </row>
    <row r="3294" spans="2:8" x14ac:dyDescent="0.6">
      <c r="B3294" s="75" t="s">
        <v>168</v>
      </c>
      <c r="C3294" s="75" t="str">
        <f t="shared" si="51"/>
        <v>Ohio Cincinnati Arch</v>
      </c>
      <c r="D3294" s="97" t="s">
        <v>395</v>
      </c>
      <c r="E3294" s="83" t="s">
        <v>299</v>
      </c>
      <c r="F3294" s="82">
        <v>19.415264064733325</v>
      </c>
      <c r="G3294" s="81">
        <v>0.24756037179129109</v>
      </c>
      <c r="H3294" s="80">
        <v>12.378018589564554</v>
      </c>
    </row>
    <row r="3295" spans="2:8" x14ac:dyDescent="0.6">
      <c r="B3295" s="75" t="s">
        <v>168</v>
      </c>
      <c r="C3295" s="75" t="str">
        <f t="shared" si="51"/>
        <v>Ohio Cincinnati Arch</v>
      </c>
      <c r="D3295" s="97" t="s">
        <v>395</v>
      </c>
      <c r="E3295" s="83" t="s">
        <v>298</v>
      </c>
      <c r="F3295" s="82">
        <v>24.256580080916656</v>
      </c>
      <c r="G3295" s="81">
        <v>0</v>
      </c>
      <c r="H3295" s="80">
        <v>0</v>
      </c>
    </row>
    <row r="3296" spans="2:8" x14ac:dyDescent="0.6">
      <c r="B3296" s="75" t="s">
        <v>168</v>
      </c>
      <c r="C3296" s="75" t="str">
        <f t="shared" si="51"/>
        <v>Ohio Cincinnati Arch</v>
      </c>
      <c r="D3296" s="97" t="s">
        <v>395</v>
      </c>
      <c r="E3296" s="83" t="s">
        <v>297</v>
      </c>
      <c r="F3296" s="82">
        <v>24.266580080916658</v>
      </c>
      <c r="G3296" s="81">
        <v>0.12181230093280548</v>
      </c>
      <c r="H3296" s="80">
        <v>6.0906150466402744</v>
      </c>
    </row>
    <row r="3297" spans="2:8" x14ac:dyDescent="0.6">
      <c r="B3297" s="75" t="s">
        <v>168</v>
      </c>
      <c r="C3297" s="75" t="str">
        <f t="shared" si="51"/>
        <v>Ohio Cincinnati Arch</v>
      </c>
      <c r="D3297" s="97" t="s">
        <v>395</v>
      </c>
      <c r="E3297" s="83" t="s">
        <v>296</v>
      </c>
      <c r="F3297" s="82">
        <v>29.107896097099989</v>
      </c>
      <c r="G3297" s="81">
        <v>0</v>
      </c>
      <c r="H3297" s="80">
        <v>0</v>
      </c>
    </row>
    <row r="3298" spans="2:8" x14ac:dyDescent="0.6">
      <c r="B3298" s="75" t="s">
        <v>168</v>
      </c>
      <c r="C3298" s="75" t="str">
        <f t="shared" si="51"/>
        <v>Ohio Cincinnati Arch</v>
      </c>
      <c r="D3298" s="97" t="s">
        <v>395</v>
      </c>
      <c r="E3298" s="83" t="s">
        <v>295</v>
      </c>
      <c r="F3298" s="82">
        <v>29.11789609709999</v>
      </c>
      <c r="G3298" s="81">
        <v>0.25245206441262247</v>
      </c>
      <c r="H3298" s="80">
        <v>12.622603220631122</v>
      </c>
    </row>
    <row r="3299" spans="2:8" x14ac:dyDescent="0.6">
      <c r="B3299" s="75" t="s">
        <v>168</v>
      </c>
      <c r="C3299" s="75" t="str">
        <f t="shared" si="51"/>
        <v>Ohio Cincinnati Arch</v>
      </c>
      <c r="D3299" s="97" t="s">
        <v>395</v>
      </c>
      <c r="E3299" s="83" t="s">
        <v>294</v>
      </c>
      <c r="F3299" s="82">
        <v>33.959212113283321</v>
      </c>
      <c r="G3299" s="81">
        <v>0</v>
      </c>
      <c r="H3299" s="80">
        <v>0</v>
      </c>
    </row>
    <row r="3300" spans="2:8" x14ac:dyDescent="0.6">
      <c r="B3300" s="75" t="s">
        <v>168</v>
      </c>
      <c r="C3300" s="75" t="str">
        <f t="shared" si="51"/>
        <v>Ohio Cincinnati Arch</v>
      </c>
      <c r="D3300" s="97" t="s">
        <v>395</v>
      </c>
      <c r="E3300" s="83" t="s">
        <v>293</v>
      </c>
      <c r="F3300" s="82">
        <v>33.969212113283319</v>
      </c>
      <c r="G3300" s="81">
        <v>8.6290860595511151E-2</v>
      </c>
      <c r="H3300" s="80">
        <v>4.3145430297755576</v>
      </c>
    </row>
    <row r="3301" spans="2:8" x14ac:dyDescent="0.6">
      <c r="B3301" s="75" t="s">
        <v>168</v>
      </c>
      <c r="C3301" s="75" t="str">
        <f t="shared" si="51"/>
        <v>Ohio Cincinnati Arch</v>
      </c>
      <c r="D3301" s="97" t="s">
        <v>395</v>
      </c>
      <c r="E3301" s="83" t="s">
        <v>292</v>
      </c>
      <c r="F3301" s="82">
        <v>38.810528129466647</v>
      </c>
      <c r="G3301" s="81">
        <v>0</v>
      </c>
      <c r="H3301" s="80">
        <v>0</v>
      </c>
    </row>
    <row r="3302" spans="2:8" x14ac:dyDescent="0.6">
      <c r="B3302" s="75" t="s">
        <v>168</v>
      </c>
      <c r="C3302" s="75" t="str">
        <f t="shared" si="51"/>
        <v>Ohio Cincinnati Arch</v>
      </c>
      <c r="D3302" s="97" t="s">
        <v>395</v>
      </c>
      <c r="E3302" s="83" t="s">
        <v>291</v>
      </c>
      <c r="F3302" s="82">
        <v>38.820528129466645</v>
      </c>
      <c r="G3302" s="81">
        <v>4.699132036670231E-2</v>
      </c>
      <c r="H3302" s="80">
        <v>2.3495660183351159</v>
      </c>
    </row>
    <row r="3303" spans="2:8" x14ac:dyDescent="0.6">
      <c r="B3303" s="75" t="s">
        <v>168</v>
      </c>
      <c r="C3303" s="75" t="str">
        <f t="shared" si="51"/>
        <v>Ohio Cincinnati Arch</v>
      </c>
      <c r="D3303" s="97" t="s">
        <v>395</v>
      </c>
      <c r="E3303" s="83" t="s">
        <v>290</v>
      </c>
      <c r="F3303" s="82">
        <v>43.66184414564998</v>
      </c>
      <c r="G3303" s="81">
        <v>0</v>
      </c>
      <c r="H3303" s="80">
        <v>0</v>
      </c>
    </row>
    <row r="3304" spans="2:8" x14ac:dyDescent="0.6">
      <c r="B3304" s="75" t="s">
        <v>168</v>
      </c>
      <c r="C3304" s="75" t="str">
        <f t="shared" si="51"/>
        <v>Ohio Cincinnati Arch</v>
      </c>
      <c r="D3304" s="97" t="s">
        <v>395</v>
      </c>
      <c r="E3304" s="83" t="s">
        <v>289</v>
      </c>
      <c r="F3304" s="82">
        <v>43.671844145649978</v>
      </c>
      <c r="G3304" s="81">
        <v>8.5362525664700872E-2</v>
      </c>
      <c r="H3304" s="80">
        <v>4.2681262832350439</v>
      </c>
    </row>
    <row r="3305" spans="2:8" x14ac:dyDescent="0.6">
      <c r="B3305" s="75" t="s">
        <v>168</v>
      </c>
      <c r="C3305" s="75" t="str">
        <f t="shared" si="51"/>
        <v>Ohio Cincinnati Arch</v>
      </c>
      <c r="D3305" s="97" t="s">
        <v>395</v>
      </c>
      <c r="E3305" s="83" t="s">
        <v>288</v>
      </c>
      <c r="F3305" s="82">
        <v>48.513160161833312</v>
      </c>
      <c r="G3305" s="81">
        <v>0</v>
      </c>
      <c r="H3305" s="80">
        <v>0</v>
      </c>
    </row>
    <row r="3306" spans="2:8" x14ac:dyDescent="0.6">
      <c r="B3306" s="75" t="s">
        <v>168</v>
      </c>
      <c r="C3306" s="75" t="str">
        <f t="shared" si="51"/>
        <v>Ohio Cincinnati Arch</v>
      </c>
      <c r="D3306" s="97" t="s">
        <v>395</v>
      </c>
      <c r="E3306" s="83" t="s">
        <v>287</v>
      </c>
      <c r="F3306" s="82">
        <v>48.52316016183331</v>
      </c>
      <c r="G3306" s="81">
        <v>7.8127807293700086E-2</v>
      </c>
      <c r="H3306" s="80">
        <v>3.9063903646850049</v>
      </c>
    </row>
    <row r="3307" spans="2:8" x14ac:dyDescent="0.6">
      <c r="B3307" s="75" t="s">
        <v>168</v>
      </c>
      <c r="C3307" s="75" t="str">
        <f t="shared" si="51"/>
        <v>Ohio Cincinnati Arch</v>
      </c>
      <c r="D3307" s="97" t="s">
        <v>395</v>
      </c>
      <c r="E3307" s="83" t="s">
        <v>286</v>
      </c>
      <c r="F3307" s="82">
        <v>53.364476178016645</v>
      </c>
      <c r="G3307" s="81">
        <v>0</v>
      </c>
      <c r="H3307" s="80">
        <v>0</v>
      </c>
    </row>
    <row r="3308" spans="2:8" x14ac:dyDescent="0.6">
      <c r="B3308" s="75" t="s">
        <v>168</v>
      </c>
      <c r="C3308" s="75" t="str">
        <f t="shared" si="51"/>
        <v>Ohio Cincinnati Arch</v>
      </c>
      <c r="D3308" s="97" t="s">
        <v>395</v>
      </c>
      <c r="E3308" s="83" t="s">
        <v>285</v>
      </c>
      <c r="F3308" s="82">
        <v>53.374476178016643</v>
      </c>
      <c r="G3308" s="81">
        <v>4.3987352920967608E-2</v>
      </c>
      <c r="H3308" s="80">
        <v>2.1993676460483802</v>
      </c>
    </row>
    <row r="3309" spans="2:8" x14ac:dyDescent="0.6">
      <c r="B3309" s="75" t="s">
        <v>168</v>
      </c>
      <c r="C3309" s="75" t="str">
        <f t="shared" si="51"/>
        <v>Ohio Cincinnati Arch</v>
      </c>
      <c r="D3309" s="97" t="s">
        <v>395</v>
      </c>
      <c r="E3309" s="83" t="s">
        <v>284</v>
      </c>
      <c r="F3309" s="82">
        <v>58.215792194199977</v>
      </c>
      <c r="G3309" s="81">
        <v>0</v>
      </c>
      <c r="H3309" s="80">
        <v>0</v>
      </c>
    </row>
    <row r="3310" spans="2:8" ht="13.75" thickBot="1" x14ac:dyDescent="0.75">
      <c r="B3310" s="75" t="s">
        <v>168</v>
      </c>
      <c r="C3310" s="75" t="str">
        <f t="shared" si="51"/>
        <v>Ohio Cincinnati Arch</v>
      </c>
      <c r="D3310" s="98" t="s">
        <v>395</v>
      </c>
      <c r="E3310" s="79" t="s">
        <v>282</v>
      </c>
      <c r="F3310" s="78">
        <v>58.225792194199975</v>
      </c>
      <c r="G3310" s="77">
        <v>0.2878576663965432</v>
      </c>
      <c r="H3310" s="76">
        <v>14.39288331982716</v>
      </c>
    </row>
    <row r="3311" spans="2:8" x14ac:dyDescent="0.6">
      <c r="B3311" s="75" t="s">
        <v>170</v>
      </c>
      <c r="C3311" s="75" t="str">
        <f t="shared" si="51"/>
        <v>Oklahoma Anadarko Basin</v>
      </c>
      <c r="D3311" s="96" t="s">
        <v>394</v>
      </c>
      <c r="E3311" s="87" t="s">
        <v>320</v>
      </c>
      <c r="F3311" s="86">
        <v>-29.107896097099989</v>
      </c>
      <c r="G3311" s="85">
        <v>0.84152450323040984</v>
      </c>
      <c r="H3311" s="84">
        <v>42.07622516152049</v>
      </c>
    </row>
    <row r="3312" spans="2:8" x14ac:dyDescent="0.6">
      <c r="B3312" s="75" t="s">
        <v>170</v>
      </c>
      <c r="C3312" s="75" t="str">
        <f t="shared" si="51"/>
        <v>Oklahoma Anadarko Basin</v>
      </c>
      <c r="D3312" s="97" t="s">
        <v>394</v>
      </c>
      <c r="E3312" s="83" t="s">
        <v>319</v>
      </c>
      <c r="F3312" s="82">
        <v>-29.097896097099987</v>
      </c>
      <c r="G3312" s="81">
        <v>0</v>
      </c>
      <c r="H3312" s="80">
        <v>0</v>
      </c>
    </row>
    <row r="3313" spans="2:8" x14ac:dyDescent="0.6">
      <c r="B3313" s="75" t="s">
        <v>170</v>
      </c>
      <c r="C3313" s="75" t="str">
        <f t="shared" si="51"/>
        <v>Oklahoma Anadarko Basin</v>
      </c>
      <c r="D3313" s="97" t="s">
        <v>394</v>
      </c>
      <c r="E3313" s="83" t="s">
        <v>318</v>
      </c>
      <c r="F3313" s="82">
        <v>-24.256580080916656</v>
      </c>
      <c r="G3313" s="81">
        <v>7.5408984666555712E-2</v>
      </c>
      <c r="H3313" s="80">
        <v>3.7704492333277857</v>
      </c>
    </row>
    <row r="3314" spans="2:8" x14ac:dyDescent="0.6">
      <c r="B3314" s="75" t="s">
        <v>170</v>
      </c>
      <c r="C3314" s="75" t="str">
        <f t="shared" si="51"/>
        <v>Oklahoma Anadarko Basin</v>
      </c>
      <c r="D3314" s="97" t="s">
        <v>394</v>
      </c>
      <c r="E3314" s="83" t="s">
        <v>317</v>
      </c>
      <c r="F3314" s="82">
        <v>-24.246580080916655</v>
      </c>
      <c r="G3314" s="81">
        <v>0</v>
      </c>
      <c r="H3314" s="80">
        <v>0</v>
      </c>
    </row>
    <row r="3315" spans="2:8" x14ac:dyDescent="0.6">
      <c r="B3315" s="75" t="s">
        <v>170</v>
      </c>
      <c r="C3315" s="75" t="str">
        <f t="shared" si="51"/>
        <v>Oklahoma Anadarko Basin</v>
      </c>
      <c r="D3315" s="97" t="s">
        <v>394</v>
      </c>
      <c r="E3315" s="83" t="s">
        <v>316</v>
      </c>
      <c r="F3315" s="82">
        <v>-19.405264064733323</v>
      </c>
      <c r="G3315" s="81">
        <v>9.7099983801810091E-2</v>
      </c>
      <c r="H3315" s="80">
        <v>4.8549991900905045</v>
      </c>
    </row>
    <row r="3316" spans="2:8" x14ac:dyDescent="0.6">
      <c r="B3316" s="75" t="s">
        <v>170</v>
      </c>
      <c r="C3316" s="75" t="str">
        <f t="shared" si="51"/>
        <v>Oklahoma Anadarko Basin</v>
      </c>
      <c r="D3316" s="97" t="s">
        <v>394</v>
      </c>
      <c r="E3316" s="83" t="s">
        <v>315</v>
      </c>
      <c r="F3316" s="82">
        <v>-19.395264064733322</v>
      </c>
      <c r="G3316" s="81">
        <v>0</v>
      </c>
      <c r="H3316" s="80">
        <v>0</v>
      </c>
    </row>
    <row r="3317" spans="2:8" x14ac:dyDescent="0.6">
      <c r="B3317" s="75" t="s">
        <v>170</v>
      </c>
      <c r="C3317" s="75" t="str">
        <f t="shared" si="51"/>
        <v>Oklahoma Anadarko Basin</v>
      </c>
      <c r="D3317" s="97" t="s">
        <v>394</v>
      </c>
      <c r="E3317" s="83" t="s">
        <v>314</v>
      </c>
      <c r="F3317" s="82">
        <v>-14.553948048549994</v>
      </c>
      <c r="G3317" s="81">
        <v>0.18301365955160789</v>
      </c>
      <c r="H3317" s="80">
        <v>9.1506829775803968</v>
      </c>
    </row>
    <row r="3318" spans="2:8" x14ac:dyDescent="0.6">
      <c r="B3318" s="75" t="s">
        <v>170</v>
      </c>
      <c r="C3318" s="75" t="str">
        <f t="shared" si="51"/>
        <v>Oklahoma Anadarko Basin</v>
      </c>
      <c r="D3318" s="97" t="s">
        <v>394</v>
      </c>
      <c r="E3318" s="83" t="s">
        <v>313</v>
      </c>
      <c r="F3318" s="82">
        <v>-14.543948048549995</v>
      </c>
      <c r="G3318" s="81">
        <v>0</v>
      </c>
      <c r="H3318" s="80">
        <v>0</v>
      </c>
    </row>
    <row r="3319" spans="2:8" x14ac:dyDescent="0.6">
      <c r="B3319" s="75" t="s">
        <v>170</v>
      </c>
      <c r="C3319" s="75" t="str">
        <f t="shared" si="51"/>
        <v>Oklahoma Anadarko Basin</v>
      </c>
      <c r="D3319" s="97" t="s">
        <v>394</v>
      </c>
      <c r="E3319" s="83" t="s">
        <v>312</v>
      </c>
      <c r="F3319" s="82">
        <v>-9.7026320323666617</v>
      </c>
      <c r="G3319" s="81">
        <v>0.33432338223416158</v>
      </c>
      <c r="H3319" s="80">
        <v>16.71616911170808</v>
      </c>
    </row>
    <row r="3320" spans="2:8" x14ac:dyDescent="0.6">
      <c r="B3320" s="75" t="s">
        <v>170</v>
      </c>
      <c r="C3320" s="75" t="str">
        <f t="shared" si="51"/>
        <v>Oklahoma Anadarko Basin</v>
      </c>
      <c r="D3320" s="97" t="s">
        <v>394</v>
      </c>
      <c r="E3320" s="83" t="s">
        <v>311</v>
      </c>
      <c r="F3320" s="82">
        <v>-9.6926320323666619</v>
      </c>
      <c r="G3320" s="81">
        <v>0</v>
      </c>
      <c r="H3320" s="80">
        <v>0</v>
      </c>
    </row>
    <row r="3321" spans="2:8" x14ac:dyDescent="0.6">
      <c r="B3321" s="75" t="s">
        <v>170</v>
      </c>
      <c r="C3321" s="75" t="str">
        <f t="shared" si="51"/>
        <v>Oklahoma Anadarko Basin</v>
      </c>
      <c r="D3321" s="97" t="s">
        <v>394</v>
      </c>
      <c r="E3321" s="83" t="s">
        <v>310</v>
      </c>
      <c r="F3321" s="82">
        <v>-4.8513160161833309</v>
      </c>
      <c r="G3321" s="81">
        <v>9.6088638510286997E-2</v>
      </c>
      <c r="H3321" s="80">
        <v>4.8044319255143497</v>
      </c>
    </row>
    <row r="3322" spans="2:8" x14ac:dyDescent="0.6">
      <c r="B3322" s="75" t="s">
        <v>170</v>
      </c>
      <c r="C3322" s="75" t="str">
        <f t="shared" si="51"/>
        <v>Oklahoma Anadarko Basin</v>
      </c>
      <c r="D3322" s="97" t="s">
        <v>394</v>
      </c>
      <c r="E3322" s="83" t="s">
        <v>309</v>
      </c>
      <c r="F3322" s="82">
        <v>-4.8413160161833311</v>
      </c>
      <c r="G3322" s="81">
        <v>0</v>
      </c>
      <c r="H3322" s="80">
        <v>0</v>
      </c>
    </row>
    <row r="3323" spans="2:8" x14ac:dyDescent="0.6">
      <c r="B3323" s="75" t="s">
        <v>170</v>
      </c>
      <c r="C3323" s="75" t="str">
        <f t="shared" si="51"/>
        <v>Oklahoma Anadarko Basin</v>
      </c>
      <c r="D3323" s="97" t="s">
        <v>394</v>
      </c>
      <c r="E3323" s="83" t="s">
        <v>308</v>
      </c>
      <c r="F3323" s="82">
        <v>0</v>
      </c>
      <c r="G3323" s="81">
        <v>7.7359741172171329E-2</v>
      </c>
      <c r="H3323" s="80">
        <v>3.8679870586085663</v>
      </c>
    </row>
    <row r="3324" spans="2:8" x14ac:dyDescent="0.6">
      <c r="B3324" s="75" t="s">
        <v>170</v>
      </c>
      <c r="C3324" s="75" t="str">
        <f t="shared" si="51"/>
        <v>Oklahoma Anadarko Basin</v>
      </c>
      <c r="D3324" s="97" t="s">
        <v>394</v>
      </c>
      <c r="E3324" s="83" t="s">
        <v>307</v>
      </c>
      <c r="F3324" s="82">
        <v>0.01</v>
      </c>
      <c r="G3324" s="81">
        <v>0</v>
      </c>
      <c r="H3324" s="80">
        <v>0</v>
      </c>
    </row>
    <row r="3325" spans="2:8" x14ac:dyDescent="0.6">
      <c r="B3325" s="75" t="s">
        <v>170</v>
      </c>
      <c r="C3325" s="75" t="str">
        <f t="shared" si="51"/>
        <v>Oklahoma Anadarko Basin</v>
      </c>
      <c r="D3325" s="97" t="s">
        <v>394</v>
      </c>
      <c r="E3325" s="83" t="s">
        <v>306</v>
      </c>
      <c r="F3325" s="82">
        <v>4.8513160161833309</v>
      </c>
      <c r="G3325" s="81">
        <v>4.775503348548548E-2</v>
      </c>
      <c r="H3325" s="80">
        <v>2.3877516742742739</v>
      </c>
    </row>
    <row r="3326" spans="2:8" x14ac:dyDescent="0.6">
      <c r="B3326" s="75" t="s">
        <v>170</v>
      </c>
      <c r="C3326" s="75" t="str">
        <f t="shared" si="51"/>
        <v>Oklahoma Anadarko Basin</v>
      </c>
      <c r="D3326" s="97" t="s">
        <v>394</v>
      </c>
      <c r="E3326" s="83" t="s">
        <v>305</v>
      </c>
      <c r="F3326" s="82">
        <v>4.8613160161833306</v>
      </c>
      <c r="G3326" s="81">
        <v>8.2943414262108509E-2</v>
      </c>
      <c r="H3326" s="80">
        <v>4.1471707131054254</v>
      </c>
    </row>
    <row r="3327" spans="2:8" x14ac:dyDescent="0.6">
      <c r="B3327" s="75" t="s">
        <v>170</v>
      </c>
      <c r="C3327" s="75" t="str">
        <f t="shared" si="51"/>
        <v>Oklahoma Anadarko Basin</v>
      </c>
      <c r="D3327" s="97" t="s">
        <v>394</v>
      </c>
      <c r="E3327" s="83" t="s">
        <v>304</v>
      </c>
      <c r="F3327" s="82">
        <v>9.7026320323666617</v>
      </c>
      <c r="G3327" s="81">
        <v>1.5739185857607123E-2</v>
      </c>
      <c r="H3327" s="80">
        <v>0.78695929288035626</v>
      </c>
    </row>
    <row r="3328" spans="2:8" x14ac:dyDescent="0.6">
      <c r="B3328" s="75" t="s">
        <v>170</v>
      </c>
      <c r="C3328" s="75" t="str">
        <f t="shared" si="51"/>
        <v>Oklahoma Anadarko Basin</v>
      </c>
      <c r="D3328" s="97" t="s">
        <v>394</v>
      </c>
      <c r="E3328" s="83" t="s">
        <v>303</v>
      </c>
      <c r="F3328" s="82">
        <v>9.7126320323666615</v>
      </c>
      <c r="G3328" s="81">
        <v>261.78126646985703</v>
      </c>
      <c r="H3328" s="80">
        <v>13089.06332349285</v>
      </c>
    </row>
    <row r="3329" spans="2:8" x14ac:dyDescent="0.6">
      <c r="B3329" s="75" t="s">
        <v>170</v>
      </c>
      <c r="C3329" s="75" t="str">
        <f t="shared" si="51"/>
        <v>Oklahoma Anadarko Basin</v>
      </c>
      <c r="D3329" s="97" t="s">
        <v>394</v>
      </c>
      <c r="E3329" s="83" t="s">
        <v>302</v>
      </c>
      <c r="F3329" s="82">
        <v>14.553948048549994</v>
      </c>
      <c r="G3329" s="81">
        <v>0</v>
      </c>
      <c r="H3329" s="80">
        <v>0</v>
      </c>
    </row>
    <row r="3330" spans="2:8" x14ac:dyDescent="0.6">
      <c r="B3330" s="75" t="s">
        <v>170</v>
      </c>
      <c r="C3330" s="75" t="str">
        <f t="shared" si="51"/>
        <v>Oklahoma Anadarko Basin</v>
      </c>
      <c r="D3330" s="97" t="s">
        <v>394</v>
      </c>
      <c r="E3330" s="83" t="s">
        <v>301</v>
      </c>
      <c r="F3330" s="82">
        <v>14.563948048549994</v>
      </c>
      <c r="G3330" s="81">
        <v>153.39619994787051</v>
      </c>
      <c r="H3330" s="80">
        <v>7669.809997393525</v>
      </c>
    </row>
    <row r="3331" spans="2:8" x14ac:dyDescent="0.6">
      <c r="B3331" s="75" t="s">
        <v>170</v>
      </c>
      <c r="C3331" s="75" t="str">
        <f t="shared" si="51"/>
        <v>Oklahoma Anadarko Basin</v>
      </c>
      <c r="D3331" s="97" t="s">
        <v>394</v>
      </c>
      <c r="E3331" s="83" t="s">
        <v>300</v>
      </c>
      <c r="F3331" s="82">
        <v>19.405264064733323</v>
      </c>
      <c r="G3331" s="81">
        <v>3.567751943867304E-2</v>
      </c>
      <c r="H3331" s="80">
        <v>1.7838759719336519</v>
      </c>
    </row>
    <row r="3332" spans="2:8" x14ac:dyDescent="0.6">
      <c r="B3332" s="75" t="s">
        <v>170</v>
      </c>
      <c r="C3332" s="75" t="str">
        <f t="shared" si="51"/>
        <v>Oklahoma Anadarko Basin</v>
      </c>
      <c r="D3332" s="97" t="s">
        <v>394</v>
      </c>
      <c r="E3332" s="83" t="s">
        <v>299</v>
      </c>
      <c r="F3332" s="82">
        <v>19.415264064733325</v>
      </c>
      <c r="G3332" s="81">
        <v>23.90736167435271</v>
      </c>
      <c r="H3332" s="80">
        <v>1195.3680837176355</v>
      </c>
    </row>
    <row r="3333" spans="2:8" x14ac:dyDescent="0.6">
      <c r="B3333" s="75" t="s">
        <v>170</v>
      </c>
      <c r="C3333" s="75" t="str">
        <f t="shared" ref="C3333:C3396" si="52">IF(D3333="",C3332,D3333)</f>
        <v>Oklahoma Anadarko Basin</v>
      </c>
      <c r="D3333" s="97" t="s">
        <v>394</v>
      </c>
      <c r="E3333" s="83" t="s">
        <v>298</v>
      </c>
      <c r="F3333" s="82">
        <v>24.256580080916656</v>
      </c>
      <c r="G3333" s="81">
        <v>0</v>
      </c>
      <c r="H3333" s="80">
        <v>0</v>
      </c>
    </row>
    <row r="3334" spans="2:8" x14ac:dyDescent="0.6">
      <c r="B3334" s="75" t="s">
        <v>170</v>
      </c>
      <c r="C3334" s="75" t="str">
        <f t="shared" si="52"/>
        <v>Oklahoma Anadarko Basin</v>
      </c>
      <c r="D3334" s="97" t="s">
        <v>394</v>
      </c>
      <c r="E3334" s="83" t="s">
        <v>297</v>
      </c>
      <c r="F3334" s="82">
        <v>24.266580080916658</v>
      </c>
      <c r="G3334" s="81">
        <v>13.840556635156259</v>
      </c>
      <c r="H3334" s="80">
        <v>692.02783175781292</v>
      </c>
    </row>
    <row r="3335" spans="2:8" x14ac:dyDescent="0.6">
      <c r="B3335" s="75" t="s">
        <v>170</v>
      </c>
      <c r="C3335" s="75" t="str">
        <f t="shared" si="52"/>
        <v>Oklahoma Anadarko Basin</v>
      </c>
      <c r="D3335" s="97" t="s">
        <v>394</v>
      </c>
      <c r="E3335" s="83" t="s">
        <v>296</v>
      </c>
      <c r="F3335" s="82">
        <v>29.107896097099989</v>
      </c>
      <c r="G3335" s="81">
        <v>0</v>
      </c>
      <c r="H3335" s="80">
        <v>0</v>
      </c>
    </row>
    <row r="3336" spans="2:8" x14ac:dyDescent="0.6">
      <c r="B3336" s="75" t="s">
        <v>170</v>
      </c>
      <c r="C3336" s="75" t="str">
        <f t="shared" si="52"/>
        <v>Oklahoma Anadarko Basin</v>
      </c>
      <c r="D3336" s="97" t="s">
        <v>394</v>
      </c>
      <c r="E3336" s="83" t="s">
        <v>295</v>
      </c>
      <c r="F3336" s="82">
        <v>29.11789609709999</v>
      </c>
      <c r="G3336" s="81">
        <v>1.2876447219065372</v>
      </c>
      <c r="H3336" s="80">
        <v>64.38223609532686</v>
      </c>
    </row>
    <row r="3337" spans="2:8" x14ac:dyDescent="0.6">
      <c r="B3337" s="75" t="s">
        <v>170</v>
      </c>
      <c r="C3337" s="75" t="str">
        <f t="shared" si="52"/>
        <v>Oklahoma Anadarko Basin</v>
      </c>
      <c r="D3337" s="97" t="s">
        <v>394</v>
      </c>
      <c r="E3337" s="83" t="s">
        <v>294</v>
      </c>
      <c r="F3337" s="82">
        <v>33.959212113283321</v>
      </c>
      <c r="G3337" s="81">
        <v>0</v>
      </c>
      <c r="H3337" s="80">
        <v>0</v>
      </c>
    </row>
    <row r="3338" spans="2:8" x14ac:dyDescent="0.6">
      <c r="B3338" s="75" t="s">
        <v>170</v>
      </c>
      <c r="C3338" s="75" t="str">
        <f t="shared" si="52"/>
        <v>Oklahoma Anadarko Basin</v>
      </c>
      <c r="D3338" s="97" t="s">
        <v>394</v>
      </c>
      <c r="E3338" s="83" t="s">
        <v>293</v>
      </c>
      <c r="F3338" s="82">
        <v>33.969212113283319</v>
      </c>
      <c r="G3338" s="81">
        <v>0.68598956960320545</v>
      </c>
      <c r="H3338" s="80">
        <v>34.299478480160268</v>
      </c>
    </row>
    <row r="3339" spans="2:8" x14ac:dyDescent="0.6">
      <c r="B3339" s="75" t="s">
        <v>170</v>
      </c>
      <c r="C3339" s="75" t="str">
        <f t="shared" si="52"/>
        <v>Oklahoma Anadarko Basin</v>
      </c>
      <c r="D3339" s="97" t="s">
        <v>394</v>
      </c>
      <c r="E3339" s="83" t="s">
        <v>292</v>
      </c>
      <c r="F3339" s="82">
        <v>38.810528129466647</v>
      </c>
      <c r="G3339" s="81">
        <v>0</v>
      </c>
      <c r="H3339" s="80">
        <v>0</v>
      </c>
    </row>
    <row r="3340" spans="2:8" x14ac:dyDescent="0.6">
      <c r="B3340" s="75" t="s">
        <v>170</v>
      </c>
      <c r="C3340" s="75" t="str">
        <f t="shared" si="52"/>
        <v>Oklahoma Anadarko Basin</v>
      </c>
      <c r="D3340" s="97" t="s">
        <v>394</v>
      </c>
      <c r="E3340" s="83" t="s">
        <v>291</v>
      </c>
      <c r="F3340" s="82">
        <v>38.820528129466645</v>
      </c>
      <c r="G3340" s="81">
        <v>0.32170730585670176</v>
      </c>
      <c r="H3340" s="80">
        <v>16.085365292835085</v>
      </c>
    </row>
    <row r="3341" spans="2:8" x14ac:dyDescent="0.6">
      <c r="B3341" s="75" t="s">
        <v>170</v>
      </c>
      <c r="C3341" s="75" t="str">
        <f t="shared" si="52"/>
        <v>Oklahoma Anadarko Basin</v>
      </c>
      <c r="D3341" s="97" t="s">
        <v>394</v>
      </c>
      <c r="E3341" s="83" t="s">
        <v>290</v>
      </c>
      <c r="F3341" s="82">
        <v>43.66184414564998</v>
      </c>
      <c r="G3341" s="81">
        <v>0</v>
      </c>
      <c r="H3341" s="80">
        <v>0</v>
      </c>
    </row>
    <row r="3342" spans="2:8" x14ac:dyDescent="0.6">
      <c r="B3342" s="75" t="s">
        <v>170</v>
      </c>
      <c r="C3342" s="75" t="str">
        <f t="shared" si="52"/>
        <v>Oklahoma Anadarko Basin</v>
      </c>
      <c r="D3342" s="97" t="s">
        <v>394</v>
      </c>
      <c r="E3342" s="83" t="s">
        <v>289</v>
      </c>
      <c r="F3342" s="82">
        <v>43.671844145649978</v>
      </c>
      <c r="G3342" s="81">
        <v>0.38557172553332297</v>
      </c>
      <c r="H3342" s="80">
        <v>19.27858627666615</v>
      </c>
    </row>
    <row r="3343" spans="2:8" x14ac:dyDescent="0.6">
      <c r="B3343" s="75" t="s">
        <v>170</v>
      </c>
      <c r="C3343" s="75" t="str">
        <f t="shared" si="52"/>
        <v>Oklahoma Anadarko Basin</v>
      </c>
      <c r="D3343" s="97" t="s">
        <v>394</v>
      </c>
      <c r="E3343" s="83" t="s">
        <v>288</v>
      </c>
      <c r="F3343" s="82">
        <v>48.513160161833312</v>
      </c>
      <c r="G3343" s="81">
        <v>0</v>
      </c>
      <c r="H3343" s="80">
        <v>0</v>
      </c>
    </row>
    <row r="3344" spans="2:8" x14ac:dyDescent="0.6">
      <c r="B3344" s="75" t="s">
        <v>170</v>
      </c>
      <c r="C3344" s="75" t="str">
        <f t="shared" si="52"/>
        <v>Oklahoma Anadarko Basin</v>
      </c>
      <c r="D3344" s="97" t="s">
        <v>394</v>
      </c>
      <c r="E3344" s="83" t="s">
        <v>287</v>
      </c>
      <c r="F3344" s="82">
        <v>48.52316016183331</v>
      </c>
      <c r="G3344" s="81">
        <v>0.39370537242159842</v>
      </c>
      <c r="H3344" s="80">
        <v>19.685268621079921</v>
      </c>
    </row>
    <row r="3345" spans="2:8" x14ac:dyDescent="0.6">
      <c r="B3345" s="75" t="s">
        <v>170</v>
      </c>
      <c r="C3345" s="75" t="str">
        <f t="shared" si="52"/>
        <v>Oklahoma Anadarko Basin</v>
      </c>
      <c r="D3345" s="97" t="s">
        <v>394</v>
      </c>
      <c r="E3345" s="83" t="s">
        <v>286</v>
      </c>
      <c r="F3345" s="82">
        <v>53.364476178016645</v>
      </c>
      <c r="G3345" s="81">
        <v>0</v>
      </c>
      <c r="H3345" s="80">
        <v>0</v>
      </c>
    </row>
    <row r="3346" spans="2:8" x14ac:dyDescent="0.6">
      <c r="B3346" s="75" t="s">
        <v>170</v>
      </c>
      <c r="C3346" s="75" t="str">
        <f t="shared" si="52"/>
        <v>Oklahoma Anadarko Basin</v>
      </c>
      <c r="D3346" s="97" t="s">
        <v>394</v>
      </c>
      <c r="E3346" s="83" t="s">
        <v>285</v>
      </c>
      <c r="F3346" s="82">
        <v>53.374476178016643</v>
      </c>
      <c r="G3346" s="81">
        <v>0.14931871887618178</v>
      </c>
      <c r="H3346" s="80">
        <v>7.4659359438090886</v>
      </c>
    </row>
    <row r="3347" spans="2:8" x14ac:dyDescent="0.6">
      <c r="B3347" s="75" t="s">
        <v>170</v>
      </c>
      <c r="C3347" s="75" t="str">
        <f t="shared" si="52"/>
        <v>Oklahoma Anadarko Basin</v>
      </c>
      <c r="D3347" s="97" t="s">
        <v>394</v>
      </c>
      <c r="E3347" s="83" t="s">
        <v>284</v>
      </c>
      <c r="F3347" s="82">
        <v>58.215792194199977</v>
      </c>
      <c r="G3347" s="81">
        <v>1.7534710995079552E-2</v>
      </c>
      <c r="H3347" s="80">
        <v>0.87673554975397772</v>
      </c>
    </row>
    <row r="3348" spans="2:8" ht="13.75" thickBot="1" x14ac:dyDescent="0.75">
      <c r="B3348" s="75" t="s">
        <v>170</v>
      </c>
      <c r="C3348" s="75" t="str">
        <f t="shared" si="52"/>
        <v>Oklahoma Anadarko Basin</v>
      </c>
      <c r="D3348" s="98" t="s">
        <v>394</v>
      </c>
      <c r="E3348" s="79" t="s">
        <v>282</v>
      </c>
      <c r="F3348" s="78">
        <v>58.225792194199975</v>
      </c>
      <c r="G3348" s="77">
        <v>0.36119602119609551</v>
      </c>
      <c r="H3348" s="76">
        <v>18.059801059804773</v>
      </c>
    </row>
    <row r="3349" spans="2:8" x14ac:dyDescent="0.6">
      <c r="B3349" s="75" t="s">
        <v>170</v>
      </c>
      <c r="C3349" s="75" t="str">
        <f t="shared" si="52"/>
        <v>Oklahoma Arkoma Basin</v>
      </c>
      <c r="D3349" s="96" t="s">
        <v>393</v>
      </c>
      <c r="E3349" s="87" t="s">
        <v>320</v>
      </c>
      <c r="F3349" s="86">
        <v>-29.107896097099989</v>
      </c>
      <c r="G3349" s="85">
        <v>0</v>
      </c>
      <c r="H3349" s="84">
        <v>0</v>
      </c>
    </row>
    <row r="3350" spans="2:8" x14ac:dyDescent="0.6">
      <c r="B3350" s="75" t="s">
        <v>170</v>
      </c>
      <c r="C3350" s="75" t="str">
        <f t="shared" si="52"/>
        <v>Oklahoma Arkoma Basin</v>
      </c>
      <c r="D3350" s="97" t="s">
        <v>393</v>
      </c>
      <c r="E3350" s="83" t="s">
        <v>319</v>
      </c>
      <c r="F3350" s="82">
        <v>-29.097896097099987</v>
      </c>
      <c r="G3350" s="81">
        <v>0</v>
      </c>
      <c r="H3350" s="80">
        <v>0</v>
      </c>
    </row>
    <row r="3351" spans="2:8" x14ac:dyDescent="0.6">
      <c r="B3351" s="75" t="s">
        <v>170</v>
      </c>
      <c r="C3351" s="75" t="str">
        <f t="shared" si="52"/>
        <v>Oklahoma Arkoma Basin</v>
      </c>
      <c r="D3351" s="97" t="s">
        <v>393</v>
      </c>
      <c r="E3351" s="83" t="s">
        <v>318</v>
      </c>
      <c r="F3351" s="82">
        <v>-24.256580080916656</v>
      </c>
      <c r="G3351" s="81">
        <v>0</v>
      </c>
      <c r="H3351" s="80">
        <v>0</v>
      </c>
    </row>
    <row r="3352" spans="2:8" x14ac:dyDescent="0.6">
      <c r="B3352" s="75" t="s">
        <v>170</v>
      </c>
      <c r="C3352" s="75" t="str">
        <f t="shared" si="52"/>
        <v>Oklahoma Arkoma Basin</v>
      </c>
      <c r="D3352" s="97" t="s">
        <v>393</v>
      </c>
      <c r="E3352" s="83" t="s">
        <v>317</v>
      </c>
      <c r="F3352" s="82">
        <v>-24.246580080916655</v>
      </c>
      <c r="G3352" s="81">
        <v>0</v>
      </c>
      <c r="H3352" s="80">
        <v>0</v>
      </c>
    </row>
    <row r="3353" spans="2:8" x14ac:dyDescent="0.6">
      <c r="B3353" s="75" t="s">
        <v>170</v>
      </c>
      <c r="C3353" s="75" t="str">
        <f t="shared" si="52"/>
        <v>Oklahoma Arkoma Basin</v>
      </c>
      <c r="D3353" s="97" t="s">
        <v>393</v>
      </c>
      <c r="E3353" s="83" t="s">
        <v>316</v>
      </c>
      <c r="F3353" s="82">
        <v>-19.405264064733323</v>
      </c>
      <c r="G3353" s="81">
        <v>0</v>
      </c>
      <c r="H3353" s="80">
        <v>0</v>
      </c>
    </row>
    <row r="3354" spans="2:8" x14ac:dyDescent="0.6">
      <c r="B3354" s="75" t="s">
        <v>170</v>
      </c>
      <c r="C3354" s="75" t="str">
        <f t="shared" si="52"/>
        <v>Oklahoma Arkoma Basin</v>
      </c>
      <c r="D3354" s="97" t="s">
        <v>393</v>
      </c>
      <c r="E3354" s="83" t="s">
        <v>315</v>
      </c>
      <c r="F3354" s="82">
        <v>-19.395264064733322</v>
      </c>
      <c r="G3354" s="81">
        <v>0</v>
      </c>
      <c r="H3354" s="80">
        <v>0</v>
      </c>
    </row>
    <row r="3355" spans="2:8" x14ac:dyDescent="0.6">
      <c r="B3355" s="75" t="s">
        <v>170</v>
      </c>
      <c r="C3355" s="75" t="str">
        <f t="shared" si="52"/>
        <v>Oklahoma Arkoma Basin</v>
      </c>
      <c r="D3355" s="97" t="s">
        <v>393</v>
      </c>
      <c r="E3355" s="83" t="s">
        <v>314</v>
      </c>
      <c r="F3355" s="82">
        <v>-14.553948048549994</v>
      </c>
      <c r="G3355" s="81">
        <v>0</v>
      </c>
      <c r="H3355" s="80">
        <v>0</v>
      </c>
    </row>
    <row r="3356" spans="2:8" x14ac:dyDescent="0.6">
      <c r="B3356" s="75" t="s">
        <v>170</v>
      </c>
      <c r="C3356" s="75" t="str">
        <f t="shared" si="52"/>
        <v>Oklahoma Arkoma Basin</v>
      </c>
      <c r="D3356" s="97" t="s">
        <v>393</v>
      </c>
      <c r="E3356" s="83" t="s">
        <v>313</v>
      </c>
      <c r="F3356" s="82">
        <v>-14.543948048549995</v>
      </c>
      <c r="G3356" s="81">
        <v>0</v>
      </c>
      <c r="H3356" s="80">
        <v>0</v>
      </c>
    </row>
    <row r="3357" spans="2:8" x14ac:dyDescent="0.6">
      <c r="B3357" s="75" t="s">
        <v>170</v>
      </c>
      <c r="C3357" s="75" t="str">
        <f t="shared" si="52"/>
        <v>Oklahoma Arkoma Basin</v>
      </c>
      <c r="D3357" s="97" t="s">
        <v>393</v>
      </c>
      <c r="E3357" s="83" t="s">
        <v>312</v>
      </c>
      <c r="F3357" s="82">
        <v>-9.7026320323666617</v>
      </c>
      <c r="G3357" s="81">
        <v>0</v>
      </c>
      <c r="H3357" s="80">
        <v>0</v>
      </c>
    </row>
    <row r="3358" spans="2:8" x14ac:dyDescent="0.6">
      <c r="B3358" s="75" t="s">
        <v>170</v>
      </c>
      <c r="C3358" s="75" t="str">
        <f t="shared" si="52"/>
        <v>Oklahoma Arkoma Basin</v>
      </c>
      <c r="D3358" s="97" t="s">
        <v>393</v>
      </c>
      <c r="E3358" s="83" t="s">
        <v>311</v>
      </c>
      <c r="F3358" s="82">
        <v>-9.6926320323666619</v>
      </c>
      <c r="G3358" s="81">
        <v>0</v>
      </c>
      <c r="H3358" s="80">
        <v>0</v>
      </c>
    </row>
    <row r="3359" spans="2:8" x14ac:dyDescent="0.6">
      <c r="B3359" s="75" t="s">
        <v>170</v>
      </c>
      <c r="C3359" s="75" t="str">
        <f t="shared" si="52"/>
        <v>Oklahoma Arkoma Basin</v>
      </c>
      <c r="D3359" s="97" t="s">
        <v>393</v>
      </c>
      <c r="E3359" s="83" t="s">
        <v>310</v>
      </c>
      <c r="F3359" s="82">
        <v>-4.8513160161833309</v>
      </c>
      <c r="G3359" s="81">
        <v>0</v>
      </c>
      <c r="H3359" s="80">
        <v>0</v>
      </c>
    </row>
    <row r="3360" spans="2:8" x14ac:dyDescent="0.6">
      <c r="B3360" s="75" t="s">
        <v>170</v>
      </c>
      <c r="C3360" s="75" t="str">
        <f t="shared" si="52"/>
        <v>Oklahoma Arkoma Basin</v>
      </c>
      <c r="D3360" s="97" t="s">
        <v>393</v>
      </c>
      <c r="E3360" s="83" t="s">
        <v>309</v>
      </c>
      <c r="F3360" s="82">
        <v>-4.8413160161833311</v>
      </c>
      <c r="G3360" s="81">
        <v>0</v>
      </c>
      <c r="H3360" s="80">
        <v>0</v>
      </c>
    </row>
    <row r="3361" spans="2:8" x14ac:dyDescent="0.6">
      <c r="B3361" s="75" t="s">
        <v>170</v>
      </c>
      <c r="C3361" s="75" t="str">
        <f t="shared" si="52"/>
        <v>Oklahoma Arkoma Basin</v>
      </c>
      <c r="D3361" s="97" t="s">
        <v>393</v>
      </c>
      <c r="E3361" s="83" t="s">
        <v>308</v>
      </c>
      <c r="F3361" s="82">
        <v>0</v>
      </c>
      <c r="G3361" s="81">
        <v>0</v>
      </c>
      <c r="H3361" s="80">
        <v>0</v>
      </c>
    </row>
    <row r="3362" spans="2:8" x14ac:dyDescent="0.6">
      <c r="B3362" s="75" t="s">
        <v>170</v>
      </c>
      <c r="C3362" s="75" t="str">
        <f t="shared" si="52"/>
        <v>Oklahoma Arkoma Basin</v>
      </c>
      <c r="D3362" s="97" t="s">
        <v>393</v>
      </c>
      <c r="E3362" s="83" t="s">
        <v>307</v>
      </c>
      <c r="F3362" s="82">
        <v>0.01</v>
      </c>
      <c r="G3362" s="81">
        <v>0</v>
      </c>
      <c r="H3362" s="80">
        <v>0</v>
      </c>
    </row>
    <row r="3363" spans="2:8" x14ac:dyDescent="0.6">
      <c r="B3363" s="75" t="s">
        <v>170</v>
      </c>
      <c r="C3363" s="75" t="str">
        <f t="shared" si="52"/>
        <v>Oklahoma Arkoma Basin</v>
      </c>
      <c r="D3363" s="97" t="s">
        <v>393</v>
      </c>
      <c r="E3363" s="83" t="s">
        <v>306</v>
      </c>
      <c r="F3363" s="82">
        <v>4.8513160161833309</v>
      </c>
      <c r="G3363" s="81">
        <v>0</v>
      </c>
      <c r="H3363" s="80">
        <v>0</v>
      </c>
    </row>
    <row r="3364" spans="2:8" x14ac:dyDescent="0.6">
      <c r="B3364" s="75" t="s">
        <v>170</v>
      </c>
      <c r="C3364" s="75" t="str">
        <f t="shared" si="52"/>
        <v>Oklahoma Arkoma Basin</v>
      </c>
      <c r="D3364" s="97" t="s">
        <v>393</v>
      </c>
      <c r="E3364" s="83" t="s">
        <v>305</v>
      </c>
      <c r="F3364" s="82">
        <v>4.8613160161833306</v>
      </c>
      <c r="G3364" s="81">
        <v>1.2975703635142691E-3</v>
      </c>
      <c r="H3364" s="80">
        <v>6.4878518175713454E-2</v>
      </c>
    </row>
    <row r="3365" spans="2:8" x14ac:dyDescent="0.6">
      <c r="B3365" s="75" t="s">
        <v>170</v>
      </c>
      <c r="C3365" s="75" t="str">
        <f t="shared" si="52"/>
        <v>Oklahoma Arkoma Basin</v>
      </c>
      <c r="D3365" s="97" t="s">
        <v>393</v>
      </c>
      <c r="E3365" s="83" t="s">
        <v>304</v>
      </c>
      <c r="F3365" s="82">
        <v>9.7026320323666617</v>
      </c>
      <c r="G3365" s="81">
        <v>0</v>
      </c>
      <c r="H3365" s="80">
        <v>0</v>
      </c>
    </row>
    <row r="3366" spans="2:8" x14ac:dyDescent="0.6">
      <c r="B3366" s="75" t="s">
        <v>170</v>
      </c>
      <c r="C3366" s="75" t="str">
        <f t="shared" si="52"/>
        <v>Oklahoma Arkoma Basin</v>
      </c>
      <c r="D3366" s="97" t="s">
        <v>393</v>
      </c>
      <c r="E3366" s="83" t="s">
        <v>303</v>
      </c>
      <c r="F3366" s="82">
        <v>9.7126320323666615</v>
      </c>
      <c r="G3366" s="81">
        <v>26.136365574128931</v>
      </c>
      <c r="H3366" s="80">
        <v>1306.8182787064466</v>
      </c>
    </row>
    <row r="3367" spans="2:8" x14ac:dyDescent="0.6">
      <c r="B3367" s="75" t="s">
        <v>170</v>
      </c>
      <c r="C3367" s="75" t="str">
        <f t="shared" si="52"/>
        <v>Oklahoma Arkoma Basin</v>
      </c>
      <c r="D3367" s="97" t="s">
        <v>393</v>
      </c>
      <c r="E3367" s="83" t="s">
        <v>302</v>
      </c>
      <c r="F3367" s="82">
        <v>14.553948048549994</v>
      </c>
      <c r="G3367" s="81">
        <v>0</v>
      </c>
      <c r="H3367" s="80">
        <v>0</v>
      </c>
    </row>
    <row r="3368" spans="2:8" x14ac:dyDescent="0.6">
      <c r="B3368" s="75" t="s">
        <v>170</v>
      </c>
      <c r="C3368" s="75" t="str">
        <f t="shared" si="52"/>
        <v>Oklahoma Arkoma Basin</v>
      </c>
      <c r="D3368" s="97" t="s">
        <v>393</v>
      </c>
      <c r="E3368" s="83" t="s">
        <v>301</v>
      </c>
      <c r="F3368" s="82">
        <v>14.563948048549994</v>
      </c>
      <c r="G3368" s="81">
        <v>6.5163536130801933</v>
      </c>
      <c r="H3368" s="80">
        <v>325.81768065400968</v>
      </c>
    </row>
    <row r="3369" spans="2:8" x14ac:dyDescent="0.6">
      <c r="B3369" s="75" t="s">
        <v>170</v>
      </c>
      <c r="C3369" s="75" t="str">
        <f t="shared" si="52"/>
        <v>Oklahoma Arkoma Basin</v>
      </c>
      <c r="D3369" s="97" t="s">
        <v>393</v>
      </c>
      <c r="E3369" s="83" t="s">
        <v>300</v>
      </c>
      <c r="F3369" s="82">
        <v>19.405264064733323</v>
      </c>
      <c r="G3369" s="81">
        <v>0</v>
      </c>
      <c r="H3369" s="80">
        <v>0</v>
      </c>
    </row>
    <row r="3370" spans="2:8" x14ac:dyDescent="0.6">
      <c r="B3370" s="75" t="s">
        <v>170</v>
      </c>
      <c r="C3370" s="75" t="str">
        <f t="shared" si="52"/>
        <v>Oklahoma Arkoma Basin</v>
      </c>
      <c r="D3370" s="97" t="s">
        <v>393</v>
      </c>
      <c r="E3370" s="83" t="s">
        <v>299</v>
      </c>
      <c r="F3370" s="82">
        <v>19.415264064733325</v>
      </c>
      <c r="G3370" s="81">
        <v>2.3847035509018388</v>
      </c>
      <c r="H3370" s="80">
        <v>119.23517754509193</v>
      </c>
    </row>
    <row r="3371" spans="2:8" x14ac:dyDescent="0.6">
      <c r="B3371" s="75" t="s">
        <v>170</v>
      </c>
      <c r="C3371" s="75" t="str">
        <f t="shared" si="52"/>
        <v>Oklahoma Arkoma Basin</v>
      </c>
      <c r="D3371" s="97" t="s">
        <v>393</v>
      </c>
      <c r="E3371" s="83" t="s">
        <v>298</v>
      </c>
      <c r="F3371" s="82">
        <v>24.256580080916656</v>
      </c>
      <c r="G3371" s="81">
        <v>0</v>
      </c>
      <c r="H3371" s="80">
        <v>0</v>
      </c>
    </row>
    <row r="3372" spans="2:8" x14ac:dyDescent="0.6">
      <c r="B3372" s="75" t="s">
        <v>170</v>
      </c>
      <c r="C3372" s="75" t="str">
        <f t="shared" si="52"/>
        <v>Oklahoma Arkoma Basin</v>
      </c>
      <c r="D3372" s="97" t="s">
        <v>393</v>
      </c>
      <c r="E3372" s="83" t="s">
        <v>297</v>
      </c>
      <c r="F3372" s="82">
        <v>24.266580080916658</v>
      </c>
      <c r="G3372" s="81">
        <v>2.8151995185055192</v>
      </c>
      <c r="H3372" s="80">
        <v>140.75997592527597</v>
      </c>
    </row>
    <row r="3373" spans="2:8" x14ac:dyDescent="0.6">
      <c r="B3373" s="75" t="s">
        <v>170</v>
      </c>
      <c r="C3373" s="75" t="str">
        <f t="shared" si="52"/>
        <v>Oklahoma Arkoma Basin</v>
      </c>
      <c r="D3373" s="97" t="s">
        <v>393</v>
      </c>
      <c r="E3373" s="83" t="s">
        <v>296</v>
      </c>
      <c r="F3373" s="82">
        <v>29.107896097099989</v>
      </c>
      <c r="G3373" s="81">
        <v>0</v>
      </c>
      <c r="H3373" s="80">
        <v>0</v>
      </c>
    </row>
    <row r="3374" spans="2:8" x14ac:dyDescent="0.6">
      <c r="B3374" s="75" t="s">
        <v>170</v>
      </c>
      <c r="C3374" s="75" t="str">
        <f t="shared" si="52"/>
        <v>Oklahoma Arkoma Basin</v>
      </c>
      <c r="D3374" s="97" t="s">
        <v>393</v>
      </c>
      <c r="E3374" s="83" t="s">
        <v>295</v>
      </c>
      <c r="F3374" s="82">
        <v>29.11789609709999</v>
      </c>
      <c r="G3374" s="81">
        <v>0.43642465346534209</v>
      </c>
      <c r="H3374" s="80">
        <v>21.821232673267104</v>
      </c>
    </row>
    <row r="3375" spans="2:8" x14ac:dyDescent="0.6">
      <c r="B3375" s="75" t="s">
        <v>170</v>
      </c>
      <c r="C3375" s="75" t="str">
        <f t="shared" si="52"/>
        <v>Oklahoma Arkoma Basin</v>
      </c>
      <c r="D3375" s="97" t="s">
        <v>393</v>
      </c>
      <c r="E3375" s="83" t="s">
        <v>294</v>
      </c>
      <c r="F3375" s="82">
        <v>33.959212113283321</v>
      </c>
      <c r="G3375" s="81">
        <v>0</v>
      </c>
      <c r="H3375" s="80">
        <v>0</v>
      </c>
    </row>
    <row r="3376" spans="2:8" x14ac:dyDescent="0.6">
      <c r="B3376" s="75" t="s">
        <v>170</v>
      </c>
      <c r="C3376" s="75" t="str">
        <f t="shared" si="52"/>
        <v>Oklahoma Arkoma Basin</v>
      </c>
      <c r="D3376" s="97" t="s">
        <v>393</v>
      </c>
      <c r="E3376" s="83" t="s">
        <v>293</v>
      </c>
      <c r="F3376" s="82">
        <v>33.969212113283319</v>
      </c>
      <c r="G3376" s="81">
        <v>0.1864752382619938</v>
      </c>
      <c r="H3376" s="80">
        <v>9.3237619130996894</v>
      </c>
    </row>
    <row r="3377" spans="2:8" x14ac:dyDescent="0.6">
      <c r="B3377" s="75" t="s">
        <v>170</v>
      </c>
      <c r="C3377" s="75" t="str">
        <f t="shared" si="52"/>
        <v>Oklahoma Arkoma Basin</v>
      </c>
      <c r="D3377" s="97" t="s">
        <v>393</v>
      </c>
      <c r="E3377" s="83" t="s">
        <v>292</v>
      </c>
      <c r="F3377" s="82">
        <v>38.810528129466647</v>
      </c>
      <c r="G3377" s="81">
        <v>0</v>
      </c>
      <c r="H3377" s="80">
        <v>0</v>
      </c>
    </row>
    <row r="3378" spans="2:8" x14ac:dyDescent="0.6">
      <c r="B3378" s="75" t="s">
        <v>170</v>
      </c>
      <c r="C3378" s="75" t="str">
        <f t="shared" si="52"/>
        <v>Oklahoma Arkoma Basin</v>
      </c>
      <c r="D3378" s="97" t="s">
        <v>393</v>
      </c>
      <c r="E3378" s="83" t="s">
        <v>291</v>
      </c>
      <c r="F3378" s="82">
        <v>38.820528129466645</v>
      </c>
      <c r="G3378" s="81">
        <v>8.7073981910322978E-2</v>
      </c>
      <c r="H3378" s="80">
        <v>4.3536990955161485</v>
      </c>
    </row>
    <row r="3379" spans="2:8" x14ac:dyDescent="0.6">
      <c r="B3379" s="75" t="s">
        <v>170</v>
      </c>
      <c r="C3379" s="75" t="str">
        <f t="shared" si="52"/>
        <v>Oklahoma Arkoma Basin</v>
      </c>
      <c r="D3379" s="97" t="s">
        <v>393</v>
      </c>
      <c r="E3379" s="83" t="s">
        <v>290</v>
      </c>
      <c r="F3379" s="82">
        <v>43.66184414564998</v>
      </c>
      <c r="G3379" s="81">
        <v>0</v>
      </c>
      <c r="H3379" s="80">
        <v>0</v>
      </c>
    </row>
    <row r="3380" spans="2:8" x14ac:dyDescent="0.6">
      <c r="B3380" s="75" t="s">
        <v>170</v>
      </c>
      <c r="C3380" s="75" t="str">
        <f t="shared" si="52"/>
        <v>Oklahoma Arkoma Basin</v>
      </c>
      <c r="D3380" s="97" t="s">
        <v>393</v>
      </c>
      <c r="E3380" s="83" t="s">
        <v>289</v>
      </c>
      <c r="F3380" s="82">
        <v>43.671844145649978</v>
      </c>
      <c r="G3380" s="81">
        <v>6.9886747105242925E-2</v>
      </c>
      <c r="H3380" s="80">
        <v>3.4943373552621462</v>
      </c>
    </row>
    <row r="3381" spans="2:8" x14ac:dyDescent="0.6">
      <c r="B3381" s="75" t="s">
        <v>170</v>
      </c>
      <c r="C3381" s="75" t="str">
        <f t="shared" si="52"/>
        <v>Oklahoma Arkoma Basin</v>
      </c>
      <c r="D3381" s="97" t="s">
        <v>393</v>
      </c>
      <c r="E3381" s="83" t="s">
        <v>288</v>
      </c>
      <c r="F3381" s="82">
        <v>48.513160161833312</v>
      </c>
      <c r="G3381" s="81">
        <v>0</v>
      </c>
      <c r="H3381" s="80">
        <v>0</v>
      </c>
    </row>
    <row r="3382" spans="2:8" x14ac:dyDescent="0.6">
      <c r="B3382" s="75" t="s">
        <v>170</v>
      </c>
      <c r="C3382" s="75" t="str">
        <f t="shared" si="52"/>
        <v>Oklahoma Arkoma Basin</v>
      </c>
      <c r="D3382" s="97" t="s">
        <v>393</v>
      </c>
      <c r="E3382" s="83" t="s">
        <v>287</v>
      </c>
      <c r="F3382" s="82">
        <v>48.52316016183331</v>
      </c>
      <c r="G3382" s="81">
        <v>4.6615487516100271E-2</v>
      </c>
      <c r="H3382" s="80">
        <v>2.3307743758050137</v>
      </c>
    </row>
    <row r="3383" spans="2:8" x14ac:dyDescent="0.6">
      <c r="B3383" s="75" t="s">
        <v>170</v>
      </c>
      <c r="C3383" s="75" t="str">
        <f t="shared" si="52"/>
        <v>Oklahoma Arkoma Basin</v>
      </c>
      <c r="D3383" s="97" t="s">
        <v>393</v>
      </c>
      <c r="E3383" s="83" t="s">
        <v>286</v>
      </c>
      <c r="F3383" s="82">
        <v>53.364476178016645</v>
      </c>
      <c r="G3383" s="81">
        <v>0</v>
      </c>
      <c r="H3383" s="80">
        <v>0</v>
      </c>
    </row>
    <row r="3384" spans="2:8" x14ac:dyDescent="0.6">
      <c r="B3384" s="75" t="s">
        <v>170</v>
      </c>
      <c r="C3384" s="75" t="str">
        <f t="shared" si="52"/>
        <v>Oklahoma Arkoma Basin</v>
      </c>
      <c r="D3384" s="97" t="s">
        <v>393</v>
      </c>
      <c r="E3384" s="83" t="s">
        <v>285</v>
      </c>
      <c r="F3384" s="82">
        <v>53.374476178016643</v>
      </c>
      <c r="G3384" s="81">
        <v>1.5100131713533582E-2</v>
      </c>
      <c r="H3384" s="80">
        <v>0.75500658567667922</v>
      </c>
    </row>
    <row r="3385" spans="2:8" x14ac:dyDescent="0.6">
      <c r="B3385" s="75" t="s">
        <v>170</v>
      </c>
      <c r="C3385" s="75" t="str">
        <f t="shared" si="52"/>
        <v>Oklahoma Arkoma Basin</v>
      </c>
      <c r="D3385" s="97" t="s">
        <v>393</v>
      </c>
      <c r="E3385" s="83" t="s">
        <v>284</v>
      </c>
      <c r="F3385" s="82">
        <v>58.215792194199977</v>
      </c>
      <c r="G3385" s="81">
        <v>0</v>
      </c>
      <c r="H3385" s="80">
        <v>0</v>
      </c>
    </row>
    <row r="3386" spans="2:8" ht="13.75" thickBot="1" x14ac:dyDescent="0.75">
      <c r="B3386" s="75" t="s">
        <v>170</v>
      </c>
      <c r="C3386" s="75" t="str">
        <f t="shared" si="52"/>
        <v>Oklahoma Arkoma Basin</v>
      </c>
      <c r="D3386" s="98" t="s">
        <v>393</v>
      </c>
      <c r="E3386" s="79" t="s">
        <v>282</v>
      </c>
      <c r="F3386" s="78">
        <v>58.225792194199975</v>
      </c>
      <c r="G3386" s="77">
        <v>4.0432681317971141E-2</v>
      </c>
      <c r="H3386" s="76">
        <v>2.021634065898557</v>
      </c>
    </row>
    <row r="3387" spans="2:8" x14ac:dyDescent="0.6">
      <c r="B3387" s="75" t="s">
        <v>170</v>
      </c>
      <c r="C3387" s="75" t="str">
        <f t="shared" si="52"/>
        <v>Oklahoma Chautauqua Platform</v>
      </c>
      <c r="D3387" s="96" t="s">
        <v>392</v>
      </c>
      <c r="E3387" s="87" t="s">
        <v>320</v>
      </c>
      <c r="F3387" s="86">
        <v>-29.107896097099989</v>
      </c>
      <c r="G3387" s="85">
        <v>0.11826898936707547</v>
      </c>
      <c r="H3387" s="84">
        <v>5.9134494683537735</v>
      </c>
    </row>
    <row r="3388" spans="2:8" x14ac:dyDescent="0.6">
      <c r="B3388" s="75" t="s">
        <v>170</v>
      </c>
      <c r="C3388" s="75" t="str">
        <f t="shared" si="52"/>
        <v>Oklahoma Chautauqua Platform</v>
      </c>
      <c r="D3388" s="97" t="s">
        <v>392</v>
      </c>
      <c r="E3388" s="83" t="s">
        <v>319</v>
      </c>
      <c r="F3388" s="82">
        <v>-29.097896097099987</v>
      </c>
      <c r="G3388" s="81">
        <v>0</v>
      </c>
      <c r="H3388" s="80">
        <v>0</v>
      </c>
    </row>
    <row r="3389" spans="2:8" x14ac:dyDescent="0.6">
      <c r="B3389" s="75" t="s">
        <v>170</v>
      </c>
      <c r="C3389" s="75" t="str">
        <f t="shared" si="52"/>
        <v>Oklahoma Chautauqua Platform</v>
      </c>
      <c r="D3389" s="97" t="s">
        <v>392</v>
      </c>
      <c r="E3389" s="83" t="s">
        <v>318</v>
      </c>
      <c r="F3389" s="82">
        <v>-24.256580080916656</v>
      </c>
      <c r="G3389" s="81">
        <v>1.4635212035566419E-2</v>
      </c>
      <c r="H3389" s="80">
        <v>0.73176060177832103</v>
      </c>
    </row>
    <row r="3390" spans="2:8" x14ac:dyDescent="0.6">
      <c r="B3390" s="75" t="s">
        <v>170</v>
      </c>
      <c r="C3390" s="75" t="str">
        <f t="shared" si="52"/>
        <v>Oklahoma Chautauqua Platform</v>
      </c>
      <c r="D3390" s="97" t="s">
        <v>392</v>
      </c>
      <c r="E3390" s="83" t="s">
        <v>317</v>
      </c>
      <c r="F3390" s="82">
        <v>-24.246580080916655</v>
      </c>
      <c r="G3390" s="81">
        <v>0</v>
      </c>
      <c r="H3390" s="80">
        <v>0</v>
      </c>
    </row>
    <row r="3391" spans="2:8" x14ac:dyDescent="0.6">
      <c r="B3391" s="75" t="s">
        <v>170</v>
      </c>
      <c r="C3391" s="75" t="str">
        <f t="shared" si="52"/>
        <v>Oklahoma Chautauqua Platform</v>
      </c>
      <c r="D3391" s="97" t="s">
        <v>392</v>
      </c>
      <c r="E3391" s="83" t="s">
        <v>316</v>
      </c>
      <c r="F3391" s="82">
        <v>-19.405264064733323</v>
      </c>
      <c r="G3391" s="81">
        <v>1.5162751145520108E-2</v>
      </c>
      <c r="H3391" s="80">
        <v>0.7581375572760054</v>
      </c>
    </row>
    <row r="3392" spans="2:8" x14ac:dyDescent="0.6">
      <c r="B3392" s="75" t="s">
        <v>170</v>
      </c>
      <c r="C3392" s="75" t="str">
        <f t="shared" si="52"/>
        <v>Oklahoma Chautauqua Platform</v>
      </c>
      <c r="D3392" s="97" t="s">
        <v>392</v>
      </c>
      <c r="E3392" s="83" t="s">
        <v>315</v>
      </c>
      <c r="F3392" s="82">
        <v>-19.395264064733322</v>
      </c>
      <c r="G3392" s="81">
        <v>0</v>
      </c>
      <c r="H3392" s="80">
        <v>0</v>
      </c>
    </row>
    <row r="3393" spans="2:8" x14ac:dyDescent="0.6">
      <c r="B3393" s="75" t="s">
        <v>170</v>
      </c>
      <c r="C3393" s="75" t="str">
        <f t="shared" si="52"/>
        <v>Oklahoma Chautauqua Platform</v>
      </c>
      <c r="D3393" s="97" t="s">
        <v>392</v>
      </c>
      <c r="E3393" s="83" t="s">
        <v>314</v>
      </c>
      <c r="F3393" s="82">
        <v>-14.553948048549994</v>
      </c>
      <c r="G3393" s="81">
        <v>0</v>
      </c>
      <c r="H3393" s="80">
        <v>0</v>
      </c>
    </row>
    <row r="3394" spans="2:8" x14ac:dyDescent="0.6">
      <c r="B3394" s="75" t="s">
        <v>170</v>
      </c>
      <c r="C3394" s="75" t="str">
        <f t="shared" si="52"/>
        <v>Oklahoma Chautauqua Platform</v>
      </c>
      <c r="D3394" s="97" t="s">
        <v>392</v>
      </c>
      <c r="E3394" s="83" t="s">
        <v>313</v>
      </c>
      <c r="F3394" s="82">
        <v>-14.543948048549995</v>
      </c>
      <c r="G3394" s="81">
        <v>0</v>
      </c>
      <c r="H3394" s="80">
        <v>0</v>
      </c>
    </row>
    <row r="3395" spans="2:8" x14ac:dyDescent="0.6">
      <c r="B3395" s="75" t="s">
        <v>170</v>
      </c>
      <c r="C3395" s="75" t="str">
        <f t="shared" si="52"/>
        <v>Oklahoma Chautauqua Platform</v>
      </c>
      <c r="D3395" s="97" t="s">
        <v>392</v>
      </c>
      <c r="E3395" s="83" t="s">
        <v>312</v>
      </c>
      <c r="F3395" s="82">
        <v>-9.7026320323666617</v>
      </c>
      <c r="G3395" s="81">
        <v>3.6654558365872794E-2</v>
      </c>
      <c r="H3395" s="80">
        <v>1.8327279182936393</v>
      </c>
    </row>
    <row r="3396" spans="2:8" x14ac:dyDescent="0.6">
      <c r="B3396" s="75" t="s">
        <v>170</v>
      </c>
      <c r="C3396" s="75" t="str">
        <f t="shared" si="52"/>
        <v>Oklahoma Chautauqua Platform</v>
      </c>
      <c r="D3396" s="97" t="s">
        <v>392</v>
      </c>
      <c r="E3396" s="83" t="s">
        <v>311</v>
      </c>
      <c r="F3396" s="82">
        <v>-9.6926320323666619</v>
      </c>
      <c r="G3396" s="81">
        <v>0</v>
      </c>
      <c r="H3396" s="80">
        <v>0</v>
      </c>
    </row>
    <row r="3397" spans="2:8" x14ac:dyDescent="0.6">
      <c r="B3397" s="75" t="s">
        <v>170</v>
      </c>
      <c r="C3397" s="75" t="str">
        <f t="shared" ref="C3397:C3460" si="53">IF(D3397="",C3396,D3397)</f>
        <v>Oklahoma Chautauqua Platform</v>
      </c>
      <c r="D3397" s="97" t="s">
        <v>392</v>
      </c>
      <c r="E3397" s="83" t="s">
        <v>310</v>
      </c>
      <c r="F3397" s="82">
        <v>-4.8513160161833309</v>
      </c>
      <c r="G3397" s="81">
        <v>0.23886655095290091</v>
      </c>
      <c r="H3397" s="80">
        <v>11.943327547645044</v>
      </c>
    </row>
    <row r="3398" spans="2:8" x14ac:dyDescent="0.6">
      <c r="B3398" s="75" t="s">
        <v>170</v>
      </c>
      <c r="C3398" s="75" t="str">
        <f t="shared" si="53"/>
        <v>Oklahoma Chautauqua Platform</v>
      </c>
      <c r="D3398" s="97" t="s">
        <v>392</v>
      </c>
      <c r="E3398" s="83" t="s">
        <v>309</v>
      </c>
      <c r="F3398" s="82">
        <v>-4.8413160161833311</v>
      </c>
      <c r="G3398" s="81">
        <v>0</v>
      </c>
      <c r="H3398" s="80">
        <v>0</v>
      </c>
    </row>
    <row r="3399" spans="2:8" x14ac:dyDescent="0.6">
      <c r="B3399" s="75" t="s">
        <v>170</v>
      </c>
      <c r="C3399" s="75" t="str">
        <f t="shared" si="53"/>
        <v>Oklahoma Chautauqua Platform</v>
      </c>
      <c r="D3399" s="97" t="s">
        <v>392</v>
      </c>
      <c r="E3399" s="83" t="s">
        <v>308</v>
      </c>
      <c r="F3399" s="82">
        <v>0</v>
      </c>
      <c r="G3399" s="81">
        <v>0.16391337727113212</v>
      </c>
      <c r="H3399" s="80">
        <v>8.1956688635566053</v>
      </c>
    </row>
    <row r="3400" spans="2:8" x14ac:dyDescent="0.6">
      <c r="B3400" s="75" t="s">
        <v>170</v>
      </c>
      <c r="C3400" s="75" t="str">
        <f t="shared" si="53"/>
        <v>Oklahoma Chautauqua Platform</v>
      </c>
      <c r="D3400" s="97" t="s">
        <v>392</v>
      </c>
      <c r="E3400" s="83" t="s">
        <v>307</v>
      </c>
      <c r="F3400" s="82">
        <v>0.01</v>
      </c>
      <c r="G3400" s="81">
        <v>0</v>
      </c>
      <c r="H3400" s="80">
        <v>0</v>
      </c>
    </row>
    <row r="3401" spans="2:8" x14ac:dyDescent="0.6">
      <c r="B3401" s="75" t="s">
        <v>170</v>
      </c>
      <c r="C3401" s="75" t="str">
        <f t="shared" si="53"/>
        <v>Oklahoma Chautauqua Platform</v>
      </c>
      <c r="D3401" s="97" t="s">
        <v>392</v>
      </c>
      <c r="E3401" s="83" t="s">
        <v>306</v>
      </c>
      <c r="F3401" s="82">
        <v>4.8513160161833309</v>
      </c>
      <c r="G3401" s="81">
        <v>0.56841618861959686</v>
      </c>
      <c r="H3401" s="80">
        <v>28.420809430979844</v>
      </c>
    </row>
    <row r="3402" spans="2:8" x14ac:dyDescent="0.6">
      <c r="B3402" s="75" t="s">
        <v>170</v>
      </c>
      <c r="C3402" s="75" t="str">
        <f t="shared" si="53"/>
        <v>Oklahoma Chautauqua Platform</v>
      </c>
      <c r="D3402" s="97" t="s">
        <v>392</v>
      </c>
      <c r="E3402" s="83" t="s">
        <v>305</v>
      </c>
      <c r="F3402" s="82">
        <v>4.8613160161833306</v>
      </c>
      <c r="G3402" s="81">
        <v>1.8865182262840317E-2</v>
      </c>
      <c r="H3402" s="80">
        <v>0.94325911314201583</v>
      </c>
    </row>
    <row r="3403" spans="2:8" x14ac:dyDescent="0.6">
      <c r="B3403" s="75" t="s">
        <v>170</v>
      </c>
      <c r="C3403" s="75" t="str">
        <f t="shared" si="53"/>
        <v>Oklahoma Chautauqua Platform</v>
      </c>
      <c r="D3403" s="97" t="s">
        <v>392</v>
      </c>
      <c r="E3403" s="83" t="s">
        <v>304</v>
      </c>
      <c r="F3403" s="82">
        <v>9.7026320323666617</v>
      </c>
      <c r="G3403" s="81">
        <v>0.60319832072130031</v>
      </c>
      <c r="H3403" s="80">
        <v>30.159916036065017</v>
      </c>
    </row>
    <row r="3404" spans="2:8" x14ac:dyDescent="0.6">
      <c r="B3404" s="75" t="s">
        <v>170</v>
      </c>
      <c r="C3404" s="75" t="str">
        <f t="shared" si="53"/>
        <v>Oklahoma Chautauqua Platform</v>
      </c>
      <c r="D3404" s="97" t="s">
        <v>392</v>
      </c>
      <c r="E3404" s="83" t="s">
        <v>303</v>
      </c>
      <c r="F3404" s="82">
        <v>9.7126320323666615</v>
      </c>
      <c r="G3404" s="81">
        <v>25.047626390450844</v>
      </c>
      <c r="H3404" s="80">
        <v>1252.3813195225423</v>
      </c>
    </row>
    <row r="3405" spans="2:8" x14ac:dyDescent="0.6">
      <c r="B3405" s="75" t="s">
        <v>170</v>
      </c>
      <c r="C3405" s="75" t="str">
        <f t="shared" si="53"/>
        <v>Oklahoma Chautauqua Platform</v>
      </c>
      <c r="D3405" s="97" t="s">
        <v>392</v>
      </c>
      <c r="E3405" s="83" t="s">
        <v>302</v>
      </c>
      <c r="F3405" s="82">
        <v>14.553948048549994</v>
      </c>
      <c r="G3405" s="81">
        <v>0.84442581531107763</v>
      </c>
      <c r="H3405" s="80">
        <v>42.221290765553881</v>
      </c>
    </row>
    <row r="3406" spans="2:8" x14ac:dyDescent="0.6">
      <c r="B3406" s="75" t="s">
        <v>170</v>
      </c>
      <c r="C3406" s="75" t="str">
        <f t="shared" si="53"/>
        <v>Oklahoma Chautauqua Platform</v>
      </c>
      <c r="D3406" s="97" t="s">
        <v>392</v>
      </c>
      <c r="E3406" s="83" t="s">
        <v>301</v>
      </c>
      <c r="F3406" s="82">
        <v>14.563948048549994</v>
      </c>
      <c r="G3406" s="81">
        <v>8.48834698337917</v>
      </c>
      <c r="H3406" s="80">
        <v>424.41734916895848</v>
      </c>
    </row>
    <row r="3407" spans="2:8" x14ac:dyDescent="0.6">
      <c r="B3407" s="75" t="s">
        <v>170</v>
      </c>
      <c r="C3407" s="75" t="str">
        <f t="shared" si="53"/>
        <v>Oklahoma Chautauqua Platform</v>
      </c>
      <c r="D3407" s="97" t="s">
        <v>392</v>
      </c>
      <c r="E3407" s="83" t="s">
        <v>300</v>
      </c>
      <c r="F3407" s="82">
        <v>19.405264064733323</v>
      </c>
      <c r="G3407" s="81">
        <v>0.42597386503032569</v>
      </c>
      <c r="H3407" s="80">
        <v>21.298693251516283</v>
      </c>
    </row>
    <row r="3408" spans="2:8" x14ac:dyDescent="0.6">
      <c r="B3408" s="75" t="s">
        <v>170</v>
      </c>
      <c r="C3408" s="75" t="str">
        <f t="shared" si="53"/>
        <v>Oklahoma Chautauqua Platform</v>
      </c>
      <c r="D3408" s="97" t="s">
        <v>392</v>
      </c>
      <c r="E3408" s="83" t="s">
        <v>299</v>
      </c>
      <c r="F3408" s="82">
        <v>19.415264064733325</v>
      </c>
      <c r="G3408" s="81">
        <v>2.6338701813718819</v>
      </c>
      <c r="H3408" s="80">
        <v>131.6935090685941</v>
      </c>
    </row>
    <row r="3409" spans="2:8" x14ac:dyDescent="0.6">
      <c r="B3409" s="75" t="s">
        <v>170</v>
      </c>
      <c r="C3409" s="75" t="str">
        <f t="shared" si="53"/>
        <v>Oklahoma Chautauqua Platform</v>
      </c>
      <c r="D3409" s="97" t="s">
        <v>392</v>
      </c>
      <c r="E3409" s="83" t="s">
        <v>298</v>
      </c>
      <c r="F3409" s="82">
        <v>24.256580080916656</v>
      </c>
      <c r="G3409" s="81">
        <v>6.1846456262817937E-3</v>
      </c>
      <c r="H3409" s="80">
        <v>0.3092322813140897</v>
      </c>
    </row>
    <row r="3410" spans="2:8" x14ac:dyDescent="0.6">
      <c r="B3410" s="75" t="s">
        <v>170</v>
      </c>
      <c r="C3410" s="75" t="str">
        <f t="shared" si="53"/>
        <v>Oklahoma Chautauqua Platform</v>
      </c>
      <c r="D3410" s="97" t="s">
        <v>392</v>
      </c>
      <c r="E3410" s="83" t="s">
        <v>297</v>
      </c>
      <c r="F3410" s="82">
        <v>24.266580080916658</v>
      </c>
      <c r="G3410" s="81">
        <v>2.7875090055742264</v>
      </c>
      <c r="H3410" s="80">
        <v>139.37545027871133</v>
      </c>
    </row>
    <row r="3411" spans="2:8" x14ac:dyDescent="0.6">
      <c r="B3411" s="75" t="s">
        <v>170</v>
      </c>
      <c r="C3411" s="75" t="str">
        <f t="shared" si="53"/>
        <v>Oklahoma Chautauqua Platform</v>
      </c>
      <c r="D3411" s="97" t="s">
        <v>392</v>
      </c>
      <c r="E3411" s="83" t="s">
        <v>296</v>
      </c>
      <c r="F3411" s="82">
        <v>29.107896097099989</v>
      </c>
      <c r="G3411" s="81">
        <v>0</v>
      </c>
      <c r="H3411" s="80">
        <v>0</v>
      </c>
    </row>
    <row r="3412" spans="2:8" x14ac:dyDescent="0.6">
      <c r="B3412" s="75" t="s">
        <v>170</v>
      </c>
      <c r="C3412" s="75" t="str">
        <f t="shared" si="53"/>
        <v>Oklahoma Chautauqua Platform</v>
      </c>
      <c r="D3412" s="97" t="s">
        <v>392</v>
      </c>
      <c r="E3412" s="83" t="s">
        <v>295</v>
      </c>
      <c r="F3412" s="82">
        <v>29.11789609709999</v>
      </c>
      <c r="G3412" s="81">
        <v>4.3303025462013975</v>
      </c>
      <c r="H3412" s="80">
        <v>216.51512731006986</v>
      </c>
    </row>
    <row r="3413" spans="2:8" x14ac:dyDescent="0.6">
      <c r="B3413" s="75" t="s">
        <v>170</v>
      </c>
      <c r="C3413" s="75" t="str">
        <f t="shared" si="53"/>
        <v>Oklahoma Chautauqua Platform</v>
      </c>
      <c r="D3413" s="97" t="s">
        <v>392</v>
      </c>
      <c r="E3413" s="83" t="s">
        <v>294</v>
      </c>
      <c r="F3413" s="82">
        <v>33.959212113283321</v>
      </c>
      <c r="G3413" s="81">
        <v>0</v>
      </c>
      <c r="H3413" s="80">
        <v>0</v>
      </c>
    </row>
    <row r="3414" spans="2:8" x14ac:dyDescent="0.6">
      <c r="B3414" s="75" t="s">
        <v>170</v>
      </c>
      <c r="C3414" s="75" t="str">
        <f t="shared" si="53"/>
        <v>Oklahoma Chautauqua Platform</v>
      </c>
      <c r="D3414" s="97" t="s">
        <v>392</v>
      </c>
      <c r="E3414" s="83" t="s">
        <v>293</v>
      </c>
      <c r="F3414" s="82">
        <v>33.969212113283319</v>
      </c>
      <c r="G3414" s="81">
        <v>2.5491085481714508</v>
      </c>
      <c r="H3414" s="80">
        <v>127.45542740857255</v>
      </c>
    </row>
    <row r="3415" spans="2:8" x14ac:dyDescent="0.6">
      <c r="B3415" s="75" t="s">
        <v>170</v>
      </c>
      <c r="C3415" s="75" t="str">
        <f t="shared" si="53"/>
        <v>Oklahoma Chautauqua Platform</v>
      </c>
      <c r="D3415" s="97" t="s">
        <v>392</v>
      </c>
      <c r="E3415" s="83" t="s">
        <v>292</v>
      </c>
      <c r="F3415" s="82">
        <v>38.810528129466647</v>
      </c>
      <c r="G3415" s="81">
        <v>0</v>
      </c>
      <c r="H3415" s="80">
        <v>0</v>
      </c>
    </row>
    <row r="3416" spans="2:8" x14ac:dyDescent="0.6">
      <c r="B3416" s="75" t="s">
        <v>170</v>
      </c>
      <c r="C3416" s="75" t="str">
        <f t="shared" si="53"/>
        <v>Oklahoma Chautauqua Platform</v>
      </c>
      <c r="D3416" s="97" t="s">
        <v>392</v>
      </c>
      <c r="E3416" s="83" t="s">
        <v>291</v>
      </c>
      <c r="F3416" s="82">
        <v>38.820528129466645</v>
      </c>
      <c r="G3416" s="81">
        <v>9.5221719194777741</v>
      </c>
      <c r="H3416" s="80">
        <v>476.10859597388867</v>
      </c>
    </row>
    <row r="3417" spans="2:8" x14ac:dyDescent="0.6">
      <c r="B3417" s="75" t="s">
        <v>170</v>
      </c>
      <c r="C3417" s="75" t="str">
        <f t="shared" si="53"/>
        <v>Oklahoma Chautauqua Platform</v>
      </c>
      <c r="D3417" s="97" t="s">
        <v>392</v>
      </c>
      <c r="E3417" s="83" t="s">
        <v>290</v>
      </c>
      <c r="F3417" s="82">
        <v>43.66184414564998</v>
      </c>
      <c r="G3417" s="81">
        <v>0</v>
      </c>
      <c r="H3417" s="80">
        <v>0</v>
      </c>
    </row>
    <row r="3418" spans="2:8" x14ac:dyDescent="0.6">
      <c r="B3418" s="75" t="s">
        <v>170</v>
      </c>
      <c r="C3418" s="75" t="str">
        <f t="shared" si="53"/>
        <v>Oklahoma Chautauqua Platform</v>
      </c>
      <c r="D3418" s="97" t="s">
        <v>392</v>
      </c>
      <c r="E3418" s="83" t="s">
        <v>289</v>
      </c>
      <c r="F3418" s="82">
        <v>43.671844145649978</v>
      </c>
      <c r="G3418" s="81">
        <v>9.108308103114565</v>
      </c>
      <c r="H3418" s="80">
        <v>455.41540515572819</v>
      </c>
    </row>
    <row r="3419" spans="2:8" x14ac:dyDescent="0.6">
      <c r="B3419" s="75" t="s">
        <v>170</v>
      </c>
      <c r="C3419" s="75" t="str">
        <f t="shared" si="53"/>
        <v>Oklahoma Chautauqua Platform</v>
      </c>
      <c r="D3419" s="97" t="s">
        <v>392</v>
      </c>
      <c r="E3419" s="83" t="s">
        <v>288</v>
      </c>
      <c r="F3419" s="82">
        <v>48.513160161833312</v>
      </c>
      <c r="G3419" s="81">
        <v>0</v>
      </c>
      <c r="H3419" s="80">
        <v>0</v>
      </c>
    </row>
    <row r="3420" spans="2:8" x14ac:dyDescent="0.6">
      <c r="B3420" s="75" t="s">
        <v>170</v>
      </c>
      <c r="C3420" s="75" t="str">
        <f t="shared" si="53"/>
        <v>Oklahoma Chautauqua Platform</v>
      </c>
      <c r="D3420" s="97" t="s">
        <v>392</v>
      </c>
      <c r="E3420" s="83" t="s">
        <v>287</v>
      </c>
      <c r="F3420" s="82">
        <v>48.52316016183331</v>
      </c>
      <c r="G3420" s="81">
        <v>1.7634288048161626</v>
      </c>
      <c r="H3420" s="80">
        <v>88.171440240808124</v>
      </c>
    </row>
    <row r="3421" spans="2:8" x14ac:dyDescent="0.6">
      <c r="B3421" s="75" t="s">
        <v>170</v>
      </c>
      <c r="C3421" s="75" t="str">
        <f t="shared" si="53"/>
        <v>Oklahoma Chautauqua Platform</v>
      </c>
      <c r="D3421" s="97" t="s">
        <v>392</v>
      </c>
      <c r="E3421" s="83" t="s">
        <v>286</v>
      </c>
      <c r="F3421" s="82">
        <v>53.364476178016645</v>
      </c>
      <c r="G3421" s="81">
        <v>0</v>
      </c>
      <c r="H3421" s="80">
        <v>0</v>
      </c>
    </row>
    <row r="3422" spans="2:8" x14ac:dyDescent="0.6">
      <c r="B3422" s="75" t="s">
        <v>170</v>
      </c>
      <c r="C3422" s="75" t="str">
        <f t="shared" si="53"/>
        <v>Oklahoma Chautauqua Platform</v>
      </c>
      <c r="D3422" s="97" t="s">
        <v>392</v>
      </c>
      <c r="E3422" s="83" t="s">
        <v>285</v>
      </c>
      <c r="F3422" s="82">
        <v>53.374476178016643</v>
      </c>
      <c r="G3422" s="81">
        <v>3.117211419875217</v>
      </c>
      <c r="H3422" s="80">
        <v>155.86057099376086</v>
      </c>
    </row>
    <row r="3423" spans="2:8" x14ac:dyDescent="0.6">
      <c r="B3423" s="75" t="s">
        <v>170</v>
      </c>
      <c r="C3423" s="75" t="str">
        <f t="shared" si="53"/>
        <v>Oklahoma Chautauqua Platform</v>
      </c>
      <c r="D3423" s="97" t="s">
        <v>392</v>
      </c>
      <c r="E3423" s="83" t="s">
        <v>284</v>
      </c>
      <c r="F3423" s="82">
        <v>58.215792194199977</v>
      </c>
      <c r="G3423" s="81">
        <v>0.1320923047957033</v>
      </c>
      <c r="H3423" s="80">
        <v>6.6046152397851658</v>
      </c>
    </row>
    <row r="3424" spans="2:8" ht="13.75" thickBot="1" x14ac:dyDescent="0.75">
      <c r="B3424" s="75" t="s">
        <v>170</v>
      </c>
      <c r="C3424" s="75" t="str">
        <f t="shared" si="53"/>
        <v>Oklahoma Chautauqua Platform</v>
      </c>
      <c r="D3424" s="98" t="s">
        <v>392</v>
      </c>
      <c r="E3424" s="79" t="s">
        <v>282</v>
      </c>
      <c r="F3424" s="78">
        <v>58.225792194199975</v>
      </c>
      <c r="G3424" s="77">
        <v>4.1449976428843955</v>
      </c>
      <c r="H3424" s="76">
        <v>207.24988214421978</v>
      </c>
    </row>
    <row r="3425" spans="2:8" x14ac:dyDescent="0.6">
      <c r="B3425" s="75" t="s">
        <v>170</v>
      </c>
      <c r="C3425" s="75" t="str">
        <f t="shared" si="53"/>
        <v>Oklahoma Cherokee Basin</v>
      </c>
      <c r="D3425" s="96" t="s">
        <v>391</v>
      </c>
      <c r="E3425" s="87" t="s">
        <v>320</v>
      </c>
      <c r="F3425" s="86">
        <v>-29.107896097099989</v>
      </c>
      <c r="G3425" s="85">
        <v>0</v>
      </c>
      <c r="H3425" s="84">
        <v>0</v>
      </c>
    </row>
    <row r="3426" spans="2:8" x14ac:dyDescent="0.6">
      <c r="B3426" s="75" t="s">
        <v>170</v>
      </c>
      <c r="C3426" s="75" t="str">
        <f t="shared" si="53"/>
        <v>Oklahoma Cherokee Basin</v>
      </c>
      <c r="D3426" s="97" t="s">
        <v>391</v>
      </c>
      <c r="E3426" s="83" t="s">
        <v>319</v>
      </c>
      <c r="F3426" s="82">
        <v>-29.097896097099987</v>
      </c>
      <c r="G3426" s="81">
        <v>0</v>
      </c>
      <c r="H3426" s="80">
        <v>0</v>
      </c>
    </row>
    <row r="3427" spans="2:8" x14ac:dyDescent="0.6">
      <c r="B3427" s="75" t="s">
        <v>170</v>
      </c>
      <c r="C3427" s="75" t="str">
        <f t="shared" si="53"/>
        <v>Oklahoma Cherokee Basin</v>
      </c>
      <c r="D3427" s="97" t="s">
        <v>391</v>
      </c>
      <c r="E3427" s="83" t="s">
        <v>318</v>
      </c>
      <c r="F3427" s="82">
        <v>-24.256580080916656</v>
      </c>
      <c r="G3427" s="81">
        <v>0</v>
      </c>
      <c r="H3427" s="80">
        <v>0</v>
      </c>
    </row>
    <row r="3428" spans="2:8" x14ac:dyDescent="0.6">
      <c r="B3428" s="75" t="s">
        <v>170</v>
      </c>
      <c r="C3428" s="75" t="str">
        <f t="shared" si="53"/>
        <v>Oklahoma Cherokee Basin</v>
      </c>
      <c r="D3428" s="97" t="s">
        <v>391</v>
      </c>
      <c r="E3428" s="83" t="s">
        <v>317</v>
      </c>
      <c r="F3428" s="82">
        <v>-24.246580080916655</v>
      </c>
      <c r="G3428" s="81">
        <v>0</v>
      </c>
      <c r="H3428" s="80">
        <v>0</v>
      </c>
    </row>
    <row r="3429" spans="2:8" x14ac:dyDescent="0.6">
      <c r="B3429" s="75" t="s">
        <v>170</v>
      </c>
      <c r="C3429" s="75" t="str">
        <f t="shared" si="53"/>
        <v>Oklahoma Cherokee Basin</v>
      </c>
      <c r="D3429" s="97" t="s">
        <v>391</v>
      </c>
      <c r="E3429" s="83" t="s">
        <v>316</v>
      </c>
      <c r="F3429" s="82">
        <v>-19.405264064733323</v>
      </c>
      <c r="G3429" s="81">
        <v>0</v>
      </c>
      <c r="H3429" s="80">
        <v>0</v>
      </c>
    </row>
    <row r="3430" spans="2:8" x14ac:dyDescent="0.6">
      <c r="B3430" s="75" t="s">
        <v>170</v>
      </c>
      <c r="C3430" s="75" t="str">
        <f t="shared" si="53"/>
        <v>Oklahoma Cherokee Basin</v>
      </c>
      <c r="D3430" s="97" t="s">
        <v>391</v>
      </c>
      <c r="E3430" s="83" t="s">
        <v>315</v>
      </c>
      <c r="F3430" s="82">
        <v>-19.395264064733322</v>
      </c>
      <c r="G3430" s="81">
        <v>0</v>
      </c>
      <c r="H3430" s="80">
        <v>0</v>
      </c>
    </row>
    <row r="3431" spans="2:8" x14ac:dyDescent="0.6">
      <c r="B3431" s="75" t="s">
        <v>170</v>
      </c>
      <c r="C3431" s="75" t="str">
        <f t="shared" si="53"/>
        <v>Oklahoma Cherokee Basin</v>
      </c>
      <c r="D3431" s="97" t="s">
        <v>391</v>
      </c>
      <c r="E3431" s="83" t="s">
        <v>314</v>
      </c>
      <c r="F3431" s="82">
        <v>-14.553948048549994</v>
      </c>
      <c r="G3431" s="81">
        <v>0</v>
      </c>
      <c r="H3431" s="80">
        <v>0</v>
      </c>
    </row>
    <row r="3432" spans="2:8" x14ac:dyDescent="0.6">
      <c r="B3432" s="75" t="s">
        <v>170</v>
      </c>
      <c r="C3432" s="75" t="str">
        <f t="shared" si="53"/>
        <v>Oklahoma Cherokee Basin</v>
      </c>
      <c r="D3432" s="97" t="s">
        <v>391</v>
      </c>
      <c r="E3432" s="83" t="s">
        <v>313</v>
      </c>
      <c r="F3432" s="82">
        <v>-14.543948048549995</v>
      </c>
      <c r="G3432" s="81">
        <v>0</v>
      </c>
      <c r="H3432" s="80">
        <v>0</v>
      </c>
    </row>
    <row r="3433" spans="2:8" x14ac:dyDescent="0.6">
      <c r="B3433" s="75" t="s">
        <v>170</v>
      </c>
      <c r="C3433" s="75" t="str">
        <f t="shared" si="53"/>
        <v>Oklahoma Cherokee Basin</v>
      </c>
      <c r="D3433" s="97" t="s">
        <v>391</v>
      </c>
      <c r="E3433" s="83" t="s">
        <v>312</v>
      </c>
      <c r="F3433" s="82">
        <v>-9.7026320323666617</v>
      </c>
      <c r="G3433" s="81">
        <v>0</v>
      </c>
      <c r="H3433" s="80">
        <v>0</v>
      </c>
    </row>
    <row r="3434" spans="2:8" x14ac:dyDescent="0.6">
      <c r="B3434" s="75" t="s">
        <v>170</v>
      </c>
      <c r="C3434" s="75" t="str">
        <f t="shared" si="53"/>
        <v>Oklahoma Cherokee Basin</v>
      </c>
      <c r="D3434" s="97" t="s">
        <v>391</v>
      </c>
      <c r="E3434" s="83" t="s">
        <v>311</v>
      </c>
      <c r="F3434" s="82">
        <v>-9.6926320323666619</v>
      </c>
      <c r="G3434" s="81">
        <v>0</v>
      </c>
      <c r="H3434" s="80">
        <v>0</v>
      </c>
    </row>
    <row r="3435" spans="2:8" x14ac:dyDescent="0.6">
      <c r="B3435" s="75" t="s">
        <v>170</v>
      </c>
      <c r="C3435" s="75" t="str">
        <f t="shared" si="53"/>
        <v>Oklahoma Cherokee Basin</v>
      </c>
      <c r="D3435" s="97" t="s">
        <v>391</v>
      </c>
      <c r="E3435" s="83" t="s">
        <v>310</v>
      </c>
      <c r="F3435" s="82">
        <v>-4.8513160161833309</v>
      </c>
      <c r="G3435" s="81">
        <v>0</v>
      </c>
      <c r="H3435" s="80">
        <v>0</v>
      </c>
    </row>
    <row r="3436" spans="2:8" x14ac:dyDescent="0.6">
      <c r="B3436" s="75" t="s">
        <v>170</v>
      </c>
      <c r="C3436" s="75" t="str">
        <f t="shared" si="53"/>
        <v>Oklahoma Cherokee Basin</v>
      </c>
      <c r="D3436" s="97" t="s">
        <v>391</v>
      </c>
      <c r="E3436" s="83" t="s">
        <v>309</v>
      </c>
      <c r="F3436" s="82">
        <v>-4.8413160161833311</v>
      </c>
      <c r="G3436" s="81">
        <v>0</v>
      </c>
      <c r="H3436" s="80">
        <v>0</v>
      </c>
    </row>
    <row r="3437" spans="2:8" x14ac:dyDescent="0.6">
      <c r="B3437" s="75" t="s">
        <v>170</v>
      </c>
      <c r="C3437" s="75" t="str">
        <f t="shared" si="53"/>
        <v>Oklahoma Cherokee Basin</v>
      </c>
      <c r="D3437" s="97" t="s">
        <v>391</v>
      </c>
      <c r="E3437" s="83" t="s">
        <v>308</v>
      </c>
      <c r="F3437" s="82">
        <v>0</v>
      </c>
      <c r="G3437" s="81">
        <v>0</v>
      </c>
      <c r="H3437" s="80">
        <v>0</v>
      </c>
    </row>
    <row r="3438" spans="2:8" x14ac:dyDescent="0.6">
      <c r="B3438" s="75" t="s">
        <v>170</v>
      </c>
      <c r="C3438" s="75" t="str">
        <f t="shared" si="53"/>
        <v>Oklahoma Cherokee Basin</v>
      </c>
      <c r="D3438" s="97" t="s">
        <v>391</v>
      </c>
      <c r="E3438" s="83" t="s">
        <v>307</v>
      </c>
      <c r="F3438" s="82">
        <v>0.01</v>
      </c>
      <c r="G3438" s="81">
        <v>0</v>
      </c>
      <c r="H3438" s="80">
        <v>0</v>
      </c>
    </row>
    <row r="3439" spans="2:8" x14ac:dyDescent="0.6">
      <c r="B3439" s="75" t="s">
        <v>170</v>
      </c>
      <c r="C3439" s="75" t="str">
        <f t="shared" si="53"/>
        <v>Oklahoma Cherokee Basin</v>
      </c>
      <c r="D3439" s="97" t="s">
        <v>391</v>
      </c>
      <c r="E3439" s="83" t="s">
        <v>306</v>
      </c>
      <c r="F3439" s="82">
        <v>4.8513160161833309</v>
      </c>
      <c r="G3439" s="81">
        <v>0</v>
      </c>
      <c r="H3439" s="80">
        <v>0</v>
      </c>
    </row>
    <row r="3440" spans="2:8" x14ac:dyDescent="0.6">
      <c r="B3440" s="75" t="s">
        <v>170</v>
      </c>
      <c r="C3440" s="75" t="str">
        <f t="shared" si="53"/>
        <v>Oklahoma Cherokee Basin</v>
      </c>
      <c r="D3440" s="97" t="s">
        <v>391</v>
      </c>
      <c r="E3440" s="83" t="s">
        <v>305</v>
      </c>
      <c r="F3440" s="82">
        <v>4.8613160161833306</v>
      </c>
      <c r="G3440" s="81">
        <v>0.84383469296617442</v>
      </c>
      <c r="H3440" s="80">
        <v>42.191734648308724</v>
      </c>
    </row>
    <row r="3441" spans="2:8" x14ac:dyDescent="0.6">
      <c r="B3441" s="75" t="s">
        <v>170</v>
      </c>
      <c r="C3441" s="75" t="str">
        <f t="shared" si="53"/>
        <v>Oklahoma Cherokee Basin</v>
      </c>
      <c r="D3441" s="97" t="s">
        <v>391</v>
      </c>
      <c r="E3441" s="83" t="s">
        <v>304</v>
      </c>
      <c r="F3441" s="82">
        <v>9.7026320323666617</v>
      </c>
      <c r="G3441" s="81">
        <v>0</v>
      </c>
      <c r="H3441" s="80">
        <v>0</v>
      </c>
    </row>
    <row r="3442" spans="2:8" x14ac:dyDescent="0.6">
      <c r="B3442" s="75" t="s">
        <v>170</v>
      </c>
      <c r="C3442" s="75" t="str">
        <f t="shared" si="53"/>
        <v>Oklahoma Cherokee Basin</v>
      </c>
      <c r="D3442" s="97" t="s">
        <v>391</v>
      </c>
      <c r="E3442" s="83" t="s">
        <v>303</v>
      </c>
      <c r="F3442" s="82">
        <v>9.7126320323666615</v>
      </c>
      <c r="G3442" s="81">
        <v>0</v>
      </c>
      <c r="H3442" s="80">
        <v>0</v>
      </c>
    </row>
    <row r="3443" spans="2:8" x14ac:dyDescent="0.6">
      <c r="B3443" s="75" t="s">
        <v>170</v>
      </c>
      <c r="C3443" s="75" t="str">
        <f t="shared" si="53"/>
        <v>Oklahoma Cherokee Basin</v>
      </c>
      <c r="D3443" s="97" t="s">
        <v>391</v>
      </c>
      <c r="E3443" s="83" t="s">
        <v>302</v>
      </c>
      <c r="F3443" s="82">
        <v>14.553948048549994</v>
      </c>
      <c r="G3443" s="81">
        <v>0</v>
      </c>
      <c r="H3443" s="80">
        <v>0</v>
      </c>
    </row>
    <row r="3444" spans="2:8" x14ac:dyDescent="0.6">
      <c r="B3444" s="75" t="s">
        <v>170</v>
      </c>
      <c r="C3444" s="75" t="str">
        <f t="shared" si="53"/>
        <v>Oklahoma Cherokee Basin</v>
      </c>
      <c r="D3444" s="97" t="s">
        <v>391</v>
      </c>
      <c r="E3444" s="83" t="s">
        <v>301</v>
      </c>
      <c r="F3444" s="82">
        <v>14.563948048549994</v>
      </c>
      <c r="G3444" s="81">
        <v>0</v>
      </c>
      <c r="H3444" s="80">
        <v>0</v>
      </c>
    </row>
    <row r="3445" spans="2:8" x14ac:dyDescent="0.6">
      <c r="B3445" s="75" t="s">
        <v>170</v>
      </c>
      <c r="C3445" s="75" t="str">
        <f t="shared" si="53"/>
        <v>Oklahoma Cherokee Basin</v>
      </c>
      <c r="D3445" s="97" t="s">
        <v>391</v>
      </c>
      <c r="E3445" s="83" t="s">
        <v>300</v>
      </c>
      <c r="F3445" s="82">
        <v>19.405264064733323</v>
      </c>
      <c r="G3445" s="81">
        <v>0</v>
      </c>
      <c r="H3445" s="80">
        <v>0</v>
      </c>
    </row>
    <row r="3446" spans="2:8" x14ac:dyDescent="0.6">
      <c r="B3446" s="75" t="s">
        <v>170</v>
      </c>
      <c r="C3446" s="75" t="str">
        <f t="shared" si="53"/>
        <v>Oklahoma Cherokee Basin</v>
      </c>
      <c r="D3446" s="97" t="s">
        <v>391</v>
      </c>
      <c r="E3446" s="83" t="s">
        <v>299</v>
      </c>
      <c r="F3446" s="82">
        <v>19.415264064733325</v>
      </c>
      <c r="G3446" s="81">
        <v>0</v>
      </c>
      <c r="H3446" s="80">
        <v>0</v>
      </c>
    </row>
    <row r="3447" spans="2:8" x14ac:dyDescent="0.6">
      <c r="B3447" s="75" t="s">
        <v>170</v>
      </c>
      <c r="C3447" s="75" t="str">
        <f t="shared" si="53"/>
        <v>Oklahoma Cherokee Basin</v>
      </c>
      <c r="D3447" s="97" t="s">
        <v>391</v>
      </c>
      <c r="E3447" s="83" t="s">
        <v>298</v>
      </c>
      <c r="F3447" s="82">
        <v>24.256580080916656</v>
      </c>
      <c r="G3447" s="81">
        <v>0</v>
      </c>
      <c r="H3447" s="80">
        <v>0</v>
      </c>
    </row>
    <row r="3448" spans="2:8" x14ac:dyDescent="0.6">
      <c r="B3448" s="75" t="s">
        <v>170</v>
      </c>
      <c r="C3448" s="75" t="str">
        <f t="shared" si="53"/>
        <v>Oklahoma Cherokee Basin</v>
      </c>
      <c r="D3448" s="97" t="s">
        <v>391</v>
      </c>
      <c r="E3448" s="83" t="s">
        <v>297</v>
      </c>
      <c r="F3448" s="82">
        <v>24.266580080916658</v>
      </c>
      <c r="G3448" s="81">
        <v>0</v>
      </c>
      <c r="H3448" s="80">
        <v>0</v>
      </c>
    </row>
    <row r="3449" spans="2:8" x14ac:dyDescent="0.6">
      <c r="B3449" s="75" t="s">
        <v>170</v>
      </c>
      <c r="C3449" s="75" t="str">
        <f t="shared" si="53"/>
        <v>Oklahoma Cherokee Basin</v>
      </c>
      <c r="D3449" s="97" t="s">
        <v>391</v>
      </c>
      <c r="E3449" s="83" t="s">
        <v>296</v>
      </c>
      <c r="F3449" s="82">
        <v>29.107896097099989</v>
      </c>
      <c r="G3449" s="81">
        <v>0</v>
      </c>
      <c r="H3449" s="80">
        <v>0</v>
      </c>
    </row>
    <row r="3450" spans="2:8" x14ac:dyDescent="0.6">
      <c r="B3450" s="75" t="s">
        <v>170</v>
      </c>
      <c r="C3450" s="75" t="str">
        <f t="shared" si="53"/>
        <v>Oklahoma Cherokee Basin</v>
      </c>
      <c r="D3450" s="97" t="s">
        <v>391</v>
      </c>
      <c r="E3450" s="83" t="s">
        <v>295</v>
      </c>
      <c r="F3450" s="82">
        <v>29.11789609709999</v>
      </c>
      <c r="G3450" s="81">
        <v>4.125427242889363E-2</v>
      </c>
      <c r="H3450" s="80">
        <v>2.0627136214446815</v>
      </c>
    </row>
    <row r="3451" spans="2:8" x14ac:dyDescent="0.6">
      <c r="B3451" s="75" t="s">
        <v>170</v>
      </c>
      <c r="C3451" s="75" t="str">
        <f t="shared" si="53"/>
        <v>Oklahoma Cherokee Basin</v>
      </c>
      <c r="D3451" s="97" t="s">
        <v>391</v>
      </c>
      <c r="E3451" s="83" t="s">
        <v>294</v>
      </c>
      <c r="F3451" s="82">
        <v>33.959212113283321</v>
      </c>
      <c r="G3451" s="81">
        <v>0</v>
      </c>
      <c r="H3451" s="80">
        <v>0</v>
      </c>
    </row>
    <row r="3452" spans="2:8" x14ac:dyDescent="0.6">
      <c r="B3452" s="75" t="s">
        <v>170</v>
      </c>
      <c r="C3452" s="75" t="str">
        <f t="shared" si="53"/>
        <v>Oklahoma Cherokee Basin</v>
      </c>
      <c r="D3452" s="97" t="s">
        <v>391</v>
      </c>
      <c r="E3452" s="83" t="s">
        <v>293</v>
      </c>
      <c r="F3452" s="82">
        <v>33.969212113283319</v>
      </c>
      <c r="G3452" s="81">
        <v>8.0208219344547596E-2</v>
      </c>
      <c r="H3452" s="80">
        <v>4.0104109672273802</v>
      </c>
    </row>
    <row r="3453" spans="2:8" x14ac:dyDescent="0.6">
      <c r="B3453" s="75" t="s">
        <v>170</v>
      </c>
      <c r="C3453" s="75" t="str">
        <f t="shared" si="53"/>
        <v>Oklahoma Cherokee Basin</v>
      </c>
      <c r="D3453" s="97" t="s">
        <v>391</v>
      </c>
      <c r="E3453" s="83" t="s">
        <v>292</v>
      </c>
      <c r="F3453" s="82">
        <v>38.810528129466647</v>
      </c>
      <c r="G3453" s="81">
        <v>0</v>
      </c>
      <c r="H3453" s="80">
        <v>0</v>
      </c>
    </row>
    <row r="3454" spans="2:8" x14ac:dyDescent="0.6">
      <c r="B3454" s="75" t="s">
        <v>170</v>
      </c>
      <c r="C3454" s="75" t="str">
        <f t="shared" si="53"/>
        <v>Oklahoma Cherokee Basin</v>
      </c>
      <c r="D3454" s="97" t="s">
        <v>391</v>
      </c>
      <c r="E3454" s="83" t="s">
        <v>291</v>
      </c>
      <c r="F3454" s="82">
        <v>38.820528129466645</v>
      </c>
      <c r="G3454" s="81">
        <v>0.14449549433062989</v>
      </c>
      <c r="H3454" s="80">
        <v>7.2247747165314946</v>
      </c>
    </row>
    <row r="3455" spans="2:8" x14ac:dyDescent="0.6">
      <c r="B3455" s="75" t="s">
        <v>170</v>
      </c>
      <c r="C3455" s="75" t="str">
        <f t="shared" si="53"/>
        <v>Oklahoma Cherokee Basin</v>
      </c>
      <c r="D3455" s="97" t="s">
        <v>391</v>
      </c>
      <c r="E3455" s="83" t="s">
        <v>290</v>
      </c>
      <c r="F3455" s="82">
        <v>43.66184414564998</v>
      </c>
      <c r="G3455" s="81">
        <v>0</v>
      </c>
      <c r="H3455" s="80">
        <v>0</v>
      </c>
    </row>
    <row r="3456" spans="2:8" x14ac:dyDescent="0.6">
      <c r="B3456" s="75" t="s">
        <v>170</v>
      </c>
      <c r="C3456" s="75" t="str">
        <f t="shared" si="53"/>
        <v>Oklahoma Cherokee Basin</v>
      </c>
      <c r="D3456" s="97" t="s">
        <v>391</v>
      </c>
      <c r="E3456" s="83" t="s">
        <v>289</v>
      </c>
      <c r="F3456" s="82">
        <v>43.671844145649978</v>
      </c>
      <c r="G3456" s="81">
        <v>0.11809624385929367</v>
      </c>
      <c r="H3456" s="80">
        <v>5.9048121929646831</v>
      </c>
    </row>
    <row r="3457" spans="2:8" x14ac:dyDescent="0.6">
      <c r="B3457" s="75" t="s">
        <v>170</v>
      </c>
      <c r="C3457" s="75" t="str">
        <f t="shared" si="53"/>
        <v>Oklahoma Cherokee Basin</v>
      </c>
      <c r="D3457" s="97" t="s">
        <v>391</v>
      </c>
      <c r="E3457" s="83" t="s">
        <v>288</v>
      </c>
      <c r="F3457" s="82">
        <v>48.513160161833312</v>
      </c>
      <c r="G3457" s="81">
        <v>0</v>
      </c>
      <c r="H3457" s="80">
        <v>0</v>
      </c>
    </row>
    <row r="3458" spans="2:8" x14ac:dyDescent="0.6">
      <c r="B3458" s="75" t="s">
        <v>170</v>
      </c>
      <c r="C3458" s="75" t="str">
        <f t="shared" si="53"/>
        <v>Oklahoma Cherokee Basin</v>
      </c>
      <c r="D3458" s="97" t="s">
        <v>391</v>
      </c>
      <c r="E3458" s="83" t="s">
        <v>287</v>
      </c>
      <c r="F3458" s="82">
        <v>48.52316016183331</v>
      </c>
      <c r="G3458" s="81">
        <v>8.2297029450883921E-2</v>
      </c>
      <c r="H3458" s="80">
        <v>4.1148514725441965</v>
      </c>
    </row>
    <row r="3459" spans="2:8" x14ac:dyDescent="0.6">
      <c r="B3459" s="75" t="s">
        <v>170</v>
      </c>
      <c r="C3459" s="75" t="str">
        <f t="shared" si="53"/>
        <v>Oklahoma Cherokee Basin</v>
      </c>
      <c r="D3459" s="97" t="s">
        <v>391</v>
      </c>
      <c r="E3459" s="83" t="s">
        <v>286</v>
      </c>
      <c r="F3459" s="82">
        <v>53.364476178016645</v>
      </c>
      <c r="G3459" s="81">
        <v>0</v>
      </c>
      <c r="H3459" s="80">
        <v>0</v>
      </c>
    </row>
    <row r="3460" spans="2:8" x14ac:dyDescent="0.6">
      <c r="B3460" s="75" t="s">
        <v>170</v>
      </c>
      <c r="C3460" s="75" t="str">
        <f t="shared" si="53"/>
        <v>Oklahoma Cherokee Basin</v>
      </c>
      <c r="D3460" s="97" t="s">
        <v>391</v>
      </c>
      <c r="E3460" s="83" t="s">
        <v>285</v>
      </c>
      <c r="F3460" s="82">
        <v>53.374476178016643</v>
      </c>
      <c r="G3460" s="81">
        <v>2.6940932133579603E-2</v>
      </c>
      <c r="H3460" s="80">
        <v>1.3470466066789799</v>
      </c>
    </row>
    <row r="3461" spans="2:8" x14ac:dyDescent="0.6">
      <c r="B3461" s="75" t="s">
        <v>170</v>
      </c>
      <c r="C3461" s="75" t="str">
        <f t="shared" ref="C3461:C3524" si="54">IF(D3461="",C3460,D3461)</f>
        <v>Oklahoma Cherokee Basin</v>
      </c>
      <c r="D3461" s="97" t="s">
        <v>391</v>
      </c>
      <c r="E3461" s="83" t="s">
        <v>284</v>
      </c>
      <c r="F3461" s="82">
        <v>58.215792194199977</v>
      </c>
      <c r="G3461" s="81">
        <v>0</v>
      </c>
      <c r="H3461" s="80">
        <v>0</v>
      </c>
    </row>
    <row r="3462" spans="2:8" ht="13.75" thickBot="1" x14ac:dyDescent="0.75">
      <c r="B3462" s="75" t="s">
        <v>170</v>
      </c>
      <c r="C3462" s="75" t="str">
        <f t="shared" si="54"/>
        <v>Oklahoma Cherokee Basin</v>
      </c>
      <c r="D3462" s="98" t="s">
        <v>391</v>
      </c>
      <c r="E3462" s="79" t="s">
        <v>282</v>
      </c>
      <c r="F3462" s="78">
        <v>58.225792194199975</v>
      </c>
      <c r="G3462" s="77">
        <v>7.3068431915916429E-2</v>
      </c>
      <c r="H3462" s="76">
        <v>3.6534215957958214</v>
      </c>
    </row>
    <row r="3463" spans="2:8" x14ac:dyDescent="0.6">
      <c r="B3463" s="75" t="s">
        <v>170</v>
      </c>
      <c r="C3463" s="75" t="str">
        <f t="shared" si="54"/>
        <v>Oklahoma Nemeha Anticline</v>
      </c>
      <c r="D3463" s="96" t="s">
        <v>390</v>
      </c>
      <c r="E3463" s="87" t="s">
        <v>320</v>
      </c>
      <c r="F3463" s="86">
        <v>-29.107896097099989</v>
      </c>
      <c r="G3463" s="85">
        <v>0</v>
      </c>
      <c r="H3463" s="84">
        <v>0</v>
      </c>
    </row>
    <row r="3464" spans="2:8" x14ac:dyDescent="0.6">
      <c r="B3464" s="75" t="s">
        <v>170</v>
      </c>
      <c r="C3464" s="75" t="str">
        <f t="shared" si="54"/>
        <v>Oklahoma Nemeha Anticline</v>
      </c>
      <c r="D3464" s="97" t="s">
        <v>390</v>
      </c>
      <c r="E3464" s="83" t="s">
        <v>319</v>
      </c>
      <c r="F3464" s="82">
        <v>-29.097896097099987</v>
      </c>
      <c r="G3464" s="81">
        <v>0</v>
      </c>
      <c r="H3464" s="80">
        <v>0</v>
      </c>
    </row>
    <row r="3465" spans="2:8" x14ac:dyDescent="0.6">
      <c r="B3465" s="75" t="s">
        <v>170</v>
      </c>
      <c r="C3465" s="75" t="str">
        <f t="shared" si="54"/>
        <v>Oklahoma Nemeha Anticline</v>
      </c>
      <c r="D3465" s="97" t="s">
        <v>390</v>
      </c>
      <c r="E3465" s="83" t="s">
        <v>318</v>
      </c>
      <c r="F3465" s="82">
        <v>-24.256580080916656</v>
      </c>
      <c r="G3465" s="81">
        <v>0</v>
      </c>
      <c r="H3465" s="80">
        <v>0</v>
      </c>
    </row>
    <row r="3466" spans="2:8" x14ac:dyDescent="0.6">
      <c r="B3466" s="75" t="s">
        <v>170</v>
      </c>
      <c r="C3466" s="75" t="str">
        <f t="shared" si="54"/>
        <v>Oklahoma Nemeha Anticline</v>
      </c>
      <c r="D3466" s="97" t="s">
        <v>390</v>
      </c>
      <c r="E3466" s="83" t="s">
        <v>317</v>
      </c>
      <c r="F3466" s="82">
        <v>-24.246580080916655</v>
      </c>
      <c r="G3466" s="81">
        <v>0</v>
      </c>
      <c r="H3466" s="80">
        <v>0</v>
      </c>
    </row>
    <row r="3467" spans="2:8" x14ac:dyDescent="0.6">
      <c r="B3467" s="75" t="s">
        <v>170</v>
      </c>
      <c r="C3467" s="75" t="str">
        <f t="shared" si="54"/>
        <v>Oklahoma Nemeha Anticline</v>
      </c>
      <c r="D3467" s="97" t="s">
        <v>390</v>
      </c>
      <c r="E3467" s="83" t="s">
        <v>316</v>
      </c>
      <c r="F3467" s="82">
        <v>-19.405264064733323</v>
      </c>
      <c r="G3467" s="81">
        <v>0</v>
      </c>
      <c r="H3467" s="80">
        <v>0</v>
      </c>
    </row>
    <row r="3468" spans="2:8" x14ac:dyDescent="0.6">
      <c r="B3468" s="75" t="s">
        <v>170</v>
      </c>
      <c r="C3468" s="75" t="str">
        <f t="shared" si="54"/>
        <v>Oklahoma Nemeha Anticline</v>
      </c>
      <c r="D3468" s="97" t="s">
        <v>390</v>
      </c>
      <c r="E3468" s="83" t="s">
        <v>315</v>
      </c>
      <c r="F3468" s="82">
        <v>-19.395264064733322</v>
      </c>
      <c r="G3468" s="81">
        <v>0</v>
      </c>
      <c r="H3468" s="80">
        <v>0</v>
      </c>
    </row>
    <row r="3469" spans="2:8" x14ac:dyDescent="0.6">
      <c r="B3469" s="75" t="s">
        <v>170</v>
      </c>
      <c r="C3469" s="75" t="str">
        <f t="shared" si="54"/>
        <v>Oklahoma Nemeha Anticline</v>
      </c>
      <c r="D3469" s="97" t="s">
        <v>390</v>
      </c>
      <c r="E3469" s="83" t="s">
        <v>314</v>
      </c>
      <c r="F3469" s="82">
        <v>-14.553948048549994</v>
      </c>
      <c r="G3469" s="81">
        <v>0</v>
      </c>
      <c r="H3469" s="80">
        <v>0</v>
      </c>
    </row>
    <row r="3470" spans="2:8" x14ac:dyDescent="0.6">
      <c r="B3470" s="75" t="s">
        <v>170</v>
      </c>
      <c r="C3470" s="75" t="str">
        <f t="shared" si="54"/>
        <v>Oklahoma Nemeha Anticline</v>
      </c>
      <c r="D3470" s="97" t="s">
        <v>390</v>
      </c>
      <c r="E3470" s="83" t="s">
        <v>313</v>
      </c>
      <c r="F3470" s="82">
        <v>-14.543948048549995</v>
      </c>
      <c r="G3470" s="81">
        <v>0</v>
      </c>
      <c r="H3470" s="80">
        <v>0</v>
      </c>
    </row>
    <row r="3471" spans="2:8" x14ac:dyDescent="0.6">
      <c r="B3471" s="75" t="s">
        <v>170</v>
      </c>
      <c r="C3471" s="75" t="str">
        <f t="shared" si="54"/>
        <v>Oklahoma Nemeha Anticline</v>
      </c>
      <c r="D3471" s="97" t="s">
        <v>390</v>
      </c>
      <c r="E3471" s="83" t="s">
        <v>312</v>
      </c>
      <c r="F3471" s="82">
        <v>-9.7026320323666617</v>
      </c>
      <c r="G3471" s="81">
        <v>0</v>
      </c>
      <c r="H3471" s="80">
        <v>0</v>
      </c>
    </row>
    <row r="3472" spans="2:8" x14ac:dyDescent="0.6">
      <c r="B3472" s="75" t="s">
        <v>170</v>
      </c>
      <c r="C3472" s="75" t="str">
        <f t="shared" si="54"/>
        <v>Oklahoma Nemeha Anticline</v>
      </c>
      <c r="D3472" s="97" t="s">
        <v>390</v>
      </c>
      <c r="E3472" s="83" t="s">
        <v>311</v>
      </c>
      <c r="F3472" s="82">
        <v>-9.6926320323666619</v>
      </c>
      <c r="G3472" s="81">
        <v>0</v>
      </c>
      <c r="H3472" s="80">
        <v>0</v>
      </c>
    </row>
    <row r="3473" spans="2:8" x14ac:dyDescent="0.6">
      <c r="B3473" s="75" t="s">
        <v>170</v>
      </c>
      <c r="C3473" s="75" t="str">
        <f t="shared" si="54"/>
        <v>Oklahoma Nemeha Anticline</v>
      </c>
      <c r="D3473" s="97" t="s">
        <v>390</v>
      </c>
      <c r="E3473" s="83" t="s">
        <v>310</v>
      </c>
      <c r="F3473" s="82">
        <v>-4.8513160161833309</v>
      </c>
      <c r="G3473" s="81">
        <v>0</v>
      </c>
      <c r="H3473" s="80">
        <v>0</v>
      </c>
    </row>
    <row r="3474" spans="2:8" x14ac:dyDescent="0.6">
      <c r="B3474" s="75" t="s">
        <v>170</v>
      </c>
      <c r="C3474" s="75" t="str">
        <f t="shared" si="54"/>
        <v>Oklahoma Nemeha Anticline</v>
      </c>
      <c r="D3474" s="97" t="s">
        <v>390</v>
      </c>
      <c r="E3474" s="83" t="s">
        <v>309</v>
      </c>
      <c r="F3474" s="82">
        <v>-4.8413160161833311</v>
      </c>
      <c r="G3474" s="81">
        <v>0</v>
      </c>
      <c r="H3474" s="80">
        <v>0</v>
      </c>
    </row>
    <row r="3475" spans="2:8" x14ac:dyDescent="0.6">
      <c r="B3475" s="75" t="s">
        <v>170</v>
      </c>
      <c r="C3475" s="75" t="str">
        <f t="shared" si="54"/>
        <v>Oklahoma Nemeha Anticline</v>
      </c>
      <c r="D3475" s="97" t="s">
        <v>390</v>
      </c>
      <c r="E3475" s="83" t="s">
        <v>308</v>
      </c>
      <c r="F3475" s="82">
        <v>0</v>
      </c>
      <c r="G3475" s="81">
        <v>0</v>
      </c>
      <c r="H3475" s="80">
        <v>0</v>
      </c>
    </row>
    <row r="3476" spans="2:8" x14ac:dyDescent="0.6">
      <c r="B3476" s="75" t="s">
        <v>170</v>
      </c>
      <c r="C3476" s="75" t="str">
        <f t="shared" si="54"/>
        <v>Oklahoma Nemeha Anticline</v>
      </c>
      <c r="D3476" s="97" t="s">
        <v>390</v>
      </c>
      <c r="E3476" s="83" t="s">
        <v>307</v>
      </c>
      <c r="F3476" s="82">
        <v>0.01</v>
      </c>
      <c r="G3476" s="81">
        <v>0</v>
      </c>
      <c r="H3476" s="80">
        <v>0</v>
      </c>
    </row>
    <row r="3477" spans="2:8" x14ac:dyDescent="0.6">
      <c r="B3477" s="75" t="s">
        <v>170</v>
      </c>
      <c r="C3477" s="75" t="str">
        <f t="shared" si="54"/>
        <v>Oklahoma Nemeha Anticline</v>
      </c>
      <c r="D3477" s="97" t="s">
        <v>390</v>
      </c>
      <c r="E3477" s="83" t="s">
        <v>306</v>
      </c>
      <c r="F3477" s="82">
        <v>4.8513160161833309</v>
      </c>
      <c r="G3477" s="81">
        <v>0</v>
      </c>
      <c r="H3477" s="80">
        <v>0</v>
      </c>
    </row>
    <row r="3478" spans="2:8" x14ac:dyDescent="0.6">
      <c r="B3478" s="75" t="s">
        <v>170</v>
      </c>
      <c r="C3478" s="75" t="str">
        <f t="shared" si="54"/>
        <v>Oklahoma Nemeha Anticline</v>
      </c>
      <c r="D3478" s="97" t="s">
        <v>390</v>
      </c>
      <c r="E3478" s="83" t="s">
        <v>305</v>
      </c>
      <c r="F3478" s="82">
        <v>4.8613160161833306</v>
      </c>
      <c r="G3478" s="81">
        <v>5.0032503786875049</v>
      </c>
      <c r="H3478" s="80">
        <v>250.16251893437524</v>
      </c>
    </row>
    <row r="3479" spans="2:8" x14ac:dyDescent="0.6">
      <c r="B3479" s="75" t="s">
        <v>170</v>
      </c>
      <c r="C3479" s="75" t="str">
        <f t="shared" si="54"/>
        <v>Oklahoma Nemeha Anticline</v>
      </c>
      <c r="D3479" s="97" t="s">
        <v>390</v>
      </c>
      <c r="E3479" s="83" t="s">
        <v>304</v>
      </c>
      <c r="F3479" s="82">
        <v>9.7026320323666617</v>
      </c>
      <c r="G3479" s="81">
        <v>0</v>
      </c>
      <c r="H3479" s="80">
        <v>0</v>
      </c>
    </row>
    <row r="3480" spans="2:8" x14ac:dyDescent="0.6">
      <c r="B3480" s="75" t="s">
        <v>170</v>
      </c>
      <c r="C3480" s="75" t="str">
        <f t="shared" si="54"/>
        <v>Oklahoma Nemeha Anticline</v>
      </c>
      <c r="D3480" s="97" t="s">
        <v>390</v>
      </c>
      <c r="E3480" s="83" t="s">
        <v>303</v>
      </c>
      <c r="F3480" s="82">
        <v>9.7126320323666615</v>
      </c>
      <c r="G3480" s="81">
        <v>0</v>
      </c>
      <c r="H3480" s="80">
        <v>0</v>
      </c>
    </row>
    <row r="3481" spans="2:8" x14ac:dyDescent="0.6">
      <c r="B3481" s="75" t="s">
        <v>170</v>
      </c>
      <c r="C3481" s="75" t="str">
        <f t="shared" si="54"/>
        <v>Oklahoma Nemeha Anticline</v>
      </c>
      <c r="D3481" s="97" t="s">
        <v>390</v>
      </c>
      <c r="E3481" s="83" t="s">
        <v>302</v>
      </c>
      <c r="F3481" s="82">
        <v>14.553948048549994</v>
      </c>
      <c r="G3481" s="81">
        <v>0</v>
      </c>
      <c r="H3481" s="80">
        <v>0</v>
      </c>
    </row>
    <row r="3482" spans="2:8" x14ac:dyDescent="0.6">
      <c r="B3482" s="75" t="s">
        <v>170</v>
      </c>
      <c r="C3482" s="75" t="str">
        <f t="shared" si="54"/>
        <v>Oklahoma Nemeha Anticline</v>
      </c>
      <c r="D3482" s="97" t="s">
        <v>390</v>
      </c>
      <c r="E3482" s="83" t="s">
        <v>301</v>
      </c>
      <c r="F3482" s="82">
        <v>14.563948048549994</v>
      </c>
      <c r="G3482" s="81">
        <v>0</v>
      </c>
      <c r="H3482" s="80">
        <v>0</v>
      </c>
    </row>
    <row r="3483" spans="2:8" x14ac:dyDescent="0.6">
      <c r="B3483" s="75" t="s">
        <v>170</v>
      </c>
      <c r="C3483" s="75" t="str">
        <f t="shared" si="54"/>
        <v>Oklahoma Nemeha Anticline</v>
      </c>
      <c r="D3483" s="97" t="s">
        <v>390</v>
      </c>
      <c r="E3483" s="83" t="s">
        <v>300</v>
      </c>
      <c r="F3483" s="82">
        <v>19.405264064733323</v>
      </c>
      <c r="G3483" s="81">
        <v>0</v>
      </c>
      <c r="H3483" s="80">
        <v>0</v>
      </c>
    </row>
    <row r="3484" spans="2:8" x14ac:dyDescent="0.6">
      <c r="B3484" s="75" t="s">
        <v>170</v>
      </c>
      <c r="C3484" s="75" t="str">
        <f t="shared" si="54"/>
        <v>Oklahoma Nemeha Anticline</v>
      </c>
      <c r="D3484" s="97" t="s">
        <v>390</v>
      </c>
      <c r="E3484" s="83" t="s">
        <v>299</v>
      </c>
      <c r="F3484" s="82">
        <v>19.415264064733325</v>
      </c>
      <c r="G3484" s="81">
        <v>0</v>
      </c>
      <c r="H3484" s="80">
        <v>0</v>
      </c>
    </row>
    <row r="3485" spans="2:8" x14ac:dyDescent="0.6">
      <c r="B3485" s="75" t="s">
        <v>170</v>
      </c>
      <c r="C3485" s="75" t="str">
        <f t="shared" si="54"/>
        <v>Oklahoma Nemeha Anticline</v>
      </c>
      <c r="D3485" s="97" t="s">
        <v>390</v>
      </c>
      <c r="E3485" s="83" t="s">
        <v>298</v>
      </c>
      <c r="F3485" s="82">
        <v>24.256580080916656</v>
      </c>
      <c r="G3485" s="81">
        <v>0</v>
      </c>
      <c r="H3485" s="80">
        <v>0</v>
      </c>
    </row>
    <row r="3486" spans="2:8" x14ac:dyDescent="0.6">
      <c r="B3486" s="75" t="s">
        <v>170</v>
      </c>
      <c r="C3486" s="75" t="str">
        <f t="shared" si="54"/>
        <v>Oklahoma Nemeha Anticline</v>
      </c>
      <c r="D3486" s="97" t="s">
        <v>390</v>
      </c>
      <c r="E3486" s="83" t="s">
        <v>297</v>
      </c>
      <c r="F3486" s="82">
        <v>24.266580080916658</v>
      </c>
      <c r="G3486" s="81">
        <v>0</v>
      </c>
      <c r="H3486" s="80">
        <v>0</v>
      </c>
    </row>
    <row r="3487" spans="2:8" x14ac:dyDescent="0.6">
      <c r="B3487" s="75" t="s">
        <v>170</v>
      </c>
      <c r="C3487" s="75" t="str">
        <f t="shared" si="54"/>
        <v>Oklahoma Nemeha Anticline</v>
      </c>
      <c r="D3487" s="97" t="s">
        <v>390</v>
      </c>
      <c r="E3487" s="83" t="s">
        <v>296</v>
      </c>
      <c r="F3487" s="82">
        <v>29.107896097099989</v>
      </c>
      <c r="G3487" s="81">
        <v>0</v>
      </c>
      <c r="H3487" s="80">
        <v>0</v>
      </c>
    </row>
    <row r="3488" spans="2:8" x14ac:dyDescent="0.6">
      <c r="B3488" s="75" t="s">
        <v>170</v>
      </c>
      <c r="C3488" s="75" t="str">
        <f t="shared" si="54"/>
        <v>Oklahoma Nemeha Anticline</v>
      </c>
      <c r="D3488" s="97" t="s">
        <v>390</v>
      </c>
      <c r="E3488" s="83" t="s">
        <v>295</v>
      </c>
      <c r="F3488" s="82">
        <v>29.11789609709999</v>
      </c>
      <c r="G3488" s="81">
        <v>0.15405620543189702</v>
      </c>
      <c r="H3488" s="80">
        <v>7.702810271594851</v>
      </c>
    </row>
    <row r="3489" spans="2:8" x14ac:dyDescent="0.6">
      <c r="B3489" s="75" t="s">
        <v>170</v>
      </c>
      <c r="C3489" s="75" t="str">
        <f t="shared" si="54"/>
        <v>Oklahoma Nemeha Anticline</v>
      </c>
      <c r="D3489" s="97" t="s">
        <v>390</v>
      </c>
      <c r="E3489" s="83" t="s">
        <v>294</v>
      </c>
      <c r="F3489" s="82">
        <v>33.959212113283321</v>
      </c>
      <c r="G3489" s="81">
        <v>0</v>
      </c>
      <c r="H3489" s="80">
        <v>0</v>
      </c>
    </row>
    <row r="3490" spans="2:8" x14ac:dyDescent="0.6">
      <c r="B3490" s="75" t="s">
        <v>170</v>
      </c>
      <c r="C3490" s="75" t="str">
        <f t="shared" si="54"/>
        <v>Oklahoma Nemeha Anticline</v>
      </c>
      <c r="D3490" s="97" t="s">
        <v>390</v>
      </c>
      <c r="E3490" s="83" t="s">
        <v>293</v>
      </c>
      <c r="F3490" s="82">
        <v>33.969212113283319</v>
      </c>
      <c r="G3490" s="81">
        <v>0.16836735250832377</v>
      </c>
      <c r="H3490" s="80">
        <v>8.4183676254161881</v>
      </c>
    </row>
    <row r="3491" spans="2:8" x14ac:dyDescent="0.6">
      <c r="B3491" s="75" t="s">
        <v>170</v>
      </c>
      <c r="C3491" s="75" t="str">
        <f t="shared" si="54"/>
        <v>Oklahoma Nemeha Anticline</v>
      </c>
      <c r="D3491" s="97" t="s">
        <v>390</v>
      </c>
      <c r="E3491" s="83" t="s">
        <v>292</v>
      </c>
      <c r="F3491" s="82">
        <v>38.810528129466647</v>
      </c>
      <c r="G3491" s="81">
        <v>0</v>
      </c>
      <c r="H3491" s="80">
        <v>0</v>
      </c>
    </row>
    <row r="3492" spans="2:8" x14ac:dyDescent="0.6">
      <c r="B3492" s="75" t="s">
        <v>170</v>
      </c>
      <c r="C3492" s="75" t="str">
        <f t="shared" si="54"/>
        <v>Oklahoma Nemeha Anticline</v>
      </c>
      <c r="D3492" s="97" t="s">
        <v>390</v>
      </c>
      <c r="E3492" s="83" t="s">
        <v>291</v>
      </c>
      <c r="F3492" s="82">
        <v>38.820528129466645</v>
      </c>
      <c r="G3492" s="81">
        <v>0.24981200938569506</v>
      </c>
      <c r="H3492" s="80">
        <v>12.490600469284754</v>
      </c>
    </row>
    <row r="3493" spans="2:8" x14ac:dyDescent="0.6">
      <c r="B3493" s="75" t="s">
        <v>170</v>
      </c>
      <c r="C3493" s="75" t="str">
        <f t="shared" si="54"/>
        <v>Oklahoma Nemeha Anticline</v>
      </c>
      <c r="D3493" s="97" t="s">
        <v>390</v>
      </c>
      <c r="E3493" s="83" t="s">
        <v>290</v>
      </c>
      <c r="F3493" s="82">
        <v>43.66184414564998</v>
      </c>
      <c r="G3493" s="81">
        <v>0</v>
      </c>
      <c r="H3493" s="80">
        <v>0</v>
      </c>
    </row>
    <row r="3494" spans="2:8" x14ac:dyDescent="0.6">
      <c r="B3494" s="75" t="s">
        <v>170</v>
      </c>
      <c r="C3494" s="75" t="str">
        <f t="shared" si="54"/>
        <v>Oklahoma Nemeha Anticline</v>
      </c>
      <c r="D3494" s="97" t="s">
        <v>390</v>
      </c>
      <c r="E3494" s="83" t="s">
        <v>289</v>
      </c>
      <c r="F3494" s="82">
        <v>43.671844145649978</v>
      </c>
      <c r="G3494" s="81">
        <v>0.28011614044293376</v>
      </c>
      <c r="H3494" s="80">
        <v>14.005807022146685</v>
      </c>
    </row>
    <row r="3495" spans="2:8" x14ac:dyDescent="0.6">
      <c r="B3495" s="75" t="s">
        <v>170</v>
      </c>
      <c r="C3495" s="75" t="str">
        <f t="shared" si="54"/>
        <v>Oklahoma Nemeha Anticline</v>
      </c>
      <c r="D3495" s="97" t="s">
        <v>390</v>
      </c>
      <c r="E3495" s="83" t="s">
        <v>288</v>
      </c>
      <c r="F3495" s="82">
        <v>48.513160161833312</v>
      </c>
      <c r="G3495" s="81">
        <v>0</v>
      </c>
      <c r="H3495" s="80">
        <v>0</v>
      </c>
    </row>
    <row r="3496" spans="2:8" x14ac:dyDescent="0.6">
      <c r="B3496" s="75" t="s">
        <v>170</v>
      </c>
      <c r="C3496" s="75" t="str">
        <f t="shared" si="54"/>
        <v>Oklahoma Nemeha Anticline</v>
      </c>
      <c r="D3496" s="97" t="s">
        <v>390</v>
      </c>
      <c r="E3496" s="83" t="s">
        <v>287</v>
      </c>
      <c r="F3496" s="82">
        <v>48.52316016183331</v>
      </c>
      <c r="G3496" s="81">
        <v>3.9711413694373095E-2</v>
      </c>
      <c r="H3496" s="80">
        <v>1.9855706847186549</v>
      </c>
    </row>
    <row r="3497" spans="2:8" x14ac:dyDescent="0.6">
      <c r="B3497" s="75" t="s">
        <v>170</v>
      </c>
      <c r="C3497" s="75" t="str">
        <f t="shared" si="54"/>
        <v>Oklahoma Nemeha Anticline</v>
      </c>
      <c r="D3497" s="97" t="s">
        <v>390</v>
      </c>
      <c r="E3497" s="83" t="s">
        <v>286</v>
      </c>
      <c r="F3497" s="82">
        <v>53.364476178016645</v>
      </c>
      <c r="G3497" s="81">
        <v>0</v>
      </c>
      <c r="H3497" s="80">
        <v>0</v>
      </c>
    </row>
    <row r="3498" spans="2:8" x14ac:dyDescent="0.6">
      <c r="B3498" s="75" t="s">
        <v>170</v>
      </c>
      <c r="C3498" s="75" t="str">
        <f t="shared" si="54"/>
        <v>Oklahoma Nemeha Anticline</v>
      </c>
      <c r="D3498" s="97" t="s">
        <v>390</v>
      </c>
      <c r="E3498" s="83" t="s">
        <v>285</v>
      </c>
      <c r="F3498" s="82">
        <v>53.374476178016643</v>
      </c>
      <c r="G3498" s="81">
        <v>0.10060576834681173</v>
      </c>
      <c r="H3498" s="80">
        <v>5.0302884173405866</v>
      </c>
    </row>
    <row r="3499" spans="2:8" x14ac:dyDescent="0.6">
      <c r="B3499" s="75" t="s">
        <v>170</v>
      </c>
      <c r="C3499" s="75" t="str">
        <f t="shared" si="54"/>
        <v>Oklahoma Nemeha Anticline</v>
      </c>
      <c r="D3499" s="97" t="s">
        <v>390</v>
      </c>
      <c r="E3499" s="83" t="s">
        <v>284</v>
      </c>
      <c r="F3499" s="82">
        <v>58.215792194199977</v>
      </c>
      <c r="G3499" s="81">
        <v>0</v>
      </c>
      <c r="H3499" s="80">
        <v>0</v>
      </c>
    </row>
    <row r="3500" spans="2:8" ht="13.75" thickBot="1" x14ac:dyDescent="0.75">
      <c r="B3500" s="75" t="s">
        <v>170</v>
      </c>
      <c r="C3500" s="75" t="str">
        <f t="shared" si="54"/>
        <v>Oklahoma Nemeha Anticline</v>
      </c>
      <c r="D3500" s="98" t="s">
        <v>390</v>
      </c>
      <c r="E3500" s="79" t="s">
        <v>282</v>
      </c>
      <c r="F3500" s="78">
        <v>58.225792194199975</v>
      </c>
      <c r="G3500" s="77">
        <v>3.2889990911200255E-2</v>
      </c>
      <c r="H3500" s="76">
        <v>1.6444995455600127</v>
      </c>
    </row>
    <row r="3501" spans="2:8" x14ac:dyDescent="0.6">
      <c r="B3501" s="75" t="s">
        <v>170</v>
      </c>
      <c r="C3501" s="75" t="str">
        <f t="shared" si="54"/>
        <v>Oklahoma Ouachita Folded Belt</v>
      </c>
      <c r="D3501" s="96" t="s">
        <v>389</v>
      </c>
      <c r="E3501" s="87" t="s">
        <v>320</v>
      </c>
      <c r="F3501" s="86">
        <v>-29.107896097099989</v>
      </c>
      <c r="G3501" s="85">
        <v>0</v>
      </c>
      <c r="H3501" s="84">
        <v>0</v>
      </c>
    </row>
    <row r="3502" spans="2:8" x14ac:dyDescent="0.6">
      <c r="B3502" s="75" t="s">
        <v>170</v>
      </c>
      <c r="C3502" s="75" t="str">
        <f t="shared" si="54"/>
        <v>Oklahoma Ouachita Folded Belt</v>
      </c>
      <c r="D3502" s="97" t="s">
        <v>389</v>
      </c>
      <c r="E3502" s="83" t="s">
        <v>319</v>
      </c>
      <c r="F3502" s="82">
        <v>-29.097896097099987</v>
      </c>
      <c r="G3502" s="81">
        <v>0</v>
      </c>
      <c r="H3502" s="80">
        <v>0</v>
      </c>
    </row>
    <row r="3503" spans="2:8" x14ac:dyDescent="0.6">
      <c r="B3503" s="75" t="s">
        <v>170</v>
      </c>
      <c r="C3503" s="75" t="str">
        <f t="shared" si="54"/>
        <v>Oklahoma Ouachita Folded Belt</v>
      </c>
      <c r="D3503" s="97" t="s">
        <v>389</v>
      </c>
      <c r="E3503" s="83" t="s">
        <v>318</v>
      </c>
      <c r="F3503" s="82">
        <v>-24.256580080916656</v>
      </c>
      <c r="G3503" s="81">
        <v>0</v>
      </c>
      <c r="H3503" s="80">
        <v>0</v>
      </c>
    </row>
    <row r="3504" spans="2:8" x14ac:dyDescent="0.6">
      <c r="B3504" s="75" t="s">
        <v>170</v>
      </c>
      <c r="C3504" s="75" t="str">
        <f t="shared" si="54"/>
        <v>Oklahoma Ouachita Folded Belt</v>
      </c>
      <c r="D3504" s="97" t="s">
        <v>389</v>
      </c>
      <c r="E3504" s="83" t="s">
        <v>317</v>
      </c>
      <c r="F3504" s="82">
        <v>-24.246580080916655</v>
      </c>
      <c r="G3504" s="81">
        <v>0</v>
      </c>
      <c r="H3504" s="80">
        <v>0</v>
      </c>
    </row>
    <row r="3505" spans="2:8" x14ac:dyDescent="0.6">
      <c r="B3505" s="75" t="s">
        <v>170</v>
      </c>
      <c r="C3505" s="75" t="str">
        <f t="shared" si="54"/>
        <v>Oklahoma Ouachita Folded Belt</v>
      </c>
      <c r="D3505" s="97" t="s">
        <v>389</v>
      </c>
      <c r="E3505" s="83" t="s">
        <v>316</v>
      </c>
      <c r="F3505" s="82">
        <v>-19.405264064733323</v>
      </c>
      <c r="G3505" s="81">
        <v>0</v>
      </c>
      <c r="H3505" s="80">
        <v>0</v>
      </c>
    </row>
    <row r="3506" spans="2:8" x14ac:dyDescent="0.6">
      <c r="B3506" s="75" t="s">
        <v>170</v>
      </c>
      <c r="C3506" s="75" t="str">
        <f t="shared" si="54"/>
        <v>Oklahoma Ouachita Folded Belt</v>
      </c>
      <c r="D3506" s="97" t="s">
        <v>389</v>
      </c>
      <c r="E3506" s="83" t="s">
        <v>315</v>
      </c>
      <c r="F3506" s="82">
        <v>-19.395264064733322</v>
      </c>
      <c r="G3506" s="81">
        <v>0</v>
      </c>
      <c r="H3506" s="80">
        <v>0</v>
      </c>
    </row>
    <row r="3507" spans="2:8" x14ac:dyDescent="0.6">
      <c r="B3507" s="75" t="s">
        <v>170</v>
      </c>
      <c r="C3507" s="75" t="str">
        <f t="shared" si="54"/>
        <v>Oklahoma Ouachita Folded Belt</v>
      </c>
      <c r="D3507" s="97" t="s">
        <v>389</v>
      </c>
      <c r="E3507" s="83" t="s">
        <v>314</v>
      </c>
      <c r="F3507" s="82">
        <v>-14.553948048549994</v>
      </c>
      <c r="G3507" s="81">
        <v>0</v>
      </c>
      <c r="H3507" s="80">
        <v>0</v>
      </c>
    </row>
    <row r="3508" spans="2:8" x14ac:dyDescent="0.6">
      <c r="B3508" s="75" t="s">
        <v>170</v>
      </c>
      <c r="C3508" s="75" t="str">
        <f t="shared" si="54"/>
        <v>Oklahoma Ouachita Folded Belt</v>
      </c>
      <c r="D3508" s="97" t="s">
        <v>389</v>
      </c>
      <c r="E3508" s="83" t="s">
        <v>313</v>
      </c>
      <c r="F3508" s="82">
        <v>-14.543948048549995</v>
      </c>
      <c r="G3508" s="81">
        <v>0</v>
      </c>
      <c r="H3508" s="80">
        <v>0</v>
      </c>
    </row>
    <row r="3509" spans="2:8" x14ac:dyDescent="0.6">
      <c r="B3509" s="75" t="s">
        <v>170</v>
      </c>
      <c r="C3509" s="75" t="str">
        <f t="shared" si="54"/>
        <v>Oklahoma Ouachita Folded Belt</v>
      </c>
      <c r="D3509" s="97" t="s">
        <v>389</v>
      </c>
      <c r="E3509" s="83" t="s">
        <v>312</v>
      </c>
      <c r="F3509" s="82">
        <v>-9.7026320323666617</v>
      </c>
      <c r="G3509" s="81">
        <v>0</v>
      </c>
      <c r="H3509" s="80">
        <v>0</v>
      </c>
    </row>
    <row r="3510" spans="2:8" x14ac:dyDescent="0.6">
      <c r="B3510" s="75" t="s">
        <v>170</v>
      </c>
      <c r="C3510" s="75" t="str">
        <f t="shared" si="54"/>
        <v>Oklahoma Ouachita Folded Belt</v>
      </c>
      <c r="D3510" s="97" t="s">
        <v>389</v>
      </c>
      <c r="E3510" s="83" t="s">
        <v>311</v>
      </c>
      <c r="F3510" s="82">
        <v>-9.6926320323666619</v>
      </c>
      <c r="G3510" s="81">
        <v>0</v>
      </c>
      <c r="H3510" s="80">
        <v>0</v>
      </c>
    </row>
    <row r="3511" spans="2:8" x14ac:dyDescent="0.6">
      <c r="B3511" s="75" t="s">
        <v>170</v>
      </c>
      <c r="C3511" s="75" t="str">
        <f t="shared" si="54"/>
        <v>Oklahoma Ouachita Folded Belt</v>
      </c>
      <c r="D3511" s="97" t="s">
        <v>389</v>
      </c>
      <c r="E3511" s="83" t="s">
        <v>310</v>
      </c>
      <c r="F3511" s="82">
        <v>-4.8513160161833309</v>
      </c>
      <c r="G3511" s="81">
        <v>0</v>
      </c>
      <c r="H3511" s="80">
        <v>0</v>
      </c>
    </row>
    <row r="3512" spans="2:8" x14ac:dyDescent="0.6">
      <c r="B3512" s="75" t="s">
        <v>170</v>
      </c>
      <c r="C3512" s="75" t="str">
        <f t="shared" si="54"/>
        <v>Oklahoma Ouachita Folded Belt</v>
      </c>
      <c r="D3512" s="97" t="s">
        <v>389</v>
      </c>
      <c r="E3512" s="83" t="s">
        <v>309</v>
      </c>
      <c r="F3512" s="82">
        <v>-4.8413160161833311</v>
      </c>
      <c r="G3512" s="81">
        <v>0</v>
      </c>
      <c r="H3512" s="80">
        <v>0</v>
      </c>
    </row>
    <row r="3513" spans="2:8" x14ac:dyDescent="0.6">
      <c r="B3513" s="75" t="s">
        <v>170</v>
      </c>
      <c r="C3513" s="75" t="str">
        <f t="shared" si="54"/>
        <v>Oklahoma Ouachita Folded Belt</v>
      </c>
      <c r="D3513" s="97" t="s">
        <v>389</v>
      </c>
      <c r="E3513" s="83" t="s">
        <v>308</v>
      </c>
      <c r="F3513" s="82">
        <v>0</v>
      </c>
      <c r="G3513" s="81">
        <v>0</v>
      </c>
      <c r="H3513" s="80">
        <v>0</v>
      </c>
    </row>
    <row r="3514" spans="2:8" x14ac:dyDescent="0.6">
      <c r="B3514" s="75" t="s">
        <v>170</v>
      </c>
      <c r="C3514" s="75" t="str">
        <f t="shared" si="54"/>
        <v>Oklahoma Ouachita Folded Belt</v>
      </c>
      <c r="D3514" s="97" t="s">
        <v>389</v>
      </c>
      <c r="E3514" s="83" t="s">
        <v>307</v>
      </c>
      <c r="F3514" s="82">
        <v>0.01</v>
      </c>
      <c r="G3514" s="81">
        <v>0</v>
      </c>
      <c r="H3514" s="80">
        <v>0</v>
      </c>
    </row>
    <row r="3515" spans="2:8" x14ac:dyDescent="0.6">
      <c r="B3515" s="75" t="s">
        <v>170</v>
      </c>
      <c r="C3515" s="75" t="str">
        <f t="shared" si="54"/>
        <v>Oklahoma Ouachita Folded Belt</v>
      </c>
      <c r="D3515" s="97" t="s">
        <v>389</v>
      </c>
      <c r="E3515" s="83" t="s">
        <v>306</v>
      </c>
      <c r="F3515" s="82">
        <v>4.8513160161833309</v>
      </c>
      <c r="G3515" s="81">
        <v>0</v>
      </c>
      <c r="H3515" s="80">
        <v>0</v>
      </c>
    </row>
    <row r="3516" spans="2:8" x14ac:dyDescent="0.6">
      <c r="B3516" s="75" t="s">
        <v>170</v>
      </c>
      <c r="C3516" s="75" t="str">
        <f t="shared" si="54"/>
        <v>Oklahoma Ouachita Folded Belt</v>
      </c>
      <c r="D3516" s="97" t="s">
        <v>389</v>
      </c>
      <c r="E3516" s="83" t="s">
        <v>305</v>
      </c>
      <c r="F3516" s="82">
        <v>4.8613160161833306</v>
      </c>
      <c r="G3516" s="81">
        <v>0</v>
      </c>
      <c r="H3516" s="80">
        <v>0</v>
      </c>
    </row>
    <row r="3517" spans="2:8" x14ac:dyDescent="0.6">
      <c r="B3517" s="75" t="s">
        <v>170</v>
      </c>
      <c r="C3517" s="75" t="str">
        <f t="shared" si="54"/>
        <v>Oklahoma Ouachita Folded Belt</v>
      </c>
      <c r="D3517" s="97" t="s">
        <v>389</v>
      </c>
      <c r="E3517" s="83" t="s">
        <v>304</v>
      </c>
      <c r="F3517" s="82">
        <v>9.7026320323666617</v>
      </c>
      <c r="G3517" s="81">
        <v>0</v>
      </c>
      <c r="H3517" s="80">
        <v>0</v>
      </c>
    </row>
    <row r="3518" spans="2:8" x14ac:dyDescent="0.6">
      <c r="B3518" s="75" t="s">
        <v>170</v>
      </c>
      <c r="C3518" s="75" t="str">
        <f t="shared" si="54"/>
        <v>Oklahoma Ouachita Folded Belt</v>
      </c>
      <c r="D3518" s="97" t="s">
        <v>389</v>
      </c>
      <c r="E3518" s="83" t="s">
        <v>303</v>
      </c>
      <c r="F3518" s="82">
        <v>9.7126320323666615</v>
      </c>
      <c r="G3518" s="81">
        <v>4.7792683031747636</v>
      </c>
      <c r="H3518" s="80">
        <v>238.96341515873817</v>
      </c>
    </row>
    <row r="3519" spans="2:8" x14ac:dyDescent="0.6">
      <c r="B3519" s="75" t="s">
        <v>170</v>
      </c>
      <c r="C3519" s="75" t="str">
        <f t="shared" si="54"/>
        <v>Oklahoma Ouachita Folded Belt</v>
      </c>
      <c r="D3519" s="97" t="s">
        <v>389</v>
      </c>
      <c r="E3519" s="83" t="s">
        <v>302</v>
      </c>
      <c r="F3519" s="82">
        <v>14.553948048549994</v>
      </c>
      <c r="G3519" s="81">
        <v>0</v>
      </c>
      <c r="H3519" s="80">
        <v>0</v>
      </c>
    </row>
    <row r="3520" spans="2:8" x14ac:dyDescent="0.6">
      <c r="B3520" s="75" t="s">
        <v>170</v>
      </c>
      <c r="C3520" s="75" t="str">
        <f t="shared" si="54"/>
        <v>Oklahoma Ouachita Folded Belt</v>
      </c>
      <c r="D3520" s="97" t="s">
        <v>389</v>
      </c>
      <c r="E3520" s="83" t="s">
        <v>301</v>
      </c>
      <c r="F3520" s="82">
        <v>14.563948048549994</v>
      </c>
      <c r="G3520" s="81">
        <v>1.5002242072110628</v>
      </c>
      <c r="H3520" s="80">
        <v>75.011210360553136</v>
      </c>
    </row>
    <row r="3521" spans="2:8" x14ac:dyDescent="0.6">
      <c r="B3521" s="75" t="s">
        <v>170</v>
      </c>
      <c r="C3521" s="75" t="str">
        <f t="shared" si="54"/>
        <v>Oklahoma Ouachita Folded Belt</v>
      </c>
      <c r="D3521" s="97" t="s">
        <v>389</v>
      </c>
      <c r="E3521" s="83" t="s">
        <v>300</v>
      </c>
      <c r="F3521" s="82">
        <v>19.405264064733323</v>
      </c>
      <c r="G3521" s="81">
        <v>0</v>
      </c>
      <c r="H3521" s="80">
        <v>0</v>
      </c>
    </row>
    <row r="3522" spans="2:8" x14ac:dyDescent="0.6">
      <c r="B3522" s="75" t="s">
        <v>170</v>
      </c>
      <c r="C3522" s="75" t="str">
        <f t="shared" si="54"/>
        <v>Oklahoma Ouachita Folded Belt</v>
      </c>
      <c r="D3522" s="97" t="s">
        <v>389</v>
      </c>
      <c r="E3522" s="83" t="s">
        <v>299</v>
      </c>
      <c r="F3522" s="82">
        <v>19.415264064733325</v>
      </c>
      <c r="G3522" s="81">
        <v>0.51772205717044395</v>
      </c>
      <c r="H3522" s="80">
        <v>25.8861028585222</v>
      </c>
    </row>
    <row r="3523" spans="2:8" x14ac:dyDescent="0.6">
      <c r="B3523" s="75" t="s">
        <v>170</v>
      </c>
      <c r="C3523" s="75" t="str">
        <f t="shared" si="54"/>
        <v>Oklahoma Ouachita Folded Belt</v>
      </c>
      <c r="D3523" s="97" t="s">
        <v>389</v>
      </c>
      <c r="E3523" s="83" t="s">
        <v>298</v>
      </c>
      <c r="F3523" s="82">
        <v>24.256580080916656</v>
      </c>
      <c r="G3523" s="81">
        <v>0</v>
      </c>
      <c r="H3523" s="80">
        <v>0</v>
      </c>
    </row>
    <row r="3524" spans="2:8" x14ac:dyDescent="0.6">
      <c r="B3524" s="75" t="s">
        <v>170</v>
      </c>
      <c r="C3524" s="75" t="str">
        <f t="shared" si="54"/>
        <v>Oklahoma Ouachita Folded Belt</v>
      </c>
      <c r="D3524" s="97" t="s">
        <v>389</v>
      </c>
      <c r="E3524" s="83" t="s">
        <v>297</v>
      </c>
      <c r="F3524" s="82">
        <v>24.266580080916658</v>
      </c>
      <c r="G3524" s="81">
        <v>0.64933647857273891</v>
      </c>
      <c r="H3524" s="80">
        <v>32.466823928636948</v>
      </c>
    </row>
    <row r="3525" spans="2:8" x14ac:dyDescent="0.6">
      <c r="B3525" s="75" t="s">
        <v>170</v>
      </c>
      <c r="C3525" s="75" t="str">
        <f t="shared" ref="C3525:C3588" si="55">IF(D3525="",C3524,D3525)</f>
        <v>Oklahoma Ouachita Folded Belt</v>
      </c>
      <c r="D3525" s="97" t="s">
        <v>389</v>
      </c>
      <c r="E3525" s="83" t="s">
        <v>296</v>
      </c>
      <c r="F3525" s="82">
        <v>29.107896097099989</v>
      </c>
      <c r="G3525" s="81">
        <v>0</v>
      </c>
      <c r="H3525" s="80">
        <v>0</v>
      </c>
    </row>
    <row r="3526" spans="2:8" x14ac:dyDescent="0.6">
      <c r="B3526" s="75" t="s">
        <v>170</v>
      </c>
      <c r="C3526" s="75" t="str">
        <f t="shared" si="55"/>
        <v>Oklahoma Ouachita Folded Belt</v>
      </c>
      <c r="D3526" s="97" t="s">
        <v>389</v>
      </c>
      <c r="E3526" s="83" t="s">
        <v>295</v>
      </c>
      <c r="F3526" s="82">
        <v>29.11789609709999</v>
      </c>
      <c r="G3526" s="81">
        <v>0.12216961398670459</v>
      </c>
      <c r="H3526" s="80">
        <v>6.1084806993352299</v>
      </c>
    </row>
    <row r="3527" spans="2:8" x14ac:dyDescent="0.6">
      <c r="B3527" s="75" t="s">
        <v>170</v>
      </c>
      <c r="C3527" s="75" t="str">
        <f t="shared" si="55"/>
        <v>Oklahoma Ouachita Folded Belt</v>
      </c>
      <c r="D3527" s="97" t="s">
        <v>389</v>
      </c>
      <c r="E3527" s="83" t="s">
        <v>294</v>
      </c>
      <c r="F3527" s="82">
        <v>33.959212113283321</v>
      </c>
      <c r="G3527" s="81">
        <v>0</v>
      </c>
      <c r="H3527" s="80">
        <v>0</v>
      </c>
    </row>
    <row r="3528" spans="2:8" x14ac:dyDescent="0.6">
      <c r="B3528" s="75" t="s">
        <v>170</v>
      </c>
      <c r="C3528" s="75" t="str">
        <f t="shared" si="55"/>
        <v>Oklahoma Ouachita Folded Belt</v>
      </c>
      <c r="D3528" s="97" t="s">
        <v>389</v>
      </c>
      <c r="E3528" s="83" t="s">
        <v>293</v>
      </c>
      <c r="F3528" s="82">
        <v>33.969212113283319</v>
      </c>
      <c r="G3528" s="81">
        <v>4.6010317771751484E-2</v>
      </c>
      <c r="H3528" s="80">
        <v>2.3005158885875745</v>
      </c>
    </row>
    <row r="3529" spans="2:8" x14ac:dyDescent="0.6">
      <c r="B3529" s="75" t="s">
        <v>170</v>
      </c>
      <c r="C3529" s="75" t="str">
        <f t="shared" si="55"/>
        <v>Oklahoma Ouachita Folded Belt</v>
      </c>
      <c r="D3529" s="97" t="s">
        <v>389</v>
      </c>
      <c r="E3529" s="83" t="s">
        <v>292</v>
      </c>
      <c r="F3529" s="82">
        <v>38.810528129466647</v>
      </c>
      <c r="G3529" s="81">
        <v>0</v>
      </c>
      <c r="H3529" s="80">
        <v>0</v>
      </c>
    </row>
    <row r="3530" spans="2:8" x14ac:dyDescent="0.6">
      <c r="B3530" s="75" t="s">
        <v>170</v>
      </c>
      <c r="C3530" s="75" t="str">
        <f t="shared" si="55"/>
        <v>Oklahoma Ouachita Folded Belt</v>
      </c>
      <c r="D3530" s="97" t="s">
        <v>389</v>
      </c>
      <c r="E3530" s="83" t="s">
        <v>291</v>
      </c>
      <c r="F3530" s="82">
        <v>38.820528129466645</v>
      </c>
      <c r="G3530" s="81">
        <v>1.0211682174499706E-2</v>
      </c>
      <c r="H3530" s="80">
        <v>0.51058410872498527</v>
      </c>
    </row>
    <row r="3531" spans="2:8" x14ac:dyDescent="0.6">
      <c r="B3531" s="75" t="s">
        <v>170</v>
      </c>
      <c r="C3531" s="75" t="str">
        <f t="shared" si="55"/>
        <v>Oklahoma Ouachita Folded Belt</v>
      </c>
      <c r="D3531" s="97" t="s">
        <v>389</v>
      </c>
      <c r="E3531" s="83" t="s">
        <v>290</v>
      </c>
      <c r="F3531" s="82">
        <v>43.66184414564998</v>
      </c>
      <c r="G3531" s="81">
        <v>0</v>
      </c>
      <c r="H3531" s="80">
        <v>0</v>
      </c>
    </row>
    <row r="3532" spans="2:8" x14ac:dyDescent="0.6">
      <c r="B3532" s="75" t="s">
        <v>170</v>
      </c>
      <c r="C3532" s="75" t="str">
        <f t="shared" si="55"/>
        <v>Oklahoma Ouachita Folded Belt</v>
      </c>
      <c r="D3532" s="97" t="s">
        <v>389</v>
      </c>
      <c r="E3532" s="83" t="s">
        <v>289</v>
      </c>
      <c r="F3532" s="82">
        <v>43.671844145649978</v>
      </c>
      <c r="G3532" s="81">
        <v>0</v>
      </c>
      <c r="H3532" s="80">
        <v>0</v>
      </c>
    </row>
    <row r="3533" spans="2:8" x14ac:dyDescent="0.6">
      <c r="B3533" s="75" t="s">
        <v>170</v>
      </c>
      <c r="C3533" s="75" t="str">
        <f t="shared" si="55"/>
        <v>Oklahoma Ouachita Folded Belt</v>
      </c>
      <c r="D3533" s="97" t="s">
        <v>389</v>
      </c>
      <c r="E3533" s="83" t="s">
        <v>288</v>
      </c>
      <c r="F3533" s="82">
        <v>48.513160161833312</v>
      </c>
      <c r="G3533" s="81">
        <v>0</v>
      </c>
      <c r="H3533" s="80">
        <v>0</v>
      </c>
    </row>
    <row r="3534" spans="2:8" x14ac:dyDescent="0.6">
      <c r="B3534" s="75" t="s">
        <v>170</v>
      </c>
      <c r="C3534" s="75" t="str">
        <f t="shared" si="55"/>
        <v>Oklahoma Ouachita Folded Belt</v>
      </c>
      <c r="D3534" s="97" t="s">
        <v>389</v>
      </c>
      <c r="E3534" s="83" t="s">
        <v>287</v>
      </c>
      <c r="F3534" s="82">
        <v>48.52316016183331</v>
      </c>
      <c r="G3534" s="81">
        <v>0</v>
      </c>
      <c r="H3534" s="80">
        <v>0</v>
      </c>
    </row>
    <row r="3535" spans="2:8" x14ac:dyDescent="0.6">
      <c r="B3535" s="75" t="s">
        <v>170</v>
      </c>
      <c r="C3535" s="75" t="str">
        <f t="shared" si="55"/>
        <v>Oklahoma Ouachita Folded Belt</v>
      </c>
      <c r="D3535" s="97" t="s">
        <v>389</v>
      </c>
      <c r="E3535" s="83" t="s">
        <v>286</v>
      </c>
      <c r="F3535" s="82">
        <v>53.364476178016645</v>
      </c>
      <c r="G3535" s="81">
        <v>0</v>
      </c>
      <c r="H3535" s="80">
        <v>0</v>
      </c>
    </row>
    <row r="3536" spans="2:8" x14ac:dyDescent="0.6">
      <c r="B3536" s="75" t="s">
        <v>170</v>
      </c>
      <c r="C3536" s="75" t="str">
        <f t="shared" si="55"/>
        <v>Oklahoma Ouachita Folded Belt</v>
      </c>
      <c r="D3536" s="97" t="s">
        <v>389</v>
      </c>
      <c r="E3536" s="83" t="s">
        <v>285</v>
      </c>
      <c r="F3536" s="82">
        <v>53.374476178016643</v>
      </c>
      <c r="G3536" s="81">
        <v>0</v>
      </c>
      <c r="H3536" s="80">
        <v>0</v>
      </c>
    </row>
    <row r="3537" spans="2:8" x14ac:dyDescent="0.6">
      <c r="B3537" s="75" t="s">
        <v>170</v>
      </c>
      <c r="C3537" s="75" t="str">
        <f t="shared" si="55"/>
        <v>Oklahoma Ouachita Folded Belt</v>
      </c>
      <c r="D3537" s="97" t="s">
        <v>389</v>
      </c>
      <c r="E3537" s="83" t="s">
        <v>284</v>
      </c>
      <c r="F3537" s="82">
        <v>58.215792194199977</v>
      </c>
      <c r="G3537" s="81">
        <v>0</v>
      </c>
      <c r="H3537" s="80">
        <v>0</v>
      </c>
    </row>
    <row r="3538" spans="2:8" ht="13.75" thickBot="1" x14ac:dyDescent="0.75">
      <c r="B3538" s="75" t="s">
        <v>170</v>
      </c>
      <c r="C3538" s="75" t="str">
        <f t="shared" si="55"/>
        <v>Oklahoma Ouachita Folded Belt</v>
      </c>
      <c r="D3538" s="98" t="s">
        <v>389</v>
      </c>
      <c r="E3538" s="79" t="s">
        <v>282</v>
      </c>
      <c r="F3538" s="78">
        <v>58.225792194199975</v>
      </c>
      <c r="G3538" s="77">
        <v>2.0367664099991741E-2</v>
      </c>
      <c r="H3538" s="76">
        <v>1.0183832049995871</v>
      </c>
    </row>
    <row r="3539" spans="2:8" x14ac:dyDescent="0.6">
      <c r="B3539" s="75" t="s">
        <v>170</v>
      </c>
      <c r="C3539" s="75" t="str">
        <f t="shared" si="55"/>
        <v>Oklahoma Palo Duro Basin</v>
      </c>
      <c r="D3539" s="96" t="s">
        <v>388</v>
      </c>
      <c r="E3539" s="87" t="s">
        <v>320</v>
      </c>
      <c r="F3539" s="86">
        <v>-29.107896097099989</v>
      </c>
      <c r="G3539" s="85">
        <v>0</v>
      </c>
      <c r="H3539" s="84">
        <v>0</v>
      </c>
    </row>
    <row r="3540" spans="2:8" x14ac:dyDescent="0.6">
      <c r="B3540" s="75" t="s">
        <v>170</v>
      </c>
      <c r="C3540" s="75" t="str">
        <f t="shared" si="55"/>
        <v>Oklahoma Palo Duro Basin</v>
      </c>
      <c r="D3540" s="97" t="s">
        <v>388</v>
      </c>
      <c r="E3540" s="83" t="s">
        <v>319</v>
      </c>
      <c r="F3540" s="82">
        <v>-29.097896097099987</v>
      </c>
      <c r="G3540" s="81">
        <v>0</v>
      </c>
      <c r="H3540" s="80">
        <v>0</v>
      </c>
    </row>
    <row r="3541" spans="2:8" x14ac:dyDescent="0.6">
      <c r="B3541" s="75" t="s">
        <v>170</v>
      </c>
      <c r="C3541" s="75" t="str">
        <f t="shared" si="55"/>
        <v>Oklahoma Palo Duro Basin</v>
      </c>
      <c r="D3541" s="97" t="s">
        <v>388</v>
      </c>
      <c r="E3541" s="83" t="s">
        <v>318</v>
      </c>
      <c r="F3541" s="82">
        <v>-24.256580080916656</v>
      </c>
      <c r="G3541" s="81">
        <v>0</v>
      </c>
      <c r="H3541" s="80">
        <v>0</v>
      </c>
    </row>
    <row r="3542" spans="2:8" x14ac:dyDescent="0.6">
      <c r="B3542" s="75" t="s">
        <v>170</v>
      </c>
      <c r="C3542" s="75" t="str">
        <f t="shared" si="55"/>
        <v>Oklahoma Palo Duro Basin</v>
      </c>
      <c r="D3542" s="97" t="s">
        <v>388</v>
      </c>
      <c r="E3542" s="83" t="s">
        <v>317</v>
      </c>
      <c r="F3542" s="82">
        <v>-24.246580080916655</v>
      </c>
      <c r="G3542" s="81">
        <v>0</v>
      </c>
      <c r="H3542" s="80">
        <v>0</v>
      </c>
    </row>
    <row r="3543" spans="2:8" x14ac:dyDescent="0.6">
      <c r="B3543" s="75" t="s">
        <v>170</v>
      </c>
      <c r="C3543" s="75" t="str">
        <f t="shared" si="55"/>
        <v>Oklahoma Palo Duro Basin</v>
      </c>
      <c r="D3543" s="97" t="s">
        <v>388</v>
      </c>
      <c r="E3543" s="83" t="s">
        <v>316</v>
      </c>
      <c r="F3543" s="82">
        <v>-19.405264064733323</v>
      </c>
      <c r="G3543" s="81">
        <v>0</v>
      </c>
      <c r="H3543" s="80">
        <v>0</v>
      </c>
    </row>
    <row r="3544" spans="2:8" x14ac:dyDescent="0.6">
      <c r="B3544" s="75" t="s">
        <v>170</v>
      </c>
      <c r="C3544" s="75" t="str">
        <f t="shared" si="55"/>
        <v>Oklahoma Palo Duro Basin</v>
      </c>
      <c r="D3544" s="97" t="s">
        <v>388</v>
      </c>
      <c r="E3544" s="83" t="s">
        <v>315</v>
      </c>
      <c r="F3544" s="82">
        <v>-19.395264064733322</v>
      </c>
      <c r="G3544" s="81">
        <v>0</v>
      </c>
      <c r="H3544" s="80">
        <v>0</v>
      </c>
    </row>
    <row r="3545" spans="2:8" x14ac:dyDescent="0.6">
      <c r="B3545" s="75" t="s">
        <v>170</v>
      </c>
      <c r="C3545" s="75" t="str">
        <f t="shared" si="55"/>
        <v>Oklahoma Palo Duro Basin</v>
      </c>
      <c r="D3545" s="97" t="s">
        <v>388</v>
      </c>
      <c r="E3545" s="83" t="s">
        <v>314</v>
      </c>
      <c r="F3545" s="82">
        <v>-14.553948048549994</v>
      </c>
      <c r="G3545" s="81">
        <v>0</v>
      </c>
      <c r="H3545" s="80">
        <v>0</v>
      </c>
    </row>
    <row r="3546" spans="2:8" x14ac:dyDescent="0.6">
      <c r="B3546" s="75" t="s">
        <v>170</v>
      </c>
      <c r="C3546" s="75" t="str">
        <f t="shared" si="55"/>
        <v>Oklahoma Palo Duro Basin</v>
      </c>
      <c r="D3546" s="97" t="s">
        <v>388</v>
      </c>
      <c r="E3546" s="83" t="s">
        <v>313</v>
      </c>
      <c r="F3546" s="82">
        <v>-14.543948048549995</v>
      </c>
      <c r="G3546" s="81">
        <v>0</v>
      </c>
      <c r="H3546" s="80">
        <v>0</v>
      </c>
    </row>
    <row r="3547" spans="2:8" x14ac:dyDescent="0.6">
      <c r="B3547" s="75" t="s">
        <v>170</v>
      </c>
      <c r="C3547" s="75" t="str">
        <f t="shared" si="55"/>
        <v>Oklahoma Palo Duro Basin</v>
      </c>
      <c r="D3547" s="97" t="s">
        <v>388</v>
      </c>
      <c r="E3547" s="83" t="s">
        <v>312</v>
      </c>
      <c r="F3547" s="82">
        <v>-9.7026320323666617</v>
      </c>
      <c r="G3547" s="81">
        <v>0</v>
      </c>
      <c r="H3547" s="80">
        <v>0</v>
      </c>
    </row>
    <row r="3548" spans="2:8" x14ac:dyDescent="0.6">
      <c r="B3548" s="75" t="s">
        <v>170</v>
      </c>
      <c r="C3548" s="75" t="str">
        <f t="shared" si="55"/>
        <v>Oklahoma Palo Duro Basin</v>
      </c>
      <c r="D3548" s="97" t="s">
        <v>388</v>
      </c>
      <c r="E3548" s="83" t="s">
        <v>311</v>
      </c>
      <c r="F3548" s="82">
        <v>-9.6926320323666619</v>
      </c>
      <c r="G3548" s="81">
        <v>0</v>
      </c>
      <c r="H3548" s="80">
        <v>0</v>
      </c>
    </row>
    <row r="3549" spans="2:8" x14ac:dyDescent="0.6">
      <c r="B3549" s="75" t="s">
        <v>170</v>
      </c>
      <c r="C3549" s="75" t="str">
        <f t="shared" si="55"/>
        <v>Oklahoma Palo Duro Basin</v>
      </c>
      <c r="D3549" s="97" t="s">
        <v>388</v>
      </c>
      <c r="E3549" s="83" t="s">
        <v>310</v>
      </c>
      <c r="F3549" s="82">
        <v>-4.8513160161833309</v>
      </c>
      <c r="G3549" s="81">
        <v>0</v>
      </c>
      <c r="H3549" s="80">
        <v>0</v>
      </c>
    </row>
    <row r="3550" spans="2:8" x14ac:dyDescent="0.6">
      <c r="B3550" s="75" t="s">
        <v>170</v>
      </c>
      <c r="C3550" s="75" t="str">
        <f t="shared" si="55"/>
        <v>Oklahoma Palo Duro Basin</v>
      </c>
      <c r="D3550" s="97" t="s">
        <v>388</v>
      </c>
      <c r="E3550" s="83" t="s">
        <v>309</v>
      </c>
      <c r="F3550" s="82">
        <v>-4.8413160161833311</v>
      </c>
      <c r="G3550" s="81">
        <v>0</v>
      </c>
      <c r="H3550" s="80">
        <v>0</v>
      </c>
    </row>
    <row r="3551" spans="2:8" x14ac:dyDescent="0.6">
      <c r="B3551" s="75" t="s">
        <v>170</v>
      </c>
      <c r="C3551" s="75" t="str">
        <f t="shared" si="55"/>
        <v>Oklahoma Palo Duro Basin</v>
      </c>
      <c r="D3551" s="97" t="s">
        <v>388</v>
      </c>
      <c r="E3551" s="83" t="s">
        <v>308</v>
      </c>
      <c r="F3551" s="82">
        <v>0</v>
      </c>
      <c r="G3551" s="81">
        <v>0</v>
      </c>
      <c r="H3551" s="80">
        <v>0</v>
      </c>
    </row>
    <row r="3552" spans="2:8" x14ac:dyDescent="0.6">
      <c r="B3552" s="75" t="s">
        <v>170</v>
      </c>
      <c r="C3552" s="75" t="str">
        <f t="shared" si="55"/>
        <v>Oklahoma Palo Duro Basin</v>
      </c>
      <c r="D3552" s="97" t="s">
        <v>388</v>
      </c>
      <c r="E3552" s="83" t="s">
        <v>307</v>
      </c>
      <c r="F3552" s="82">
        <v>0.01</v>
      </c>
      <c r="G3552" s="81">
        <v>0</v>
      </c>
      <c r="H3552" s="80">
        <v>0</v>
      </c>
    </row>
    <row r="3553" spans="2:8" x14ac:dyDescent="0.6">
      <c r="B3553" s="75" t="s">
        <v>170</v>
      </c>
      <c r="C3553" s="75" t="str">
        <f t="shared" si="55"/>
        <v>Oklahoma Palo Duro Basin</v>
      </c>
      <c r="D3553" s="97" t="s">
        <v>388</v>
      </c>
      <c r="E3553" s="83" t="s">
        <v>306</v>
      </c>
      <c r="F3553" s="82">
        <v>4.8513160161833309</v>
      </c>
      <c r="G3553" s="81">
        <v>0</v>
      </c>
      <c r="H3553" s="80">
        <v>0</v>
      </c>
    </row>
    <row r="3554" spans="2:8" x14ac:dyDescent="0.6">
      <c r="B3554" s="75" t="s">
        <v>170</v>
      </c>
      <c r="C3554" s="75" t="str">
        <f t="shared" si="55"/>
        <v>Oklahoma Palo Duro Basin</v>
      </c>
      <c r="D3554" s="97" t="s">
        <v>388</v>
      </c>
      <c r="E3554" s="83" t="s">
        <v>305</v>
      </c>
      <c r="F3554" s="82">
        <v>4.8613160161833306</v>
      </c>
      <c r="G3554" s="81">
        <v>0</v>
      </c>
      <c r="H3554" s="80">
        <v>0</v>
      </c>
    </row>
    <row r="3555" spans="2:8" x14ac:dyDescent="0.6">
      <c r="B3555" s="75" t="s">
        <v>170</v>
      </c>
      <c r="C3555" s="75" t="str">
        <f t="shared" si="55"/>
        <v>Oklahoma Palo Duro Basin</v>
      </c>
      <c r="D3555" s="97" t="s">
        <v>388</v>
      </c>
      <c r="E3555" s="83" t="s">
        <v>304</v>
      </c>
      <c r="F3555" s="82">
        <v>9.7026320323666617</v>
      </c>
      <c r="G3555" s="81">
        <v>0</v>
      </c>
      <c r="H3555" s="80">
        <v>0</v>
      </c>
    </row>
    <row r="3556" spans="2:8" x14ac:dyDescent="0.6">
      <c r="B3556" s="75" t="s">
        <v>170</v>
      </c>
      <c r="C3556" s="75" t="str">
        <f t="shared" si="55"/>
        <v>Oklahoma Palo Duro Basin</v>
      </c>
      <c r="D3556" s="97" t="s">
        <v>388</v>
      </c>
      <c r="E3556" s="83" t="s">
        <v>303</v>
      </c>
      <c r="F3556" s="82">
        <v>9.7126320323666615</v>
      </c>
      <c r="G3556" s="81">
        <v>1.7713018571961423</v>
      </c>
      <c r="H3556" s="80">
        <v>88.565092859807109</v>
      </c>
    </row>
    <row r="3557" spans="2:8" x14ac:dyDescent="0.6">
      <c r="B3557" s="75" t="s">
        <v>170</v>
      </c>
      <c r="C3557" s="75" t="str">
        <f t="shared" si="55"/>
        <v>Oklahoma Palo Duro Basin</v>
      </c>
      <c r="D3557" s="97" t="s">
        <v>388</v>
      </c>
      <c r="E3557" s="83" t="s">
        <v>302</v>
      </c>
      <c r="F3557" s="82">
        <v>14.553948048549994</v>
      </c>
      <c r="G3557" s="81">
        <v>0</v>
      </c>
      <c r="H3557" s="80">
        <v>0</v>
      </c>
    </row>
    <row r="3558" spans="2:8" x14ac:dyDescent="0.6">
      <c r="B3558" s="75" t="s">
        <v>170</v>
      </c>
      <c r="C3558" s="75" t="str">
        <f t="shared" si="55"/>
        <v>Oklahoma Palo Duro Basin</v>
      </c>
      <c r="D3558" s="97" t="s">
        <v>388</v>
      </c>
      <c r="E3558" s="83" t="s">
        <v>301</v>
      </c>
      <c r="F3558" s="82">
        <v>14.563948048549994</v>
      </c>
      <c r="G3558" s="81">
        <v>0.32127232408347434</v>
      </c>
      <c r="H3558" s="80">
        <v>16.063616204173719</v>
      </c>
    </row>
    <row r="3559" spans="2:8" x14ac:dyDescent="0.6">
      <c r="B3559" s="75" t="s">
        <v>170</v>
      </c>
      <c r="C3559" s="75" t="str">
        <f t="shared" si="55"/>
        <v>Oklahoma Palo Duro Basin</v>
      </c>
      <c r="D3559" s="97" t="s">
        <v>388</v>
      </c>
      <c r="E3559" s="83" t="s">
        <v>300</v>
      </c>
      <c r="F3559" s="82">
        <v>19.405264064733323</v>
      </c>
      <c r="G3559" s="81">
        <v>0</v>
      </c>
      <c r="H3559" s="80">
        <v>0</v>
      </c>
    </row>
    <row r="3560" spans="2:8" x14ac:dyDescent="0.6">
      <c r="B3560" s="75" t="s">
        <v>170</v>
      </c>
      <c r="C3560" s="75" t="str">
        <f t="shared" si="55"/>
        <v>Oklahoma Palo Duro Basin</v>
      </c>
      <c r="D3560" s="97" t="s">
        <v>388</v>
      </c>
      <c r="E3560" s="83" t="s">
        <v>299</v>
      </c>
      <c r="F3560" s="82">
        <v>19.415264064733325</v>
      </c>
      <c r="G3560" s="81">
        <v>0</v>
      </c>
      <c r="H3560" s="80">
        <v>0</v>
      </c>
    </row>
    <row r="3561" spans="2:8" x14ac:dyDescent="0.6">
      <c r="B3561" s="75" t="s">
        <v>170</v>
      </c>
      <c r="C3561" s="75" t="str">
        <f t="shared" si="55"/>
        <v>Oklahoma Palo Duro Basin</v>
      </c>
      <c r="D3561" s="97" t="s">
        <v>388</v>
      </c>
      <c r="E3561" s="83" t="s">
        <v>298</v>
      </c>
      <c r="F3561" s="82">
        <v>24.256580080916656</v>
      </c>
      <c r="G3561" s="81">
        <v>0</v>
      </c>
      <c r="H3561" s="80">
        <v>0</v>
      </c>
    </row>
    <row r="3562" spans="2:8" x14ac:dyDescent="0.6">
      <c r="B3562" s="75" t="s">
        <v>170</v>
      </c>
      <c r="C3562" s="75" t="str">
        <f t="shared" si="55"/>
        <v>Oklahoma Palo Duro Basin</v>
      </c>
      <c r="D3562" s="97" t="s">
        <v>388</v>
      </c>
      <c r="E3562" s="83" t="s">
        <v>297</v>
      </c>
      <c r="F3562" s="82">
        <v>24.266580080916658</v>
      </c>
      <c r="G3562" s="81">
        <v>0</v>
      </c>
      <c r="H3562" s="80">
        <v>0</v>
      </c>
    </row>
    <row r="3563" spans="2:8" x14ac:dyDescent="0.6">
      <c r="B3563" s="75" t="s">
        <v>170</v>
      </c>
      <c r="C3563" s="75" t="str">
        <f t="shared" si="55"/>
        <v>Oklahoma Palo Duro Basin</v>
      </c>
      <c r="D3563" s="97" t="s">
        <v>388</v>
      </c>
      <c r="E3563" s="83" t="s">
        <v>296</v>
      </c>
      <c r="F3563" s="82">
        <v>29.107896097099989</v>
      </c>
      <c r="G3563" s="81">
        <v>0</v>
      </c>
      <c r="H3563" s="80">
        <v>0</v>
      </c>
    </row>
    <row r="3564" spans="2:8" x14ac:dyDescent="0.6">
      <c r="B3564" s="75" t="s">
        <v>170</v>
      </c>
      <c r="C3564" s="75" t="str">
        <f t="shared" si="55"/>
        <v>Oklahoma Palo Duro Basin</v>
      </c>
      <c r="D3564" s="97" t="s">
        <v>388</v>
      </c>
      <c r="E3564" s="83" t="s">
        <v>295</v>
      </c>
      <c r="F3564" s="82">
        <v>29.11789609709999</v>
      </c>
      <c r="G3564" s="81">
        <v>5.2315678609725462E-2</v>
      </c>
      <c r="H3564" s="80">
        <v>2.6157839304862729</v>
      </c>
    </row>
    <row r="3565" spans="2:8" x14ac:dyDescent="0.6">
      <c r="B3565" s="75" t="s">
        <v>170</v>
      </c>
      <c r="C3565" s="75" t="str">
        <f t="shared" si="55"/>
        <v>Oklahoma Palo Duro Basin</v>
      </c>
      <c r="D3565" s="97" t="s">
        <v>388</v>
      </c>
      <c r="E3565" s="83" t="s">
        <v>294</v>
      </c>
      <c r="F3565" s="82">
        <v>33.959212113283321</v>
      </c>
      <c r="G3565" s="81">
        <v>0</v>
      </c>
      <c r="H3565" s="80">
        <v>0</v>
      </c>
    </row>
    <row r="3566" spans="2:8" x14ac:dyDescent="0.6">
      <c r="B3566" s="75" t="s">
        <v>170</v>
      </c>
      <c r="C3566" s="75" t="str">
        <f t="shared" si="55"/>
        <v>Oklahoma Palo Duro Basin</v>
      </c>
      <c r="D3566" s="97" t="s">
        <v>388</v>
      </c>
      <c r="E3566" s="83" t="s">
        <v>293</v>
      </c>
      <c r="F3566" s="82">
        <v>33.969212113283319</v>
      </c>
      <c r="G3566" s="81">
        <v>0</v>
      </c>
      <c r="H3566" s="80">
        <v>0</v>
      </c>
    </row>
    <row r="3567" spans="2:8" x14ac:dyDescent="0.6">
      <c r="B3567" s="75" t="s">
        <v>170</v>
      </c>
      <c r="C3567" s="75" t="str">
        <f t="shared" si="55"/>
        <v>Oklahoma Palo Duro Basin</v>
      </c>
      <c r="D3567" s="97" t="s">
        <v>388</v>
      </c>
      <c r="E3567" s="83" t="s">
        <v>292</v>
      </c>
      <c r="F3567" s="82">
        <v>38.810528129466647</v>
      </c>
      <c r="G3567" s="81">
        <v>0</v>
      </c>
      <c r="H3567" s="80">
        <v>0</v>
      </c>
    </row>
    <row r="3568" spans="2:8" x14ac:dyDescent="0.6">
      <c r="B3568" s="75" t="s">
        <v>170</v>
      </c>
      <c r="C3568" s="75" t="str">
        <f t="shared" si="55"/>
        <v>Oklahoma Palo Duro Basin</v>
      </c>
      <c r="D3568" s="97" t="s">
        <v>388</v>
      </c>
      <c r="E3568" s="83" t="s">
        <v>291</v>
      </c>
      <c r="F3568" s="82">
        <v>38.820528129466645</v>
      </c>
      <c r="G3568" s="81">
        <v>0</v>
      </c>
      <c r="H3568" s="80">
        <v>0</v>
      </c>
    </row>
    <row r="3569" spans="2:8" x14ac:dyDescent="0.6">
      <c r="B3569" s="75" t="s">
        <v>170</v>
      </c>
      <c r="C3569" s="75" t="str">
        <f t="shared" si="55"/>
        <v>Oklahoma Palo Duro Basin</v>
      </c>
      <c r="D3569" s="97" t="s">
        <v>388</v>
      </c>
      <c r="E3569" s="83" t="s">
        <v>290</v>
      </c>
      <c r="F3569" s="82">
        <v>43.66184414564998</v>
      </c>
      <c r="G3569" s="81">
        <v>0</v>
      </c>
      <c r="H3569" s="80">
        <v>0</v>
      </c>
    </row>
    <row r="3570" spans="2:8" x14ac:dyDescent="0.6">
      <c r="B3570" s="75" t="s">
        <v>170</v>
      </c>
      <c r="C3570" s="75" t="str">
        <f t="shared" si="55"/>
        <v>Oklahoma Palo Duro Basin</v>
      </c>
      <c r="D3570" s="97" t="s">
        <v>388</v>
      </c>
      <c r="E3570" s="83" t="s">
        <v>289</v>
      </c>
      <c r="F3570" s="82">
        <v>43.671844145649978</v>
      </c>
      <c r="G3570" s="81">
        <v>0</v>
      </c>
      <c r="H3570" s="80">
        <v>0</v>
      </c>
    </row>
    <row r="3571" spans="2:8" x14ac:dyDescent="0.6">
      <c r="B3571" s="75" t="s">
        <v>170</v>
      </c>
      <c r="C3571" s="75" t="str">
        <f t="shared" si="55"/>
        <v>Oklahoma Palo Duro Basin</v>
      </c>
      <c r="D3571" s="97" t="s">
        <v>388</v>
      </c>
      <c r="E3571" s="83" t="s">
        <v>288</v>
      </c>
      <c r="F3571" s="82">
        <v>48.513160161833312</v>
      </c>
      <c r="G3571" s="81">
        <v>0</v>
      </c>
      <c r="H3571" s="80">
        <v>0</v>
      </c>
    </row>
    <row r="3572" spans="2:8" x14ac:dyDescent="0.6">
      <c r="B3572" s="75" t="s">
        <v>170</v>
      </c>
      <c r="C3572" s="75" t="str">
        <f t="shared" si="55"/>
        <v>Oklahoma Palo Duro Basin</v>
      </c>
      <c r="D3572" s="97" t="s">
        <v>388</v>
      </c>
      <c r="E3572" s="83" t="s">
        <v>287</v>
      </c>
      <c r="F3572" s="82">
        <v>48.52316016183331</v>
      </c>
      <c r="G3572" s="81">
        <v>6.1931975725991366E-3</v>
      </c>
      <c r="H3572" s="80">
        <v>0.30965987862995681</v>
      </c>
    </row>
    <row r="3573" spans="2:8" x14ac:dyDescent="0.6">
      <c r="B3573" s="75" t="s">
        <v>170</v>
      </c>
      <c r="C3573" s="75" t="str">
        <f t="shared" si="55"/>
        <v>Oklahoma Palo Duro Basin</v>
      </c>
      <c r="D3573" s="97" t="s">
        <v>388</v>
      </c>
      <c r="E3573" s="83" t="s">
        <v>286</v>
      </c>
      <c r="F3573" s="82">
        <v>53.364476178016645</v>
      </c>
      <c r="G3573" s="81">
        <v>0</v>
      </c>
      <c r="H3573" s="80">
        <v>0</v>
      </c>
    </row>
    <row r="3574" spans="2:8" x14ac:dyDescent="0.6">
      <c r="B3574" s="75" t="s">
        <v>170</v>
      </c>
      <c r="C3574" s="75" t="str">
        <f t="shared" si="55"/>
        <v>Oklahoma Palo Duro Basin</v>
      </c>
      <c r="D3574" s="97" t="s">
        <v>388</v>
      </c>
      <c r="E3574" s="83" t="s">
        <v>285</v>
      </c>
      <c r="F3574" s="82">
        <v>53.374476178016643</v>
      </c>
      <c r="G3574" s="81">
        <v>0</v>
      </c>
      <c r="H3574" s="80">
        <v>0</v>
      </c>
    </row>
    <row r="3575" spans="2:8" x14ac:dyDescent="0.6">
      <c r="B3575" s="75" t="s">
        <v>170</v>
      </c>
      <c r="C3575" s="75" t="str">
        <f t="shared" si="55"/>
        <v>Oklahoma Palo Duro Basin</v>
      </c>
      <c r="D3575" s="97" t="s">
        <v>388</v>
      </c>
      <c r="E3575" s="83" t="s">
        <v>284</v>
      </c>
      <c r="F3575" s="82">
        <v>58.215792194199977</v>
      </c>
      <c r="G3575" s="81">
        <v>0</v>
      </c>
      <c r="H3575" s="80">
        <v>0</v>
      </c>
    </row>
    <row r="3576" spans="2:8" ht="13.75" thickBot="1" x14ac:dyDescent="0.75">
      <c r="B3576" s="75" t="s">
        <v>170</v>
      </c>
      <c r="C3576" s="75" t="str">
        <f t="shared" si="55"/>
        <v>Oklahoma Palo Duro Basin</v>
      </c>
      <c r="D3576" s="98" t="s">
        <v>388</v>
      </c>
      <c r="E3576" s="79" t="s">
        <v>282</v>
      </c>
      <c r="F3576" s="78">
        <v>58.225792194199975</v>
      </c>
      <c r="G3576" s="77">
        <v>1.7762293875295036E-2</v>
      </c>
      <c r="H3576" s="76">
        <v>0.88811469376475183</v>
      </c>
    </row>
    <row r="3577" spans="2:8" x14ac:dyDescent="0.6">
      <c r="B3577" s="75" t="s">
        <v>170</v>
      </c>
      <c r="C3577" s="75" t="str">
        <f t="shared" si="55"/>
        <v>Oklahoma Sedgwick Basin</v>
      </c>
      <c r="D3577" s="96" t="s">
        <v>387</v>
      </c>
      <c r="E3577" s="87" t="s">
        <v>320</v>
      </c>
      <c r="F3577" s="86">
        <v>-29.107896097099989</v>
      </c>
      <c r="G3577" s="85">
        <v>0</v>
      </c>
      <c r="H3577" s="84">
        <v>0</v>
      </c>
    </row>
    <row r="3578" spans="2:8" x14ac:dyDescent="0.6">
      <c r="B3578" s="75" t="s">
        <v>170</v>
      </c>
      <c r="C3578" s="75" t="str">
        <f t="shared" si="55"/>
        <v>Oklahoma Sedgwick Basin</v>
      </c>
      <c r="D3578" s="97" t="s">
        <v>387</v>
      </c>
      <c r="E3578" s="83" t="s">
        <v>319</v>
      </c>
      <c r="F3578" s="82">
        <v>-29.097896097099987</v>
      </c>
      <c r="G3578" s="81">
        <v>0</v>
      </c>
      <c r="H3578" s="80">
        <v>0</v>
      </c>
    </row>
    <row r="3579" spans="2:8" x14ac:dyDescent="0.6">
      <c r="B3579" s="75" t="s">
        <v>170</v>
      </c>
      <c r="C3579" s="75" t="str">
        <f t="shared" si="55"/>
        <v>Oklahoma Sedgwick Basin</v>
      </c>
      <c r="D3579" s="97" t="s">
        <v>387</v>
      </c>
      <c r="E3579" s="83" t="s">
        <v>318</v>
      </c>
      <c r="F3579" s="82">
        <v>-24.256580080916656</v>
      </c>
      <c r="G3579" s="81">
        <v>0</v>
      </c>
      <c r="H3579" s="80">
        <v>0</v>
      </c>
    </row>
    <row r="3580" spans="2:8" x14ac:dyDescent="0.6">
      <c r="B3580" s="75" t="s">
        <v>170</v>
      </c>
      <c r="C3580" s="75" t="str">
        <f t="shared" si="55"/>
        <v>Oklahoma Sedgwick Basin</v>
      </c>
      <c r="D3580" s="97" t="s">
        <v>387</v>
      </c>
      <c r="E3580" s="83" t="s">
        <v>317</v>
      </c>
      <c r="F3580" s="82">
        <v>-24.246580080916655</v>
      </c>
      <c r="G3580" s="81">
        <v>0</v>
      </c>
      <c r="H3580" s="80">
        <v>0</v>
      </c>
    </row>
    <row r="3581" spans="2:8" x14ac:dyDescent="0.6">
      <c r="B3581" s="75" t="s">
        <v>170</v>
      </c>
      <c r="C3581" s="75" t="str">
        <f t="shared" si="55"/>
        <v>Oklahoma Sedgwick Basin</v>
      </c>
      <c r="D3581" s="97" t="s">
        <v>387</v>
      </c>
      <c r="E3581" s="83" t="s">
        <v>316</v>
      </c>
      <c r="F3581" s="82">
        <v>-19.405264064733323</v>
      </c>
      <c r="G3581" s="81">
        <v>0</v>
      </c>
      <c r="H3581" s="80">
        <v>0</v>
      </c>
    </row>
    <row r="3582" spans="2:8" x14ac:dyDescent="0.6">
      <c r="B3582" s="75" t="s">
        <v>170</v>
      </c>
      <c r="C3582" s="75" t="str">
        <f t="shared" si="55"/>
        <v>Oklahoma Sedgwick Basin</v>
      </c>
      <c r="D3582" s="97" t="s">
        <v>387</v>
      </c>
      <c r="E3582" s="83" t="s">
        <v>315</v>
      </c>
      <c r="F3582" s="82">
        <v>-19.395264064733322</v>
      </c>
      <c r="G3582" s="81">
        <v>0</v>
      </c>
      <c r="H3582" s="80">
        <v>0</v>
      </c>
    </row>
    <row r="3583" spans="2:8" x14ac:dyDescent="0.6">
      <c r="B3583" s="75" t="s">
        <v>170</v>
      </c>
      <c r="C3583" s="75" t="str">
        <f t="shared" si="55"/>
        <v>Oklahoma Sedgwick Basin</v>
      </c>
      <c r="D3583" s="97" t="s">
        <v>387</v>
      </c>
      <c r="E3583" s="83" t="s">
        <v>314</v>
      </c>
      <c r="F3583" s="82">
        <v>-14.553948048549994</v>
      </c>
      <c r="G3583" s="81">
        <v>0</v>
      </c>
      <c r="H3583" s="80">
        <v>0</v>
      </c>
    </row>
    <row r="3584" spans="2:8" x14ac:dyDescent="0.6">
      <c r="B3584" s="75" t="s">
        <v>170</v>
      </c>
      <c r="C3584" s="75" t="str">
        <f t="shared" si="55"/>
        <v>Oklahoma Sedgwick Basin</v>
      </c>
      <c r="D3584" s="97" t="s">
        <v>387</v>
      </c>
      <c r="E3584" s="83" t="s">
        <v>313</v>
      </c>
      <c r="F3584" s="82">
        <v>-14.543948048549995</v>
      </c>
      <c r="G3584" s="81">
        <v>0</v>
      </c>
      <c r="H3584" s="80">
        <v>0</v>
      </c>
    </row>
    <row r="3585" spans="2:8" x14ac:dyDescent="0.6">
      <c r="B3585" s="75" t="s">
        <v>170</v>
      </c>
      <c r="C3585" s="75" t="str">
        <f t="shared" si="55"/>
        <v>Oklahoma Sedgwick Basin</v>
      </c>
      <c r="D3585" s="97" t="s">
        <v>387</v>
      </c>
      <c r="E3585" s="83" t="s">
        <v>312</v>
      </c>
      <c r="F3585" s="82">
        <v>-9.7026320323666617</v>
      </c>
      <c r="G3585" s="81">
        <v>0</v>
      </c>
      <c r="H3585" s="80">
        <v>0</v>
      </c>
    </row>
    <row r="3586" spans="2:8" x14ac:dyDescent="0.6">
      <c r="B3586" s="75" t="s">
        <v>170</v>
      </c>
      <c r="C3586" s="75" t="str">
        <f t="shared" si="55"/>
        <v>Oklahoma Sedgwick Basin</v>
      </c>
      <c r="D3586" s="97" t="s">
        <v>387</v>
      </c>
      <c r="E3586" s="83" t="s">
        <v>311</v>
      </c>
      <c r="F3586" s="82">
        <v>-9.6926320323666619</v>
      </c>
      <c r="G3586" s="81">
        <v>0</v>
      </c>
      <c r="H3586" s="80">
        <v>0</v>
      </c>
    </row>
    <row r="3587" spans="2:8" x14ac:dyDescent="0.6">
      <c r="B3587" s="75" t="s">
        <v>170</v>
      </c>
      <c r="C3587" s="75" t="str">
        <f t="shared" si="55"/>
        <v>Oklahoma Sedgwick Basin</v>
      </c>
      <c r="D3587" s="97" t="s">
        <v>387</v>
      </c>
      <c r="E3587" s="83" t="s">
        <v>310</v>
      </c>
      <c r="F3587" s="82">
        <v>-4.8513160161833309</v>
      </c>
      <c r="G3587" s="81">
        <v>0</v>
      </c>
      <c r="H3587" s="80">
        <v>0</v>
      </c>
    </row>
    <row r="3588" spans="2:8" x14ac:dyDescent="0.6">
      <c r="B3588" s="75" t="s">
        <v>170</v>
      </c>
      <c r="C3588" s="75" t="str">
        <f t="shared" si="55"/>
        <v>Oklahoma Sedgwick Basin</v>
      </c>
      <c r="D3588" s="97" t="s">
        <v>387</v>
      </c>
      <c r="E3588" s="83" t="s">
        <v>309</v>
      </c>
      <c r="F3588" s="82">
        <v>-4.8413160161833311</v>
      </c>
      <c r="G3588" s="81">
        <v>0</v>
      </c>
      <c r="H3588" s="80">
        <v>0</v>
      </c>
    </row>
    <row r="3589" spans="2:8" x14ac:dyDescent="0.6">
      <c r="B3589" s="75" t="s">
        <v>170</v>
      </c>
      <c r="C3589" s="75" t="str">
        <f t="shared" ref="C3589:C3652" si="56">IF(D3589="",C3588,D3589)</f>
        <v>Oklahoma Sedgwick Basin</v>
      </c>
      <c r="D3589" s="97" t="s">
        <v>387</v>
      </c>
      <c r="E3589" s="83" t="s">
        <v>308</v>
      </c>
      <c r="F3589" s="82">
        <v>0</v>
      </c>
      <c r="G3589" s="81">
        <v>0</v>
      </c>
      <c r="H3589" s="80">
        <v>0</v>
      </c>
    </row>
    <row r="3590" spans="2:8" x14ac:dyDescent="0.6">
      <c r="B3590" s="75" t="s">
        <v>170</v>
      </c>
      <c r="C3590" s="75" t="str">
        <f t="shared" si="56"/>
        <v>Oklahoma Sedgwick Basin</v>
      </c>
      <c r="D3590" s="97" t="s">
        <v>387</v>
      </c>
      <c r="E3590" s="83" t="s">
        <v>307</v>
      </c>
      <c r="F3590" s="82">
        <v>0.01</v>
      </c>
      <c r="G3590" s="81">
        <v>0</v>
      </c>
      <c r="H3590" s="80">
        <v>0</v>
      </c>
    </row>
    <row r="3591" spans="2:8" x14ac:dyDescent="0.6">
      <c r="B3591" s="75" t="s">
        <v>170</v>
      </c>
      <c r="C3591" s="75" t="str">
        <f t="shared" si="56"/>
        <v>Oklahoma Sedgwick Basin</v>
      </c>
      <c r="D3591" s="97" t="s">
        <v>387</v>
      </c>
      <c r="E3591" s="83" t="s">
        <v>306</v>
      </c>
      <c r="F3591" s="82">
        <v>4.8513160161833309</v>
      </c>
      <c r="G3591" s="81">
        <v>0</v>
      </c>
      <c r="H3591" s="80">
        <v>0</v>
      </c>
    </row>
    <row r="3592" spans="2:8" x14ac:dyDescent="0.6">
      <c r="B3592" s="75" t="s">
        <v>170</v>
      </c>
      <c r="C3592" s="75" t="str">
        <f t="shared" si="56"/>
        <v>Oklahoma Sedgwick Basin</v>
      </c>
      <c r="D3592" s="97" t="s">
        <v>387</v>
      </c>
      <c r="E3592" s="83" t="s">
        <v>305</v>
      </c>
      <c r="F3592" s="82">
        <v>4.8613160161833306</v>
      </c>
      <c r="G3592" s="81">
        <v>8.0391601212098536</v>
      </c>
      <c r="H3592" s="80">
        <v>401.95800606049266</v>
      </c>
    </row>
    <row r="3593" spans="2:8" x14ac:dyDescent="0.6">
      <c r="B3593" s="75" t="s">
        <v>170</v>
      </c>
      <c r="C3593" s="75" t="str">
        <f t="shared" si="56"/>
        <v>Oklahoma Sedgwick Basin</v>
      </c>
      <c r="D3593" s="97" t="s">
        <v>387</v>
      </c>
      <c r="E3593" s="83" t="s">
        <v>304</v>
      </c>
      <c r="F3593" s="82">
        <v>9.7026320323666617</v>
      </c>
      <c r="G3593" s="81">
        <v>0</v>
      </c>
      <c r="H3593" s="80">
        <v>0</v>
      </c>
    </row>
    <row r="3594" spans="2:8" x14ac:dyDescent="0.6">
      <c r="B3594" s="75" t="s">
        <v>170</v>
      </c>
      <c r="C3594" s="75" t="str">
        <f t="shared" si="56"/>
        <v>Oklahoma Sedgwick Basin</v>
      </c>
      <c r="D3594" s="97" t="s">
        <v>387</v>
      </c>
      <c r="E3594" s="83" t="s">
        <v>303</v>
      </c>
      <c r="F3594" s="82">
        <v>9.7126320323666615</v>
      </c>
      <c r="G3594" s="81">
        <v>1.807503015089875</v>
      </c>
      <c r="H3594" s="80">
        <v>90.375150754493745</v>
      </c>
    </row>
    <row r="3595" spans="2:8" x14ac:dyDescent="0.6">
      <c r="B3595" s="75" t="s">
        <v>170</v>
      </c>
      <c r="C3595" s="75" t="str">
        <f t="shared" si="56"/>
        <v>Oklahoma Sedgwick Basin</v>
      </c>
      <c r="D3595" s="97" t="s">
        <v>387</v>
      </c>
      <c r="E3595" s="83" t="s">
        <v>302</v>
      </c>
      <c r="F3595" s="82">
        <v>14.553948048549994</v>
      </c>
      <c r="G3595" s="81">
        <v>0</v>
      </c>
      <c r="H3595" s="80">
        <v>0</v>
      </c>
    </row>
    <row r="3596" spans="2:8" x14ac:dyDescent="0.6">
      <c r="B3596" s="75" t="s">
        <v>170</v>
      </c>
      <c r="C3596" s="75" t="str">
        <f t="shared" si="56"/>
        <v>Oklahoma Sedgwick Basin</v>
      </c>
      <c r="D3596" s="97" t="s">
        <v>387</v>
      </c>
      <c r="E3596" s="83" t="s">
        <v>301</v>
      </c>
      <c r="F3596" s="82">
        <v>14.563948048549994</v>
      </c>
      <c r="G3596" s="81">
        <v>0</v>
      </c>
      <c r="H3596" s="80">
        <v>0</v>
      </c>
    </row>
    <row r="3597" spans="2:8" x14ac:dyDescent="0.6">
      <c r="B3597" s="75" t="s">
        <v>170</v>
      </c>
      <c r="C3597" s="75" t="str">
        <f t="shared" si="56"/>
        <v>Oklahoma Sedgwick Basin</v>
      </c>
      <c r="D3597" s="97" t="s">
        <v>387</v>
      </c>
      <c r="E3597" s="83" t="s">
        <v>300</v>
      </c>
      <c r="F3597" s="82">
        <v>19.405264064733323</v>
      </c>
      <c r="G3597" s="81">
        <v>0</v>
      </c>
      <c r="H3597" s="80">
        <v>0</v>
      </c>
    </row>
    <row r="3598" spans="2:8" x14ac:dyDescent="0.6">
      <c r="B3598" s="75" t="s">
        <v>170</v>
      </c>
      <c r="C3598" s="75" t="str">
        <f t="shared" si="56"/>
        <v>Oklahoma Sedgwick Basin</v>
      </c>
      <c r="D3598" s="97" t="s">
        <v>387</v>
      </c>
      <c r="E3598" s="83" t="s">
        <v>299</v>
      </c>
      <c r="F3598" s="82">
        <v>19.415264064733325</v>
      </c>
      <c r="G3598" s="81">
        <v>0</v>
      </c>
      <c r="H3598" s="80">
        <v>0</v>
      </c>
    </row>
    <row r="3599" spans="2:8" x14ac:dyDescent="0.6">
      <c r="B3599" s="75" t="s">
        <v>170</v>
      </c>
      <c r="C3599" s="75" t="str">
        <f t="shared" si="56"/>
        <v>Oklahoma Sedgwick Basin</v>
      </c>
      <c r="D3599" s="97" t="s">
        <v>387</v>
      </c>
      <c r="E3599" s="83" t="s">
        <v>298</v>
      </c>
      <c r="F3599" s="82">
        <v>24.256580080916656</v>
      </c>
      <c r="G3599" s="81">
        <v>0</v>
      </c>
      <c r="H3599" s="80">
        <v>0</v>
      </c>
    </row>
    <row r="3600" spans="2:8" x14ac:dyDescent="0.6">
      <c r="B3600" s="75" t="s">
        <v>170</v>
      </c>
      <c r="C3600" s="75" t="str">
        <f t="shared" si="56"/>
        <v>Oklahoma Sedgwick Basin</v>
      </c>
      <c r="D3600" s="97" t="s">
        <v>387</v>
      </c>
      <c r="E3600" s="83" t="s">
        <v>297</v>
      </c>
      <c r="F3600" s="82">
        <v>24.266580080916658</v>
      </c>
      <c r="G3600" s="81">
        <v>0</v>
      </c>
      <c r="H3600" s="80">
        <v>0</v>
      </c>
    </row>
    <row r="3601" spans="2:8" x14ac:dyDescent="0.6">
      <c r="B3601" s="75" t="s">
        <v>170</v>
      </c>
      <c r="C3601" s="75" t="str">
        <f t="shared" si="56"/>
        <v>Oklahoma Sedgwick Basin</v>
      </c>
      <c r="D3601" s="97" t="s">
        <v>387</v>
      </c>
      <c r="E3601" s="83" t="s">
        <v>296</v>
      </c>
      <c r="F3601" s="82">
        <v>29.107896097099989</v>
      </c>
      <c r="G3601" s="81">
        <v>0</v>
      </c>
      <c r="H3601" s="80">
        <v>0</v>
      </c>
    </row>
    <row r="3602" spans="2:8" x14ac:dyDescent="0.6">
      <c r="B3602" s="75" t="s">
        <v>170</v>
      </c>
      <c r="C3602" s="75" t="str">
        <f t="shared" si="56"/>
        <v>Oklahoma Sedgwick Basin</v>
      </c>
      <c r="D3602" s="97" t="s">
        <v>387</v>
      </c>
      <c r="E3602" s="83" t="s">
        <v>295</v>
      </c>
      <c r="F3602" s="82">
        <v>29.11789609709999</v>
      </c>
      <c r="G3602" s="81">
        <v>0</v>
      </c>
      <c r="H3602" s="80">
        <v>0</v>
      </c>
    </row>
    <row r="3603" spans="2:8" x14ac:dyDescent="0.6">
      <c r="B3603" s="75" t="s">
        <v>170</v>
      </c>
      <c r="C3603" s="75" t="str">
        <f t="shared" si="56"/>
        <v>Oklahoma Sedgwick Basin</v>
      </c>
      <c r="D3603" s="97" t="s">
        <v>387</v>
      </c>
      <c r="E3603" s="83" t="s">
        <v>294</v>
      </c>
      <c r="F3603" s="82">
        <v>33.959212113283321</v>
      </c>
      <c r="G3603" s="81">
        <v>0</v>
      </c>
      <c r="H3603" s="80">
        <v>0</v>
      </c>
    </row>
    <row r="3604" spans="2:8" x14ac:dyDescent="0.6">
      <c r="B3604" s="75" t="s">
        <v>170</v>
      </c>
      <c r="C3604" s="75" t="str">
        <f t="shared" si="56"/>
        <v>Oklahoma Sedgwick Basin</v>
      </c>
      <c r="D3604" s="97" t="s">
        <v>387</v>
      </c>
      <c r="E3604" s="83" t="s">
        <v>293</v>
      </c>
      <c r="F3604" s="82">
        <v>33.969212113283319</v>
      </c>
      <c r="G3604" s="81">
        <v>2.5085686713664006E-2</v>
      </c>
      <c r="H3604" s="80">
        <v>1.2542843356832001</v>
      </c>
    </row>
    <row r="3605" spans="2:8" x14ac:dyDescent="0.6">
      <c r="B3605" s="75" t="s">
        <v>170</v>
      </c>
      <c r="C3605" s="75" t="str">
        <f t="shared" si="56"/>
        <v>Oklahoma Sedgwick Basin</v>
      </c>
      <c r="D3605" s="97" t="s">
        <v>387</v>
      </c>
      <c r="E3605" s="83" t="s">
        <v>292</v>
      </c>
      <c r="F3605" s="82">
        <v>38.810528129466647</v>
      </c>
      <c r="G3605" s="81">
        <v>0</v>
      </c>
      <c r="H3605" s="80">
        <v>0</v>
      </c>
    </row>
    <row r="3606" spans="2:8" x14ac:dyDescent="0.6">
      <c r="B3606" s="75" t="s">
        <v>170</v>
      </c>
      <c r="C3606" s="75" t="str">
        <f t="shared" si="56"/>
        <v>Oklahoma Sedgwick Basin</v>
      </c>
      <c r="D3606" s="97" t="s">
        <v>387</v>
      </c>
      <c r="E3606" s="83" t="s">
        <v>291</v>
      </c>
      <c r="F3606" s="82">
        <v>38.820528129466645</v>
      </c>
      <c r="G3606" s="81">
        <v>0</v>
      </c>
      <c r="H3606" s="80">
        <v>0</v>
      </c>
    </row>
    <row r="3607" spans="2:8" x14ac:dyDescent="0.6">
      <c r="B3607" s="75" t="s">
        <v>170</v>
      </c>
      <c r="C3607" s="75" t="str">
        <f t="shared" si="56"/>
        <v>Oklahoma Sedgwick Basin</v>
      </c>
      <c r="D3607" s="97" t="s">
        <v>387</v>
      </c>
      <c r="E3607" s="83" t="s">
        <v>290</v>
      </c>
      <c r="F3607" s="82">
        <v>43.66184414564998</v>
      </c>
      <c r="G3607" s="81">
        <v>0</v>
      </c>
      <c r="H3607" s="80">
        <v>0</v>
      </c>
    </row>
    <row r="3608" spans="2:8" x14ac:dyDescent="0.6">
      <c r="B3608" s="75" t="s">
        <v>170</v>
      </c>
      <c r="C3608" s="75" t="str">
        <f t="shared" si="56"/>
        <v>Oklahoma Sedgwick Basin</v>
      </c>
      <c r="D3608" s="97" t="s">
        <v>387</v>
      </c>
      <c r="E3608" s="83" t="s">
        <v>289</v>
      </c>
      <c r="F3608" s="82">
        <v>43.671844145649978</v>
      </c>
      <c r="G3608" s="81">
        <v>4.0769932949274737E-2</v>
      </c>
      <c r="H3608" s="80">
        <v>2.0384966474637367</v>
      </c>
    </row>
    <row r="3609" spans="2:8" x14ac:dyDescent="0.6">
      <c r="B3609" s="75" t="s">
        <v>170</v>
      </c>
      <c r="C3609" s="75" t="str">
        <f t="shared" si="56"/>
        <v>Oklahoma Sedgwick Basin</v>
      </c>
      <c r="D3609" s="97" t="s">
        <v>387</v>
      </c>
      <c r="E3609" s="83" t="s">
        <v>288</v>
      </c>
      <c r="F3609" s="82">
        <v>48.513160161833312</v>
      </c>
      <c r="G3609" s="81">
        <v>0</v>
      </c>
      <c r="H3609" s="80">
        <v>0</v>
      </c>
    </row>
    <row r="3610" spans="2:8" x14ac:dyDescent="0.6">
      <c r="B3610" s="75" t="s">
        <v>170</v>
      </c>
      <c r="C3610" s="75" t="str">
        <f t="shared" si="56"/>
        <v>Oklahoma Sedgwick Basin</v>
      </c>
      <c r="D3610" s="97" t="s">
        <v>387</v>
      </c>
      <c r="E3610" s="83" t="s">
        <v>287</v>
      </c>
      <c r="F3610" s="82">
        <v>48.52316016183331</v>
      </c>
      <c r="G3610" s="81">
        <v>4.2136298605719234E-2</v>
      </c>
      <c r="H3610" s="80">
        <v>2.1068149302859616</v>
      </c>
    </row>
    <row r="3611" spans="2:8" x14ac:dyDescent="0.6">
      <c r="B3611" s="75" t="s">
        <v>170</v>
      </c>
      <c r="C3611" s="75" t="str">
        <f t="shared" si="56"/>
        <v>Oklahoma Sedgwick Basin</v>
      </c>
      <c r="D3611" s="97" t="s">
        <v>387</v>
      </c>
      <c r="E3611" s="83" t="s">
        <v>286</v>
      </c>
      <c r="F3611" s="82">
        <v>53.364476178016645</v>
      </c>
      <c r="G3611" s="81">
        <v>0</v>
      </c>
      <c r="H3611" s="80">
        <v>0</v>
      </c>
    </row>
    <row r="3612" spans="2:8" x14ac:dyDescent="0.6">
      <c r="B3612" s="75" t="s">
        <v>170</v>
      </c>
      <c r="C3612" s="75" t="str">
        <f t="shared" si="56"/>
        <v>Oklahoma Sedgwick Basin</v>
      </c>
      <c r="D3612" s="97" t="s">
        <v>387</v>
      </c>
      <c r="E3612" s="83" t="s">
        <v>285</v>
      </c>
      <c r="F3612" s="82">
        <v>53.374476178016643</v>
      </c>
      <c r="G3612" s="81">
        <v>0</v>
      </c>
      <c r="H3612" s="80">
        <v>0</v>
      </c>
    </row>
    <row r="3613" spans="2:8" x14ac:dyDescent="0.6">
      <c r="B3613" s="75" t="s">
        <v>170</v>
      </c>
      <c r="C3613" s="75" t="str">
        <f t="shared" si="56"/>
        <v>Oklahoma Sedgwick Basin</v>
      </c>
      <c r="D3613" s="97" t="s">
        <v>387</v>
      </c>
      <c r="E3613" s="83" t="s">
        <v>284</v>
      </c>
      <c r="F3613" s="82">
        <v>58.215792194199977</v>
      </c>
      <c r="G3613" s="81">
        <v>0</v>
      </c>
      <c r="H3613" s="80">
        <v>0</v>
      </c>
    </row>
    <row r="3614" spans="2:8" ht="13.75" thickBot="1" x14ac:dyDescent="0.75">
      <c r="B3614" s="75" t="s">
        <v>170</v>
      </c>
      <c r="C3614" s="75" t="str">
        <f t="shared" si="56"/>
        <v>Oklahoma Sedgwick Basin</v>
      </c>
      <c r="D3614" s="98" t="s">
        <v>387</v>
      </c>
      <c r="E3614" s="79" t="s">
        <v>282</v>
      </c>
      <c r="F3614" s="78">
        <v>58.225792194199975</v>
      </c>
      <c r="G3614" s="77">
        <v>1.7345518407764073E-2</v>
      </c>
      <c r="H3614" s="76">
        <v>0.86727592038820356</v>
      </c>
    </row>
    <row r="3615" spans="2:8" x14ac:dyDescent="0.6">
      <c r="B3615" s="75" t="s">
        <v>170</v>
      </c>
      <c r="C3615" s="75" t="str">
        <f t="shared" si="56"/>
        <v>Oklahoma South Oklahoma Folded Belt</v>
      </c>
      <c r="D3615" s="96" t="s">
        <v>386</v>
      </c>
      <c r="E3615" s="87" t="s">
        <v>320</v>
      </c>
      <c r="F3615" s="86">
        <v>-29.107896097099989</v>
      </c>
      <c r="G3615" s="85">
        <v>0</v>
      </c>
      <c r="H3615" s="84">
        <v>0</v>
      </c>
    </row>
    <row r="3616" spans="2:8" x14ac:dyDescent="0.6">
      <c r="B3616" s="75" t="s">
        <v>170</v>
      </c>
      <c r="C3616" s="75" t="str">
        <f t="shared" si="56"/>
        <v>Oklahoma South Oklahoma Folded Belt</v>
      </c>
      <c r="D3616" s="97" t="s">
        <v>386</v>
      </c>
      <c r="E3616" s="83" t="s">
        <v>319</v>
      </c>
      <c r="F3616" s="82">
        <v>-29.097896097099987</v>
      </c>
      <c r="G3616" s="81">
        <v>0</v>
      </c>
      <c r="H3616" s="80">
        <v>0</v>
      </c>
    </row>
    <row r="3617" spans="2:8" x14ac:dyDescent="0.6">
      <c r="B3617" s="75" t="s">
        <v>170</v>
      </c>
      <c r="C3617" s="75" t="str">
        <f t="shared" si="56"/>
        <v>Oklahoma South Oklahoma Folded Belt</v>
      </c>
      <c r="D3617" s="97" t="s">
        <v>386</v>
      </c>
      <c r="E3617" s="83" t="s">
        <v>318</v>
      </c>
      <c r="F3617" s="82">
        <v>-24.256580080916656</v>
      </c>
      <c r="G3617" s="81">
        <v>0</v>
      </c>
      <c r="H3617" s="80">
        <v>0</v>
      </c>
    </row>
    <row r="3618" spans="2:8" x14ac:dyDescent="0.6">
      <c r="B3618" s="75" t="s">
        <v>170</v>
      </c>
      <c r="C3618" s="75" t="str">
        <f t="shared" si="56"/>
        <v>Oklahoma South Oklahoma Folded Belt</v>
      </c>
      <c r="D3618" s="97" t="s">
        <v>386</v>
      </c>
      <c r="E3618" s="83" t="s">
        <v>317</v>
      </c>
      <c r="F3618" s="82">
        <v>-24.246580080916655</v>
      </c>
      <c r="G3618" s="81">
        <v>0</v>
      </c>
      <c r="H3618" s="80">
        <v>0</v>
      </c>
    </row>
    <row r="3619" spans="2:8" x14ac:dyDescent="0.6">
      <c r="B3619" s="75" t="s">
        <v>170</v>
      </c>
      <c r="C3619" s="75" t="str">
        <f t="shared" si="56"/>
        <v>Oklahoma South Oklahoma Folded Belt</v>
      </c>
      <c r="D3619" s="97" t="s">
        <v>386</v>
      </c>
      <c r="E3619" s="83" t="s">
        <v>316</v>
      </c>
      <c r="F3619" s="82">
        <v>-19.405264064733323</v>
      </c>
      <c r="G3619" s="81">
        <v>0</v>
      </c>
      <c r="H3619" s="80">
        <v>0</v>
      </c>
    </row>
    <row r="3620" spans="2:8" x14ac:dyDescent="0.6">
      <c r="B3620" s="75" t="s">
        <v>170</v>
      </c>
      <c r="C3620" s="75" t="str">
        <f t="shared" si="56"/>
        <v>Oklahoma South Oklahoma Folded Belt</v>
      </c>
      <c r="D3620" s="97" t="s">
        <v>386</v>
      </c>
      <c r="E3620" s="83" t="s">
        <v>315</v>
      </c>
      <c r="F3620" s="82">
        <v>-19.395264064733322</v>
      </c>
      <c r="G3620" s="81">
        <v>0</v>
      </c>
      <c r="H3620" s="80">
        <v>0</v>
      </c>
    </row>
    <row r="3621" spans="2:8" x14ac:dyDescent="0.6">
      <c r="B3621" s="75" t="s">
        <v>170</v>
      </c>
      <c r="C3621" s="75" t="str">
        <f t="shared" si="56"/>
        <v>Oklahoma South Oklahoma Folded Belt</v>
      </c>
      <c r="D3621" s="97" t="s">
        <v>386</v>
      </c>
      <c r="E3621" s="83" t="s">
        <v>314</v>
      </c>
      <c r="F3621" s="82">
        <v>-14.553948048549994</v>
      </c>
      <c r="G3621" s="81">
        <v>0</v>
      </c>
      <c r="H3621" s="80">
        <v>0</v>
      </c>
    </row>
    <row r="3622" spans="2:8" x14ac:dyDescent="0.6">
      <c r="B3622" s="75" t="s">
        <v>170</v>
      </c>
      <c r="C3622" s="75" t="str">
        <f t="shared" si="56"/>
        <v>Oklahoma South Oklahoma Folded Belt</v>
      </c>
      <c r="D3622" s="97" t="s">
        <v>386</v>
      </c>
      <c r="E3622" s="83" t="s">
        <v>313</v>
      </c>
      <c r="F3622" s="82">
        <v>-14.543948048549995</v>
      </c>
      <c r="G3622" s="81">
        <v>0</v>
      </c>
      <c r="H3622" s="80">
        <v>0</v>
      </c>
    </row>
    <row r="3623" spans="2:8" x14ac:dyDescent="0.6">
      <c r="B3623" s="75" t="s">
        <v>170</v>
      </c>
      <c r="C3623" s="75" t="str">
        <f t="shared" si="56"/>
        <v>Oklahoma South Oklahoma Folded Belt</v>
      </c>
      <c r="D3623" s="97" t="s">
        <v>386</v>
      </c>
      <c r="E3623" s="83" t="s">
        <v>312</v>
      </c>
      <c r="F3623" s="82">
        <v>-9.7026320323666617</v>
      </c>
      <c r="G3623" s="81">
        <v>0</v>
      </c>
      <c r="H3623" s="80">
        <v>0</v>
      </c>
    </row>
    <row r="3624" spans="2:8" x14ac:dyDescent="0.6">
      <c r="B3624" s="75" t="s">
        <v>170</v>
      </c>
      <c r="C3624" s="75" t="str">
        <f t="shared" si="56"/>
        <v>Oklahoma South Oklahoma Folded Belt</v>
      </c>
      <c r="D3624" s="97" t="s">
        <v>386</v>
      </c>
      <c r="E3624" s="83" t="s">
        <v>311</v>
      </c>
      <c r="F3624" s="82">
        <v>-9.6926320323666619</v>
      </c>
      <c r="G3624" s="81">
        <v>0</v>
      </c>
      <c r="H3624" s="80">
        <v>0</v>
      </c>
    </row>
    <row r="3625" spans="2:8" x14ac:dyDescent="0.6">
      <c r="B3625" s="75" t="s">
        <v>170</v>
      </c>
      <c r="C3625" s="75" t="str">
        <f t="shared" si="56"/>
        <v>Oklahoma South Oklahoma Folded Belt</v>
      </c>
      <c r="D3625" s="97" t="s">
        <v>386</v>
      </c>
      <c r="E3625" s="83" t="s">
        <v>310</v>
      </c>
      <c r="F3625" s="82">
        <v>-4.8513160161833309</v>
      </c>
      <c r="G3625" s="81">
        <v>0</v>
      </c>
      <c r="H3625" s="80">
        <v>0</v>
      </c>
    </row>
    <row r="3626" spans="2:8" x14ac:dyDescent="0.6">
      <c r="B3626" s="75" t="s">
        <v>170</v>
      </c>
      <c r="C3626" s="75" t="str">
        <f t="shared" si="56"/>
        <v>Oklahoma South Oklahoma Folded Belt</v>
      </c>
      <c r="D3626" s="97" t="s">
        <v>386</v>
      </c>
      <c r="E3626" s="83" t="s">
        <v>309</v>
      </c>
      <c r="F3626" s="82">
        <v>-4.8413160161833311</v>
      </c>
      <c r="G3626" s="81">
        <v>0</v>
      </c>
      <c r="H3626" s="80">
        <v>0</v>
      </c>
    </row>
    <row r="3627" spans="2:8" x14ac:dyDescent="0.6">
      <c r="B3627" s="75" t="s">
        <v>170</v>
      </c>
      <c r="C3627" s="75" t="str">
        <f t="shared" si="56"/>
        <v>Oklahoma South Oklahoma Folded Belt</v>
      </c>
      <c r="D3627" s="97" t="s">
        <v>386</v>
      </c>
      <c r="E3627" s="83" t="s">
        <v>308</v>
      </c>
      <c r="F3627" s="82">
        <v>0</v>
      </c>
      <c r="G3627" s="81">
        <v>0</v>
      </c>
      <c r="H3627" s="80">
        <v>0</v>
      </c>
    </row>
    <row r="3628" spans="2:8" x14ac:dyDescent="0.6">
      <c r="B3628" s="75" t="s">
        <v>170</v>
      </c>
      <c r="C3628" s="75" t="str">
        <f t="shared" si="56"/>
        <v>Oklahoma South Oklahoma Folded Belt</v>
      </c>
      <c r="D3628" s="97" t="s">
        <v>386</v>
      </c>
      <c r="E3628" s="83" t="s">
        <v>307</v>
      </c>
      <c r="F3628" s="82">
        <v>0.01</v>
      </c>
      <c r="G3628" s="81">
        <v>0</v>
      </c>
      <c r="H3628" s="80">
        <v>0</v>
      </c>
    </row>
    <row r="3629" spans="2:8" x14ac:dyDescent="0.6">
      <c r="B3629" s="75" t="s">
        <v>170</v>
      </c>
      <c r="C3629" s="75" t="str">
        <f t="shared" si="56"/>
        <v>Oklahoma South Oklahoma Folded Belt</v>
      </c>
      <c r="D3629" s="97" t="s">
        <v>386</v>
      </c>
      <c r="E3629" s="83" t="s">
        <v>306</v>
      </c>
      <c r="F3629" s="82">
        <v>4.8513160161833309</v>
      </c>
      <c r="G3629" s="81">
        <v>0</v>
      </c>
      <c r="H3629" s="80">
        <v>0</v>
      </c>
    </row>
    <row r="3630" spans="2:8" x14ac:dyDescent="0.6">
      <c r="B3630" s="75" t="s">
        <v>170</v>
      </c>
      <c r="C3630" s="75" t="str">
        <f t="shared" si="56"/>
        <v>Oklahoma South Oklahoma Folded Belt</v>
      </c>
      <c r="D3630" s="97" t="s">
        <v>386</v>
      </c>
      <c r="E3630" s="83" t="s">
        <v>305</v>
      </c>
      <c r="F3630" s="82">
        <v>4.8613160161833306</v>
      </c>
      <c r="G3630" s="81">
        <v>0</v>
      </c>
      <c r="H3630" s="80">
        <v>0</v>
      </c>
    </row>
    <row r="3631" spans="2:8" x14ac:dyDescent="0.6">
      <c r="B3631" s="75" t="s">
        <v>170</v>
      </c>
      <c r="C3631" s="75" t="str">
        <f t="shared" si="56"/>
        <v>Oklahoma South Oklahoma Folded Belt</v>
      </c>
      <c r="D3631" s="97" t="s">
        <v>386</v>
      </c>
      <c r="E3631" s="83" t="s">
        <v>304</v>
      </c>
      <c r="F3631" s="82">
        <v>9.7026320323666617</v>
      </c>
      <c r="G3631" s="81">
        <v>0</v>
      </c>
      <c r="H3631" s="80">
        <v>0</v>
      </c>
    </row>
    <row r="3632" spans="2:8" x14ac:dyDescent="0.6">
      <c r="B3632" s="75" t="s">
        <v>170</v>
      </c>
      <c r="C3632" s="75" t="str">
        <f t="shared" si="56"/>
        <v>Oklahoma South Oklahoma Folded Belt</v>
      </c>
      <c r="D3632" s="97" t="s">
        <v>386</v>
      </c>
      <c r="E3632" s="83" t="s">
        <v>303</v>
      </c>
      <c r="F3632" s="82">
        <v>9.7126320323666615</v>
      </c>
      <c r="G3632" s="81">
        <v>3.3724882291721148</v>
      </c>
      <c r="H3632" s="80">
        <v>168.62441145860572</v>
      </c>
    </row>
    <row r="3633" spans="2:8" x14ac:dyDescent="0.6">
      <c r="B3633" s="75" t="s">
        <v>170</v>
      </c>
      <c r="C3633" s="75" t="str">
        <f t="shared" si="56"/>
        <v>Oklahoma South Oklahoma Folded Belt</v>
      </c>
      <c r="D3633" s="97" t="s">
        <v>386</v>
      </c>
      <c r="E3633" s="83" t="s">
        <v>302</v>
      </c>
      <c r="F3633" s="82">
        <v>14.553948048549994</v>
      </c>
      <c r="G3633" s="81">
        <v>0</v>
      </c>
      <c r="H3633" s="80">
        <v>0</v>
      </c>
    </row>
    <row r="3634" spans="2:8" x14ac:dyDescent="0.6">
      <c r="B3634" s="75" t="s">
        <v>170</v>
      </c>
      <c r="C3634" s="75" t="str">
        <f t="shared" si="56"/>
        <v>Oklahoma South Oklahoma Folded Belt</v>
      </c>
      <c r="D3634" s="97" t="s">
        <v>386</v>
      </c>
      <c r="E3634" s="83" t="s">
        <v>301</v>
      </c>
      <c r="F3634" s="82">
        <v>14.563948048549994</v>
      </c>
      <c r="G3634" s="81">
        <v>1.3949506323690557</v>
      </c>
      <c r="H3634" s="80">
        <v>69.747531618452783</v>
      </c>
    </row>
    <row r="3635" spans="2:8" x14ac:dyDescent="0.6">
      <c r="B3635" s="75" t="s">
        <v>170</v>
      </c>
      <c r="C3635" s="75" t="str">
        <f t="shared" si="56"/>
        <v>Oklahoma South Oklahoma Folded Belt</v>
      </c>
      <c r="D3635" s="97" t="s">
        <v>386</v>
      </c>
      <c r="E3635" s="83" t="s">
        <v>300</v>
      </c>
      <c r="F3635" s="82">
        <v>19.405264064733323</v>
      </c>
      <c r="G3635" s="81">
        <v>0</v>
      </c>
      <c r="H3635" s="80">
        <v>0</v>
      </c>
    </row>
    <row r="3636" spans="2:8" x14ac:dyDescent="0.6">
      <c r="B3636" s="75" t="s">
        <v>170</v>
      </c>
      <c r="C3636" s="75" t="str">
        <f t="shared" si="56"/>
        <v>Oklahoma South Oklahoma Folded Belt</v>
      </c>
      <c r="D3636" s="97" t="s">
        <v>386</v>
      </c>
      <c r="E3636" s="83" t="s">
        <v>299</v>
      </c>
      <c r="F3636" s="82">
        <v>19.415264064733325</v>
      </c>
      <c r="G3636" s="81">
        <v>0.41675720580556741</v>
      </c>
      <c r="H3636" s="80">
        <v>20.837860290278371</v>
      </c>
    </row>
    <row r="3637" spans="2:8" x14ac:dyDescent="0.6">
      <c r="B3637" s="75" t="s">
        <v>170</v>
      </c>
      <c r="C3637" s="75" t="str">
        <f t="shared" si="56"/>
        <v>Oklahoma South Oklahoma Folded Belt</v>
      </c>
      <c r="D3637" s="97" t="s">
        <v>386</v>
      </c>
      <c r="E3637" s="83" t="s">
        <v>298</v>
      </c>
      <c r="F3637" s="82">
        <v>24.256580080916656</v>
      </c>
      <c r="G3637" s="81">
        <v>0</v>
      </c>
      <c r="H3637" s="80">
        <v>0</v>
      </c>
    </row>
    <row r="3638" spans="2:8" x14ac:dyDescent="0.6">
      <c r="B3638" s="75" t="s">
        <v>170</v>
      </c>
      <c r="C3638" s="75" t="str">
        <f t="shared" si="56"/>
        <v>Oklahoma South Oklahoma Folded Belt</v>
      </c>
      <c r="D3638" s="97" t="s">
        <v>386</v>
      </c>
      <c r="E3638" s="83" t="s">
        <v>297</v>
      </c>
      <c r="F3638" s="82">
        <v>24.266580080916658</v>
      </c>
      <c r="G3638" s="81">
        <v>0.31367615137699467</v>
      </c>
      <c r="H3638" s="80">
        <v>15.683807568849733</v>
      </c>
    </row>
    <row r="3639" spans="2:8" x14ac:dyDescent="0.6">
      <c r="B3639" s="75" t="s">
        <v>170</v>
      </c>
      <c r="C3639" s="75" t="str">
        <f t="shared" si="56"/>
        <v>Oklahoma South Oklahoma Folded Belt</v>
      </c>
      <c r="D3639" s="97" t="s">
        <v>386</v>
      </c>
      <c r="E3639" s="83" t="s">
        <v>296</v>
      </c>
      <c r="F3639" s="82">
        <v>29.107896097099989</v>
      </c>
      <c r="G3639" s="81">
        <v>0</v>
      </c>
      <c r="H3639" s="80">
        <v>0</v>
      </c>
    </row>
    <row r="3640" spans="2:8" x14ac:dyDescent="0.6">
      <c r="B3640" s="75" t="s">
        <v>170</v>
      </c>
      <c r="C3640" s="75" t="str">
        <f t="shared" si="56"/>
        <v>Oklahoma South Oklahoma Folded Belt</v>
      </c>
      <c r="D3640" s="97" t="s">
        <v>386</v>
      </c>
      <c r="E3640" s="83" t="s">
        <v>295</v>
      </c>
      <c r="F3640" s="82">
        <v>29.11789609709999</v>
      </c>
      <c r="G3640" s="81">
        <v>3.6180461501932895E-2</v>
      </c>
      <c r="H3640" s="80">
        <v>1.8090230750966447</v>
      </c>
    </row>
    <row r="3641" spans="2:8" x14ac:dyDescent="0.6">
      <c r="B3641" s="75" t="s">
        <v>170</v>
      </c>
      <c r="C3641" s="75" t="str">
        <f t="shared" si="56"/>
        <v>Oklahoma South Oklahoma Folded Belt</v>
      </c>
      <c r="D3641" s="97" t="s">
        <v>386</v>
      </c>
      <c r="E3641" s="83" t="s">
        <v>294</v>
      </c>
      <c r="F3641" s="82">
        <v>33.959212113283321</v>
      </c>
      <c r="G3641" s="81">
        <v>0</v>
      </c>
      <c r="H3641" s="80">
        <v>0</v>
      </c>
    </row>
    <row r="3642" spans="2:8" x14ac:dyDescent="0.6">
      <c r="B3642" s="75" t="s">
        <v>170</v>
      </c>
      <c r="C3642" s="75" t="str">
        <f t="shared" si="56"/>
        <v>Oklahoma South Oklahoma Folded Belt</v>
      </c>
      <c r="D3642" s="97" t="s">
        <v>386</v>
      </c>
      <c r="E3642" s="83" t="s">
        <v>293</v>
      </c>
      <c r="F3642" s="82">
        <v>33.969212113283319</v>
      </c>
      <c r="G3642" s="81">
        <v>2.166007721243822E-2</v>
      </c>
      <c r="H3642" s="80">
        <v>1.083003860621911</v>
      </c>
    </row>
    <row r="3643" spans="2:8" x14ac:dyDescent="0.6">
      <c r="B3643" s="75" t="s">
        <v>170</v>
      </c>
      <c r="C3643" s="75" t="str">
        <f t="shared" si="56"/>
        <v>Oklahoma South Oklahoma Folded Belt</v>
      </c>
      <c r="D3643" s="97" t="s">
        <v>386</v>
      </c>
      <c r="E3643" s="83" t="s">
        <v>292</v>
      </c>
      <c r="F3643" s="82">
        <v>38.810528129466647</v>
      </c>
      <c r="G3643" s="81">
        <v>0</v>
      </c>
      <c r="H3643" s="80">
        <v>0</v>
      </c>
    </row>
    <row r="3644" spans="2:8" x14ac:dyDescent="0.6">
      <c r="B3644" s="75" t="s">
        <v>170</v>
      </c>
      <c r="C3644" s="75" t="str">
        <f t="shared" si="56"/>
        <v>Oklahoma South Oklahoma Folded Belt</v>
      </c>
      <c r="D3644" s="97" t="s">
        <v>386</v>
      </c>
      <c r="E3644" s="83" t="s">
        <v>291</v>
      </c>
      <c r="F3644" s="82">
        <v>38.820528129466645</v>
      </c>
      <c r="G3644" s="81">
        <v>3.0515765361914724E-2</v>
      </c>
      <c r="H3644" s="80">
        <v>1.5257882680957362</v>
      </c>
    </row>
    <row r="3645" spans="2:8" x14ac:dyDescent="0.6">
      <c r="B3645" s="75" t="s">
        <v>170</v>
      </c>
      <c r="C3645" s="75" t="str">
        <f t="shared" si="56"/>
        <v>Oklahoma South Oklahoma Folded Belt</v>
      </c>
      <c r="D3645" s="97" t="s">
        <v>386</v>
      </c>
      <c r="E3645" s="83" t="s">
        <v>290</v>
      </c>
      <c r="F3645" s="82">
        <v>43.66184414564998</v>
      </c>
      <c r="G3645" s="81">
        <v>0</v>
      </c>
      <c r="H3645" s="80">
        <v>0</v>
      </c>
    </row>
    <row r="3646" spans="2:8" x14ac:dyDescent="0.6">
      <c r="B3646" s="75" t="s">
        <v>170</v>
      </c>
      <c r="C3646" s="75" t="str">
        <f t="shared" si="56"/>
        <v>Oklahoma South Oklahoma Folded Belt</v>
      </c>
      <c r="D3646" s="97" t="s">
        <v>386</v>
      </c>
      <c r="E3646" s="83" t="s">
        <v>289</v>
      </c>
      <c r="F3646" s="82">
        <v>43.671844145649978</v>
      </c>
      <c r="G3646" s="81">
        <v>0</v>
      </c>
      <c r="H3646" s="80">
        <v>0</v>
      </c>
    </row>
    <row r="3647" spans="2:8" x14ac:dyDescent="0.6">
      <c r="B3647" s="75" t="s">
        <v>170</v>
      </c>
      <c r="C3647" s="75" t="str">
        <f t="shared" si="56"/>
        <v>Oklahoma South Oklahoma Folded Belt</v>
      </c>
      <c r="D3647" s="97" t="s">
        <v>386</v>
      </c>
      <c r="E3647" s="83" t="s">
        <v>288</v>
      </c>
      <c r="F3647" s="82">
        <v>48.513160161833312</v>
      </c>
      <c r="G3647" s="81">
        <v>0</v>
      </c>
      <c r="H3647" s="80">
        <v>0</v>
      </c>
    </row>
    <row r="3648" spans="2:8" x14ac:dyDescent="0.6">
      <c r="B3648" s="75" t="s">
        <v>170</v>
      </c>
      <c r="C3648" s="75" t="str">
        <f t="shared" si="56"/>
        <v>Oklahoma South Oklahoma Folded Belt</v>
      </c>
      <c r="D3648" s="97" t="s">
        <v>386</v>
      </c>
      <c r="E3648" s="83" t="s">
        <v>287</v>
      </c>
      <c r="F3648" s="82">
        <v>48.52316016183331</v>
      </c>
      <c r="G3648" s="81">
        <v>7.7826106853279555E-3</v>
      </c>
      <c r="H3648" s="80">
        <v>0.38913053426639782</v>
      </c>
    </row>
    <row r="3649" spans="2:8" x14ac:dyDescent="0.6">
      <c r="B3649" s="75" t="s">
        <v>170</v>
      </c>
      <c r="C3649" s="75" t="str">
        <f t="shared" si="56"/>
        <v>Oklahoma South Oklahoma Folded Belt</v>
      </c>
      <c r="D3649" s="97" t="s">
        <v>386</v>
      </c>
      <c r="E3649" s="83" t="s">
        <v>286</v>
      </c>
      <c r="F3649" s="82">
        <v>53.364476178016645</v>
      </c>
      <c r="G3649" s="81">
        <v>0</v>
      </c>
      <c r="H3649" s="80">
        <v>0</v>
      </c>
    </row>
    <row r="3650" spans="2:8" x14ac:dyDescent="0.6">
      <c r="B3650" s="75" t="s">
        <v>170</v>
      </c>
      <c r="C3650" s="75" t="str">
        <f t="shared" si="56"/>
        <v>Oklahoma South Oklahoma Folded Belt</v>
      </c>
      <c r="D3650" s="97" t="s">
        <v>386</v>
      </c>
      <c r="E3650" s="83" t="s">
        <v>285</v>
      </c>
      <c r="F3650" s="82">
        <v>53.374476178016643</v>
      </c>
      <c r="G3650" s="81">
        <v>2.9832539471784571E-3</v>
      </c>
      <c r="H3650" s="80">
        <v>0.14916269735892287</v>
      </c>
    </row>
    <row r="3651" spans="2:8" x14ac:dyDescent="0.6">
      <c r="B3651" s="75" t="s">
        <v>170</v>
      </c>
      <c r="C3651" s="75" t="str">
        <f t="shared" si="56"/>
        <v>Oklahoma South Oklahoma Folded Belt</v>
      </c>
      <c r="D3651" s="97" t="s">
        <v>386</v>
      </c>
      <c r="E3651" s="83" t="s">
        <v>284</v>
      </c>
      <c r="F3651" s="82">
        <v>58.215792194199977</v>
      </c>
      <c r="G3651" s="81">
        <v>0</v>
      </c>
      <c r="H3651" s="80">
        <v>0</v>
      </c>
    </row>
    <row r="3652" spans="2:8" ht="13.75" thickBot="1" x14ac:dyDescent="0.75">
      <c r="B3652" s="75" t="s">
        <v>170</v>
      </c>
      <c r="C3652" s="75" t="str">
        <f t="shared" si="56"/>
        <v>Oklahoma South Oklahoma Folded Belt</v>
      </c>
      <c r="D3652" s="98" t="s">
        <v>386</v>
      </c>
      <c r="E3652" s="79" t="s">
        <v>282</v>
      </c>
      <c r="F3652" s="78">
        <v>58.225792194199975</v>
      </c>
      <c r="G3652" s="77">
        <v>3.505736492389435E-3</v>
      </c>
      <c r="H3652" s="76">
        <v>0.17528682461947173</v>
      </c>
    </row>
    <row r="3653" spans="2:8" x14ac:dyDescent="0.6">
      <c r="B3653" s="75" t="s">
        <v>172</v>
      </c>
      <c r="C3653" s="75" t="str">
        <f t="shared" ref="C3653:C3716" si="57">IF(D3653="",C3652,D3653)</f>
        <v>Oregon Klamath Mountains Province</v>
      </c>
      <c r="D3653" s="96" t="s">
        <v>385</v>
      </c>
      <c r="E3653" s="87" t="s">
        <v>320</v>
      </c>
      <c r="F3653" s="86">
        <v>-29.107896097099989</v>
      </c>
      <c r="G3653" s="85">
        <v>0</v>
      </c>
      <c r="H3653" s="84">
        <v>0</v>
      </c>
    </row>
    <row r="3654" spans="2:8" x14ac:dyDescent="0.6">
      <c r="B3654" s="75" t="s">
        <v>172</v>
      </c>
      <c r="C3654" s="75" t="str">
        <f t="shared" si="57"/>
        <v>Oregon Klamath Mountains Province</v>
      </c>
      <c r="D3654" s="97" t="s">
        <v>385</v>
      </c>
      <c r="E3654" s="83" t="s">
        <v>319</v>
      </c>
      <c r="F3654" s="82">
        <v>-29.097896097099987</v>
      </c>
      <c r="G3654" s="81">
        <v>0</v>
      </c>
      <c r="H3654" s="80">
        <v>0</v>
      </c>
    </row>
    <row r="3655" spans="2:8" x14ac:dyDescent="0.6">
      <c r="B3655" s="75" t="s">
        <v>172</v>
      </c>
      <c r="C3655" s="75" t="str">
        <f t="shared" si="57"/>
        <v>Oregon Klamath Mountains Province</v>
      </c>
      <c r="D3655" s="97" t="s">
        <v>385</v>
      </c>
      <c r="E3655" s="83" t="s">
        <v>318</v>
      </c>
      <c r="F3655" s="82">
        <v>-24.256580080916656</v>
      </c>
      <c r="G3655" s="81">
        <v>0</v>
      </c>
      <c r="H3655" s="80">
        <v>0</v>
      </c>
    </row>
    <row r="3656" spans="2:8" x14ac:dyDescent="0.6">
      <c r="B3656" s="75" t="s">
        <v>172</v>
      </c>
      <c r="C3656" s="75" t="str">
        <f t="shared" si="57"/>
        <v>Oregon Klamath Mountains Province</v>
      </c>
      <c r="D3656" s="97" t="s">
        <v>385</v>
      </c>
      <c r="E3656" s="83" t="s">
        <v>317</v>
      </c>
      <c r="F3656" s="82">
        <v>-24.246580080916655</v>
      </c>
      <c r="G3656" s="81">
        <v>0</v>
      </c>
      <c r="H3656" s="80">
        <v>0</v>
      </c>
    </row>
    <row r="3657" spans="2:8" x14ac:dyDescent="0.6">
      <c r="B3657" s="75" t="s">
        <v>172</v>
      </c>
      <c r="C3657" s="75" t="str">
        <f t="shared" si="57"/>
        <v>Oregon Klamath Mountains Province</v>
      </c>
      <c r="D3657" s="97" t="s">
        <v>385</v>
      </c>
      <c r="E3657" s="83" t="s">
        <v>316</v>
      </c>
      <c r="F3657" s="82">
        <v>-19.405264064733323</v>
      </c>
      <c r="G3657" s="81">
        <v>0</v>
      </c>
      <c r="H3657" s="80">
        <v>0</v>
      </c>
    </row>
    <row r="3658" spans="2:8" x14ac:dyDescent="0.6">
      <c r="B3658" s="75" t="s">
        <v>172</v>
      </c>
      <c r="C3658" s="75" t="str">
        <f t="shared" si="57"/>
        <v>Oregon Klamath Mountains Province</v>
      </c>
      <c r="D3658" s="97" t="s">
        <v>385</v>
      </c>
      <c r="E3658" s="83" t="s">
        <v>315</v>
      </c>
      <c r="F3658" s="82">
        <v>-19.395264064733322</v>
      </c>
      <c r="G3658" s="81">
        <v>0</v>
      </c>
      <c r="H3658" s="80">
        <v>0</v>
      </c>
    </row>
    <row r="3659" spans="2:8" x14ac:dyDescent="0.6">
      <c r="B3659" s="75" t="s">
        <v>172</v>
      </c>
      <c r="C3659" s="75" t="str">
        <f t="shared" si="57"/>
        <v>Oregon Klamath Mountains Province</v>
      </c>
      <c r="D3659" s="97" t="s">
        <v>385</v>
      </c>
      <c r="E3659" s="83" t="s">
        <v>314</v>
      </c>
      <c r="F3659" s="82">
        <v>-14.553948048549994</v>
      </c>
      <c r="G3659" s="81">
        <v>0</v>
      </c>
      <c r="H3659" s="80">
        <v>0</v>
      </c>
    </row>
    <row r="3660" spans="2:8" x14ac:dyDescent="0.6">
      <c r="B3660" s="75" t="s">
        <v>172</v>
      </c>
      <c r="C3660" s="75" t="str">
        <f t="shared" si="57"/>
        <v>Oregon Klamath Mountains Province</v>
      </c>
      <c r="D3660" s="97" t="s">
        <v>385</v>
      </c>
      <c r="E3660" s="83" t="s">
        <v>313</v>
      </c>
      <c r="F3660" s="82">
        <v>-14.543948048549995</v>
      </c>
      <c r="G3660" s="81">
        <v>0</v>
      </c>
      <c r="H3660" s="80">
        <v>0</v>
      </c>
    </row>
    <row r="3661" spans="2:8" x14ac:dyDescent="0.6">
      <c r="B3661" s="75" t="s">
        <v>172</v>
      </c>
      <c r="C3661" s="75" t="str">
        <f t="shared" si="57"/>
        <v>Oregon Klamath Mountains Province</v>
      </c>
      <c r="D3661" s="97" t="s">
        <v>385</v>
      </c>
      <c r="E3661" s="83" t="s">
        <v>312</v>
      </c>
      <c r="F3661" s="82">
        <v>-9.7026320323666617</v>
      </c>
      <c r="G3661" s="81">
        <v>0</v>
      </c>
      <c r="H3661" s="80">
        <v>0</v>
      </c>
    </row>
    <row r="3662" spans="2:8" x14ac:dyDescent="0.6">
      <c r="B3662" s="75" t="s">
        <v>172</v>
      </c>
      <c r="C3662" s="75" t="str">
        <f t="shared" si="57"/>
        <v>Oregon Klamath Mountains Province</v>
      </c>
      <c r="D3662" s="97" t="s">
        <v>385</v>
      </c>
      <c r="E3662" s="83" t="s">
        <v>311</v>
      </c>
      <c r="F3662" s="82">
        <v>-9.6926320323666619</v>
      </c>
      <c r="G3662" s="81">
        <v>0</v>
      </c>
      <c r="H3662" s="80">
        <v>0</v>
      </c>
    </row>
    <row r="3663" spans="2:8" x14ac:dyDescent="0.6">
      <c r="B3663" s="75" t="s">
        <v>172</v>
      </c>
      <c r="C3663" s="75" t="str">
        <f t="shared" si="57"/>
        <v>Oregon Klamath Mountains Province</v>
      </c>
      <c r="D3663" s="97" t="s">
        <v>385</v>
      </c>
      <c r="E3663" s="83" t="s">
        <v>310</v>
      </c>
      <c r="F3663" s="82">
        <v>-4.8513160161833309</v>
      </c>
      <c r="G3663" s="81">
        <v>0</v>
      </c>
      <c r="H3663" s="80">
        <v>0</v>
      </c>
    </row>
    <row r="3664" spans="2:8" x14ac:dyDescent="0.6">
      <c r="B3664" s="75" t="s">
        <v>172</v>
      </c>
      <c r="C3664" s="75" t="str">
        <f t="shared" si="57"/>
        <v>Oregon Klamath Mountains Province</v>
      </c>
      <c r="D3664" s="97" t="s">
        <v>385</v>
      </c>
      <c r="E3664" s="83" t="s">
        <v>309</v>
      </c>
      <c r="F3664" s="82">
        <v>-4.8413160161833311</v>
      </c>
      <c r="G3664" s="81">
        <v>0</v>
      </c>
      <c r="H3664" s="80">
        <v>0</v>
      </c>
    </row>
    <row r="3665" spans="2:8" x14ac:dyDescent="0.6">
      <c r="B3665" s="75" t="s">
        <v>172</v>
      </c>
      <c r="C3665" s="75" t="str">
        <f t="shared" si="57"/>
        <v>Oregon Klamath Mountains Province</v>
      </c>
      <c r="D3665" s="97" t="s">
        <v>385</v>
      </c>
      <c r="E3665" s="83" t="s">
        <v>308</v>
      </c>
      <c r="F3665" s="82">
        <v>0</v>
      </c>
      <c r="G3665" s="81">
        <v>0</v>
      </c>
      <c r="H3665" s="80">
        <v>0</v>
      </c>
    </row>
    <row r="3666" spans="2:8" x14ac:dyDescent="0.6">
      <c r="B3666" s="75" t="s">
        <v>172</v>
      </c>
      <c r="C3666" s="75" t="str">
        <f t="shared" si="57"/>
        <v>Oregon Klamath Mountains Province</v>
      </c>
      <c r="D3666" s="97" t="s">
        <v>385</v>
      </c>
      <c r="E3666" s="83" t="s">
        <v>307</v>
      </c>
      <c r="F3666" s="82">
        <v>0.01</v>
      </c>
      <c r="G3666" s="81">
        <v>0</v>
      </c>
      <c r="H3666" s="80">
        <v>0</v>
      </c>
    </row>
    <row r="3667" spans="2:8" x14ac:dyDescent="0.6">
      <c r="B3667" s="75" t="s">
        <v>172</v>
      </c>
      <c r="C3667" s="75" t="str">
        <f t="shared" si="57"/>
        <v>Oregon Klamath Mountains Province</v>
      </c>
      <c r="D3667" s="97" t="s">
        <v>385</v>
      </c>
      <c r="E3667" s="83" t="s">
        <v>306</v>
      </c>
      <c r="F3667" s="82">
        <v>4.8513160161833309</v>
      </c>
      <c r="G3667" s="81">
        <v>0</v>
      </c>
      <c r="H3667" s="80">
        <v>0</v>
      </c>
    </row>
    <row r="3668" spans="2:8" x14ac:dyDescent="0.6">
      <c r="B3668" s="75" t="s">
        <v>172</v>
      </c>
      <c r="C3668" s="75" t="str">
        <f t="shared" si="57"/>
        <v>Oregon Klamath Mountains Province</v>
      </c>
      <c r="D3668" s="97" t="s">
        <v>385</v>
      </c>
      <c r="E3668" s="83" t="s">
        <v>305</v>
      </c>
      <c r="F3668" s="82">
        <v>4.8613160161833306</v>
      </c>
      <c r="G3668" s="81">
        <v>0.93411846393023179</v>
      </c>
      <c r="H3668" s="80">
        <v>46.705923196511591</v>
      </c>
    </row>
    <row r="3669" spans="2:8" x14ac:dyDescent="0.6">
      <c r="B3669" s="75" t="s">
        <v>172</v>
      </c>
      <c r="C3669" s="75" t="str">
        <f t="shared" si="57"/>
        <v>Oregon Klamath Mountains Province</v>
      </c>
      <c r="D3669" s="97" t="s">
        <v>385</v>
      </c>
      <c r="E3669" s="83" t="s">
        <v>304</v>
      </c>
      <c r="F3669" s="82">
        <v>9.7026320323666617</v>
      </c>
      <c r="G3669" s="81">
        <v>0</v>
      </c>
      <c r="H3669" s="80">
        <v>0</v>
      </c>
    </row>
    <row r="3670" spans="2:8" x14ac:dyDescent="0.6">
      <c r="B3670" s="75" t="s">
        <v>172</v>
      </c>
      <c r="C3670" s="75" t="str">
        <f t="shared" si="57"/>
        <v>Oregon Klamath Mountains Province</v>
      </c>
      <c r="D3670" s="97" t="s">
        <v>385</v>
      </c>
      <c r="E3670" s="83" t="s">
        <v>303</v>
      </c>
      <c r="F3670" s="82">
        <v>9.7126320323666615</v>
      </c>
      <c r="G3670" s="81">
        <v>0</v>
      </c>
      <c r="H3670" s="80">
        <v>0</v>
      </c>
    </row>
    <row r="3671" spans="2:8" x14ac:dyDescent="0.6">
      <c r="B3671" s="75" t="s">
        <v>172</v>
      </c>
      <c r="C3671" s="75" t="str">
        <f t="shared" si="57"/>
        <v>Oregon Klamath Mountains Province</v>
      </c>
      <c r="D3671" s="97" t="s">
        <v>385</v>
      </c>
      <c r="E3671" s="83" t="s">
        <v>302</v>
      </c>
      <c r="F3671" s="82">
        <v>14.553948048549994</v>
      </c>
      <c r="G3671" s="81">
        <v>0</v>
      </c>
      <c r="H3671" s="80">
        <v>0</v>
      </c>
    </row>
    <row r="3672" spans="2:8" x14ac:dyDescent="0.6">
      <c r="B3672" s="75" t="s">
        <v>172</v>
      </c>
      <c r="C3672" s="75" t="str">
        <f t="shared" si="57"/>
        <v>Oregon Klamath Mountains Province</v>
      </c>
      <c r="D3672" s="97" t="s">
        <v>385</v>
      </c>
      <c r="E3672" s="83" t="s">
        <v>301</v>
      </c>
      <c r="F3672" s="82">
        <v>14.563948048549994</v>
      </c>
      <c r="G3672" s="81">
        <v>0</v>
      </c>
      <c r="H3672" s="80">
        <v>0</v>
      </c>
    </row>
    <row r="3673" spans="2:8" x14ac:dyDescent="0.6">
      <c r="B3673" s="75" t="s">
        <v>172</v>
      </c>
      <c r="C3673" s="75" t="str">
        <f t="shared" si="57"/>
        <v>Oregon Klamath Mountains Province</v>
      </c>
      <c r="D3673" s="97" t="s">
        <v>385</v>
      </c>
      <c r="E3673" s="83" t="s">
        <v>300</v>
      </c>
      <c r="F3673" s="82">
        <v>19.405264064733323</v>
      </c>
      <c r="G3673" s="81">
        <v>0</v>
      </c>
      <c r="H3673" s="80">
        <v>0</v>
      </c>
    </row>
    <row r="3674" spans="2:8" x14ac:dyDescent="0.6">
      <c r="B3674" s="75" t="s">
        <v>172</v>
      </c>
      <c r="C3674" s="75" t="str">
        <f t="shared" si="57"/>
        <v>Oregon Klamath Mountains Province</v>
      </c>
      <c r="D3674" s="97" t="s">
        <v>385</v>
      </c>
      <c r="E3674" s="83" t="s">
        <v>299</v>
      </c>
      <c r="F3674" s="82">
        <v>19.415264064733325</v>
      </c>
      <c r="G3674" s="81">
        <v>0</v>
      </c>
      <c r="H3674" s="80">
        <v>0</v>
      </c>
    </row>
    <row r="3675" spans="2:8" x14ac:dyDescent="0.6">
      <c r="B3675" s="75" t="s">
        <v>172</v>
      </c>
      <c r="C3675" s="75" t="str">
        <f t="shared" si="57"/>
        <v>Oregon Klamath Mountains Province</v>
      </c>
      <c r="D3675" s="97" t="s">
        <v>385</v>
      </c>
      <c r="E3675" s="83" t="s">
        <v>298</v>
      </c>
      <c r="F3675" s="82">
        <v>24.256580080916656</v>
      </c>
      <c r="G3675" s="81">
        <v>0</v>
      </c>
      <c r="H3675" s="80">
        <v>0</v>
      </c>
    </row>
    <row r="3676" spans="2:8" x14ac:dyDescent="0.6">
      <c r="B3676" s="75" t="s">
        <v>172</v>
      </c>
      <c r="C3676" s="75" t="str">
        <f t="shared" si="57"/>
        <v>Oregon Klamath Mountains Province</v>
      </c>
      <c r="D3676" s="97" t="s">
        <v>385</v>
      </c>
      <c r="E3676" s="83" t="s">
        <v>297</v>
      </c>
      <c r="F3676" s="82">
        <v>24.266580080916658</v>
      </c>
      <c r="G3676" s="81">
        <v>0</v>
      </c>
      <c r="H3676" s="80">
        <v>0</v>
      </c>
    </row>
    <row r="3677" spans="2:8" x14ac:dyDescent="0.6">
      <c r="B3677" s="75" t="s">
        <v>172</v>
      </c>
      <c r="C3677" s="75" t="str">
        <f t="shared" si="57"/>
        <v>Oregon Klamath Mountains Province</v>
      </c>
      <c r="D3677" s="97" t="s">
        <v>385</v>
      </c>
      <c r="E3677" s="83" t="s">
        <v>296</v>
      </c>
      <c r="F3677" s="82">
        <v>29.107896097099989</v>
      </c>
      <c r="G3677" s="81">
        <v>0</v>
      </c>
      <c r="H3677" s="80">
        <v>0</v>
      </c>
    </row>
    <row r="3678" spans="2:8" x14ac:dyDescent="0.6">
      <c r="B3678" s="75" t="s">
        <v>172</v>
      </c>
      <c r="C3678" s="75" t="str">
        <f t="shared" si="57"/>
        <v>Oregon Klamath Mountains Province</v>
      </c>
      <c r="D3678" s="97" t="s">
        <v>385</v>
      </c>
      <c r="E3678" s="83" t="s">
        <v>295</v>
      </c>
      <c r="F3678" s="82">
        <v>29.11789609709999</v>
      </c>
      <c r="G3678" s="81">
        <v>0</v>
      </c>
      <c r="H3678" s="80">
        <v>0</v>
      </c>
    </row>
    <row r="3679" spans="2:8" x14ac:dyDescent="0.6">
      <c r="B3679" s="75" t="s">
        <v>172</v>
      </c>
      <c r="C3679" s="75" t="str">
        <f t="shared" si="57"/>
        <v>Oregon Klamath Mountains Province</v>
      </c>
      <c r="D3679" s="97" t="s">
        <v>385</v>
      </c>
      <c r="E3679" s="83" t="s">
        <v>294</v>
      </c>
      <c r="F3679" s="82">
        <v>33.959212113283321</v>
      </c>
      <c r="G3679" s="81">
        <v>0</v>
      </c>
      <c r="H3679" s="80">
        <v>0</v>
      </c>
    </row>
    <row r="3680" spans="2:8" x14ac:dyDescent="0.6">
      <c r="B3680" s="75" t="s">
        <v>172</v>
      </c>
      <c r="C3680" s="75" t="str">
        <f t="shared" si="57"/>
        <v>Oregon Klamath Mountains Province</v>
      </c>
      <c r="D3680" s="97" t="s">
        <v>385</v>
      </c>
      <c r="E3680" s="83" t="s">
        <v>293</v>
      </c>
      <c r="F3680" s="82">
        <v>33.969212113283319</v>
      </c>
      <c r="G3680" s="81">
        <v>0</v>
      </c>
      <c r="H3680" s="80">
        <v>0</v>
      </c>
    </row>
    <row r="3681" spans="2:8" x14ac:dyDescent="0.6">
      <c r="B3681" s="75" t="s">
        <v>172</v>
      </c>
      <c r="C3681" s="75" t="str">
        <f t="shared" si="57"/>
        <v>Oregon Klamath Mountains Province</v>
      </c>
      <c r="D3681" s="97" t="s">
        <v>385</v>
      </c>
      <c r="E3681" s="83" t="s">
        <v>292</v>
      </c>
      <c r="F3681" s="82">
        <v>38.810528129466647</v>
      </c>
      <c r="G3681" s="81">
        <v>0</v>
      </c>
      <c r="H3681" s="80">
        <v>0</v>
      </c>
    </row>
    <row r="3682" spans="2:8" x14ac:dyDescent="0.6">
      <c r="B3682" s="75" t="s">
        <v>172</v>
      </c>
      <c r="C3682" s="75" t="str">
        <f t="shared" si="57"/>
        <v>Oregon Klamath Mountains Province</v>
      </c>
      <c r="D3682" s="97" t="s">
        <v>385</v>
      </c>
      <c r="E3682" s="83" t="s">
        <v>291</v>
      </c>
      <c r="F3682" s="82">
        <v>38.820528129466645</v>
      </c>
      <c r="G3682" s="81">
        <v>0</v>
      </c>
      <c r="H3682" s="80">
        <v>0</v>
      </c>
    </row>
    <row r="3683" spans="2:8" x14ac:dyDescent="0.6">
      <c r="B3683" s="75" t="s">
        <v>172</v>
      </c>
      <c r="C3683" s="75" t="str">
        <f t="shared" si="57"/>
        <v>Oregon Klamath Mountains Province</v>
      </c>
      <c r="D3683" s="97" t="s">
        <v>385</v>
      </c>
      <c r="E3683" s="83" t="s">
        <v>290</v>
      </c>
      <c r="F3683" s="82">
        <v>43.66184414564998</v>
      </c>
      <c r="G3683" s="81">
        <v>0</v>
      </c>
      <c r="H3683" s="80">
        <v>0</v>
      </c>
    </row>
    <row r="3684" spans="2:8" x14ac:dyDescent="0.6">
      <c r="B3684" s="75" t="s">
        <v>172</v>
      </c>
      <c r="C3684" s="75" t="str">
        <f t="shared" si="57"/>
        <v>Oregon Klamath Mountains Province</v>
      </c>
      <c r="D3684" s="97" t="s">
        <v>385</v>
      </c>
      <c r="E3684" s="83" t="s">
        <v>289</v>
      </c>
      <c r="F3684" s="82">
        <v>43.671844145649978</v>
      </c>
      <c r="G3684" s="81">
        <v>0</v>
      </c>
      <c r="H3684" s="80">
        <v>0</v>
      </c>
    </row>
    <row r="3685" spans="2:8" x14ac:dyDescent="0.6">
      <c r="B3685" s="75" t="s">
        <v>172</v>
      </c>
      <c r="C3685" s="75" t="str">
        <f t="shared" si="57"/>
        <v>Oregon Klamath Mountains Province</v>
      </c>
      <c r="D3685" s="97" t="s">
        <v>385</v>
      </c>
      <c r="E3685" s="83" t="s">
        <v>288</v>
      </c>
      <c r="F3685" s="82">
        <v>48.513160161833312</v>
      </c>
      <c r="G3685" s="81">
        <v>0</v>
      </c>
      <c r="H3685" s="80">
        <v>0</v>
      </c>
    </row>
    <row r="3686" spans="2:8" x14ac:dyDescent="0.6">
      <c r="B3686" s="75" t="s">
        <v>172</v>
      </c>
      <c r="C3686" s="75" t="str">
        <f t="shared" si="57"/>
        <v>Oregon Klamath Mountains Province</v>
      </c>
      <c r="D3686" s="97" t="s">
        <v>385</v>
      </c>
      <c r="E3686" s="83" t="s">
        <v>287</v>
      </c>
      <c r="F3686" s="82">
        <v>48.52316016183331</v>
      </c>
      <c r="G3686" s="81">
        <v>0</v>
      </c>
      <c r="H3686" s="80">
        <v>0</v>
      </c>
    </row>
    <row r="3687" spans="2:8" x14ac:dyDescent="0.6">
      <c r="B3687" s="75" t="s">
        <v>172</v>
      </c>
      <c r="C3687" s="75" t="str">
        <f t="shared" si="57"/>
        <v>Oregon Klamath Mountains Province</v>
      </c>
      <c r="D3687" s="97" t="s">
        <v>385</v>
      </c>
      <c r="E3687" s="83" t="s">
        <v>286</v>
      </c>
      <c r="F3687" s="82">
        <v>53.364476178016645</v>
      </c>
      <c r="G3687" s="81">
        <v>0</v>
      </c>
      <c r="H3687" s="80">
        <v>0</v>
      </c>
    </row>
    <row r="3688" spans="2:8" x14ac:dyDescent="0.6">
      <c r="B3688" s="75" t="s">
        <v>172</v>
      </c>
      <c r="C3688" s="75" t="str">
        <f t="shared" si="57"/>
        <v>Oregon Klamath Mountains Province</v>
      </c>
      <c r="D3688" s="97" t="s">
        <v>385</v>
      </c>
      <c r="E3688" s="83" t="s">
        <v>285</v>
      </c>
      <c r="F3688" s="82">
        <v>53.374476178016643</v>
      </c>
      <c r="G3688" s="81">
        <v>0</v>
      </c>
      <c r="H3688" s="80">
        <v>0</v>
      </c>
    </row>
    <row r="3689" spans="2:8" x14ac:dyDescent="0.6">
      <c r="B3689" s="75" t="s">
        <v>172</v>
      </c>
      <c r="C3689" s="75" t="str">
        <f t="shared" si="57"/>
        <v>Oregon Klamath Mountains Province</v>
      </c>
      <c r="D3689" s="97" t="s">
        <v>385</v>
      </c>
      <c r="E3689" s="83" t="s">
        <v>284</v>
      </c>
      <c r="F3689" s="82">
        <v>58.215792194199977</v>
      </c>
      <c r="G3689" s="81">
        <v>0</v>
      </c>
      <c r="H3689" s="80">
        <v>0</v>
      </c>
    </row>
    <row r="3690" spans="2:8" ht="13.75" thickBot="1" x14ac:dyDescent="0.75">
      <c r="B3690" s="75" t="s">
        <v>172</v>
      </c>
      <c r="C3690" s="75" t="str">
        <f t="shared" si="57"/>
        <v>Oregon Klamath Mountains Province</v>
      </c>
      <c r="D3690" s="98" t="s">
        <v>385</v>
      </c>
      <c r="E3690" s="79" t="s">
        <v>282</v>
      </c>
      <c r="F3690" s="78">
        <v>58.225792194199975</v>
      </c>
      <c r="G3690" s="77">
        <v>0</v>
      </c>
      <c r="H3690" s="76">
        <v>0</v>
      </c>
    </row>
    <row r="3691" spans="2:8" x14ac:dyDescent="0.6">
      <c r="B3691" s="75" t="s">
        <v>172</v>
      </c>
      <c r="C3691" s="75" t="str">
        <f t="shared" si="57"/>
        <v>Oregon Western Columbia Basin</v>
      </c>
      <c r="D3691" s="96" t="s">
        <v>384</v>
      </c>
      <c r="E3691" s="87" t="s">
        <v>320</v>
      </c>
      <c r="F3691" s="86">
        <v>-29.107896097099989</v>
      </c>
      <c r="G3691" s="85">
        <v>0</v>
      </c>
      <c r="H3691" s="84">
        <v>0</v>
      </c>
    </row>
    <row r="3692" spans="2:8" x14ac:dyDescent="0.6">
      <c r="B3692" s="75" t="s">
        <v>172</v>
      </c>
      <c r="C3692" s="75" t="str">
        <f t="shared" si="57"/>
        <v>Oregon Western Columbia Basin</v>
      </c>
      <c r="D3692" s="97" t="s">
        <v>384</v>
      </c>
      <c r="E3692" s="83" t="s">
        <v>319</v>
      </c>
      <c r="F3692" s="82">
        <v>-29.097896097099987</v>
      </c>
      <c r="G3692" s="81">
        <v>0</v>
      </c>
      <c r="H3692" s="80">
        <v>0</v>
      </c>
    </row>
    <row r="3693" spans="2:8" x14ac:dyDescent="0.6">
      <c r="B3693" s="75" t="s">
        <v>172</v>
      </c>
      <c r="C3693" s="75" t="str">
        <f t="shared" si="57"/>
        <v>Oregon Western Columbia Basin</v>
      </c>
      <c r="D3693" s="97" t="s">
        <v>384</v>
      </c>
      <c r="E3693" s="83" t="s">
        <v>318</v>
      </c>
      <c r="F3693" s="82">
        <v>-24.256580080916656</v>
      </c>
      <c r="G3693" s="81">
        <v>0</v>
      </c>
      <c r="H3693" s="80">
        <v>0</v>
      </c>
    </row>
    <row r="3694" spans="2:8" x14ac:dyDescent="0.6">
      <c r="B3694" s="75" t="s">
        <v>172</v>
      </c>
      <c r="C3694" s="75" t="str">
        <f t="shared" si="57"/>
        <v>Oregon Western Columbia Basin</v>
      </c>
      <c r="D3694" s="97" t="s">
        <v>384</v>
      </c>
      <c r="E3694" s="83" t="s">
        <v>317</v>
      </c>
      <c r="F3694" s="82">
        <v>-24.246580080916655</v>
      </c>
      <c r="G3694" s="81">
        <v>0</v>
      </c>
      <c r="H3694" s="80">
        <v>0</v>
      </c>
    </row>
    <row r="3695" spans="2:8" x14ac:dyDescent="0.6">
      <c r="B3695" s="75" t="s">
        <v>172</v>
      </c>
      <c r="C3695" s="75" t="str">
        <f t="shared" si="57"/>
        <v>Oregon Western Columbia Basin</v>
      </c>
      <c r="D3695" s="97" t="s">
        <v>384</v>
      </c>
      <c r="E3695" s="83" t="s">
        <v>316</v>
      </c>
      <c r="F3695" s="82">
        <v>-19.405264064733323</v>
      </c>
      <c r="G3695" s="81">
        <v>0</v>
      </c>
      <c r="H3695" s="80">
        <v>0</v>
      </c>
    </row>
    <row r="3696" spans="2:8" x14ac:dyDescent="0.6">
      <c r="B3696" s="75" t="s">
        <v>172</v>
      </c>
      <c r="C3696" s="75" t="str">
        <f t="shared" si="57"/>
        <v>Oregon Western Columbia Basin</v>
      </c>
      <c r="D3696" s="97" t="s">
        <v>384</v>
      </c>
      <c r="E3696" s="83" t="s">
        <v>315</v>
      </c>
      <c r="F3696" s="82">
        <v>-19.395264064733322</v>
      </c>
      <c r="G3696" s="81">
        <v>0</v>
      </c>
      <c r="H3696" s="80">
        <v>0</v>
      </c>
    </row>
    <row r="3697" spans="2:8" x14ac:dyDescent="0.6">
      <c r="B3697" s="75" t="s">
        <v>172</v>
      </c>
      <c r="C3697" s="75" t="str">
        <f t="shared" si="57"/>
        <v>Oregon Western Columbia Basin</v>
      </c>
      <c r="D3697" s="97" t="s">
        <v>384</v>
      </c>
      <c r="E3697" s="83" t="s">
        <v>314</v>
      </c>
      <c r="F3697" s="82">
        <v>-14.553948048549994</v>
      </c>
      <c r="G3697" s="81">
        <v>0</v>
      </c>
      <c r="H3697" s="80">
        <v>0</v>
      </c>
    </row>
    <row r="3698" spans="2:8" x14ac:dyDescent="0.6">
      <c r="B3698" s="75" t="s">
        <v>172</v>
      </c>
      <c r="C3698" s="75" t="str">
        <f t="shared" si="57"/>
        <v>Oregon Western Columbia Basin</v>
      </c>
      <c r="D3698" s="97" t="s">
        <v>384</v>
      </c>
      <c r="E3698" s="83" t="s">
        <v>313</v>
      </c>
      <c r="F3698" s="82">
        <v>-14.543948048549995</v>
      </c>
      <c r="G3698" s="81">
        <v>0</v>
      </c>
      <c r="H3698" s="80">
        <v>0</v>
      </c>
    </row>
    <row r="3699" spans="2:8" x14ac:dyDescent="0.6">
      <c r="B3699" s="75" t="s">
        <v>172</v>
      </c>
      <c r="C3699" s="75" t="str">
        <f t="shared" si="57"/>
        <v>Oregon Western Columbia Basin</v>
      </c>
      <c r="D3699" s="97" t="s">
        <v>384</v>
      </c>
      <c r="E3699" s="83" t="s">
        <v>312</v>
      </c>
      <c r="F3699" s="82">
        <v>-9.7026320323666617</v>
      </c>
      <c r="G3699" s="81">
        <v>0</v>
      </c>
      <c r="H3699" s="80">
        <v>0</v>
      </c>
    </row>
    <row r="3700" spans="2:8" x14ac:dyDescent="0.6">
      <c r="B3700" s="75" t="s">
        <v>172</v>
      </c>
      <c r="C3700" s="75" t="str">
        <f t="shared" si="57"/>
        <v>Oregon Western Columbia Basin</v>
      </c>
      <c r="D3700" s="97" t="s">
        <v>384</v>
      </c>
      <c r="E3700" s="83" t="s">
        <v>311</v>
      </c>
      <c r="F3700" s="82">
        <v>-9.6926320323666619</v>
      </c>
      <c r="G3700" s="81">
        <v>0</v>
      </c>
      <c r="H3700" s="80">
        <v>0</v>
      </c>
    </row>
    <row r="3701" spans="2:8" x14ac:dyDescent="0.6">
      <c r="B3701" s="75" t="s">
        <v>172</v>
      </c>
      <c r="C3701" s="75" t="str">
        <f t="shared" si="57"/>
        <v>Oregon Western Columbia Basin</v>
      </c>
      <c r="D3701" s="97" t="s">
        <v>384</v>
      </c>
      <c r="E3701" s="83" t="s">
        <v>310</v>
      </c>
      <c r="F3701" s="82">
        <v>-4.8513160161833309</v>
      </c>
      <c r="G3701" s="81">
        <v>0</v>
      </c>
      <c r="H3701" s="80">
        <v>0</v>
      </c>
    </row>
    <row r="3702" spans="2:8" x14ac:dyDescent="0.6">
      <c r="B3702" s="75" t="s">
        <v>172</v>
      </c>
      <c r="C3702" s="75" t="str">
        <f t="shared" si="57"/>
        <v>Oregon Western Columbia Basin</v>
      </c>
      <c r="D3702" s="97" t="s">
        <v>384</v>
      </c>
      <c r="E3702" s="83" t="s">
        <v>309</v>
      </c>
      <c r="F3702" s="82">
        <v>-4.8413160161833311</v>
      </c>
      <c r="G3702" s="81">
        <v>0</v>
      </c>
      <c r="H3702" s="80">
        <v>0</v>
      </c>
    </row>
    <row r="3703" spans="2:8" x14ac:dyDescent="0.6">
      <c r="B3703" s="75" t="s">
        <v>172</v>
      </c>
      <c r="C3703" s="75" t="str">
        <f t="shared" si="57"/>
        <v>Oregon Western Columbia Basin</v>
      </c>
      <c r="D3703" s="97" t="s">
        <v>384</v>
      </c>
      <c r="E3703" s="83" t="s">
        <v>308</v>
      </c>
      <c r="F3703" s="82">
        <v>0</v>
      </c>
      <c r="G3703" s="81">
        <v>0</v>
      </c>
      <c r="H3703" s="80">
        <v>0</v>
      </c>
    </row>
    <row r="3704" spans="2:8" x14ac:dyDescent="0.6">
      <c r="B3704" s="75" t="s">
        <v>172</v>
      </c>
      <c r="C3704" s="75" t="str">
        <f t="shared" si="57"/>
        <v>Oregon Western Columbia Basin</v>
      </c>
      <c r="D3704" s="97" t="s">
        <v>384</v>
      </c>
      <c r="E3704" s="83" t="s">
        <v>307</v>
      </c>
      <c r="F3704" s="82">
        <v>0.01</v>
      </c>
      <c r="G3704" s="81">
        <v>0</v>
      </c>
      <c r="H3704" s="80">
        <v>0</v>
      </c>
    </row>
    <row r="3705" spans="2:8" x14ac:dyDescent="0.6">
      <c r="B3705" s="75" t="s">
        <v>172</v>
      </c>
      <c r="C3705" s="75" t="str">
        <f t="shared" si="57"/>
        <v>Oregon Western Columbia Basin</v>
      </c>
      <c r="D3705" s="97" t="s">
        <v>384</v>
      </c>
      <c r="E3705" s="83" t="s">
        <v>306</v>
      </c>
      <c r="F3705" s="82">
        <v>4.8513160161833309</v>
      </c>
      <c r="G3705" s="81">
        <v>0</v>
      </c>
      <c r="H3705" s="80">
        <v>0</v>
      </c>
    </row>
    <row r="3706" spans="2:8" x14ac:dyDescent="0.6">
      <c r="B3706" s="75" t="s">
        <v>172</v>
      </c>
      <c r="C3706" s="75" t="str">
        <f t="shared" si="57"/>
        <v>Oregon Western Columbia Basin</v>
      </c>
      <c r="D3706" s="97" t="s">
        <v>384</v>
      </c>
      <c r="E3706" s="83" t="s">
        <v>305</v>
      </c>
      <c r="F3706" s="82">
        <v>4.8613160161833306</v>
      </c>
      <c r="G3706" s="81">
        <v>331.77291861186973</v>
      </c>
      <c r="H3706" s="80">
        <v>16588.645930593488</v>
      </c>
    </row>
    <row r="3707" spans="2:8" x14ac:dyDescent="0.6">
      <c r="B3707" s="75" t="s">
        <v>172</v>
      </c>
      <c r="C3707" s="75" t="str">
        <f t="shared" si="57"/>
        <v>Oregon Western Columbia Basin</v>
      </c>
      <c r="D3707" s="97" t="s">
        <v>384</v>
      </c>
      <c r="E3707" s="83" t="s">
        <v>304</v>
      </c>
      <c r="F3707" s="82">
        <v>9.7026320323666617</v>
      </c>
      <c r="G3707" s="81">
        <v>0</v>
      </c>
      <c r="H3707" s="80">
        <v>0</v>
      </c>
    </row>
    <row r="3708" spans="2:8" x14ac:dyDescent="0.6">
      <c r="B3708" s="75" t="s">
        <v>172</v>
      </c>
      <c r="C3708" s="75" t="str">
        <f t="shared" si="57"/>
        <v>Oregon Western Columbia Basin</v>
      </c>
      <c r="D3708" s="97" t="s">
        <v>384</v>
      </c>
      <c r="E3708" s="83" t="s">
        <v>303</v>
      </c>
      <c r="F3708" s="82">
        <v>9.7126320323666615</v>
      </c>
      <c r="G3708" s="81">
        <v>2.0635933044675174</v>
      </c>
      <c r="H3708" s="80">
        <v>103.17966522337588</v>
      </c>
    </row>
    <row r="3709" spans="2:8" x14ac:dyDescent="0.6">
      <c r="B3709" s="75" t="s">
        <v>172</v>
      </c>
      <c r="C3709" s="75" t="str">
        <f t="shared" si="57"/>
        <v>Oregon Western Columbia Basin</v>
      </c>
      <c r="D3709" s="97" t="s">
        <v>384</v>
      </c>
      <c r="E3709" s="83" t="s">
        <v>302</v>
      </c>
      <c r="F3709" s="82">
        <v>14.553948048549994</v>
      </c>
      <c r="G3709" s="81">
        <v>0</v>
      </c>
      <c r="H3709" s="80">
        <v>0</v>
      </c>
    </row>
    <row r="3710" spans="2:8" x14ac:dyDescent="0.6">
      <c r="B3710" s="75" t="s">
        <v>172</v>
      </c>
      <c r="C3710" s="75" t="str">
        <f t="shared" si="57"/>
        <v>Oregon Western Columbia Basin</v>
      </c>
      <c r="D3710" s="97" t="s">
        <v>384</v>
      </c>
      <c r="E3710" s="83" t="s">
        <v>301</v>
      </c>
      <c r="F3710" s="82">
        <v>14.563948048549994</v>
      </c>
      <c r="G3710" s="81">
        <v>5.014214915358953</v>
      </c>
      <c r="H3710" s="80">
        <v>250.71074576794769</v>
      </c>
    </row>
    <row r="3711" spans="2:8" x14ac:dyDescent="0.6">
      <c r="B3711" s="75" t="s">
        <v>172</v>
      </c>
      <c r="C3711" s="75" t="str">
        <f t="shared" si="57"/>
        <v>Oregon Western Columbia Basin</v>
      </c>
      <c r="D3711" s="97" t="s">
        <v>384</v>
      </c>
      <c r="E3711" s="83" t="s">
        <v>300</v>
      </c>
      <c r="F3711" s="82">
        <v>19.405264064733323</v>
      </c>
      <c r="G3711" s="81">
        <v>0</v>
      </c>
      <c r="H3711" s="80">
        <v>0</v>
      </c>
    </row>
    <row r="3712" spans="2:8" x14ac:dyDescent="0.6">
      <c r="B3712" s="75" t="s">
        <v>172</v>
      </c>
      <c r="C3712" s="75" t="str">
        <f t="shared" si="57"/>
        <v>Oregon Western Columbia Basin</v>
      </c>
      <c r="D3712" s="97" t="s">
        <v>384</v>
      </c>
      <c r="E3712" s="83" t="s">
        <v>299</v>
      </c>
      <c r="F3712" s="82">
        <v>19.415264064733325</v>
      </c>
      <c r="G3712" s="81">
        <v>6.2772544611269354E-2</v>
      </c>
      <c r="H3712" s="80">
        <v>3.1386272305634675</v>
      </c>
    </row>
    <row r="3713" spans="2:8" x14ac:dyDescent="0.6">
      <c r="B3713" s="75" t="s">
        <v>172</v>
      </c>
      <c r="C3713" s="75" t="str">
        <f t="shared" si="57"/>
        <v>Oregon Western Columbia Basin</v>
      </c>
      <c r="D3713" s="97" t="s">
        <v>384</v>
      </c>
      <c r="E3713" s="83" t="s">
        <v>298</v>
      </c>
      <c r="F3713" s="82">
        <v>24.256580080916656</v>
      </c>
      <c r="G3713" s="81">
        <v>0</v>
      </c>
      <c r="H3713" s="80">
        <v>0</v>
      </c>
    </row>
    <row r="3714" spans="2:8" x14ac:dyDescent="0.6">
      <c r="B3714" s="75" t="s">
        <v>172</v>
      </c>
      <c r="C3714" s="75" t="str">
        <f t="shared" si="57"/>
        <v>Oregon Western Columbia Basin</v>
      </c>
      <c r="D3714" s="97" t="s">
        <v>384</v>
      </c>
      <c r="E3714" s="83" t="s">
        <v>297</v>
      </c>
      <c r="F3714" s="82">
        <v>24.266580080916658</v>
      </c>
      <c r="G3714" s="81">
        <v>9.8611658795599438E-3</v>
      </c>
      <c r="H3714" s="80">
        <v>0.49305829397799722</v>
      </c>
    </row>
    <row r="3715" spans="2:8" x14ac:dyDescent="0.6">
      <c r="B3715" s="75" t="s">
        <v>172</v>
      </c>
      <c r="C3715" s="75" t="str">
        <f t="shared" si="57"/>
        <v>Oregon Western Columbia Basin</v>
      </c>
      <c r="D3715" s="97" t="s">
        <v>384</v>
      </c>
      <c r="E3715" s="83" t="s">
        <v>296</v>
      </c>
      <c r="F3715" s="82">
        <v>29.107896097099989</v>
      </c>
      <c r="G3715" s="81">
        <v>0</v>
      </c>
      <c r="H3715" s="80">
        <v>0</v>
      </c>
    </row>
    <row r="3716" spans="2:8" x14ac:dyDescent="0.6">
      <c r="B3716" s="75" t="s">
        <v>172</v>
      </c>
      <c r="C3716" s="75" t="str">
        <f t="shared" si="57"/>
        <v>Oregon Western Columbia Basin</v>
      </c>
      <c r="D3716" s="97" t="s">
        <v>384</v>
      </c>
      <c r="E3716" s="83" t="s">
        <v>295</v>
      </c>
      <c r="F3716" s="82">
        <v>29.11789609709999</v>
      </c>
      <c r="G3716" s="81">
        <v>1.3831288826485853E-2</v>
      </c>
      <c r="H3716" s="80">
        <v>0.69156444132429262</v>
      </c>
    </row>
    <row r="3717" spans="2:8" x14ac:dyDescent="0.6">
      <c r="B3717" s="75" t="s">
        <v>172</v>
      </c>
      <c r="C3717" s="75" t="str">
        <f t="shared" ref="C3717:C3780" si="58">IF(D3717="",C3716,D3717)</f>
        <v>Oregon Western Columbia Basin</v>
      </c>
      <c r="D3717" s="97" t="s">
        <v>384</v>
      </c>
      <c r="E3717" s="83" t="s">
        <v>294</v>
      </c>
      <c r="F3717" s="82">
        <v>33.959212113283321</v>
      </c>
      <c r="G3717" s="81">
        <v>0</v>
      </c>
      <c r="H3717" s="80">
        <v>0</v>
      </c>
    </row>
    <row r="3718" spans="2:8" x14ac:dyDescent="0.6">
      <c r="B3718" s="75" t="s">
        <v>172</v>
      </c>
      <c r="C3718" s="75" t="str">
        <f t="shared" si="58"/>
        <v>Oregon Western Columbia Basin</v>
      </c>
      <c r="D3718" s="97" t="s">
        <v>384</v>
      </c>
      <c r="E3718" s="83" t="s">
        <v>293</v>
      </c>
      <c r="F3718" s="82">
        <v>33.969212113283319</v>
      </c>
      <c r="G3718" s="81">
        <v>7.1892727877554234E-3</v>
      </c>
      <c r="H3718" s="80">
        <v>0.35946363938777121</v>
      </c>
    </row>
    <row r="3719" spans="2:8" x14ac:dyDescent="0.6">
      <c r="B3719" s="75" t="s">
        <v>172</v>
      </c>
      <c r="C3719" s="75" t="str">
        <f t="shared" si="58"/>
        <v>Oregon Western Columbia Basin</v>
      </c>
      <c r="D3719" s="97" t="s">
        <v>384</v>
      </c>
      <c r="E3719" s="83" t="s">
        <v>292</v>
      </c>
      <c r="F3719" s="82">
        <v>38.810528129466647</v>
      </c>
      <c r="G3719" s="81">
        <v>0</v>
      </c>
      <c r="H3719" s="80">
        <v>0</v>
      </c>
    </row>
    <row r="3720" spans="2:8" x14ac:dyDescent="0.6">
      <c r="B3720" s="75" t="s">
        <v>172</v>
      </c>
      <c r="C3720" s="75" t="str">
        <f t="shared" si="58"/>
        <v>Oregon Western Columbia Basin</v>
      </c>
      <c r="D3720" s="97" t="s">
        <v>384</v>
      </c>
      <c r="E3720" s="83" t="s">
        <v>291</v>
      </c>
      <c r="F3720" s="82">
        <v>38.820528129466645</v>
      </c>
      <c r="G3720" s="81">
        <v>0</v>
      </c>
      <c r="H3720" s="80">
        <v>0</v>
      </c>
    </row>
    <row r="3721" spans="2:8" x14ac:dyDescent="0.6">
      <c r="B3721" s="75" t="s">
        <v>172</v>
      </c>
      <c r="C3721" s="75" t="str">
        <f t="shared" si="58"/>
        <v>Oregon Western Columbia Basin</v>
      </c>
      <c r="D3721" s="97" t="s">
        <v>384</v>
      </c>
      <c r="E3721" s="83" t="s">
        <v>290</v>
      </c>
      <c r="F3721" s="82">
        <v>43.66184414564998</v>
      </c>
      <c r="G3721" s="81">
        <v>0</v>
      </c>
      <c r="H3721" s="80">
        <v>0</v>
      </c>
    </row>
    <row r="3722" spans="2:8" x14ac:dyDescent="0.6">
      <c r="B3722" s="75" t="s">
        <v>172</v>
      </c>
      <c r="C3722" s="75" t="str">
        <f t="shared" si="58"/>
        <v>Oregon Western Columbia Basin</v>
      </c>
      <c r="D3722" s="97" t="s">
        <v>384</v>
      </c>
      <c r="E3722" s="83" t="s">
        <v>289</v>
      </c>
      <c r="F3722" s="82">
        <v>43.671844145649978</v>
      </c>
      <c r="G3722" s="81">
        <v>0</v>
      </c>
      <c r="H3722" s="80">
        <v>0</v>
      </c>
    </row>
    <row r="3723" spans="2:8" x14ac:dyDescent="0.6">
      <c r="B3723" s="75" t="s">
        <v>172</v>
      </c>
      <c r="C3723" s="75" t="str">
        <f t="shared" si="58"/>
        <v>Oregon Western Columbia Basin</v>
      </c>
      <c r="D3723" s="97" t="s">
        <v>384</v>
      </c>
      <c r="E3723" s="83" t="s">
        <v>288</v>
      </c>
      <c r="F3723" s="82">
        <v>48.513160161833312</v>
      </c>
      <c r="G3723" s="81">
        <v>0</v>
      </c>
      <c r="H3723" s="80">
        <v>0</v>
      </c>
    </row>
    <row r="3724" spans="2:8" x14ac:dyDescent="0.6">
      <c r="B3724" s="75" t="s">
        <v>172</v>
      </c>
      <c r="C3724" s="75" t="str">
        <f t="shared" si="58"/>
        <v>Oregon Western Columbia Basin</v>
      </c>
      <c r="D3724" s="97" t="s">
        <v>384</v>
      </c>
      <c r="E3724" s="83" t="s">
        <v>287</v>
      </c>
      <c r="F3724" s="82">
        <v>48.52316016183331</v>
      </c>
      <c r="G3724" s="81">
        <v>0</v>
      </c>
      <c r="H3724" s="80">
        <v>0</v>
      </c>
    </row>
    <row r="3725" spans="2:8" x14ac:dyDescent="0.6">
      <c r="B3725" s="75" t="s">
        <v>172</v>
      </c>
      <c r="C3725" s="75" t="str">
        <f t="shared" si="58"/>
        <v>Oregon Western Columbia Basin</v>
      </c>
      <c r="D3725" s="97" t="s">
        <v>384</v>
      </c>
      <c r="E3725" s="83" t="s">
        <v>286</v>
      </c>
      <c r="F3725" s="82">
        <v>53.364476178016645</v>
      </c>
      <c r="G3725" s="81">
        <v>0</v>
      </c>
      <c r="H3725" s="80">
        <v>0</v>
      </c>
    </row>
    <row r="3726" spans="2:8" x14ac:dyDescent="0.6">
      <c r="B3726" s="75" t="s">
        <v>172</v>
      </c>
      <c r="C3726" s="75" t="str">
        <f t="shared" si="58"/>
        <v>Oregon Western Columbia Basin</v>
      </c>
      <c r="D3726" s="97" t="s">
        <v>384</v>
      </c>
      <c r="E3726" s="83" t="s">
        <v>285</v>
      </c>
      <c r="F3726" s="82">
        <v>53.374476178016643</v>
      </c>
      <c r="G3726" s="81">
        <v>0</v>
      </c>
      <c r="H3726" s="80">
        <v>0</v>
      </c>
    </row>
    <row r="3727" spans="2:8" x14ac:dyDescent="0.6">
      <c r="B3727" s="75" t="s">
        <v>172</v>
      </c>
      <c r="C3727" s="75" t="str">
        <f t="shared" si="58"/>
        <v>Oregon Western Columbia Basin</v>
      </c>
      <c r="D3727" s="97" t="s">
        <v>384</v>
      </c>
      <c r="E3727" s="83" t="s">
        <v>284</v>
      </c>
      <c r="F3727" s="82">
        <v>58.215792194199977</v>
      </c>
      <c r="G3727" s="81">
        <v>0</v>
      </c>
      <c r="H3727" s="80">
        <v>0</v>
      </c>
    </row>
    <row r="3728" spans="2:8" ht="13.75" thickBot="1" x14ac:dyDescent="0.75">
      <c r="B3728" s="75" t="s">
        <v>172</v>
      </c>
      <c r="C3728" s="75" t="str">
        <f t="shared" si="58"/>
        <v>Oregon Western Columbia Basin</v>
      </c>
      <c r="D3728" s="98" t="s">
        <v>384</v>
      </c>
      <c r="E3728" s="79" t="s">
        <v>282</v>
      </c>
      <c r="F3728" s="78">
        <v>58.225792194199975</v>
      </c>
      <c r="G3728" s="77">
        <v>0</v>
      </c>
      <c r="H3728" s="76">
        <v>0</v>
      </c>
    </row>
    <row r="3729" spans="2:8" x14ac:dyDescent="0.6">
      <c r="B3729" s="75" t="s">
        <v>174</v>
      </c>
      <c r="C3729" s="75" t="str">
        <f t="shared" si="58"/>
        <v>Pennsylvania Appalachian Basin (Eastern Overthrust Area)</v>
      </c>
      <c r="D3729" s="96" t="s">
        <v>383</v>
      </c>
      <c r="E3729" s="87" t="s">
        <v>320</v>
      </c>
      <c r="F3729" s="86">
        <v>-29.107896097099989</v>
      </c>
      <c r="G3729" s="85">
        <v>0</v>
      </c>
      <c r="H3729" s="84">
        <v>0</v>
      </c>
    </row>
    <row r="3730" spans="2:8" x14ac:dyDescent="0.6">
      <c r="B3730" s="75" t="s">
        <v>174</v>
      </c>
      <c r="C3730" s="75" t="str">
        <f t="shared" si="58"/>
        <v>Pennsylvania Appalachian Basin (Eastern Overthrust Area)</v>
      </c>
      <c r="D3730" s="97" t="s">
        <v>383</v>
      </c>
      <c r="E3730" s="83" t="s">
        <v>319</v>
      </c>
      <c r="F3730" s="82">
        <v>-29.097896097099987</v>
      </c>
      <c r="G3730" s="81">
        <v>0</v>
      </c>
      <c r="H3730" s="80">
        <v>0</v>
      </c>
    </row>
    <row r="3731" spans="2:8" x14ac:dyDescent="0.6">
      <c r="B3731" s="75" t="s">
        <v>174</v>
      </c>
      <c r="C3731" s="75" t="str">
        <f t="shared" si="58"/>
        <v>Pennsylvania Appalachian Basin (Eastern Overthrust Area)</v>
      </c>
      <c r="D3731" s="97" t="s">
        <v>383</v>
      </c>
      <c r="E3731" s="83" t="s">
        <v>318</v>
      </c>
      <c r="F3731" s="82">
        <v>-24.256580080916656</v>
      </c>
      <c r="G3731" s="81">
        <v>0</v>
      </c>
      <c r="H3731" s="80">
        <v>0</v>
      </c>
    </row>
    <row r="3732" spans="2:8" x14ac:dyDescent="0.6">
      <c r="B3732" s="75" t="s">
        <v>174</v>
      </c>
      <c r="C3732" s="75" t="str">
        <f t="shared" si="58"/>
        <v>Pennsylvania Appalachian Basin (Eastern Overthrust Area)</v>
      </c>
      <c r="D3732" s="97" t="s">
        <v>383</v>
      </c>
      <c r="E3732" s="83" t="s">
        <v>317</v>
      </c>
      <c r="F3732" s="82">
        <v>-24.246580080916655</v>
      </c>
      <c r="G3732" s="81">
        <v>0</v>
      </c>
      <c r="H3732" s="80">
        <v>0</v>
      </c>
    </row>
    <row r="3733" spans="2:8" x14ac:dyDescent="0.6">
      <c r="B3733" s="75" t="s">
        <v>174</v>
      </c>
      <c r="C3733" s="75" t="str">
        <f t="shared" si="58"/>
        <v>Pennsylvania Appalachian Basin (Eastern Overthrust Area)</v>
      </c>
      <c r="D3733" s="97" t="s">
        <v>383</v>
      </c>
      <c r="E3733" s="83" t="s">
        <v>316</v>
      </c>
      <c r="F3733" s="82">
        <v>-19.405264064733323</v>
      </c>
      <c r="G3733" s="81">
        <v>0</v>
      </c>
      <c r="H3733" s="80">
        <v>0</v>
      </c>
    </row>
    <row r="3734" spans="2:8" x14ac:dyDescent="0.6">
      <c r="B3734" s="75" t="s">
        <v>174</v>
      </c>
      <c r="C3734" s="75" t="str">
        <f t="shared" si="58"/>
        <v>Pennsylvania Appalachian Basin (Eastern Overthrust Area)</v>
      </c>
      <c r="D3734" s="97" t="s">
        <v>383</v>
      </c>
      <c r="E3734" s="83" t="s">
        <v>315</v>
      </c>
      <c r="F3734" s="82">
        <v>-19.395264064733322</v>
      </c>
      <c r="G3734" s="81">
        <v>0</v>
      </c>
      <c r="H3734" s="80">
        <v>0</v>
      </c>
    </row>
    <row r="3735" spans="2:8" x14ac:dyDescent="0.6">
      <c r="B3735" s="75" t="s">
        <v>174</v>
      </c>
      <c r="C3735" s="75" t="str">
        <f t="shared" si="58"/>
        <v>Pennsylvania Appalachian Basin (Eastern Overthrust Area)</v>
      </c>
      <c r="D3735" s="97" t="s">
        <v>383</v>
      </c>
      <c r="E3735" s="83" t="s">
        <v>314</v>
      </c>
      <c r="F3735" s="82">
        <v>-14.553948048549994</v>
      </c>
      <c r="G3735" s="81">
        <v>0</v>
      </c>
      <c r="H3735" s="80">
        <v>0</v>
      </c>
    </row>
    <row r="3736" spans="2:8" x14ac:dyDescent="0.6">
      <c r="B3736" s="75" t="s">
        <v>174</v>
      </c>
      <c r="C3736" s="75" t="str">
        <f t="shared" si="58"/>
        <v>Pennsylvania Appalachian Basin (Eastern Overthrust Area)</v>
      </c>
      <c r="D3736" s="97" t="s">
        <v>383</v>
      </c>
      <c r="E3736" s="83" t="s">
        <v>313</v>
      </c>
      <c r="F3736" s="82">
        <v>-14.543948048549995</v>
      </c>
      <c r="G3736" s="81">
        <v>0</v>
      </c>
      <c r="H3736" s="80">
        <v>0</v>
      </c>
    </row>
    <row r="3737" spans="2:8" x14ac:dyDescent="0.6">
      <c r="B3737" s="75" t="s">
        <v>174</v>
      </c>
      <c r="C3737" s="75" t="str">
        <f t="shared" si="58"/>
        <v>Pennsylvania Appalachian Basin (Eastern Overthrust Area)</v>
      </c>
      <c r="D3737" s="97" t="s">
        <v>383</v>
      </c>
      <c r="E3737" s="83" t="s">
        <v>312</v>
      </c>
      <c r="F3737" s="82">
        <v>-9.7026320323666617</v>
      </c>
      <c r="G3737" s="81">
        <v>0</v>
      </c>
      <c r="H3737" s="80">
        <v>0</v>
      </c>
    </row>
    <row r="3738" spans="2:8" x14ac:dyDescent="0.6">
      <c r="B3738" s="75" t="s">
        <v>174</v>
      </c>
      <c r="C3738" s="75" t="str">
        <f t="shared" si="58"/>
        <v>Pennsylvania Appalachian Basin (Eastern Overthrust Area)</v>
      </c>
      <c r="D3738" s="97" t="s">
        <v>383</v>
      </c>
      <c r="E3738" s="83" t="s">
        <v>311</v>
      </c>
      <c r="F3738" s="82">
        <v>-9.6926320323666619</v>
      </c>
      <c r="G3738" s="81">
        <v>0</v>
      </c>
      <c r="H3738" s="80">
        <v>0</v>
      </c>
    </row>
    <row r="3739" spans="2:8" x14ac:dyDescent="0.6">
      <c r="B3739" s="75" t="s">
        <v>174</v>
      </c>
      <c r="C3739" s="75" t="str">
        <f t="shared" si="58"/>
        <v>Pennsylvania Appalachian Basin (Eastern Overthrust Area)</v>
      </c>
      <c r="D3739" s="97" t="s">
        <v>383</v>
      </c>
      <c r="E3739" s="83" t="s">
        <v>310</v>
      </c>
      <c r="F3739" s="82">
        <v>-4.8513160161833309</v>
      </c>
      <c r="G3739" s="81">
        <v>0</v>
      </c>
      <c r="H3739" s="80">
        <v>0</v>
      </c>
    </row>
    <row r="3740" spans="2:8" x14ac:dyDescent="0.6">
      <c r="B3740" s="75" t="s">
        <v>174</v>
      </c>
      <c r="C3740" s="75" t="str">
        <f t="shared" si="58"/>
        <v>Pennsylvania Appalachian Basin (Eastern Overthrust Area)</v>
      </c>
      <c r="D3740" s="97" t="s">
        <v>383</v>
      </c>
      <c r="E3740" s="83" t="s">
        <v>309</v>
      </c>
      <c r="F3740" s="82">
        <v>-4.8413160161833311</v>
      </c>
      <c r="G3740" s="81">
        <v>0</v>
      </c>
      <c r="H3740" s="80">
        <v>0</v>
      </c>
    </row>
    <row r="3741" spans="2:8" x14ac:dyDescent="0.6">
      <c r="B3741" s="75" t="s">
        <v>174</v>
      </c>
      <c r="C3741" s="75" t="str">
        <f t="shared" si="58"/>
        <v>Pennsylvania Appalachian Basin (Eastern Overthrust Area)</v>
      </c>
      <c r="D3741" s="97" t="s">
        <v>383</v>
      </c>
      <c r="E3741" s="83" t="s">
        <v>308</v>
      </c>
      <c r="F3741" s="82">
        <v>0</v>
      </c>
      <c r="G3741" s="81">
        <v>0</v>
      </c>
      <c r="H3741" s="80">
        <v>0</v>
      </c>
    </row>
    <row r="3742" spans="2:8" x14ac:dyDescent="0.6">
      <c r="B3742" s="75" t="s">
        <v>174</v>
      </c>
      <c r="C3742" s="75" t="str">
        <f t="shared" si="58"/>
        <v>Pennsylvania Appalachian Basin (Eastern Overthrust Area)</v>
      </c>
      <c r="D3742" s="97" t="s">
        <v>383</v>
      </c>
      <c r="E3742" s="83" t="s">
        <v>307</v>
      </c>
      <c r="F3742" s="82">
        <v>0.01</v>
      </c>
      <c r="G3742" s="81">
        <v>0</v>
      </c>
      <c r="H3742" s="80">
        <v>0</v>
      </c>
    </row>
    <row r="3743" spans="2:8" x14ac:dyDescent="0.6">
      <c r="B3743" s="75" t="s">
        <v>174</v>
      </c>
      <c r="C3743" s="75" t="str">
        <f t="shared" si="58"/>
        <v>Pennsylvania Appalachian Basin (Eastern Overthrust Area)</v>
      </c>
      <c r="D3743" s="97" t="s">
        <v>383</v>
      </c>
      <c r="E3743" s="83" t="s">
        <v>306</v>
      </c>
      <c r="F3743" s="82">
        <v>4.8513160161833309</v>
      </c>
      <c r="G3743" s="81">
        <v>0</v>
      </c>
      <c r="H3743" s="80">
        <v>0</v>
      </c>
    </row>
    <row r="3744" spans="2:8" x14ac:dyDescent="0.6">
      <c r="B3744" s="75" t="s">
        <v>174</v>
      </c>
      <c r="C3744" s="75" t="str">
        <f t="shared" si="58"/>
        <v>Pennsylvania Appalachian Basin (Eastern Overthrust Area)</v>
      </c>
      <c r="D3744" s="97" t="s">
        <v>383</v>
      </c>
      <c r="E3744" s="83" t="s">
        <v>305</v>
      </c>
      <c r="F3744" s="82">
        <v>4.8613160161833306</v>
      </c>
      <c r="G3744" s="81">
        <v>9.9051893785179465E-2</v>
      </c>
      <c r="H3744" s="80">
        <v>4.9525946892589738</v>
      </c>
    </row>
    <row r="3745" spans="2:8" x14ac:dyDescent="0.6">
      <c r="B3745" s="75" t="s">
        <v>174</v>
      </c>
      <c r="C3745" s="75" t="str">
        <f t="shared" si="58"/>
        <v>Pennsylvania Appalachian Basin (Eastern Overthrust Area)</v>
      </c>
      <c r="D3745" s="97" t="s">
        <v>383</v>
      </c>
      <c r="E3745" s="83" t="s">
        <v>304</v>
      </c>
      <c r="F3745" s="82">
        <v>9.7026320323666617</v>
      </c>
      <c r="G3745" s="81">
        <v>0</v>
      </c>
      <c r="H3745" s="80">
        <v>0</v>
      </c>
    </row>
    <row r="3746" spans="2:8" x14ac:dyDescent="0.6">
      <c r="B3746" s="75" t="s">
        <v>174</v>
      </c>
      <c r="C3746" s="75" t="str">
        <f t="shared" si="58"/>
        <v>Pennsylvania Appalachian Basin (Eastern Overthrust Area)</v>
      </c>
      <c r="D3746" s="97" t="s">
        <v>383</v>
      </c>
      <c r="E3746" s="83" t="s">
        <v>303</v>
      </c>
      <c r="F3746" s="82">
        <v>9.7126320323666615</v>
      </c>
      <c r="G3746" s="81">
        <v>9.9873509281281851</v>
      </c>
      <c r="H3746" s="80">
        <v>499.3675464064093</v>
      </c>
    </row>
    <row r="3747" spans="2:8" x14ac:dyDescent="0.6">
      <c r="B3747" s="75" t="s">
        <v>174</v>
      </c>
      <c r="C3747" s="75" t="str">
        <f t="shared" si="58"/>
        <v>Pennsylvania Appalachian Basin (Eastern Overthrust Area)</v>
      </c>
      <c r="D3747" s="97" t="s">
        <v>383</v>
      </c>
      <c r="E3747" s="83" t="s">
        <v>302</v>
      </c>
      <c r="F3747" s="82">
        <v>14.553948048549994</v>
      </c>
      <c r="G3747" s="81">
        <v>0</v>
      </c>
      <c r="H3747" s="80">
        <v>0</v>
      </c>
    </row>
    <row r="3748" spans="2:8" x14ac:dyDescent="0.6">
      <c r="B3748" s="75" t="s">
        <v>174</v>
      </c>
      <c r="C3748" s="75" t="str">
        <f t="shared" si="58"/>
        <v>Pennsylvania Appalachian Basin (Eastern Overthrust Area)</v>
      </c>
      <c r="D3748" s="97" t="s">
        <v>383</v>
      </c>
      <c r="E3748" s="83" t="s">
        <v>301</v>
      </c>
      <c r="F3748" s="82">
        <v>14.563948048549994</v>
      </c>
      <c r="G3748" s="81">
        <v>10.062907474657214</v>
      </c>
      <c r="H3748" s="80">
        <v>503.14537373286072</v>
      </c>
    </row>
    <row r="3749" spans="2:8" x14ac:dyDescent="0.6">
      <c r="B3749" s="75" t="s">
        <v>174</v>
      </c>
      <c r="C3749" s="75" t="str">
        <f t="shared" si="58"/>
        <v>Pennsylvania Appalachian Basin (Eastern Overthrust Area)</v>
      </c>
      <c r="D3749" s="97" t="s">
        <v>383</v>
      </c>
      <c r="E3749" s="83" t="s">
        <v>300</v>
      </c>
      <c r="F3749" s="82">
        <v>19.405264064733323</v>
      </c>
      <c r="G3749" s="81">
        <v>0</v>
      </c>
      <c r="H3749" s="80">
        <v>0</v>
      </c>
    </row>
    <row r="3750" spans="2:8" x14ac:dyDescent="0.6">
      <c r="B3750" s="75" t="s">
        <v>174</v>
      </c>
      <c r="C3750" s="75" t="str">
        <f t="shared" si="58"/>
        <v>Pennsylvania Appalachian Basin (Eastern Overthrust Area)</v>
      </c>
      <c r="D3750" s="97" t="s">
        <v>383</v>
      </c>
      <c r="E3750" s="83" t="s">
        <v>299</v>
      </c>
      <c r="F3750" s="82">
        <v>19.415264064733325</v>
      </c>
      <c r="G3750" s="81">
        <v>11.312247679642963</v>
      </c>
      <c r="H3750" s="80">
        <v>565.61238398214812</v>
      </c>
    </row>
    <row r="3751" spans="2:8" x14ac:dyDescent="0.6">
      <c r="B3751" s="75" t="s">
        <v>174</v>
      </c>
      <c r="C3751" s="75" t="str">
        <f t="shared" si="58"/>
        <v>Pennsylvania Appalachian Basin (Eastern Overthrust Area)</v>
      </c>
      <c r="D3751" s="97" t="s">
        <v>383</v>
      </c>
      <c r="E3751" s="83" t="s">
        <v>298</v>
      </c>
      <c r="F3751" s="82">
        <v>24.256580080916656</v>
      </c>
      <c r="G3751" s="81">
        <v>0</v>
      </c>
      <c r="H3751" s="80">
        <v>0</v>
      </c>
    </row>
    <row r="3752" spans="2:8" x14ac:dyDescent="0.6">
      <c r="B3752" s="75" t="s">
        <v>174</v>
      </c>
      <c r="C3752" s="75" t="str">
        <f t="shared" si="58"/>
        <v>Pennsylvania Appalachian Basin (Eastern Overthrust Area)</v>
      </c>
      <c r="D3752" s="97" t="s">
        <v>383</v>
      </c>
      <c r="E3752" s="83" t="s">
        <v>297</v>
      </c>
      <c r="F3752" s="82">
        <v>24.266580080916658</v>
      </c>
      <c r="G3752" s="81">
        <v>12.547341626859581</v>
      </c>
      <c r="H3752" s="80">
        <v>627.36708134297908</v>
      </c>
    </row>
    <row r="3753" spans="2:8" x14ac:dyDescent="0.6">
      <c r="B3753" s="75" t="s">
        <v>174</v>
      </c>
      <c r="C3753" s="75" t="str">
        <f t="shared" si="58"/>
        <v>Pennsylvania Appalachian Basin (Eastern Overthrust Area)</v>
      </c>
      <c r="D3753" s="97" t="s">
        <v>383</v>
      </c>
      <c r="E3753" s="83" t="s">
        <v>296</v>
      </c>
      <c r="F3753" s="82">
        <v>29.107896097099989</v>
      </c>
      <c r="G3753" s="81">
        <v>0</v>
      </c>
      <c r="H3753" s="80">
        <v>0</v>
      </c>
    </row>
    <row r="3754" spans="2:8" x14ac:dyDescent="0.6">
      <c r="B3754" s="75" t="s">
        <v>174</v>
      </c>
      <c r="C3754" s="75" t="str">
        <f t="shared" si="58"/>
        <v>Pennsylvania Appalachian Basin (Eastern Overthrust Area)</v>
      </c>
      <c r="D3754" s="97" t="s">
        <v>383</v>
      </c>
      <c r="E3754" s="83" t="s">
        <v>295</v>
      </c>
      <c r="F3754" s="82">
        <v>29.11789609709999</v>
      </c>
      <c r="G3754" s="81">
        <v>9.1290554293580577</v>
      </c>
      <c r="H3754" s="80">
        <v>456.45277146790289</v>
      </c>
    </row>
    <row r="3755" spans="2:8" x14ac:dyDescent="0.6">
      <c r="B3755" s="75" t="s">
        <v>174</v>
      </c>
      <c r="C3755" s="75" t="str">
        <f t="shared" si="58"/>
        <v>Pennsylvania Appalachian Basin (Eastern Overthrust Area)</v>
      </c>
      <c r="D3755" s="97" t="s">
        <v>383</v>
      </c>
      <c r="E3755" s="83" t="s">
        <v>294</v>
      </c>
      <c r="F3755" s="82">
        <v>33.959212113283321</v>
      </c>
      <c r="G3755" s="81">
        <v>0</v>
      </c>
      <c r="H3755" s="80">
        <v>0</v>
      </c>
    </row>
    <row r="3756" spans="2:8" x14ac:dyDescent="0.6">
      <c r="B3756" s="75" t="s">
        <v>174</v>
      </c>
      <c r="C3756" s="75" t="str">
        <f t="shared" si="58"/>
        <v>Pennsylvania Appalachian Basin (Eastern Overthrust Area)</v>
      </c>
      <c r="D3756" s="97" t="s">
        <v>383</v>
      </c>
      <c r="E3756" s="83" t="s">
        <v>293</v>
      </c>
      <c r="F3756" s="82">
        <v>33.969212113283319</v>
      </c>
      <c r="G3756" s="81">
        <v>12.444489451873514</v>
      </c>
      <c r="H3756" s="80">
        <v>622.22447259367573</v>
      </c>
    </row>
    <row r="3757" spans="2:8" x14ac:dyDescent="0.6">
      <c r="B3757" s="75" t="s">
        <v>174</v>
      </c>
      <c r="C3757" s="75" t="str">
        <f t="shared" si="58"/>
        <v>Pennsylvania Appalachian Basin (Eastern Overthrust Area)</v>
      </c>
      <c r="D3757" s="97" t="s">
        <v>383</v>
      </c>
      <c r="E3757" s="83" t="s">
        <v>292</v>
      </c>
      <c r="F3757" s="82">
        <v>38.810528129466647</v>
      </c>
      <c r="G3757" s="81">
        <v>0</v>
      </c>
      <c r="H3757" s="80">
        <v>0</v>
      </c>
    </row>
    <row r="3758" spans="2:8" x14ac:dyDescent="0.6">
      <c r="B3758" s="75" t="s">
        <v>174</v>
      </c>
      <c r="C3758" s="75" t="str">
        <f t="shared" si="58"/>
        <v>Pennsylvania Appalachian Basin (Eastern Overthrust Area)</v>
      </c>
      <c r="D3758" s="97" t="s">
        <v>383</v>
      </c>
      <c r="E3758" s="83" t="s">
        <v>291</v>
      </c>
      <c r="F3758" s="82">
        <v>38.820528129466645</v>
      </c>
      <c r="G3758" s="81">
        <v>4.8919461794968075</v>
      </c>
      <c r="H3758" s="80">
        <v>244.59730897484036</v>
      </c>
    </row>
    <row r="3759" spans="2:8" x14ac:dyDescent="0.6">
      <c r="B3759" s="75" t="s">
        <v>174</v>
      </c>
      <c r="C3759" s="75" t="str">
        <f t="shared" si="58"/>
        <v>Pennsylvania Appalachian Basin (Eastern Overthrust Area)</v>
      </c>
      <c r="D3759" s="97" t="s">
        <v>383</v>
      </c>
      <c r="E3759" s="83" t="s">
        <v>290</v>
      </c>
      <c r="F3759" s="82">
        <v>43.66184414564998</v>
      </c>
      <c r="G3759" s="81">
        <v>0</v>
      </c>
      <c r="H3759" s="80">
        <v>0</v>
      </c>
    </row>
    <row r="3760" spans="2:8" x14ac:dyDescent="0.6">
      <c r="B3760" s="75" t="s">
        <v>174</v>
      </c>
      <c r="C3760" s="75" t="str">
        <f t="shared" si="58"/>
        <v>Pennsylvania Appalachian Basin (Eastern Overthrust Area)</v>
      </c>
      <c r="D3760" s="97" t="s">
        <v>383</v>
      </c>
      <c r="E3760" s="83" t="s">
        <v>289</v>
      </c>
      <c r="F3760" s="82">
        <v>43.671844145649978</v>
      </c>
      <c r="G3760" s="81">
        <v>1.506825389507378</v>
      </c>
      <c r="H3760" s="80">
        <v>75.34126947536889</v>
      </c>
    </row>
    <row r="3761" spans="2:8" x14ac:dyDescent="0.6">
      <c r="B3761" s="75" t="s">
        <v>174</v>
      </c>
      <c r="C3761" s="75" t="str">
        <f t="shared" si="58"/>
        <v>Pennsylvania Appalachian Basin (Eastern Overthrust Area)</v>
      </c>
      <c r="D3761" s="97" t="s">
        <v>383</v>
      </c>
      <c r="E3761" s="83" t="s">
        <v>288</v>
      </c>
      <c r="F3761" s="82">
        <v>48.513160161833312</v>
      </c>
      <c r="G3761" s="81">
        <v>0</v>
      </c>
      <c r="H3761" s="80">
        <v>0</v>
      </c>
    </row>
    <row r="3762" spans="2:8" x14ac:dyDescent="0.6">
      <c r="B3762" s="75" t="s">
        <v>174</v>
      </c>
      <c r="C3762" s="75" t="str">
        <f t="shared" si="58"/>
        <v>Pennsylvania Appalachian Basin (Eastern Overthrust Area)</v>
      </c>
      <c r="D3762" s="97" t="s">
        <v>383</v>
      </c>
      <c r="E3762" s="83" t="s">
        <v>287</v>
      </c>
      <c r="F3762" s="82">
        <v>48.52316016183331</v>
      </c>
      <c r="G3762" s="81">
        <v>1.3212765602602645</v>
      </c>
      <c r="H3762" s="80">
        <v>66.063828013013236</v>
      </c>
    </row>
    <row r="3763" spans="2:8" x14ac:dyDescent="0.6">
      <c r="B3763" s="75" t="s">
        <v>174</v>
      </c>
      <c r="C3763" s="75" t="str">
        <f t="shared" si="58"/>
        <v>Pennsylvania Appalachian Basin (Eastern Overthrust Area)</v>
      </c>
      <c r="D3763" s="97" t="s">
        <v>383</v>
      </c>
      <c r="E3763" s="83" t="s">
        <v>286</v>
      </c>
      <c r="F3763" s="82">
        <v>53.364476178016645</v>
      </c>
      <c r="G3763" s="81">
        <v>0</v>
      </c>
      <c r="H3763" s="80">
        <v>0</v>
      </c>
    </row>
    <row r="3764" spans="2:8" x14ac:dyDescent="0.6">
      <c r="B3764" s="75" t="s">
        <v>174</v>
      </c>
      <c r="C3764" s="75" t="str">
        <f t="shared" si="58"/>
        <v>Pennsylvania Appalachian Basin (Eastern Overthrust Area)</v>
      </c>
      <c r="D3764" s="97" t="s">
        <v>383</v>
      </c>
      <c r="E3764" s="83" t="s">
        <v>285</v>
      </c>
      <c r="F3764" s="82">
        <v>53.374476178016643</v>
      </c>
      <c r="G3764" s="81">
        <v>1.0166625655813606</v>
      </c>
      <c r="H3764" s="80">
        <v>50.833128279068028</v>
      </c>
    </row>
    <row r="3765" spans="2:8" x14ac:dyDescent="0.6">
      <c r="B3765" s="75" t="s">
        <v>174</v>
      </c>
      <c r="C3765" s="75" t="str">
        <f t="shared" si="58"/>
        <v>Pennsylvania Appalachian Basin (Eastern Overthrust Area)</v>
      </c>
      <c r="D3765" s="97" t="s">
        <v>383</v>
      </c>
      <c r="E3765" s="83" t="s">
        <v>284</v>
      </c>
      <c r="F3765" s="82">
        <v>58.215792194199977</v>
      </c>
      <c r="G3765" s="81">
        <v>0</v>
      </c>
      <c r="H3765" s="80">
        <v>0</v>
      </c>
    </row>
    <row r="3766" spans="2:8" ht="13.75" thickBot="1" x14ac:dyDescent="0.75">
      <c r="B3766" s="75" t="s">
        <v>174</v>
      </c>
      <c r="C3766" s="75" t="str">
        <f t="shared" si="58"/>
        <v>Pennsylvania Appalachian Basin (Eastern Overthrust Area)</v>
      </c>
      <c r="D3766" s="98" t="s">
        <v>383</v>
      </c>
      <c r="E3766" s="79" t="s">
        <v>282</v>
      </c>
      <c r="F3766" s="78">
        <v>58.225792194199975</v>
      </c>
      <c r="G3766" s="77">
        <v>1.7253008863294219</v>
      </c>
      <c r="H3766" s="76">
        <v>86.265044316471091</v>
      </c>
    </row>
    <row r="3767" spans="2:8" x14ac:dyDescent="0.6">
      <c r="B3767" s="75" t="s">
        <v>178</v>
      </c>
      <c r="C3767" s="75" t="str">
        <f t="shared" si="58"/>
        <v>South Carolina Atlantic Coast Basin</v>
      </c>
      <c r="D3767" s="96" t="s">
        <v>382</v>
      </c>
      <c r="E3767" s="87" t="s">
        <v>320</v>
      </c>
      <c r="F3767" s="86">
        <v>-29.107896097099989</v>
      </c>
      <c r="G3767" s="85">
        <v>0</v>
      </c>
      <c r="H3767" s="84">
        <v>0</v>
      </c>
    </row>
    <row r="3768" spans="2:8" x14ac:dyDescent="0.6">
      <c r="B3768" s="75" t="s">
        <v>178</v>
      </c>
      <c r="C3768" s="75" t="str">
        <f t="shared" si="58"/>
        <v>South Carolina Atlantic Coast Basin</v>
      </c>
      <c r="D3768" s="97" t="s">
        <v>382</v>
      </c>
      <c r="E3768" s="83" t="s">
        <v>319</v>
      </c>
      <c r="F3768" s="82">
        <v>-29.097896097099987</v>
      </c>
      <c r="G3768" s="81">
        <v>0</v>
      </c>
      <c r="H3768" s="80">
        <v>0</v>
      </c>
    </row>
    <row r="3769" spans="2:8" x14ac:dyDescent="0.6">
      <c r="B3769" s="75" t="s">
        <v>178</v>
      </c>
      <c r="C3769" s="75" t="str">
        <f t="shared" si="58"/>
        <v>South Carolina Atlantic Coast Basin</v>
      </c>
      <c r="D3769" s="97" t="s">
        <v>382</v>
      </c>
      <c r="E3769" s="83" t="s">
        <v>318</v>
      </c>
      <c r="F3769" s="82">
        <v>-24.256580080916656</v>
      </c>
      <c r="G3769" s="81">
        <v>0</v>
      </c>
      <c r="H3769" s="80">
        <v>0</v>
      </c>
    </row>
    <row r="3770" spans="2:8" x14ac:dyDescent="0.6">
      <c r="B3770" s="75" t="s">
        <v>178</v>
      </c>
      <c r="C3770" s="75" t="str">
        <f t="shared" si="58"/>
        <v>South Carolina Atlantic Coast Basin</v>
      </c>
      <c r="D3770" s="97" t="s">
        <v>382</v>
      </c>
      <c r="E3770" s="83" t="s">
        <v>317</v>
      </c>
      <c r="F3770" s="82">
        <v>-24.246580080916655</v>
      </c>
      <c r="G3770" s="81">
        <v>0</v>
      </c>
      <c r="H3770" s="80">
        <v>0</v>
      </c>
    </row>
    <row r="3771" spans="2:8" x14ac:dyDescent="0.6">
      <c r="B3771" s="75" t="s">
        <v>178</v>
      </c>
      <c r="C3771" s="75" t="str">
        <f t="shared" si="58"/>
        <v>South Carolina Atlantic Coast Basin</v>
      </c>
      <c r="D3771" s="97" t="s">
        <v>382</v>
      </c>
      <c r="E3771" s="83" t="s">
        <v>316</v>
      </c>
      <c r="F3771" s="82">
        <v>-19.405264064733323</v>
      </c>
      <c r="G3771" s="81">
        <v>0</v>
      </c>
      <c r="H3771" s="80">
        <v>0</v>
      </c>
    </row>
    <row r="3772" spans="2:8" x14ac:dyDescent="0.6">
      <c r="B3772" s="75" t="s">
        <v>178</v>
      </c>
      <c r="C3772" s="75" t="str">
        <f t="shared" si="58"/>
        <v>South Carolina Atlantic Coast Basin</v>
      </c>
      <c r="D3772" s="97" t="s">
        <v>382</v>
      </c>
      <c r="E3772" s="83" t="s">
        <v>315</v>
      </c>
      <c r="F3772" s="82">
        <v>-19.395264064733322</v>
      </c>
      <c r="G3772" s="81">
        <v>0</v>
      </c>
      <c r="H3772" s="80">
        <v>0</v>
      </c>
    </row>
    <row r="3773" spans="2:8" x14ac:dyDescent="0.6">
      <c r="B3773" s="75" t="s">
        <v>178</v>
      </c>
      <c r="C3773" s="75" t="str">
        <f t="shared" si="58"/>
        <v>South Carolina Atlantic Coast Basin</v>
      </c>
      <c r="D3773" s="97" t="s">
        <v>382</v>
      </c>
      <c r="E3773" s="83" t="s">
        <v>314</v>
      </c>
      <c r="F3773" s="82">
        <v>-14.553948048549994</v>
      </c>
      <c r="G3773" s="81">
        <v>0</v>
      </c>
      <c r="H3773" s="80">
        <v>0</v>
      </c>
    </row>
    <row r="3774" spans="2:8" x14ac:dyDescent="0.6">
      <c r="B3774" s="75" t="s">
        <v>178</v>
      </c>
      <c r="C3774" s="75" t="str">
        <f t="shared" si="58"/>
        <v>South Carolina Atlantic Coast Basin</v>
      </c>
      <c r="D3774" s="97" t="s">
        <v>382</v>
      </c>
      <c r="E3774" s="83" t="s">
        <v>313</v>
      </c>
      <c r="F3774" s="82">
        <v>-14.543948048549995</v>
      </c>
      <c r="G3774" s="81">
        <v>0</v>
      </c>
      <c r="H3774" s="80">
        <v>0</v>
      </c>
    </row>
    <row r="3775" spans="2:8" x14ac:dyDescent="0.6">
      <c r="B3775" s="75" t="s">
        <v>178</v>
      </c>
      <c r="C3775" s="75" t="str">
        <f t="shared" si="58"/>
        <v>South Carolina Atlantic Coast Basin</v>
      </c>
      <c r="D3775" s="97" t="s">
        <v>382</v>
      </c>
      <c r="E3775" s="83" t="s">
        <v>312</v>
      </c>
      <c r="F3775" s="82">
        <v>-9.7026320323666617</v>
      </c>
      <c r="G3775" s="81">
        <v>0</v>
      </c>
      <c r="H3775" s="80">
        <v>0</v>
      </c>
    </row>
    <row r="3776" spans="2:8" x14ac:dyDescent="0.6">
      <c r="B3776" s="75" t="s">
        <v>178</v>
      </c>
      <c r="C3776" s="75" t="str">
        <f t="shared" si="58"/>
        <v>South Carolina Atlantic Coast Basin</v>
      </c>
      <c r="D3776" s="97" t="s">
        <v>382</v>
      </c>
      <c r="E3776" s="83" t="s">
        <v>311</v>
      </c>
      <c r="F3776" s="82">
        <v>-9.6926320323666619</v>
      </c>
      <c r="G3776" s="81">
        <v>0</v>
      </c>
      <c r="H3776" s="80">
        <v>0</v>
      </c>
    </row>
    <row r="3777" spans="2:8" x14ac:dyDescent="0.6">
      <c r="B3777" s="75" t="s">
        <v>178</v>
      </c>
      <c r="C3777" s="75" t="str">
        <f t="shared" si="58"/>
        <v>South Carolina Atlantic Coast Basin</v>
      </c>
      <c r="D3777" s="97" t="s">
        <v>382</v>
      </c>
      <c r="E3777" s="83" t="s">
        <v>310</v>
      </c>
      <c r="F3777" s="82">
        <v>-4.8513160161833309</v>
      </c>
      <c r="G3777" s="81">
        <v>0</v>
      </c>
      <c r="H3777" s="80">
        <v>0</v>
      </c>
    </row>
    <row r="3778" spans="2:8" x14ac:dyDescent="0.6">
      <c r="B3778" s="75" t="s">
        <v>178</v>
      </c>
      <c r="C3778" s="75" t="str">
        <f t="shared" si="58"/>
        <v>South Carolina Atlantic Coast Basin</v>
      </c>
      <c r="D3778" s="97" t="s">
        <v>382</v>
      </c>
      <c r="E3778" s="83" t="s">
        <v>309</v>
      </c>
      <c r="F3778" s="82">
        <v>-4.8413160161833311</v>
      </c>
      <c r="G3778" s="81">
        <v>0</v>
      </c>
      <c r="H3778" s="80">
        <v>0</v>
      </c>
    </row>
    <row r="3779" spans="2:8" x14ac:dyDescent="0.6">
      <c r="B3779" s="75" t="s">
        <v>178</v>
      </c>
      <c r="C3779" s="75" t="str">
        <f t="shared" si="58"/>
        <v>South Carolina Atlantic Coast Basin</v>
      </c>
      <c r="D3779" s="97" t="s">
        <v>382</v>
      </c>
      <c r="E3779" s="83" t="s">
        <v>308</v>
      </c>
      <c r="F3779" s="82">
        <v>0</v>
      </c>
      <c r="G3779" s="81">
        <v>0</v>
      </c>
      <c r="H3779" s="80">
        <v>0</v>
      </c>
    </row>
    <row r="3780" spans="2:8" x14ac:dyDescent="0.6">
      <c r="B3780" s="75" t="s">
        <v>178</v>
      </c>
      <c r="C3780" s="75" t="str">
        <f t="shared" si="58"/>
        <v>South Carolina Atlantic Coast Basin</v>
      </c>
      <c r="D3780" s="97" t="s">
        <v>382</v>
      </c>
      <c r="E3780" s="83" t="s">
        <v>307</v>
      </c>
      <c r="F3780" s="82">
        <v>0.01</v>
      </c>
      <c r="G3780" s="81">
        <v>0</v>
      </c>
      <c r="H3780" s="80">
        <v>0</v>
      </c>
    </row>
    <row r="3781" spans="2:8" x14ac:dyDescent="0.6">
      <c r="B3781" s="75" t="s">
        <v>178</v>
      </c>
      <c r="C3781" s="75" t="str">
        <f t="shared" ref="C3781:C3844" si="59">IF(D3781="",C3780,D3781)</f>
        <v>South Carolina Atlantic Coast Basin</v>
      </c>
      <c r="D3781" s="97" t="s">
        <v>382</v>
      </c>
      <c r="E3781" s="83" t="s">
        <v>306</v>
      </c>
      <c r="F3781" s="82">
        <v>4.8513160161833309</v>
      </c>
      <c r="G3781" s="81">
        <v>0</v>
      </c>
      <c r="H3781" s="80">
        <v>0</v>
      </c>
    </row>
    <row r="3782" spans="2:8" x14ac:dyDescent="0.6">
      <c r="B3782" s="75" t="s">
        <v>178</v>
      </c>
      <c r="C3782" s="75" t="str">
        <f t="shared" si="59"/>
        <v>South Carolina Atlantic Coast Basin</v>
      </c>
      <c r="D3782" s="97" t="s">
        <v>382</v>
      </c>
      <c r="E3782" s="83" t="s">
        <v>305</v>
      </c>
      <c r="F3782" s="82">
        <v>4.8613160161833306</v>
      </c>
      <c r="G3782" s="81">
        <v>147.17493233370172</v>
      </c>
      <c r="H3782" s="80">
        <v>7358.7466166850854</v>
      </c>
    </row>
    <row r="3783" spans="2:8" x14ac:dyDescent="0.6">
      <c r="B3783" s="75" t="s">
        <v>178</v>
      </c>
      <c r="C3783" s="75" t="str">
        <f t="shared" si="59"/>
        <v>South Carolina Atlantic Coast Basin</v>
      </c>
      <c r="D3783" s="97" t="s">
        <v>382</v>
      </c>
      <c r="E3783" s="83" t="s">
        <v>304</v>
      </c>
      <c r="F3783" s="82">
        <v>9.7026320323666617</v>
      </c>
      <c r="G3783" s="81">
        <v>0</v>
      </c>
      <c r="H3783" s="80">
        <v>0</v>
      </c>
    </row>
    <row r="3784" spans="2:8" x14ac:dyDescent="0.6">
      <c r="B3784" s="75" t="s">
        <v>178</v>
      </c>
      <c r="C3784" s="75" t="str">
        <f t="shared" si="59"/>
        <v>South Carolina Atlantic Coast Basin</v>
      </c>
      <c r="D3784" s="97" t="s">
        <v>382</v>
      </c>
      <c r="E3784" s="83" t="s">
        <v>303</v>
      </c>
      <c r="F3784" s="82">
        <v>9.7126320323666615</v>
      </c>
      <c r="G3784" s="81">
        <v>4.2206024846127361</v>
      </c>
      <c r="H3784" s="80">
        <v>211.03012423063683</v>
      </c>
    </row>
    <row r="3785" spans="2:8" x14ac:dyDescent="0.6">
      <c r="B3785" s="75" t="s">
        <v>178</v>
      </c>
      <c r="C3785" s="75" t="str">
        <f t="shared" si="59"/>
        <v>South Carolina Atlantic Coast Basin</v>
      </c>
      <c r="D3785" s="97" t="s">
        <v>382</v>
      </c>
      <c r="E3785" s="83" t="s">
        <v>302</v>
      </c>
      <c r="F3785" s="82">
        <v>14.553948048549994</v>
      </c>
      <c r="G3785" s="81">
        <v>0</v>
      </c>
      <c r="H3785" s="80">
        <v>0</v>
      </c>
    </row>
    <row r="3786" spans="2:8" x14ac:dyDescent="0.6">
      <c r="B3786" s="75" t="s">
        <v>178</v>
      </c>
      <c r="C3786" s="75" t="str">
        <f t="shared" si="59"/>
        <v>South Carolina Atlantic Coast Basin</v>
      </c>
      <c r="D3786" s="97" t="s">
        <v>382</v>
      </c>
      <c r="E3786" s="83" t="s">
        <v>301</v>
      </c>
      <c r="F3786" s="82">
        <v>14.563948048549994</v>
      </c>
      <c r="G3786" s="81">
        <v>0.98091441093798515</v>
      </c>
      <c r="H3786" s="80">
        <v>49.045720546899254</v>
      </c>
    </row>
    <row r="3787" spans="2:8" x14ac:dyDescent="0.6">
      <c r="B3787" s="75" t="s">
        <v>178</v>
      </c>
      <c r="C3787" s="75" t="str">
        <f t="shared" si="59"/>
        <v>South Carolina Atlantic Coast Basin</v>
      </c>
      <c r="D3787" s="97" t="s">
        <v>382</v>
      </c>
      <c r="E3787" s="83" t="s">
        <v>300</v>
      </c>
      <c r="F3787" s="82">
        <v>19.405264064733323</v>
      </c>
      <c r="G3787" s="81">
        <v>0</v>
      </c>
      <c r="H3787" s="80">
        <v>0</v>
      </c>
    </row>
    <row r="3788" spans="2:8" x14ac:dyDescent="0.6">
      <c r="B3788" s="75" t="s">
        <v>178</v>
      </c>
      <c r="C3788" s="75" t="str">
        <f t="shared" si="59"/>
        <v>South Carolina Atlantic Coast Basin</v>
      </c>
      <c r="D3788" s="97" t="s">
        <v>382</v>
      </c>
      <c r="E3788" s="83" t="s">
        <v>299</v>
      </c>
      <c r="F3788" s="82">
        <v>19.415264064733325</v>
      </c>
      <c r="G3788" s="81">
        <v>0.13665712895241819</v>
      </c>
      <c r="H3788" s="80">
        <v>6.8328564476209097</v>
      </c>
    </row>
    <row r="3789" spans="2:8" x14ac:dyDescent="0.6">
      <c r="B3789" s="75" t="s">
        <v>178</v>
      </c>
      <c r="C3789" s="75" t="str">
        <f t="shared" si="59"/>
        <v>South Carolina Atlantic Coast Basin</v>
      </c>
      <c r="D3789" s="97" t="s">
        <v>382</v>
      </c>
      <c r="E3789" s="83" t="s">
        <v>298</v>
      </c>
      <c r="F3789" s="82">
        <v>24.256580080916656</v>
      </c>
      <c r="G3789" s="81">
        <v>0</v>
      </c>
      <c r="H3789" s="80">
        <v>0</v>
      </c>
    </row>
    <row r="3790" spans="2:8" x14ac:dyDescent="0.6">
      <c r="B3790" s="75" t="s">
        <v>178</v>
      </c>
      <c r="C3790" s="75" t="str">
        <f t="shared" si="59"/>
        <v>South Carolina Atlantic Coast Basin</v>
      </c>
      <c r="D3790" s="97" t="s">
        <v>382</v>
      </c>
      <c r="E3790" s="83" t="s">
        <v>297</v>
      </c>
      <c r="F3790" s="82">
        <v>24.266580080916658</v>
      </c>
      <c r="G3790" s="81">
        <v>1.0109193002595674E-2</v>
      </c>
      <c r="H3790" s="80">
        <v>0.50545965012978378</v>
      </c>
    </row>
    <row r="3791" spans="2:8" x14ac:dyDescent="0.6">
      <c r="B3791" s="75" t="s">
        <v>178</v>
      </c>
      <c r="C3791" s="75" t="str">
        <f t="shared" si="59"/>
        <v>South Carolina Atlantic Coast Basin</v>
      </c>
      <c r="D3791" s="97" t="s">
        <v>382</v>
      </c>
      <c r="E3791" s="83" t="s">
        <v>296</v>
      </c>
      <c r="F3791" s="82">
        <v>29.107896097099989</v>
      </c>
      <c r="G3791" s="81">
        <v>0</v>
      </c>
      <c r="H3791" s="80">
        <v>0</v>
      </c>
    </row>
    <row r="3792" spans="2:8" x14ac:dyDescent="0.6">
      <c r="B3792" s="75" t="s">
        <v>178</v>
      </c>
      <c r="C3792" s="75" t="str">
        <f t="shared" si="59"/>
        <v>South Carolina Atlantic Coast Basin</v>
      </c>
      <c r="D3792" s="97" t="s">
        <v>382</v>
      </c>
      <c r="E3792" s="83" t="s">
        <v>295</v>
      </c>
      <c r="F3792" s="82">
        <v>29.11789609709999</v>
      </c>
      <c r="G3792" s="81">
        <v>7.9577764307361132E-3</v>
      </c>
      <c r="H3792" s="80">
        <v>0.39788882153680571</v>
      </c>
    </row>
    <row r="3793" spans="2:8" x14ac:dyDescent="0.6">
      <c r="B3793" s="75" t="s">
        <v>178</v>
      </c>
      <c r="C3793" s="75" t="str">
        <f t="shared" si="59"/>
        <v>South Carolina Atlantic Coast Basin</v>
      </c>
      <c r="D3793" s="97" t="s">
        <v>382</v>
      </c>
      <c r="E3793" s="83" t="s">
        <v>294</v>
      </c>
      <c r="F3793" s="82">
        <v>33.959212113283321</v>
      </c>
      <c r="G3793" s="81">
        <v>0</v>
      </c>
      <c r="H3793" s="80">
        <v>0</v>
      </c>
    </row>
    <row r="3794" spans="2:8" x14ac:dyDescent="0.6">
      <c r="B3794" s="75" t="s">
        <v>178</v>
      </c>
      <c r="C3794" s="75" t="str">
        <f t="shared" si="59"/>
        <v>South Carolina Atlantic Coast Basin</v>
      </c>
      <c r="D3794" s="97" t="s">
        <v>382</v>
      </c>
      <c r="E3794" s="83" t="s">
        <v>293</v>
      </c>
      <c r="F3794" s="82">
        <v>33.969212113283319</v>
      </c>
      <c r="G3794" s="81">
        <v>0</v>
      </c>
      <c r="H3794" s="80">
        <v>0</v>
      </c>
    </row>
    <row r="3795" spans="2:8" x14ac:dyDescent="0.6">
      <c r="B3795" s="75" t="s">
        <v>178</v>
      </c>
      <c r="C3795" s="75" t="str">
        <f t="shared" si="59"/>
        <v>South Carolina Atlantic Coast Basin</v>
      </c>
      <c r="D3795" s="97" t="s">
        <v>382</v>
      </c>
      <c r="E3795" s="83" t="s">
        <v>292</v>
      </c>
      <c r="F3795" s="82">
        <v>38.810528129466647</v>
      </c>
      <c r="G3795" s="81">
        <v>0</v>
      </c>
      <c r="H3795" s="80">
        <v>0</v>
      </c>
    </row>
    <row r="3796" spans="2:8" x14ac:dyDescent="0.6">
      <c r="B3796" s="75" t="s">
        <v>178</v>
      </c>
      <c r="C3796" s="75" t="str">
        <f t="shared" si="59"/>
        <v>South Carolina Atlantic Coast Basin</v>
      </c>
      <c r="D3796" s="97" t="s">
        <v>382</v>
      </c>
      <c r="E3796" s="83" t="s">
        <v>291</v>
      </c>
      <c r="F3796" s="82">
        <v>38.820528129466645</v>
      </c>
      <c r="G3796" s="81">
        <v>0</v>
      </c>
      <c r="H3796" s="80">
        <v>0</v>
      </c>
    </row>
    <row r="3797" spans="2:8" x14ac:dyDescent="0.6">
      <c r="B3797" s="75" t="s">
        <v>178</v>
      </c>
      <c r="C3797" s="75" t="str">
        <f t="shared" si="59"/>
        <v>South Carolina Atlantic Coast Basin</v>
      </c>
      <c r="D3797" s="97" t="s">
        <v>382</v>
      </c>
      <c r="E3797" s="83" t="s">
        <v>290</v>
      </c>
      <c r="F3797" s="82">
        <v>43.66184414564998</v>
      </c>
      <c r="G3797" s="81">
        <v>0</v>
      </c>
      <c r="H3797" s="80">
        <v>0</v>
      </c>
    </row>
    <row r="3798" spans="2:8" x14ac:dyDescent="0.6">
      <c r="B3798" s="75" t="s">
        <v>178</v>
      </c>
      <c r="C3798" s="75" t="str">
        <f t="shared" si="59"/>
        <v>South Carolina Atlantic Coast Basin</v>
      </c>
      <c r="D3798" s="97" t="s">
        <v>382</v>
      </c>
      <c r="E3798" s="83" t="s">
        <v>289</v>
      </c>
      <c r="F3798" s="82">
        <v>43.671844145649978</v>
      </c>
      <c r="G3798" s="81">
        <v>0</v>
      </c>
      <c r="H3798" s="80">
        <v>0</v>
      </c>
    </row>
    <row r="3799" spans="2:8" x14ac:dyDescent="0.6">
      <c r="B3799" s="75" t="s">
        <v>178</v>
      </c>
      <c r="C3799" s="75" t="str">
        <f t="shared" si="59"/>
        <v>South Carolina Atlantic Coast Basin</v>
      </c>
      <c r="D3799" s="97" t="s">
        <v>382</v>
      </c>
      <c r="E3799" s="83" t="s">
        <v>288</v>
      </c>
      <c r="F3799" s="82">
        <v>48.513160161833312</v>
      </c>
      <c r="G3799" s="81">
        <v>0</v>
      </c>
      <c r="H3799" s="80">
        <v>0</v>
      </c>
    </row>
    <row r="3800" spans="2:8" x14ac:dyDescent="0.6">
      <c r="B3800" s="75" t="s">
        <v>178</v>
      </c>
      <c r="C3800" s="75" t="str">
        <f t="shared" si="59"/>
        <v>South Carolina Atlantic Coast Basin</v>
      </c>
      <c r="D3800" s="97" t="s">
        <v>382</v>
      </c>
      <c r="E3800" s="83" t="s">
        <v>287</v>
      </c>
      <c r="F3800" s="82">
        <v>48.52316016183331</v>
      </c>
      <c r="G3800" s="81">
        <v>0</v>
      </c>
      <c r="H3800" s="80">
        <v>0</v>
      </c>
    </row>
    <row r="3801" spans="2:8" x14ac:dyDescent="0.6">
      <c r="B3801" s="75" t="s">
        <v>178</v>
      </c>
      <c r="C3801" s="75" t="str">
        <f t="shared" si="59"/>
        <v>South Carolina Atlantic Coast Basin</v>
      </c>
      <c r="D3801" s="97" t="s">
        <v>382</v>
      </c>
      <c r="E3801" s="83" t="s">
        <v>286</v>
      </c>
      <c r="F3801" s="82">
        <v>53.364476178016645</v>
      </c>
      <c r="G3801" s="81">
        <v>0</v>
      </c>
      <c r="H3801" s="80">
        <v>0</v>
      </c>
    </row>
    <row r="3802" spans="2:8" x14ac:dyDescent="0.6">
      <c r="B3802" s="75" t="s">
        <v>178</v>
      </c>
      <c r="C3802" s="75" t="str">
        <f t="shared" si="59"/>
        <v>South Carolina Atlantic Coast Basin</v>
      </c>
      <c r="D3802" s="97" t="s">
        <v>382</v>
      </c>
      <c r="E3802" s="83" t="s">
        <v>285</v>
      </c>
      <c r="F3802" s="82">
        <v>53.374476178016643</v>
      </c>
      <c r="G3802" s="81">
        <v>0</v>
      </c>
      <c r="H3802" s="80">
        <v>0</v>
      </c>
    </row>
    <row r="3803" spans="2:8" x14ac:dyDescent="0.6">
      <c r="B3803" s="75" t="s">
        <v>178</v>
      </c>
      <c r="C3803" s="75" t="str">
        <f t="shared" si="59"/>
        <v>South Carolina Atlantic Coast Basin</v>
      </c>
      <c r="D3803" s="97" t="s">
        <v>382</v>
      </c>
      <c r="E3803" s="83" t="s">
        <v>284</v>
      </c>
      <c r="F3803" s="82">
        <v>58.215792194199977</v>
      </c>
      <c r="G3803" s="81">
        <v>0</v>
      </c>
      <c r="H3803" s="80">
        <v>0</v>
      </c>
    </row>
    <row r="3804" spans="2:8" ht="13.75" thickBot="1" x14ac:dyDescent="0.75">
      <c r="B3804" s="75" t="s">
        <v>178</v>
      </c>
      <c r="C3804" s="75" t="str">
        <f t="shared" si="59"/>
        <v>South Carolina Atlantic Coast Basin</v>
      </c>
      <c r="D3804" s="98" t="s">
        <v>382</v>
      </c>
      <c r="E3804" s="79" t="s">
        <v>282</v>
      </c>
      <c r="F3804" s="78">
        <v>58.225792194199975</v>
      </c>
      <c r="G3804" s="77">
        <v>0</v>
      </c>
      <c r="H3804" s="76">
        <v>0</v>
      </c>
    </row>
    <row r="3805" spans="2:8" x14ac:dyDescent="0.6">
      <c r="B3805" s="75" t="s">
        <v>178</v>
      </c>
      <c r="C3805" s="75" t="str">
        <f t="shared" si="59"/>
        <v>South Carolina S.GA Sedimentary Prov</v>
      </c>
      <c r="D3805" s="96" t="s">
        <v>381</v>
      </c>
      <c r="E3805" s="87" t="s">
        <v>320</v>
      </c>
      <c r="F3805" s="86">
        <v>-29.107896097099989</v>
      </c>
      <c r="G3805" s="85">
        <v>0</v>
      </c>
      <c r="H3805" s="84">
        <v>0</v>
      </c>
    </row>
    <row r="3806" spans="2:8" x14ac:dyDescent="0.6">
      <c r="B3806" s="75" t="s">
        <v>178</v>
      </c>
      <c r="C3806" s="75" t="str">
        <f t="shared" si="59"/>
        <v>South Carolina S.GA Sedimentary Prov</v>
      </c>
      <c r="D3806" s="97" t="s">
        <v>381</v>
      </c>
      <c r="E3806" s="83" t="s">
        <v>319</v>
      </c>
      <c r="F3806" s="82">
        <v>-29.097896097099987</v>
      </c>
      <c r="G3806" s="81">
        <v>0</v>
      </c>
      <c r="H3806" s="80">
        <v>0</v>
      </c>
    </row>
    <row r="3807" spans="2:8" x14ac:dyDescent="0.6">
      <c r="B3807" s="75" t="s">
        <v>178</v>
      </c>
      <c r="C3807" s="75" t="str">
        <f t="shared" si="59"/>
        <v>South Carolina S.GA Sedimentary Prov</v>
      </c>
      <c r="D3807" s="97" t="s">
        <v>381</v>
      </c>
      <c r="E3807" s="83" t="s">
        <v>318</v>
      </c>
      <c r="F3807" s="82">
        <v>-24.256580080916656</v>
      </c>
      <c r="G3807" s="81">
        <v>0</v>
      </c>
      <c r="H3807" s="80">
        <v>0</v>
      </c>
    </row>
    <row r="3808" spans="2:8" x14ac:dyDescent="0.6">
      <c r="B3808" s="75" t="s">
        <v>178</v>
      </c>
      <c r="C3808" s="75" t="str">
        <f t="shared" si="59"/>
        <v>South Carolina S.GA Sedimentary Prov</v>
      </c>
      <c r="D3808" s="97" t="s">
        <v>381</v>
      </c>
      <c r="E3808" s="83" t="s">
        <v>317</v>
      </c>
      <c r="F3808" s="82">
        <v>-24.246580080916655</v>
      </c>
      <c r="G3808" s="81">
        <v>0</v>
      </c>
      <c r="H3808" s="80">
        <v>0</v>
      </c>
    </row>
    <row r="3809" spans="2:8" x14ac:dyDescent="0.6">
      <c r="B3809" s="75" t="s">
        <v>178</v>
      </c>
      <c r="C3809" s="75" t="str">
        <f t="shared" si="59"/>
        <v>South Carolina S.GA Sedimentary Prov</v>
      </c>
      <c r="D3809" s="97" t="s">
        <v>381</v>
      </c>
      <c r="E3809" s="83" t="s">
        <v>316</v>
      </c>
      <c r="F3809" s="82">
        <v>-19.405264064733323</v>
      </c>
      <c r="G3809" s="81">
        <v>0</v>
      </c>
      <c r="H3809" s="80">
        <v>0</v>
      </c>
    </row>
    <row r="3810" spans="2:8" x14ac:dyDescent="0.6">
      <c r="B3810" s="75" t="s">
        <v>178</v>
      </c>
      <c r="C3810" s="75" t="str">
        <f t="shared" si="59"/>
        <v>South Carolina S.GA Sedimentary Prov</v>
      </c>
      <c r="D3810" s="97" t="s">
        <v>381</v>
      </c>
      <c r="E3810" s="83" t="s">
        <v>315</v>
      </c>
      <c r="F3810" s="82">
        <v>-19.395264064733322</v>
      </c>
      <c r="G3810" s="81">
        <v>0</v>
      </c>
      <c r="H3810" s="80">
        <v>0</v>
      </c>
    </row>
    <row r="3811" spans="2:8" x14ac:dyDescent="0.6">
      <c r="B3811" s="75" t="s">
        <v>178</v>
      </c>
      <c r="C3811" s="75" t="str">
        <f t="shared" si="59"/>
        <v>South Carolina S.GA Sedimentary Prov</v>
      </c>
      <c r="D3811" s="97" t="s">
        <v>381</v>
      </c>
      <c r="E3811" s="83" t="s">
        <v>314</v>
      </c>
      <c r="F3811" s="82">
        <v>-14.553948048549994</v>
      </c>
      <c r="G3811" s="81">
        <v>0</v>
      </c>
      <c r="H3811" s="80">
        <v>0</v>
      </c>
    </row>
    <row r="3812" spans="2:8" x14ac:dyDescent="0.6">
      <c r="B3812" s="75" t="s">
        <v>178</v>
      </c>
      <c r="C3812" s="75" t="str">
        <f t="shared" si="59"/>
        <v>South Carolina S.GA Sedimentary Prov</v>
      </c>
      <c r="D3812" s="97" t="s">
        <v>381</v>
      </c>
      <c r="E3812" s="83" t="s">
        <v>313</v>
      </c>
      <c r="F3812" s="82">
        <v>-14.543948048549995</v>
      </c>
      <c r="G3812" s="81">
        <v>0</v>
      </c>
      <c r="H3812" s="80">
        <v>0</v>
      </c>
    </row>
    <row r="3813" spans="2:8" x14ac:dyDescent="0.6">
      <c r="B3813" s="75" t="s">
        <v>178</v>
      </c>
      <c r="C3813" s="75" t="str">
        <f t="shared" si="59"/>
        <v>South Carolina S.GA Sedimentary Prov</v>
      </c>
      <c r="D3813" s="97" t="s">
        <v>381</v>
      </c>
      <c r="E3813" s="83" t="s">
        <v>312</v>
      </c>
      <c r="F3813" s="82">
        <v>-9.7026320323666617</v>
      </c>
      <c r="G3813" s="81">
        <v>0</v>
      </c>
      <c r="H3813" s="80">
        <v>0</v>
      </c>
    </row>
    <row r="3814" spans="2:8" x14ac:dyDescent="0.6">
      <c r="B3814" s="75" t="s">
        <v>178</v>
      </c>
      <c r="C3814" s="75" t="str">
        <f t="shared" si="59"/>
        <v>South Carolina S.GA Sedimentary Prov</v>
      </c>
      <c r="D3814" s="97" t="s">
        <v>381</v>
      </c>
      <c r="E3814" s="83" t="s">
        <v>311</v>
      </c>
      <c r="F3814" s="82">
        <v>-9.6926320323666619</v>
      </c>
      <c r="G3814" s="81">
        <v>0</v>
      </c>
      <c r="H3814" s="80">
        <v>0</v>
      </c>
    </row>
    <row r="3815" spans="2:8" x14ac:dyDescent="0.6">
      <c r="B3815" s="75" t="s">
        <v>178</v>
      </c>
      <c r="C3815" s="75" t="str">
        <f t="shared" si="59"/>
        <v>South Carolina S.GA Sedimentary Prov</v>
      </c>
      <c r="D3815" s="97" t="s">
        <v>381</v>
      </c>
      <c r="E3815" s="83" t="s">
        <v>310</v>
      </c>
      <c r="F3815" s="82">
        <v>-4.8513160161833309</v>
      </c>
      <c r="G3815" s="81">
        <v>0</v>
      </c>
      <c r="H3815" s="80">
        <v>0</v>
      </c>
    </row>
    <row r="3816" spans="2:8" x14ac:dyDescent="0.6">
      <c r="B3816" s="75" t="s">
        <v>178</v>
      </c>
      <c r="C3816" s="75" t="str">
        <f t="shared" si="59"/>
        <v>South Carolina S.GA Sedimentary Prov</v>
      </c>
      <c r="D3816" s="97" t="s">
        <v>381</v>
      </c>
      <c r="E3816" s="83" t="s">
        <v>309</v>
      </c>
      <c r="F3816" s="82">
        <v>-4.8413160161833311</v>
      </c>
      <c r="G3816" s="81">
        <v>0</v>
      </c>
      <c r="H3816" s="80">
        <v>0</v>
      </c>
    </row>
    <row r="3817" spans="2:8" x14ac:dyDescent="0.6">
      <c r="B3817" s="75" t="s">
        <v>178</v>
      </c>
      <c r="C3817" s="75" t="str">
        <f t="shared" si="59"/>
        <v>South Carolina S.GA Sedimentary Prov</v>
      </c>
      <c r="D3817" s="97" t="s">
        <v>381</v>
      </c>
      <c r="E3817" s="83" t="s">
        <v>308</v>
      </c>
      <c r="F3817" s="82">
        <v>0</v>
      </c>
      <c r="G3817" s="81">
        <v>0</v>
      </c>
      <c r="H3817" s="80">
        <v>0</v>
      </c>
    </row>
    <row r="3818" spans="2:8" x14ac:dyDescent="0.6">
      <c r="B3818" s="75" t="s">
        <v>178</v>
      </c>
      <c r="C3818" s="75" t="str">
        <f t="shared" si="59"/>
        <v>South Carolina S.GA Sedimentary Prov</v>
      </c>
      <c r="D3818" s="97" t="s">
        <v>381</v>
      </c>
      <c r="E3818" s="83" t="s">
        <v>307</v>
      </c>
      <c r="F3818" s="82">
        <v>0.01</v>
      </c>
      <c r="G3818" s="81">
        <v>0</v>
      </c>
      <c r="H3818" s="80">
        <v>0</v>
      </c>
    </row>
    <row r="3819" spans="2:8" x14ac:dyDescent="0.6">
      <c r="B3819" s="75" t="s">
        <v>178</v>
      </c>
      <c r="C3819" s="75" t="str">
        <f t="shared" si="59"/>
        <v>South Carolina S.GA Sedimentary Prov</v>
      </c>
      <c r="D3819" s="97" t="s">
        <v>381</v>
      </c>
      <c r="E3819" s="83" t="s">
        <v>306</v>
      </c>
      <c r="F3819" s="82">
        <v>4.8513160161833309</v>
      </c>
      <c r="G3819" s="81">
        <v>0</v>
      </c>
      <c r="H3819" s="80">
        <v>0</v>
      </c>
    </row>
    <row r="3820" spans="2:8" x14ac:dyDescent="0.6">
      <c r="B3820" s="75" t="s">
        <v>178</v>
      </c>
      <c r="C3820" s="75" t="str">
        <f t="shared" si="59"/>
        <v>South Carolina S.GA Sedimentary Prov</v>
      </c>
      <c r="D3820" s="97" t="s">
        <v>381</v>
      </c>
      <c r="E3820" s="83" t="s">
        <v>305</v>
      </c>
      <c r="F3820" s="82">
        <v>4.8613160161833306</v>
      </c>
      <c r="G3820" s="81">
        <v>13.119541230716228</v>
      </c>
      <c r="H3820" s="80">
        <v>655.97706153581146</v>
      </c>
    </row>
    <row r="3821" spans="2:8" x14ac:dyDescent="0.6">
      <c r="B3821" s="75" t="s">
        <v>178</v>
      </c>
      <c r="C3821" s="75" t="str">
        <f t="shared" si="59"/>
        <v>South Carolina S.GA Sedimentary Prov</v>
      </c>
      <c r="D3821" s="97" t="s">
        <v>381</v>
      </c>
      <c r="E3821" s="83" t="s">
        <v>304</v>
      </c>
      <c r="F3821" s="82">
        <v>9.7026320323666617</v>
      </c>
      <c r="G3821" s="81">
        <v>0</v>
      </c>
      <c r="H3821" s="80">
        <v>0</v>
      </c>
    </row>
    <row r="3822" spans="2:8" x14ac:dyDescent="0.6">
      <c r="B3822" s="75" t="s">
        <v>178</v>
      </c>
      <c r="C3822" s="75" t="str">
        <f t="shared" si="59"/>
        <v>South Carolina S.GA Sedimentary Prov</v>
      </c>
      <c r="D3822" s="97" t="s">
        <v>381</v>
      </c>
      <c r="E3822" s="83" t="s">
        <v>303</v>
      </c>
      <c r="F3822" s="82">
        <v>9.7126320323666615</v>
      </c>
      <c r="G3822" s="81">
        <v>0.16188685419684742</v>
      </c>
      <c r="H3822" s="80">
        <v>8.0943427098423708</v>
      </c>
    </row>
    <row r="3823" spans="2:8" x14ac:dyDescent="0.6">
      <c r="B3823" s="75" t="s">
        <v>178</v>
      </c>
      <c r="C3823" s="75" t="str">
        <f t="shared" si="59"/>
        <v>South Carolina S.GA Sedimentary Prov</v>
      </c>
      <c r="D3823" s="97" t="s">
        <v>381</v>
      </c>
      <c r="E3823" s="83" t="s">
        <v>302</v>
      </c>
      <c r="F3823" s="82">
        <v>14.553948048549994</v>
      </c>
      <c r="G3823" s="81">
        <v>0</v>
      </c>
      <c r="H3823" s="80">
        <v>0</v>
      </c>
    </row>
    <row r="3824" spans="2:8" x14ac:dyDescent="0.6">
      <c r="B3824" s="75" t="s">
        <v>178</v>
      </c>
      <c r="C3824" s="75" t="str">
        <f t="shared" si="59"/>
        <v>South Carolina S.GA Sedimentary Prov</v>
      </c>
      <c r="D3824" s="97" t="s">
        <v>381</v>
      </c>
      <c r="E3824" s="83" t="s">
        <v>301</v>
      </c>
      <c r="F3824" s="82">
        <v>14.563948048549994</v>
      </c>
      <c r="G3824" s="81">
        <v>0</v>
      </c>
      <c r="H3824" s="80">
        <v>0</v>
      </c>
    </row>
    <row r="3825" spans="2:8" x14ac:dyDescent="0.6">
      <c r="B3825" s="75" t="s">
        <v>178</v>
      </c>
      <c r="C3825" s="75" t="str">
        <f t="shared" si="59"/>
        <v>South Carolina S.GA Sedimentary Prov</v>
      </c>
      <c r="D3825" s="97" t="s">
        <v>381</v>
      </c>
      <c r="E3825" s="83" t="s">
        <v>300</v>
      </c>
      <c r="F3825" s="82">
        <v>19.405264064733323</v>
      </c>
      <c r="G3825" s="81">
        <v>0</v>
      </c>
      <c r="H3825" s="80">
        <v>0</v>
      </c>
    </row>
    <row r="3826" spans="2:8" x14ac:dyDescent="0.6">
      <c r="B3826" s="75" t="s">
        <v>178</v>
      </c>
      <c r="C3826" s="75" t="str">
        <f t="shared" si="59"/>
        <v>South Carolina S.GA Sedimentary Prov</v>
      </c>
      <c r="D3826" s="97" t="s">
        <v>381</v>
      </c>
      <c r="E3826" s="83" t="s">
        <v>299</v>
      </c>
      <c r="F3826" s="82">
        <v>19.415264064733325</v>
      </c>
      <c r="G3826" s="81">
        <v>0</v>
      </c>
      <c r="H3826" s="80">
        <v>0</v>
      </c>
    </row>
    <row r="3827" spans="2:8" x14ac:dyDescent="0.6">
      <c r="B3827" s="75" t="s">
        <v>178</v>
      </c>
      <c r="C3827" s="75" t="str">
        <f t="shared" si="59"/>
        <v>South Carolina S.GA Sedimentary Prov</v>
      </c>
      <c r="D3827" s="97" t="s">
        <v>381</v>
      </c>
      <c r="E3827" s="83" t="s">
        <v>298</v>
      </c>
      <c r="F3827" s="82">
        <v>24.256580080916656</v>
      </c>
      <c r="G3827" s="81">
        <v>0</v>
      </c>
      <c r="H3827" s="80">
        <v>0</v>
      </c>
    </row>
    <row r="3828" spans="2:8" x14ac:dyDescent="0.6">
      <c r="B3828" s="75" t="s">
        <v>178</v>
      </c>
      <c r="C3828" s="75" t="str">
        <f t="shared" si="59"/>
        <v>South Carolina S.GA Sedimentary Prov</v>
      </c>
      <c r="D3828" s="97" t="s">
        <v>381</v>
      </c>
      <c r="E3828" s="83" t="s">
        <v>297</v>
      </c>
      <c r="F3828" s="82">
        <v>24.266580080916658</v>
      </c>
      <c r="G3828" s="81">
        <v>0</v>
      </c>
      <c r="H3828" s="80">
        <v>0</v>
      </c>
    </row>
    <row r="3829" spans="2:8" x14ac:dyDescent="0.6">
      <c r="B3829" s="75" t="s">
        <v>178</v>
      </c>
      <c r="C3829" s="75" t="str">
        <f t="shared" si="59"/>
        <v>South Carolina S.GA Sedimentary Prov</v>
      </c>
      <c r="D3829" s="97" t="s">
        <v>381</v>
      </c>
      <c r="E3829" s="83" t="s">
        <v>296</v>
      </c>
      <c r="F3829" s="82">
        <v>29.107896097099989</v>
      </c>
      <c r="G3829" s="81">
        <v>0</v>
      </c>
      <c r="H3829" s="80">
        <v>0</v>
      </c>
    </row>
    <row r="3830" spans="2:8" x14ac:dyDescent="0.6">
      <c r="B3830" s="75" t="s">
        <v>178</v>
      </c>
      <c r="C3830" s="75" t="str">
        <f t="shared" si="59"/>
        <v>South Carolina S.GA Sedimentary Prov</v>
      </c>
      <c r="D3830" s="97" t="s">
        <v>381</v>
      </c>
      <c r="E3830" s="83" t="s">
        <v>295</v>
      </c>
      <c r="F3830" s="82">
        <v>29.11789609709999</v>
      </c>
      <c r="G3830" s="81">
        <v>0</v>
      </c>
      <c r="H3830" s="80">
        <v>0</v>
      </c>
    </row>
    <row r="3831" spans="2:8" x14ac:dyDescent="0.6">
      <c r="B3831" s="75" t="s">
        <v>178</v>
      </c>
      <c r="C3831" s="75" t="str">
        <f t="shared" si="59"/>
        <v>South Carolina S.GA Sedimentary Prov</v>
      </c>
      <c r="D3831" s="97" t="s">
        <v>381</v>
      </c>
      <c r="E3831" s="83" t="s">
        <v>294</v>
      </c>
      <c r="F3831" s="82">
        <v>33.959212113283321</v>
      </c>
      <c r="G3831" s="81">
        <v>0</v>
      </c>
      <c r="H3831" s="80">
        <v>0</v>
      </c>
    </row>
    <row r="3832" spans="2:8" x14ac:dyDescent="0.6">
      <c r="B3832" s="75" t="s">
        <v>178</v>
      </c>
      <c r="C3832" s="75" t="str">
        <f t="shared" si="59"/>
        <v>South Carolina S.GA Sedimentary Prov</v>
      </c>
      <c r="D3832" s="97" t="s">
        <v>381</v>
      </c>
      <c r="E3832" s="83" t="s">
        <v>293</v>
      </c>
      <c r="F3832" s="82">
        <v>33.969212113283319</v>
      </c>
      <c r="G3832" s="81">
        <v>0</v>
      </c>
      <c r="H3832" s="80">
        <v>0</v>
      </c>
    </row>
    <row r="3833" spans="2:8" x14ac:dyDescent="0.6">
      <c r="B3833" s="75" t="s">
        <v>178</v>
      </c>
      <c r="C3833" s="75" t="str">
        <f t="shared" si="59"/>
        <v>South Carolina S.GA Sedimentary Prov</v>
      </c>
      <c r="D3833" s="97" t="s">
        <v>381</v>
      </c>
      <c r="E3833" s="83" t="s">
        <v>292</v>
      </c>
      <c r="F3833" s="82">
        <v>38.810528129466647</v>
      </c>
      <c r="G3833" s="81">
        <v>0</v>
      </c>
      <c r="H3833" s="80">
        <v>0</v>
      </c>
    </row>
    <row r="3834" spans="2:8" x14ac:dyDescent="0.6">
      <c r="B3834" s="75" t="s">
        <v>178</v>
      </c>
      <c r="C3834" s="75" t="str">
        <f t="shared" si="59"/>
        <v>South Carolina S.GA Sedimentary Prov</v>
      </c>
      <c r="D3834" s="97" t="s">
        <v>381</v>
      </c>
      <c r="E3834" s="83" t="s">
        <v>291</v>
      </c>
      <c r="F3834" s="82">
        <v>38.820528129466645</v>
      </c>
      <c r="G3834" s="81">
        <v>0</v>
      </c>
      <c r="H3834" s="80">
        <v>0</v>
      </c>
    </row>
    <row r="3835" spans="2:8" x14ac:dyDescent="0.6">
      <c r="B3835" s="75" t="s">
        <v>178</v>
      </c>
      <c r="C3835" s="75" t="str">
        <f t="shared" si="59"/>
        <v>South Carolina S.GA Sedimentary Prov</v>
      </c>
      <c r="D3835" s="97" t="s">
        <v>381</v>
      </c>
      <c r="E3835" s="83" t="s">
        <v>290</v>
      </c>
      <c r="F3835" s="82">
        <v>43.66184414564998</v>
      </c>
      <c r="G3835" s="81">
        <v>0</v>
      </c>
      <c r="H3835" s="80">
        <v>0</v>
      </c>
    </row>
    <row r="3836" spans="2:8" x14ac:dyDescent="0.6">
      <c r="B3836" s="75" t="s">
        <v>178</v>
      </c>
      <c r="C3836" s="75" t="str">
        <f t="shared" si="59"/>
        <v>South Carolina S.GA Sedimentary Prov</v>
      </c>
      <c r="D3836" s="97" t="s">
        <v>381</v>
      </c>
      <c r="E3836" s="83" t="s">
        <v>289</v>
      </c>
      <c r="F3836" s="82">
        <v>43.671844145649978</v>
      </c>
      <c r="G3836" s="81">
        <v>0</v>
      </c>
      <c r="H3836" s="80">
        <v>0</v>
      </c>
    </row>
    <row r="3837" spans="2:8" x14ac:dyDescent="0.6">
      <c r="B3837" s="75" t="s">
        <v>178</v>
      </c>
      <c r="C3837" s="75" t="str">
        <f t="shared" si="59"/>
        <v>South Carolina S.GA Sedimentary Prov</v>
      </c>
      <c r="D3837" s="97" t="s">
        <v>381</v>
      </c>
      <c r="E3837" s="83" t="s">
        <v>288</v>
      </c>
      <c r="F3837" s="82">
        <v>48.513160161833312</v>
      </c>
      <c r="G3837" s="81">
        <v>0</v>
      </c>
      <c r="H3837" s="80">
        <v>0</v>
      </c>
    </row>
    <row r="3838" spans="2:8" x14ac:dyDescent="0.6">
      <c r="B3838" s="75" t="s">
        <v>178</v>
      </c>
      <c r="C3838" s="75" t="str">
        <f t="shared" si="59"/>
        <v>South Carolina S.GA Sedimentary Prov</v>
      </c>
      <c r="D3838" s="97" t="s">
        <v>381</v>
      </c>
      <c r="E3838" s="83" t="s">
        <v>287</v>
      </c>
      <c r="F3838" s="82">
        <v>48.52316016183331</v>
      </c>
      <c r="G3838" s="81">
        <v>0</v>
      </c>
      <c r="H3838" s="80">
        <v>0</v>
      </c>
    </row>
    <row r="3839" spans="2:8" x14ac:dyDescent="0.6">
      <c r="B3839" s="75" t="s">
        <v>178</v>
      </c>
      <c r="C3839" s="75" t="str">
        <f t="shared" si="59"/>
        <v>South Carolina S.GA Sedimentary Prov</v>
      </c>
      <c r="D3839" s="97" t="s">
        <v>381</v>
      </c>
      <c r="E3839" s="83" t="s">
        <v>286</v>
      </c>
      <c r="F3839" s="82">
        <v>53.364476178016645</v>
      </c>
      <c r="G3839" s="81">
        <v>0</v>
      </c>
      <c r="H3839" s="80">
        <v>0</v>
      </c>
    </row>
    <row r="3840" spans="2:8" x14ac:dyDescent="0.6">
      <c r="B3840" s="75" t="s">
        <v>178</v>
      </c>
      <c r="C3840" s="75" t="str">
        <f t="shared" si="59"/>
        <v>South Carolina S.GA Sedimentary Prov</v>
      </c>
      <c r="D3840" s="97" t="s">
        <v>381</v>
      </c>
      <c r="E3840" s="83" t="s">
        <v>285</v>
      </c>
      <c r="F3840" s="82">
        <v>53.374476178016643</v>
      </c>
      <c r="G3840" s="81">
        <v>0</v>
      </c>
      <c r="H3840" s="80">
        <v>0</v>
      </c>
    </row>
    <row r="3841" spans="2:8" x14ac:dyDescent="0.6">
      <c r="B3841" s="75" t="s">
        <v>178</v>
      </c>
      <c r="C3841" s="75" t="str">
        <f t="shared" si="59"/>
        <v>South Carolina S.GA Sedimentary Prov</v>
      </c>
      <c r="D3841" s="97" t="s">
        <v>381</v>
      </c>
      <c r="E3841" s="83" t="s">
        <v>284</v>
      </c>
      <c r="F3841" s="82">
        <v>58.215792194199977</v>
      </c>
      <c r="G3841" s="81">
        <v>0</v>
      </c>
      <c r="H3841" s="80">
        <v>0</v>
      </c>
    </row>
    <row r="3842" spans="2:8" ht="13.75" thickBot="1" x14ac:dyDescent="0.75">
      <c r="B3842" s="75" t="s">
        <v>178</v>
      </c>
      <c r="C3842" s="75" t="str">
        <f t="shared" si="59"/>
        <v>South Carolina S.GA Sedimentary Prov</v>
      </c>
      <c r="D3842" s="98" t="s">
        <v>381</v>
      </c>
      <c r="E3842" s="79" t="s">
        <v>282</v>
      </c>
      <c r="F3842" s="78">
        <v>58.225792194199975</v>
      </c>
      <c r="G3842" s="77">
        <v>0</v>
      </c>
      <c r="H3842" s="76">
        <v>0</v>
      </c>
    </row>
    <row r="3843" spans="2:8" x14ac:dyDescent="0.6">
      <c r="B3843" s="75" t="s">
        <v>180</v>
      </c>
      <c r="C3843" s="75" t="str">
        <f t="shared" si="59"/>
        <v>South Dakota Powder River Basin</v>
      </c>
      <c r="D3843" s="96" t="s">
        <v>380</v>
      </c>
      <c r="E3843" s="87" t="s">
        <v>320</v>
      </c>
      <c r="F3843" s="86">
        <v>-29.107896097099989</v>
      </c>
      <c r="G3843" s="85">
        <v>0</v>
      </c>
      <c r="H3843" s="84">
        <v>0</v>
      </c>
    </row>
    <row r="3844" spans="2:8" x14ac:dyDescent="0.6">
      <c r="B3844" s="75" t="s">
        <v>180</v>
      </c>
      <c r="C3844" s="75" t="str">
        <f t="shared" si="59"/>
        <v>South Dakota Powder River Basin</v>
      </c>
      <c r="D3844" s="97" t="s">
        <v>380</v>
      </c>
      <c r="E3844" s="83" t="s">
        <v>319</v>
      </c>
      <c r="F3844" s="82">
        <v>-29.097896097099987</v>
      </c>
      <c r="G3844" s="81">
        <v>0</v>
      </c>
      <c r="H3844" s="80">
        <v>0</v>
      </c>
    </row>
    <row r="3845" spans="2:8" x14ac:dyDescent="0.6">
      <c r="B3845" s="75" t="s">
        <v>180</v>
      </c>
      <c r="C3845" s="75" t="str">
        <f t="shared" ref="C3845:C3908" si="60">IF(D3845="",C3844,D3845)</f>
        <v>South Dakota Powder River Basin</v>
      </c>
      <c r="D3845" s="97" t="s">
        <v>380</v>
      </c>
      <c r="E3845" s="83" t="s">
        <v>318</v>
      </c>
      <c r="F3845" s="82">
        <v>-24.256580080916656</v>
      </c>
      <c r="G3845" s="81">
        <v>0</v>
      </c>
      <c r="H3845" s="80">
        <v>0</v>
      </c>
    </row>
    <row r="3846" spans="2:8" x14ac:dyDescent="0.6">
      <c r="B3846" s="75" t="s">
        <v>180</v>
      </c>
      <c r="C3846" s="75" t="str">
        <f t="shared" si="60"/>
        <v>South Dakota Powder River Basin</v>
      </c>
      <c r="D3846" s="97" t="s">
        <v>380</v>
      </c>
      <c r="E3846" s="83" t="s">
        <v>317</v>
      </c>
      <c r="F3846" s="82">
        <v>-24.246580080916655</v>
      </c>
      <c r="G3846" s="81">
        <v>0</v>
      </c>
      <c r="H3846" s="80">
        <v>0</v>
      </c>
    </row>
    <row r="3847" spans="2:8" x14ac:dyDescent="0.6">
      <c r="B3847" s="75" t="s">
        <v>180</v>
      </c>
      <c r="C3847" s="75" t="str">
        <f t="shared" si="60"/>
        <v>South Dakota Powder River Basin</v>
      </c>
      <c r="D3847" s="97" t="s">
        <v>380</v>
      </c>
      <c r="E3847" s="83" t="s">
        <v>316</v>
      </c>
      <c r="F3847" s="82">
        <v>-19.405264064733323</v>
      </c>
      <c r="G3847" s="81">
        <v>0</v>
      </c>
      <c r="H3847" s="80">
        <v>0</v>
      </c>
    </row>
    <row r="3848" spans="2:8" x14ac:dyDescent="0.6">
      <c r="B3848" s="75" t="s">
        <v>180</v>
      </c>
      <c r="C3848" s="75" t="str">
        <f t="shared" si="60"/>
        <v>South Dakota Powder River Basin</v>
      </c>
      <c r="D3848" s="97" t="s">
        <v>380</v>
      </c>
      <c r="E3848" s="83" t="s">
        <v>315</v>
      </c>
      <c r="F3848" s="82">
        <v>-19.395264064733322</v>
      </c>
      <c r="G3848" s="81">
        <v>0</v>
      </c>
      <c r="H3848" s="80">
        <v>0</v>
      </c>
    </row>
    <row r="3849" spans="2:8" x14ac:dyDescent="0.6">
      <c r="B3849" s="75" t="s">
        <v>180</v>
      </c>
      <c r="C3849" s="75" t="str">
        <f t="shared" si="60"/>
        <v>South Dakota Powder River Basin</v>
      </c>
      <c r="D3849" s="97" t="s">
        <v>380</v>
      </c>
      <c r="E3849" s="83" t="s">
        <v>314</v>
      </c>
      <c r="F3849" s="82">
        <v>-14.553948048549994</v>
      </c>
      <c r="G3849" s="81">
        <v>0</v>
      </c>
      <c r="H3849" s="80">
        <v>0</v>
      </c>
    </row>
    <row r="3850" spans="2:8" x14ac:dyDescent="0.6">
      <c r="B3850" s="75" t="s">
        <v>180</v>
      </c>
      <c r="C3850" s="75" t="str">
        <f t="shared" si="60"/>
        <v>South Dakota Powder River Basin</v>
      </c>
      <c r="D3850" s="97" t="s">
        <v>380</v>
      </c>
      <c r="E3850" s="83" t="s">
        <v>313</v>
      </c>
      <c r="F3850" s="82">
        <v>-14.543948048549995</v>
      </c>
      <c r="G3850" s="81">
        <v>0</v>
      </c>
      <c r="H3850" s="80">
        <v>0</v>
      </c>
    </row>
    <row r="3851" spans="2:8" x14ac:dyDescent="0.6">
      <c r="B3851" s="75" t="s">
        <v>180</v>
      </c>
      <c r="C3851" s="75" t="str">
        <f t="shared" si="60"/>
        <v>South Dakota Powder River Basin</v>
      </c>
      <c r="D3851" s="97" t="s">
        <v>380</v>
      </c>
      <c r="E3851" s="83" t="s">
        <v>312</v>
      </c>
      <c r="F3851" s="82">
        <v>-9.7026320323666617</v>
      </c>
      <c r="G3851" s="81">
        <v>0</v>
      </c>
      <c r="H3851" s="80">
        <v>0</v>
      </c>
    </row>
    <row r="3852" spans="2:8" x14ac:dyDescent="0.6">
      <c r="B3852" s="75" t="s">
        <v>180</v>
      </c>
      <c r="C3852" s="75" t="str">
        <f t="shared" si="60"/>
        <v>South Dakota Powder River Basin</v>
      </c>
      <c r="D3852" s="97" t="s">
        <v>380</v>
      </c>
      <c r="E3852" s="83" t="s">
        <v>311</v>
      </c>
      <c r="F3852" s="82">
        <v>-9.6926320323666619</v>
      </c>
      <c r="G3852" s="81">
        <v>0</v>
      </c>
      <c r="H3852" s="80">
        <v>0</v>
      </c>
    </row>
    <row r="3853" spans="2:8" x14ac:dyDescent="0.6">
      <c r="B3853" s="75" t="s">
        <v>180</v>
      </c>
      <c r="C3853" s="75" t="str">
        <f t="shared" si="60"/>
        <v>South Dakota Powder River Basin</v>
      </c>
      <c r="D3853" s="97" t="s">
        <v>380</v>
      </c>
      <c r="E3853" s="83" t="s">
        <v>310</v>
      </c>
      <c r="F3853" s="82">
        <v>-4.8513160161833309</v>
      </c>
      <c r="G3853" s="81">
        <v>0</v>
      </c>
      <c r="H3853" s="80">
        <v>0</v>
      </c>
    </row>
    <row r="3854" spans="2:8" x14ac:dyDescent="0.6">
      <c r="B3854" s="75" t="s">
        <v>180</v>
      </c>
      <c r="C3854" s="75" t="str">
        <f t="shared" si="60"/>
        <v>South Dakota Powder River Basin</v>
      </c>
      <c r="D3854" s="97" t="s">
        <v>380</v>
      </c>
      <c r="E3854" s="83" t="s">
        <v>309</v>
      </c>
      <c r="F3854" s="82">
        <v>-4.8413160161833311</v>
      </c>
      <c r="G3854" s="81">
        <v>0</v>
      </c>
      <c r="H3854" s="80">
        <v>0</v>
      </c>
    </row>
    <row r="3855" spans="2:8" x14ac:dyDescent="0.6">
      <c r="B3855" s="75" t="s">
        <v>180</v>
      </c>
      <c r="C3855" s="75" t="str">
        <f t="shared" si="60"/>
        <v>South Dakota Powder River Basin</v>
      </c>
      <c r="D3855" s="97" t="s">
        <v>380</v>
      </c>
      <c r="E3855" s="83" t="s">
        <v>308</v>
      </c>
      <c r="F3855" s="82">
        <v>0</v>
      </c>
      <c r="G3855" s="81">
        <v>0</v>
      </c>
      <c r="H3855" s="80">
        <v>0</v>
      </c>
    </row>
    <row r="3856" spans="2:8" x14ac:dyDescent="0.6">
      <c r="B3856" s="75" t="s">
        <v>180</v>
      </c>
      <c r="C3856" s="75" t="str">
        <f t="shared" si="60"/>
        <v>South Dakota Powder River Basin</v>
      </c>
      <c r="D3856" s="97" t="s">
        <v>380</v>
      </c>
      <c r="E3856" s="83" t="s">
        <v>307</v>
      </c>
      <c r="F3856" s="82">
        <v>0.01</v>
      </c>
      <c r="G3856" s="81">
        <v>0</v>
      </c>
      <c r="H3856" s="80">
        <v>0</v>
      </c>
    </row>
    <row r="3857" spans="2:8" x14ac:dyDescent="0.6">
      <c r="B3857" s="75" t="s">
        <v>180</v>
      </c>
      <c r="C3857" s="75" t="str">
        <f t="shared" si="60"/>
        <v>South Dakota Powder River Basin</v>
      </c>
      <c r="D3857" s="97" t="s">
        <v>380</v>
      </c>
      <c r="E3857" s="83" t="s">
        <v>306</v>
      </c>
      <c r="F3857" s="82">
        <v>4.8513160161833309</v>
      </c>
      <c r="G3857" s="81">
        <v>0</v>
      </c>
      <c r="H3857" s="80">
        <v>0</v>
      </c>
    </row>
    <row r="3858" spans="2:8" x14ac:dyDescent="0.6">
      <c r="B3858" s="75" t="s">
        <v>180</v>
      </c>
      <c r="C3858" s="75" t="str">
        <f t="shared" si="60"/>
        <v>South Dakota Powder River Basin</v>
      </c>
      <c r="D3858" s="97" t="s">
        <v>380</v>
      </c>
      <c r="E3858" s="83" t="s">
        <v>305</v>
      </c>
      <c r="F3858" s="82">
        <v>4.8613160161833306</v>
      </c>
      <c r="G3858" s="81">
        <v>0</v>
      </c>
      <c r="H3858" s="80">
        <v>0</v>
      </c>
    </row>
    <row r="3859" spans="2:8" x14ac:dyDescent="0.6">
      <c r="B3859" s="75" t="s">
        <v>180</v>
      </c>
      <c r="C3859" s="75" t="str">
        <f t="shared" si="60"/>
        <v>South Dakota Powder River Basin</v>
      </c>
      <c r="D3859" s="97" t="s">
        <v>380</v>
      </c>
      <c r="E3859" s="83" t="s">
        <v>304</v>
      </c>
      <c r="F3859" s="82">
        <v>9.7026320323666617</v>
      </c>
      <c r="G3859" s="81">
        <v>0</v>
      </c>
      <c r="H3859" s="80">
        <v>0</v>
      </c>
    </row>
    <row r="3860" spans="2:8" x14ac:dyDescent="0.6">
      <c r="B3860" s="75" t="s">
        <v>180</v>
      </c>
      <c r="C3860" s="75" t="str">
        <f t="shared" si="60"/>
        <v>South Dakota Powder River Basin</v>
      </c>
      <c r="D3860" s="97" t="s">
        <v>380</v>
      </c>
      <c r="E3860" s="83" t="s">
        <v>303</v>
      </c>
      <c r="F3860" s="82">
        <v>9.7126320323666615</v>
      </c>
      <c r="G3860" s="81">
        <v>0.60572915097234903</v>
      </c>
      <c r="H3860" s="80">
        <v>30.286457548617449</v>
      </c>
    </row>
    <row r="3861" spans="2:8" x14ac:dyDescent="0.6">
      <c r="B3861" s="75" t="s">
        <v>180</v>
      </c>
      <c r="C3861" s="75" t="str">
        <f t="shared" si="60"/>
        <v>South Dakota Powder River Basin</v>
      </c>
      <c r="D3861" s="97" t="s">
        <v>380</v>
      </c>
      <c r="E3861" s="83" t="s">
        <v>302</v>
      </c>
      <c r="F3861" s="82">
        <v>14.553948048549994</v>
      </c>
      <c r="G3861" s="81">
        <v>0</v>
      </c>
      <c r="H3861" s="80">
        <v>0</v>
      </c>
    </row>
    <row r="3862" spans="2:8" x14ac:dyDescent="0.6">
      <c r="B3862" s="75" t="s">
        <v>180</v>
      </c>
      <c r="C3862" s="75" t="str">
        <f t="shared" si="60"/>
        <v>South Dakota Powder River Basin</v>
      </c>
      <c r="D3862" s="97" t="s">
        <v>380</v>
      </c>
      <c r="E3862" s="83" t="s">
        <v>301</v>
      </c>
      <c r="F3862" s="82">
        <v>14.563948048549994</v>
      </c>
      <c r="G3862" s="81">
        <v>0.16995153258507895</v>
      </c>
      <c r="H3862" s="80">
        <v>8.4975766292539472</v>
      </c>
    </row>
    <row r="3863" spans="2:8" x14ac:dyDescent="0.6">
      <c r="B3863" s="75" t="s">
        <v>180</v>
      </c>
      <c r="C3863" s="75" t="str">
        <f t="shared" si="60"/>
        <v>South Dakota Powder River Basin</v>
      </c>
      <c r="D3863" s="97" t="s">
        <v>380</v>
      </c>
      <c r="E3863" s="83" t="s">
        <v>300</v>
      </c>
      <c r="F3863" s="82">
        <v>19.405264064733323</v>
      </c>
      <c r="G3863" s="81">
        <v>0</v>
      </c>
      <c r="H3863" s="80">
        <v>0</v>
      </c>
    </row>
    <row r="3864" spans="2:8" x14ac:dyDescent="0.6">
      <c r="B3864" s="75" t="s">
        <v>180</v>
      </c>
      <c r="C3864" s="75" t="str">
        <f t="shared" si="60"/>
        <v>South Dakota Powder River Basin</v>
      </c>
      <c r="D3864" s="97" t="s">
        <v>380</v>
      </c>
      <c r="E3864" s="83" t="s">
        <v>299</v>
      </c>
      <c r="F3864" s="82">
        <v>19.415264064733325</v>
      </c>
      <c r="G3864" s="81">
        <v>0</v>
      </c>
      <c r="H3864" s="80">
        <v>0</v>
      </c>
    </row>
    <row r="3865" spans="2:8" x14ac:dyDescent="0.6">
      <c r="B3865" s="75" t="s">
        <v>180</v>
      </c>
      <c r="C3865" s="75" t="str">
        <f t="shared" si="60"/>
        <v>South Dakota Powder River Basin</v>
      </c>
      <c r="D3865" s="97" t="s">
        <v>380</v>
      </c>
      <c r="E3865" s="83" t="s">
        <v>298</v>
      </c>
      <c r="F3865" s="82">
        <v>24.256580080916656</v>
      </c>
      <c r="G3865" s="81">
        <v>0</v>
      </c>
      <c r="H3865" s="80">
        <v>0</v>
      </c>
    </row>
    <row r="3866" spans="2:8" x14ac:dyDescent="0.6">
      <c r="B3866" s="75" t="s">
        <v>180</v>
      </c>
      <c r="C3866" s="75" t="str">
        <f t="shared" si="60"/>
        <v>South Dakota Powder River Basin</v>
      </c>
      <c r="D3866" s="97" t="s">
        <v>380</v>
      </c>
      <c r="E3866" s="83" t="s">
        <v>297</v>
      </c>
      <c r="F3866" s="82">
        <v>24.266580080916658</v>
      </c>
      <c r="G3866" s="81">
        <v>0</v>
      </c>
      <c r="H3866" s="80">
        <v>0</v>
      </c>
    </row>
    <row r="3867" spans="2:8" x14ac:dyDescent="0.6">
      <c r="B3867" s="75" t="s">
        <v>180</v>
      </c>
      <c r="C3867" s="75" t="str">
        <f t="shared" si="60"/>
        <v>South Dakota Powder River Basin</v>
      </c>
      <c r="D3867" s="97" t="s">
        <v>380</v>
      </c>
      <c r="E3867" s="83" t="s">
        <v>296</v>
      </c>
      <c r="F3867" s="82">
        <v>29.107896097099989</v>
      </c>
      <c r="G3867" s="81">
        <v>0</v>
      </c>
      <c r="H3867" s="80">
        <v>0</v>
      </c>
    </row>
    <row r="3868" spans="2:8" x14ac:dyDescent="0.6">
      <c r="B3868" s="75" t="s">
        <v>180</v>
      </c>
      <c r="C3868" s="75" t="str">
        <f t="shared" si="60"/>
        <v>South Dakota Powder River Basin</v>
      </c>
      <c r="D3868" s="97" t="s">
        <v>380</v>
      </c>
      <c r="E3868" s="83" t="s">
        <v>295</v>
      </c>
      <c r="F3868" s="82">
        <v>29.11789609709999</v>
      </c>
      <c r="G3868" s="81">
        <v>0</v>
      </c>
      <c r="H3868" s="80">
        <v>0</v>
      </c>
    </row>
    <row r="3869" spans="2:8" x14ac:dyDescent="0.6">
      <c r="B3869" s="75" t="s">
        <v>180</v>
      </c>
      <c r="C3869" s="75" t="str">
        <f t="shared" si="60"/>
        <v>South Dakota Powder River Basin</v>
      </c>
      <c r="D3869" s="97" t="s">
        <v>380</v>
      </c>
      <c r="E3869" s="83" t="s">
        <v>294</v>
      </c>
      <c r="F3869" s="82">
        <v>33.959212113283321</v>
      </c>
      <c r="G3869" s="81">
        <v>0</v>
      </c>
      <c r="H3869" s="80">
        <v>0</v>
      </c>
    </row>
    <row r="3870" spans="2:8" x14ac:dyDescent="0.6">
      <c r="B3870" s="75" t="s">
        <v>180</v>
      </c>
      <c r="C3870" s="75" t="str">
        <f t="shared" si="60"/>
        <v>South Dakota Powder River Basin</v>
      </c>
      <c r="D3870" s="97" t="s">
        <v>380</v>
      </c>
      <c r="E3870" s="83" t="s">
        <v>293</v>
      </c>
      <c r="F3870" s="82">
        <v>33.969212113283319</v>
      </c>
      <c r="G3870" s="81">
        <v>0</v>
      </c>
      <c r="H3870" s="80">
        <v>0</v>
      </c>
    </row>
    <row r="3871" spans="2:8" x14ac:dyDescent="0.6">
      <c r="B3871" s="75" t="s">
        <v>180</v>
      </c>
      <c r="C3871" s="75" t="str">
        <f t="shared" si="60"/>
        <v>South Dakota Powder River Basin</v>
      </c>
      <c r="D3871" s="97" t="s">
        <v>380</v>
      </c>
      <c r="E3871" s="83" t="s">
        <v>292</v>
      </c>
      <c r="F3871" s="82">
        <v>38.810528129466647</v>
      </c>
      <c r="G3871" s="81">
        <v>0</v>
      </c>
      <c r="H3871" s="80">
        <v>0</v>
      </c>
    </row>
    <row r="3872" spans="2:8" x14ac:dyDescent="0.6">
      <c r="B3872" s="75" t="s">
        <v>180</v>
      </c>
      <c r="C3872" s="75" t="str">
        <f t="shared" si="60"/>
        <v>South Dakota Powder River Basin</v>
      </c>
      <c r="D3872" s="97" t="s">
        <v>380</v>
      </c>
      <c r="E3872" s="83" t="s">
        <v>291</v>
      </c>
      <c r="F3872" s="82">
        <v>38.820528129466645</v>
      </c>
      <c r="G3872" s="81">
        <v>0</v>
      </c>
      <c r="H3872" s="80">
        <v>0</v>
      </c>
    </row>
    <row r="3873" spans="2:8" x14ac:dyDescent="0.6">
      <c r="B3873" s="75" t="s">
        <v>180</v>
      </c>
      <c r="C3873" s="75" t="str">
        <f t="shared" si="60"/>
        <v>South Dakota Powder River Basin</v>
      </c>
      <c r="D3873" s="97" t="s">
        <v>380</v>
      </c>
      <c r="E3873" s="83" t="s">
        <v>290</v>
      </c>
      <c r="F3873" s="82">
        <v>43.66184414564998</v>
      </c>
      <c r="G3873" s="81">
        <v>0</v>
      </c>
      <c r="H3873" s="80">
        <v>0</v>
      </c>
    </row>
    <row r="3874" spans="2:8" x14ac:dyDescent="0.6">
      <c r="B3874" s="75" t="s">
        <v>180</v>
      </c>
      <c r="C3874" s="75" t="str">
        <f t="shared" si="60"/>
        <v>South Dakota Powder River Basin</v>
      </c>
      <c r="D3874" s="97" t="s">
        <v>380</v>
      </c>
      <c r="E3874" s="83" t="s">
        <v>289</v>
      </c>
      <c r="F3874" s="82">
        <v>43.671844145649978</v>
      </c>
      <c r="G3874" s="81">
        <v>0</v>
      </c>
      <c r="H3874" s="80">
        <v>0</v>
      </c>
    </row>
    <row r="3875" spans="2:8" x14ac:dyDescent="0.6">
      <c r="B3875" s="75" t="s">
        <v>180</v>
      </c>
      <c r="C3875" s="75" t="str">
        <f t="shared" si="60"/>
        <v>South Dakota Powder River Basin</v>
      </c>
      <c r="D3875" s="97" t="s">
        <v>380</v>
      </c>
      <c r="E3875" s="83" t="s">
        <v>288</v>
      </c>
      <c r="F3875" s="82">
        <v>48.513160161833312</v>
      </c>
      <c r="G3875" s="81">
        <v>0</v>
      </c>
      <c r="H3875" s="80">
        <v>0</v>
      </c>
    </row>
    <row r="3876" spans="2:8" x14ac:dyDescent="0.6">
      <c r="B3876" s="75" t="s">
        <v>180</v>
      </c>
      <c r="C3876" s="75" t="str">
        <f t="shared" si="60"/>
        <v>South Dakota Powder River Basin</v>
      </c>
      <c r="D3876" s="97" t="s">
        <v>380</v>
      </c>
      <c r="E3876" s="83" t="s">
        <v>287</v>
      </c>
      <c r="F3876" s="82">
        <v>48.52316016183331</v>
      </c>
      <c r="G3876" s="81">
        <v>0</v>
      </c>
      <c r="H3876" s="80">
        <v>0</v>
      </c>
    </row>
    <row r="3877" spans="2:8" x14ac:dyDescent="0.6">
      <c r="B3877" s="75" t="s">
        <v>180</v>
      </c>
      <c r="C3877" s="75" t="str">
        <f t="shared" si="60"/>
        <v>South Dakota Powder River Basin</v>
      </c>
      <c r="D3877" s="97" t="s">
        <v>380</v>
      </c>
      <c r="E3877" s="83" t="s">
        <v>286</v>
      </c>
      <c r="F3877" s="82">
        <v>53.364476178016645</v>
      </c>
      <c r="G3877" s="81">
        <v>0</v>
      </c>
      <c r="H3877" s="80">
        <v>0</v>
      </c>
    </row>
    <row r="3878" spans="2:8" x14ac:dyDescent="0.6">
      <c r="B3878" s="75" t="s">
        <v>180</v>
      </c>
      <c r="C3878" s="75" t="str">
        <f t="shared" si="60"/>
        <v>South Dakota Powder River Basin</v>
      </c>
      <c r="D3878" s="97" t="s">
        <v>380</v>
      </c>
      <c r="E3878" s="83" t="s">
        <v>285</v>
      </c>
      <c r="F3878" s="82">
        <v>53.374476178016643</v>
      </c>
      <c r="G3878" s="81">
        <v>0</v>
      </c>
      <c r="H3878" s="80">
        <v>0</v>
      </c>
    </row>
    <row r="3879" spans="2:8" x14ac:dyDescent="0.6">
      <c r="B3879" s="75" t="s">
        <v>180</v>
      </c>
      <c r="C3879" s="75" t="str">
        <f t="shared" si="60"/>
        <v>South Dakota Powder River Basin</v>
      </c>
      <c r="D3879" s="97" t="s">
        <v>380</v>
      </c>
      <c r="E3879" s="83" t="s">
        <v>284</v>
      </c>
      <c r="F3879" s="82">
        <v>58.215792194199977</v>
      </c>
      <c r="G3879" s="81">
        <v>0</v>
      </c>
      <c r="H3879" s="80">
        <v>0</v>
      </c>
    </row>
    <row r="3880" spans="2:8" ht="13.75" thickBot="1" x14ac:dyDescent="0.75">
      <c r="B3880" s="75" t="s">
        <v>180</v>
      </c>
      <c r="C3880" s="75" t="str">
        <f t="shared" si="60"/>
        <v>South Dakota Powder River Basin</v>
      </c>
      <c r="D3880" s="98" t="s">
        <v>380</v>
      </c>
      <c r="E3880" s="79" t="s">
        <v>282</v>
      </c>
      <c r="F3880" s="78">
        <v>58.225792194199975</v>
      </c>
      <c r="G3880" s="77">
        <v>0</v>
      </c>
      <c r="H3880" s="76">
        <v>0</v>
      </c>
    </row>
    <row r="3881" spans="2:8" x14ac:dyDescent="0.6">
      <c r="B3881" s="75" t="s">
        <v>180</v>
      </c>
      <c r="C3881" s="75" t="str">
        <f t="shared" si="60"/>
        <v>South Dakota Williston Basin</v>
      </c>
      <c r="D3881" s="96" t="s">
        <v>379</v>
      </c>
      <c r="E3881" s="87" t="s">
        <v>320</v>
      </c>
      <c r="F3881" s="86">
        <v>-29.107896097099989</v>
      </c>
      <c r="G3881" s="85">
        <v>0</v>
      </c>
      <c r="H3881" s="84">
        <v>0</v>
      </c>
    </row>
    <row r="3882" spans="2:8" x14ac:dyDescent="0.6">
      <c r="B3882" s="75" t="s">
        <v>180</v>
      </c>
      <c r="C3882" s="75" t="str">
        <f t="shared" si="60"/>
        <v>South Dakota Williston Basin</v>
      </c>
      <c r="D3882" s="97" t="s">
        <v>379</v>
      </c>
      <c r="E3882" s="83" t="s">
        <v>319</v>
      </c>
      <c r="F3882" s="82">
        <v>-29.097896097099987</v>
      </c>
      <c r="G3882" s="81">
        <v>0</v>
      </c>
      <c r="H3882" s="80">
        <v>0</v>
      </c>
    </row>
    <row r="3883" spans="2:8" x14ac:dyDescent="0.6">
      <c r="B3883" s="75" t="s">
        <v>180</v>
      </c>
      <c r="C3883" s="75" t="str">
        <f t="shared" si="60"/>
        <v>South Dakota Williston Basin</v>
      </c>
      <c r="D3883" s="97" t="s">
        <v>379</v>
      </c>
      <c r="E3883" s="83" t="s">
        <v>318</v>
      </c>
      <c r="F3883" s="82">
        <v>-24.256580080916656</v>
      </c>
      <c r="G3883" s="81">
        <v>0</v>
      </c>
      <c r="H3883" s="80">
        <v>0</v>
      </c>
    </row>
    <row r="3884" spans="2:8" x14ac:dyDescent="0.6">
      <c r="B3884" s="75" t="s">
        <v>180</v>
      </c>
      <c r="C3884" s="75" t="str">
        <f t="shared" si="60"/>
        <v>South Dakota Williston Basin</v>
      </c>
      <c r="D3884" s="97" t="s">
        <v>379</v>
      </c>
      <c r="E3884" s="83" t="s">
        <v>317</v>
      </c>
      <c r="F3884" s="82">
        <v>-24.246580080916655</v>
      </c>
      <c r="G3884" s="81">
        <v>0</v>
      </c>
      <c r="H3884" s="80">
        <v>0</v>
      </c>
    </row>
    <row r="3885" spans="2:8" x14ac:dyDescent="0.6">
      <c r="B3885" s="75" t="s">
        <v>180</v>
      </c>
      <c r="C3885" s="75" t="str">
        <f t="shared" si="60"/>
        <v>South Dakota Williston Basin</v>
      </c>
      <c r="D3885" s="97" t="s">
        <v>379</v>
      </c>
      <c r="E3885" s="83" t="s">
        <v>316</v>
      </c>
      <c r="F3885" s="82">
        <v>-19.405264064733323</v>
      </c>
      <c r="G3885" s="81">
        <v>0</v>
      </c>
      <c r="H3885" s="80">
        <v>0</v>
      </c>
    </row>
    <row r="3886" spans="2:8" x14ac:dyDescent="0.6">
      <c r="B3886" s="75" t="s">
        <v>180</v>
      </c>
      <c r="C3886" s="75" t="str">
        <f t="shared" si="60"/>
        <v>South Dakota Williston Basin</v>
      </c>
      <c r="D3886" s="97" t="s">
        <v>379</v>
      </c>
      <c r="E3886" s="83" t="s">
        <v>315</v>
      </c>
      <c r="F3886" s="82">
        <v>-19.395264064733322</v>
      </c>
      <c r="G3886" s="81">
        <v>0</v>
      </c>
      <c r="H3886" s="80">
        <v>0</v>
      </c>
    </row>
    <row r="3887" spans="2:8" x14ac:dyDescent="0.6">
      <c r="B3887" s="75" t="s">
        <v>180</v>
      </c>
      <c r="C3887" s="75" t="str">
        <f t="shared" si="60"/>
        <v>South Dakota Williston Basin</v>
      </c>
      <c r="D3887" s="97" t="s">
        <v>379</v>
      </c>
      <c r="E3887" s="83" t="s">
        <v>314</v>
      </c>
      <c r="F3887" s="82">
        <v>-14.553948048549994</v>
      </c>
      <c r="G3887" s="81">
        <v>0</v>
      </c>
      <c r="H3887" s="80">
        <v>0</v>
      </c>
    </row>
    <row r="3888" spans="2:8" x14ac:dyDescent="0.6">
      <c r="B3888" s="75" t="s">
        <v>180</v>
      </c>
      <c r="C3888" s="75" t="str">
        <f t="shared" si="60"/>
        <v>South Dakota Williston Basin</v>
      </c>
      <c r="D3888" s="97" t="s">
        <v>379</v>
      </c>
      <c r="E3888" s="83" t="s">
        <v>313</v>
      </c>
      <c r="F3888" s="82">
        <v>-14.543948048549995</v>
      </c>
      <c r="G3888" s="81">
        <v>0</v>
      </c>
      <c r="H3888" s="80">
        <v>0</v>
      </c>
    </row>
    <row r="3889" spans="2:8" x14ac:dyDescent="0.6">
      <c r="B3889" s="75" t="s">
        <v>180</v>
      </c>
      <c r="C3889" s="75" t="str">
        <f t="shared" si="60"/>
        <v>South Dakota Williston Basin</v>
      </c>
      <c r="D3889" s="97" t="s">
        <v>379</v>
      </c>
      <c r="E3889" s="83" t="s">
        <v>312</v>
      </c>
      <c r="F3889" s="82">
        <v>-9.7026320323666617</v>
      </c>
      <c r="G3889" s="81">
        <v>0</v>
      </c>
      <c r="H3889" s="80">
        <v>0</v>
      </c>
    </row>
    <row r="3890" spans="2:8" x14ac:dyDescent="0.6">
      <c r="B3890" s="75" t="s">
        <v>180</v>
      </c>
      <c r="C3890" s="75" t="str">
        <f t="shared" si="60"/>
        <v>South Dakota Williston Basin</v>
      </c>
      <c r="D3890" s="97" t="s">
        <v>379</v>
      </c>
      <c r="E3890" s="83" t="s">
        <v>311</v>
      </c>
      <c r="F3890" s="82">
        <v>-9.6926320323666619</v>
      </c>
      <c r="G3890" s="81">
        <v>0</v>
      </c>
      <c r="H3890" s="80">
        <v>0</v>
      </c>
    </row>
    <row r="3891" spans="2:8" x14ac:dyDescent="0.6">
      <c r="B3891" s="75" t="s">
        <v>180</v>
      </c>
      <c r="C3891" s="75" t="str">
        <f t="shared" si="60"/>
        <v>South Dakota Williston Basin</v>
      </c>
      <c r="D3891" s="97" t="s">
        <v>379</v>
      </c>
      <c r="E3891" s="83" t="s">
        <v>310</v>
      </c>
      <c r="F3891" s="82">
        <v>-4.8513160161833309</v>
      </c>
      <c r="G3891" s="81">
        <v>0</v>
      </c>
      <c r="H3891" s="80">
        <v>0</v>
      </c>
    </row>
    <row r="3892" spans="2:8" x14ac:dyDescent="0.6">
      <c r="B3892" s="75" t="s">
        <v>180</v>
      </c>
      <c r="C3892" s="75" t="str">
        <f t="shared" si="60"/>
        <v>South Dakota Williston Basin</v>
      </c>
      <c r="D3892" s="97" t="s">
        <v>379</v>
      </c>
      <c r="E3892" s="83" t="s">
        <v>309</v>
      </c>
      <c r="F3892" s="82">
        <v>-4.8413160161833311</v>
      </c>
      <c r="G3892" s="81">
        <v>0</v>
      </c>
      <c r="H3892" s="80">
        <v>0</v>
      </c>
    </row>
    <row r="3893" spans="2:8" x14ac:dyDescent="0.6">
      <c r="B3893" s="75" t="s">
        <v>180</v>
      </c>
      <c r="C3893" s="75" t="str">
        <f t="shared" si="60"/>
        <v>South Dakota Williston Basin</v>
      </c>
      <c r="D3893" s="97" t="s">
        <v>379</v>
      </c>
      <c r="E3893" s="83" t="s">
        <v>308</v>
      </c>
      <c r="F3893" s="82">
        <v>0</v>
      </c>
      <c r="G3893" s="81">
        <v>0</v>
      </c>
      <c r="H3893" s="80">
        <v>0</v>
      </c>
    </row>
    <row r="3894" spans="2:8" x14ac:dyDescent="0.6">
      <c r="B3894" s="75" t="s">
        <v>180</v>
      </c>
      <c r="C3894" s="75" t="str">
        <f t="shared" si="60"/>
        <v>South Dakota Williston Basin</v>
      </c>
      <c r="D3894" s="97" t="s">
        <v>379</v>
      </c>
      <c r="E3894" s="83" t="s">
        <v>307</v>
      </c>
      <c r="F3894" s="82">
        <v>0.01</v>
      </c>
      <c r="G3894" s="81">
        <v>0</v>
      </c>
      <c r="H3894" s="80">
        <v>0</v>
      </c>
    </row>
    <row r="3895" spans="2:8" x14ac:dyDescent="0.6">
      <c r="B3895" s="75" t="s">
        <v>180</v>
      </c>
      <c r="C3895" s="75" t="str">
        <f t="shared" si="60"/>
        <v>South Dakota Williston Basin</v>
      </c>
      <c r="D3895" s="97" t="s">
        <v>379</v>
      </c>
      <c r="E3895" s="83" t="s">
        <v>306</v>
      </c>
      <c r="F3895" s="82">
        <v>4.8513160161833309</v>
      </c>
      <c r="G3895" s="81">
        <v>0</v>
      </c>
      <c r="H3895" s="80">
        <v>0</v>
      </c>
    </row>
    <row r="3896" spans="2:8" x14ac:dyDescent="0.6">
      <c r="B3896" s="75" t="s">
        <v>180</v>
      </c>
      <c r="C3896" s="75" t="str">
        <f t="shared" si="60"/>
        <v>South Dakota Williston Basin</v>
      </c>
      <c r="D3896" s="97" t="s">
        <v>379</v>
      </c>
      <c r="E3896" s="83" t="s">
        <v>305</v>
      </c>
      <c r="F3896" s="82">
        <v>4.8613160161833306</v>
      </c>
      <c r="G3896" s="81">
        <v>4.7450122021968637</v>
      </c>
      <c r="H3896" s="80">
        <v>237.25061010984317</v>
      </c>
    </row>
    <row r="3897" spans="2:8" x14ac:dyDescent="0.6">
      <c r="B3897" s="75" t="s">
        <v>180</v>
      </c>
      <c r="C3897" s="75" t="str">
        <f t="shared" si="60"/>
        <v>South Dakota Williston Basin</v>
      </c>
      <c r="D3897" s="97" t="s">
        <v>379</v>
      </c>
      <c r="E3897" s="83" t="s">
        <v>304</v>
      </c>
      <c r="F3897" s="82">
        <v>9.7026320323666617</v>
      </c>
      <c r="G3897" s="81">
        <v>0</v>
      </c>
      <c r="H3897" s="80">
        <v>0</v>
      </c>
    </row>
    <row r="3898" spans="2:8" x14ac:dyDescent="0.6">
      <c r="B3898" s="75" t="s">
        <v>180</v>
      </c>
      <c r="C3898" s="75" t="str">
        <f t="shared" si="60"/>
        <v>South Dakota Williston Basin</v>
      </c>
      <c r="D3898" s="97" t="s">
        <v>379</v>
      </c>
      <c r="E3898" s="83" t="s">
        <v>303</v>
      </c>
      <c r="F3898" s="82">
        <v>9.7126320323666615</v>
      </c>
      <c r="G3898" s="81">
        <v>25.406193178821184</v>
      </c>
      <c r="H3898" s="80">
        <v>1270.3096589410593</v>
      </c>
    </row>
    <row r="3899" spans="2:8" x14ac:dyDescent="0.6">
      <c r="B3899" s="75" t="s">
        <v>180</v>
      </c>
      <c r="C3899" s="75" t="str">
        <f t="shared" si="60"/>
        <v>South Dakota Williston Basin</v>
      </c>
      <c r="D3899" s="97" t="s">
        <v>379</v>
      </c>
      <c r="E3899" s="83" t="s">
        <v>302</v>
      </c>
      <c r="F3899" s="82">
        <v>14.553948048549994</v>
      </c>
      <c r="G3899" s="81">
        <v>0</v>
      </c>
      <c r="H3899" s="80">
        <v>0</v>
      </c>
    </row>
    <row r="3900" spans="2:8" x14ac:dyDescent="0.6">
      <c r="B3900" s="75" t="s">
        <v>180</v>
      </c>
      <c r="C3900" s="75" t="str">
        <f t="shared" si="60"/>
        <v>South Dakota Williston Basin</v>
      </c>
      <c r="D3900" s="97" t="s">
        <v>379</v>
      </c>
      <c r="E3900" s="83" t="s">
        <v>301</v>
      </c>
      <c r="F3900" s="82">
        <v>14.563948048549994</v>
      </c>
      <c r="G3900" s="81">
        <v>9.607286649873755</v>
      </c>
      <c r="H3900" s="80">
        <v>480.36433249368775</v>
      </c>
    </row>
    <row r="3901" spans="2:8" x14ac:dyDescent="0.6">
      <c r="B3901" s="75" t="s">
        <v>180</v>
      </c>
      <c r="C3901" s="75" t="str">
        <f t="shared" si="60"/>
        <v>South Dakota Williston Basin</v>
      </c>
      <c r="D3901" s="97" t="s">
        <v>379</v>
      </c>
      <c r="E3901" s="83" t="s">
        <v>300</v>
      </c>
      <c r="F3901" s="82">
        <v>19.405264064733323</v>
      </c>
      <c r="G3901" s="81">
        <v>0</v>
      </c>
      <c r="H3901" s="80">
        <v>0</v>
      </c>
    </row>
    <row r="3902" spans="2:8" x14ac:dyDescent="0.6">
      <c r="B3902" s="75" t="s">
        <v>180</v>
      </c>
      <c r="C3902" s="75" t="str">
        <f t="shared" si="60"/>
        <v>South Dakota Williston Basin</v>
      </c>
      <c r="D3902" s="97" t="s">
        <v>379</v>
      </c>
      <c r="E3902" s="83" t="s">
        <v>299</v>
      </c>
      <c r="F3902" s="82">
        <v>19.415264064733325</v>
      </c>
      <c r="G3902" s="81">
        <v>1.7479794131173063</v>
      </c>
      <c r="H3902" s="80">
        <v>87.398970655865327</v>
      </c>
    </row>
    <row r="3903" spans="2:8" x14ac:dyDescent="0.6">
      <c r="B3903" s="75" t="s">
        <v>180</v>
      </c>
      <c r="C3903" s="75" t="str">
        <f t="shared" si="60"/>
        <v>South Dakota Williston Basin</v>
      </c>
      <c r="D3903" s="97" t="s">
        <v>379</v>
      </c>
      <c r="E3903" s="83" t="s">
        <v>298</v>
      </c>
      <c r="F3903" s="82">
        <v>24.256580080916656</v>
      </c>
      <c r="G3903" s="81">
        <v>0</v>
      </c>
      <c r="H3903" s="80">
        <v>0</v>
      </c>
    </row>
    <row r="3904" spans="2:8" x14ac:dyDescent="0.6">
      <c r="B3904" s="75" t="s">
        <v>180</v>
      </c>
      <c r="C3904" s="75" t="str">
        <f t="shared" si="60"/>
        <v>South Dakota Williston Basin</v>
      </c>
      <c r="D3904" s="97" t="s">
        <v>379</v>
      </c>
      <c r="E3904" s="83" t="s">
        <v>297</v>
      </c>
      <c r="F3904" s="82">
        <v>24.266580080916658</v>
      </c>
      <c r="G3904" s="81">
        <v>1.2693804867679748</v>
      </c>
      <c r="H3904" s="80">
        <v>63.469024338398739</v>
      </c>
    </row>
    <row r="3905" spans="2:8" x14ac:dyDescent="0.6">
      <c r="B3905" s="75" t="s">
        <v>180</v>
      </c>
      <c r="C3905" s="75" t="str">
        <f t="shared" si="60"/>
        <v>South Dakota Williston Basin</v>
      </c>
      <c r="D3905" s="97" t="s">
        <v>379</v>
      </c>
      <c r="E3905" s="83" t="s">
        <v>296</v>
      </c>
      <c r="F3905" s="82">
        <v>29.107896097099989</v>
      </c>
      <c r="G3905" s="81">
        <v>0</v>
      </c>
      <c r="H3905" s="80">
        <v>0</v>
      </c>
    </row>
    <row r="3906" spans="2:8" x14ac:dyDescent="0.6">
      <c r="B3906" s="75" t="s">
        <v>180</v>
      </c>
      <c r="C3906" s="75" t="str">
        <f t="shared" si="60"/>
        <v>South Dakota Williston Basin</v>
      </c>
      <c r="D3906" s="97" t="s">
        <v>379</v>
      </c>
      <c r="E3906" s="83" t="s">
        <v>295</v>
      </c>
      <c r="F3906" s="82">
        <v>29.11789609709999</v>
      </c>
      <c r="G3906" s="81">
        <v>0.63450614869802702</v>
      </c>
      <c r="H3906" s="80">
        <v>31.72530743490135</v>
      </c>
    </row>
    <row r="3907" spans="2:8" x14ac:dyDescent="0.6">
      <c r="B3907" s="75" t="s">
        <v>180</v>
      </c>
      <c r="C3907" s="75" t="str">
        <f t="shared" si="60"/>
        <v>South Dakota Williston Basin</v>
      </c>
      <c r="D3907" s="97" t="s">
        <v>379</v>
      </c>
      <c r="E3907" s="83" t="s">
        <v>294</v>
      </c>
      <c r="F3907" s="82">
        <v>33.959212113283321</v>
      </c>
      <c r="G3907" s="81">
        <v>0</v>
      </c>
      <c r="H3907" s="80">
        <v>0</v>
      </c>
    </row>
    <row r="3908" spans="2:8" x14ac:dyDescent="0.6">
      <c r="B3908" s="75" t="s">
        <v>180</v>
      </c>
      <c r="C3908" s="75" t="str">
        <f t="shared" si="60"/>
        <v>South Dakota Williston Basin</v>
      </c>
      <c r="D3908" s="97" t="s">
        <v>379</v>
      </c>
      <c r="E3908" s="83" t="s">
        <v>293</v>
      </c>
      <c r="F3908" s="82">
        <v>33.969212113283319</v>
      </c>
      <c r="G3908" s="81">
        <v>0.18796933363057441</v>
      </c>
      <c r="H3908" s="80">
        <v>9.3984666815287206</v>
      </c>
    </row>
    <row r="3909" spans="2:8" x14ac:dyDescent="0.6">
      <c r="B3909" s="75" t="s">
        <v>180</v>
      </c>
      <c r="C3909" s="75" t="str">
        <f t="shared" ref="C3909:C3972" si="61">IF(D3909="",C3908,D3909)</f>
        <v>South Dakota Williston Basin</v>
      </c>
      <c r="D3909" s="97" t="s">
        <v>379</v>
      </c>
      <c r="E3909" s="83" t="s">
        <v>292</v>
      </c>
      <c r="F3909" s="82">
        <v>38.810528129466647</v>
      </c>
      <c r="G3909" s="81">
        <v>0</v>
      </c>
      <c r="H3909" s="80">
        <v>0</v>
      </c>
    </row>
    <row r="3910" spans="2:8" x14ac:dyDescent="0.6">
      <c r="B3910" s="75" t="s">
        <v>180</v>
      </c>
      <c r="C3910" s="75" t="str">
        <f t="shared" si="61"/>
        <v>South Dakota Williston Basin</v>
      </c>
      <c r="D3910" s="97" t="s">
        <v>379</v>
      </c>
      <c r="E3910" s="83" t="s">
        <v>291</v>
      </c>
      <c r="F3910" s="82">
        <v>38.820528129466645</v>
      </c>
      <c r="G3910" s="81">
        <v>1.8095959209990435</v>
      </c>
      <c r="H3910" s="80">
        <v>90.479796049952171</v>
      </c>
    </row>
    <row r="3911" spans="2:8" x14ac:dyDescent="0.6">
      <c r="B3911" s="75" t="s">
        <v>180</v>
      </c>
      <c r="C3911" s="75" t="str">
        <f t="shared" si="61"/>
        <v>South Dakota Williston Basin</v>
      </c>
      <c r="D3911" s="97" t="s">
        <v>379</v>
      </c>
      <c r="E3911" s="83" t="s">
        <v>290</v>
      </c>
      <c r="F3911" s="82">
        <v>43.66184414564998</v>
      </c>
      <c r="G3911" s="81">
        <v>0</v>
      </c>
      <c r="H3911" s="80">
        <v>0</v>
      </c>
    </row>
    <row r="3912" spans="2:8" x14ac:dyDescent="0.6">
      <c r="B3912" s="75" t="s">
        <v>180</v>
      </c>
      <c r="C3912" s="75" t="str">
        <f t="shared" si="61"/>
        <v>South Dakota Williston Basin</v>
      </c>
      <c r="D3912" s="97" t="s">
        <v>379</v>
      </c>
      <c r="E3912" s="83" t="s">
        <v>289</v>
      </c>
      <c r="F3912" s="82">
        <v>43.671844145649978</v>
      </c>
      <c r="G3912" s="81">
        <v>2.4877967130098915</v>
      </c>
      <c r="H3912" s="80">
        <v>124.38983565049459</v>
      </c>
    </row>
    <row r="3913" spans="2:8" x14ac:dyDescent="0.6">
      <c r="B3913" s="75" t="s">
        <v>180</v>
      </c>
      <c r="C3913" s="75" t="str">
        <f t="shared" si="61"/>
        <v>South Dakota Williston Basin</v>
      </c>
      <c r="D3913" s="97" t="s">
        <v>379</v>
      </c>
      <c r="E3913" s="83" t="s">
        <v>288</v>
      </c>
      <c r="F3913" s="82">
        <v>48.513160161833312</v>
      </c>
      <c r="G3913" s="81">
        <v>0</v>
      </c>
      <c r="H3913" s="80">
        <v>0</v>
      </c>
    </row>
    <row r="3914" spans="2:8" x14ac:dyDescent="0.6">
      <c r="B3914" s="75" t="s">
        <v>180</v>
      </c>
      <c r="C3914" s="75" t="str">
        <f t="shared" si="61"/>
        <v>South Dakota Williston Basin</v>
      </c>
      <c r="D3914" s="97" t="s">
        <v>379</v>
      </c>
      <c r="E3914" s="83" t="s">
        <v>287</v>
      </c>
      <c r="F3914" s="82">
        <v>48.52316016183331</v>
      </c>
      <c r="G3914" s="81">
        <v>1.9697275245338313</v>
      </c>
      <c r="H3914" s="80">
        <v>98.486376226691561</v>
      </c>
    </row>
    <row r="3915" spans="2:8" x14ac:dyDescent="0.6">
      <c r="B3915" s="75" t="s">
        <v>180</v>
      </c>
      <c r="C3915" s="75" t="str">
        <f t="shared" si="61"/>
        <v>South Dakota Williston Basin</v>
      </c>
      <c r="D3915" s="97" t="s">
        <v>379</v>
      </c>
      <c r="E3915" s="83" t="s">
        <v>286</v>
      </c>
      <c r="F3915" s="82">
        <v>53.364476178016645</v>
      </c>
      <c r="G3915" s="81">
        <v>0</v>
      </c>
      <c r="H3915" s="80">
        <v>0</v>
      </c>
    </row>
    <row r="3916" spans="2:8" x14ac:dyDescent="0.6">
      <c r="B3916" s="75" t="s">
        <v>180</v>
      </c>
      <c r="C3916" s="75" t="str">
        <f t="shared" si="61"/>
        <v>South Dakota Williston Basin</v>
      </c>
      <c r="D3916" s="97" t="s">
        <v>379</v>
      </c>
      <c r="E3916" s="83" t="s">
        <v>285</v>
      </c>
      <c r="F3916" s="82">
        <v>53.374476178016643</v>
      </c>
      <c r="G3916" s="81">
        <v>0.50884281615427729</v>
      </c>
      <c r="H3916" s="80">
        <v>25.442140807713866</v>
      </c>
    </row>
    <row r="3917" spans="2:8" x14ac:dyDescent="0.6">
      <c r="B3917" s="75" t="s">
        <v>180</v>
      </c>
      <c r="C3917" s="75" t="str">
        <f t="shared" si="61"/>
        <v>South Dakota Williston Basin</v>
      </c>
      <c r="D3917" s="97" t="s">
        <v>379</v>
      </c>
      <c r="E3917" s="83" t="s">
        <v>284</v>
      </c>
      <c r="F3917" s="82">
        <v>58.215792194199977</v>
      </c>
      <c r="G3917" s="81">
        <v>0</v>
      </c>
      <c r="H3917" s="80">
        <v>0</v>
      </c>
    </row>
    <row r="3918" spans="2:8" ht="13.75" thickBot="1" x14ac:dyDescent="0.75">
      <c r="B3918" s="75" t="s">
        <v>180</v>
      </c>
      <c r="C3918" s="75" t="str">
        <f t="shared" si="61"/>
        <v>South Dakota Williston Basin</v>
      </c>
      <c r="D3918" s="98" t="s">
        <v>379</v>
      </c>
      <c r="E3918" s="79" t="s">
        <v>282</v>
      </c>
      <c r="F3918" s="78">
        <v>58.225792194199975</v>
      </c>
      <c r="G3918" s="77">
        <v>1.4854668045390087</v>
      </c>
      <c r="H3918" s="76">
        <v>74.273340226950438</v>
      </c>
    </row>
    <row r="3919" spans="2:8" x14ac:dyDescent="0.6">
      <c r="B3919" s="75" t="s">
        <v>182</v>
      </c>
      <c r="C3919" s="75" t="str">
        <f t="shared" si="61"/>
        <v>Tennessee Appalachian Basin</v>
      </c>
      <c r="D3919" s="96" t="s">
        <v>378</v>
      </c>
      <c r="E3919" s="87" t="s">
        <v>320</v>
      </c>
      <c r="F3919" s="86">
        <v>-29.107896097099989</v>
      </c>
      <c r="G3919" s="85">
        <v>0</v>
      </c>
      <c r="H3919" s="84">
        <v>0</v>
      </c>
    </row>
    <row r="3920" spans="2:8" x14ac:dyDescent="0.6">
      <c r="B3920" s="75" t="s">
        <v>182</v>
      </c>
      <c r="C3920" s="75" t="str">
        <f t="shared" si="61"/>
        <v>Tennessee Appalachian Basin</v>
      </c>
      <c r="D3920" s="97" t="s">
        <v>378</v>
      </c>
      <c r="E3920" s="83" t="s">
        <v>319</v>
      </c>
      <c r="F3920" s="82">
        <v>-29.097896097099987</v>
      </c>
      <c r="G3920" s="81">
        <v>0</v>
      </c>
      <c r="H3920" s="80">
        <v>0</v>
      </c>
    </row>
    <row r="3921" spans="2:8" x14ac:dyDescent="0.6">
      <c r="B3921" s="75" t="s">
        <v>182</v>
      </c>
      <c r="C3921" s="75" t="str">
        <f t="shared" si="61"/>
        <v>Tennessee Appalachian Basin</v>
      </c>
      <c r="D3921" s="97" t="s">
        <v>378</v>
      </c>
      <c r="E3921" s="83" t="s">
        <v>318</v>
      </c>
      <c r="F3921" s="82">
        <v>-24.256580080916656</v>
      </c>
      <c r="G3921" s="81">
        <v>0</v>
      </c>
      <c r="H3921" s="80">
        <v>0</v>
      </c>
    </row>
    <row r="3922" spans="2:8" x14ac:dyDescent="0.6">
      <c r="B3922" s="75" t="s">
        <v>182</v>
      </c>
      <c r="C3922" s="75" t="str">
        <f t="shared" si="61"/>
        <v>Tennessee Appalachian Basin</v>
      </c>
      <c r="D3922" s="97" t="s">
        <v>378</v>
      </c>
      <c r="E3922" s="83" t="s">
        <v>317</v>
      </c>
      <c r="F3922" s="82">
        <v>-24.246580080916655</v>
      </c>
      <c r="G3922" s="81">
        <v>0</v>
      </c>
      <c r="H3922" s="80">
        <v>0</v>
      </c>
    </row>
    <row r="3923" spans="2:8" x14ac:dyDescent="0.6">
      <c r="B3923" s="75" t="s">
        <v>182</v>
      </c>
      <c r="C3923" s="75" t="str">
        <f t="shared" si="61"/>
        <v>Tennessee Appalachian Basin</v>
      </c>
      <c r="D3923" s="97" t="s">
        <v>378</v>
      </c>
      <c r="E3923" s="83" t="s">
        <v>316</v>
      </c>
      <c r="F3923" s="82">
        <v>-19.405264064733323</v>
      </c>
      <c r="G3923" s="81">
        <v>0</v>
      </c>
      <c r="H3923" s="80">
        <v>0</v>
      </c>
    </row>
    <row r="3924" spans="2:8" x14ac:dyDescent="0.6">
      <c r="B3924" s="75" t="s">
        <v>182</v>
      </c>
      <c r="C3924" s="75" t="str">
        <f t="shared" si="61"/>
        <v>Tennessee Appalachian Basin</v>
      </c>
      <c r="D3924" s="97" t="s">
        <v>378</v>
      </c>
      <c r="E3924" s="83" t="s">
        <v>315</v>
      </c>
      <c r="F3924" s="82">
        <v>-19.395264064733322</v>
      </c>
      <c r="G3924" s="81">
        <v>0</v>
      </c>
      <c r="H3924" s="80">
        <v>0</v>
      </c>
    </row>
    <row r="3925" spans="2:8" x14ac:dyDescent="0.6">
      <c r="B3925" s="75" t="s">
        <v>182</v>
      </c>
      <c r="C3925" s="75" t="str">
        <f t="shared" si="61"/>
        <v>Tennessee Appalachian Basin</v>
      </c>
      <c r="D3925" s="97" t="s">
        <v>378</v>
      </c>
      <c r="E3925" s="83" t="s">
        <v>314</v>
      </c>
      <c r="F3925" s="82">
        <v>-14.553948048549994</v>
      </c>
      <c r="G3925" s="81">
        <v>0</v>
      </c>
      <c r="H3925" s="80">
        <v>0</v>
      </c>
    </row>
    <row r="3926" spans="2:8" x14ac:dyDescent="0.6">
      <c r="B3926" s="75" t="s">
        <v>182</v>
      </c>
      <c r="C3926" s="75" t="str">
        <f t="shared" si="61"/>
        <v>Tennessee Appalachian Basin</v>
      </c>
      <c r="D3926" s="97" t="s">
        <v>378</v>
      </c>
      <c r="E3926" s="83" t="s">
        <v>313</v>
      </c>
      <c r="F3926" s="82">
        <v>-14.543948048549995</v>
      </c>
      <c r="G3926" s="81">
        <v>0</v>
      </c>
      <c r="H3926" s="80">
        <v>0</v>
      </c>
    </row>
    <row r="3927" spans="2:8" x14ac:dyDescent="0.6">
      <c r="B3927" s="75" t="s">
        <v>182</v>
      </c>
      <c r="C3927" s="75" t="str">
        <f t="shared" si="61"/>
        <v>Tennessee Appalachian Basin</v>
      </c>
      <c r="D3927" s="97" t="s">
        <v>378</v>
      </c>
      <c r="E3927" s="83" t="s">
        <v>312</v>
      </c>
      <c r="F3927" s="82">
        <v>-9.7026320323666617</v>
      </c>
      <c r="G3927" s="81">
        <v>0</v>
      </c>
      <c r="H3927" s="80">
        <v>0</v>
      </c>
    </row>
    <row r="3928" spans="2:8" x14ac:dyDescent="0.6">
      <c r="B3928" s="75" t="s">
        <v>182</v>
      </c>
      <c r="C3928" s="75" t="str">
        <f t="shared" si="61"/>
        <v>Tennessee Appalachian Basin</v>
      </c>
      <c r="D3928" s="97" t="s">
        <v>378</v>
      </c>
      <c r="E3928" s="83" t="s">
        <v>311</v>
      </c>
      <c r="F3928" s="82">
        <v>-9.6926320323666619</v>
      </c>
      <c r="G3928" s="81">
        <v>0</v>
      </c>
      <c r="H3928" s="80">
        <v>0</v>
      </c>
    </row>
    <row r="3929" spans="2:8" x14ac:dyDescent="0.6">
      <c r="B3929" s="75" t="s">
        <v>182</v>
      </c>
      <c r="C3929" s="75" t="str">
        <f t="shared" si="61"/>
        <v>Tennessee Appalachian Basin</v>
      </c>
      <c r="D3929" s="97" t="s">
        <v>378</v>
      </c>
      <c r="E3929" s="83" t="s">
        <v>310</v>
      </c>
      <c r="F3929" s="82">
        <v>-4.8513160161833309</v>
      </c>
      <c r="G3929" s="81">
        <v>0</v>
      </c>
      <c r="H3929" s="80">
        <v>0</v>
      </c>
    </row>
    <row r="3930" spans="2:8" x14ac:dyDescent="0.6">
      <c r="B3930" s="75" t="s">
        <v>182</v>
      </c>
      <c r="C3930" s="75" t="str">
        <f t="shared" si="61"/>
        <v>Tennessee Appalachian Basin</v>
      </c>
      <c r="D3930" s="97" t="s">
        <v>378</v>
      </c>
      <c r="E3930" s="83" t="s">
        <v>309</v>
      </c>
      <c r="F3930" s="82">
        <v>-4.8413160161833311</v>
      </c>
      <c r="G3930" s="81">
        <v>0</v>
      </c>
      <c r="H3930" s="80">
        <v>0</v>
      </c>
    </row>
    <row r="3931" spans="2:8" x14ac:dyDescent="0.6">
      <c r="B3931" s="75" t="s">
        <v>182</v>
      </c>
      <c r="C3931" s="75" t="str">
        <f t="shared" si="61"/>
        <v>Tennessee Appalachian Basin</v>
      </c>
      <c r="D3931" s="97" t="s">
        <v>378</v>
      </c>
      <c r="E3931" s="83" t="s">
        <v>308</v>
      </c>
      <c r="F3931" s="82">
        <v>0</v>
      </c>
      <c r="G3931" s="81">
        <v>0</v>
      </c>
      <c r="H3931" s="80">
        <v>0</v>
      </c>
    </row>
    <row r="3932" spans="2:8" x14ac:dyDescent="0.6">
      <c r="B3932" s="75" t="s">
        <v>182</v>
      </c>
      <c r="C3932" s="75" t="str">
        <f t="shared" si="61"/>
        <v>Tennessee Appalachian Basin</v>
      </c>
      <c r="D3932" s="97" t="s">
        <v>378</v>
      </c>
      <c r="E3932" s="83" t="s">
        <v>307</v>
      </c>
      <c r="F3932" s="82">
        <v>0.01</v>
      </c>
      <c r="G3932" s="81">
        <v>0</v>
      </c>
      <c r="H3932" s="80">
        <v>0</v>
      </c>
    </row>
    <row r="3933" spans="2:8" x14ac:dyDescent="0.6">
      <c r="B3933" s="75" t="s">
        <v>182</v>
      </c>
      <c r="C3933" s="75" t="str">
        <f t="shared" si="61"/>
        <v>Tennessee Appalachian Basin</v>
      </c>
      <c r="D3933" s="97" t="s">
        <v>378</v>
      </c>
      <c r="E3933" s="83" t="s">
        <v>306</v>
      </c>
      <c r="F3933" s="82">
        <v>4.8513160161833309</v>
      </c>
      <c r="G3933" s="81">
        <v>0</v>
      </c>
      <c r="H3933" s="80">
        <v>0</v>
      </c>
    </row>
    <row r="3934" spans="2:8" x14ac:dyDescent="0.6">
      <c r="B3934" s="75" t="s">
        <v>182</v>
      </c>
      <c r="C3934" s="75" t="str">
        <f t="shared" si="61"/>
        <v>Tennessee Appalachian Basin</v>
      </c>
      <c r="D3934" s="97" t="s">
        <v>378</v>
      </c>
      <c r="E3934" s="83" t="s">
        <v>305</v>
      </c>
      <c r="F3934" s="82">
        <v>4.8613160161833306</v>
      </c>
      <c r="G3934" s="81">
        <v>1.0353959468629183E-4</v>
      </c>
      <c r="H3934" s="80">
        <v>5.1769797343145917E-3</v>
      </c>
    </row>
    <row r="3935" spans="2:8" x14ac:dyDescent="0.6">
      <c r="B3935" s="75" t="s">
        <v>182</v>
      </c>
      <c r="C3935" s="75" t="str">
        <f t="shared" si="61"/>
        <v>Tennessee Appalachian Basin</v>
      </c>
      <c r="D3935" s="97" t="s">
        <v>378</v>
      </c>
      <c r="E3935" s="83" t="s">
        <v>304</v>
      </c>
      <c r="F3935" s="82">
        <v>9.7026320323666617</v>
      </c>
      <c r="G3935" s="81">
        <v>0</v>
      </c>
      <c r="H3935" s="80">
        <v>0</v>
      </c>
    </row>
    <row r="3936" spans="2:8" x14ac:dyDescent="0.6">
      <c r="B3936" s="75" t="s">
        <v>182</v>
      </c>
      <c r="C3936" s="75" t="str">
        <f t="shared" si="61"/>
        <v>Tennessee Appalachian Basin</v>
      </c>
      <c r="D3936" s="97" t="s">
        <v>378</v>
      </c>
      <c r="E3936" s="83" t="s">
        <v>303</v>
      </c>
      <c r="F3936" s="82">
        <v>9.7126320323666615</v>
      </c>
      <c r="G3936" s="81">
        <v>0</v>
      </c>
      <c r="H3936" s="80">
        <v>0</v>
      </c>
    </row>
    <row r="3937" spans="2:8" x14ac:dyDescent="0.6">
      <c r="B3937" s="75" t="s">
        <v>182</v>
      </c>
      <c r="C3937" s="75" t="str">
        <f t="shared" si="61"/>
        <v>Tennessee Appalachian Basin</v>
      </c>
      <c r="D3937" s="97" t="s">
        <v>378</v>
      </c>
      <c r="E3937" s="83" t="s">
        <v>302</v>
      </c>
      <c r="F3937" s="82">
        <v>14.553948048549994</v>
      </c>
      <c r="G3937" s="81">
        <v>0</v>
      </c>
      <c r="H3937" s="80">
        <v>0</v>
      </c>
    </row>
    <row r="3938" spans="2:8" x14ac:dyDescent="0.6">
      <c r="B3938" s="75" t="s">
        <v>182</v>
      </c>
      <c r="C3938" s="75" t="str">
        <f t="shared" si="61"/>
        <v>Tennessee Appalachian Basin</v>
      </c>
      <c r="D3938" s="97" t="s">
        <v>378</v>
      </c>
      <c r="E3938" s="83" t="s">
        <v>301</v>
      </c>
      <c r="F3938" s="82">
        <v>14.563948048549994</v>
      </c>
      <c r="G3938" s="81">
        <v>0</v>
      </c>
      <c r="H3938" s="80">
        <v>0</v>
      </c>
    </row>
    <row r="3939" spans="2:8" x14ac:dyDescent="0.6">
      <c r="B3939" s="75" t="s">
        <v>182</v>
      </c>
      <c r="C3939" s="75" t="str">
        <f t="shared" si="61"/>
        <v>Tennessee Appalachian Basin</v>
      </c>
      <c r="D3939" s="97" t="s">
        <v>378</v>
      </c>
      <c r="E3939" s="83" t="s">
        <v>300</v>
      </c>
      <c r="F3939" s="82">
        <v>19.405264064733323</v>
      </c>
      <c r="G3939" s="81">
        <v>0</v>
      </c>
      <c r="H3939" s="80">
        <v>0</v>
      </c>
    </row>
    <row r="3940" spans="2:8" x14ac:dyDescent="0.6">
      <c r="B3940" s="75" t="s">
        <v>182</v>
      </c>
      <c r="C3940" s="75" t="str">
        <f t="shared" si="61"/>
        <v>Tennessee Appalachian Basin</v>
      </c>
      <c r="D3940" s="97" t="s">
        <v>378</v>
      </c>
      <c r="E3940" s="83" t="s">
        <v>299</v>
      </c>
      <c r="F3940" s="82">
        <v>19.415264064733325</v>
      </c>
      <c r="G3940" s="81">
        <v>0</v>
      </c>
      <c r="H3940" s="80">
        <v>0</v>
      </c>
    </row>
    <row r="3941" spans="2:8" x14ac:dyDescent="0.6">
      <c r="B3941" s="75" t="s">
        <v>182</v>
      </c>
      <c r="C3941" s="75" t="str">
        <f t="shared" si="61"/>
        <v>Tennessee Appalachian Basin</v>
      </c>
      <c r="D3941" s="97" t="s">
        <v>378</v>
      </c>
      <c r="E3941" s="83" t="s">
        <v>298</v>
      </c>
      <c r="F3941" s="82">
        <v>24.256580080916656</v>
      </c>
      <c r="G3941" s="81">
        <v>0</v>
      </c>
      <c r="H3941" s="80">
        <v>0</v>
      </c>
    </row>
    <row r="3942" spans="2:8" x14ac:dyDescent="0.6">
      <c r="B3942" s="75" t="s">
        <v>182</v>
      </c>
      <c r="C3942" s="75" t="str">
        <f t="shared" si="61"/>
        <v>Tennessee Appalachian Basin</v>
      </c>
      <c r="D3942" s="97" t="s">
        <v>378</v>
      </c>
      <c r="E3942" s="83" t="s">
        <v>297</v>
      </c>
      <c r="F3942" s="82">
        <v>24.266580080916658</v>
      </c>
      <c r="G3942" s="81">
        <v>0</v>
      </c>
      <c r="H3942" s="80">
        <v>0</v>
      </c>
    </row>
    <row r="3943" spans="2:8" x14ac:dyDescent="0.6">
      <c r="B3943" s="75" t="s">
        <v>182</v>
      </c>
      <c r="C3943" s="75" t="str">
        <f t="shared" si="61"/>
        <v>Tennessee Appalachian Basin</v>
      </c>
      <c r="D3943" s="97" t="s">
        <v>378</v>
      </c>
      <c r="E3943" s="83" t="s">
        <v>296</v>
      </c>
      <c r="F3943" s="82">
        <v>29.107896097099989</v>
      </c>
      <c r="G3943" s="81">
        <v>0</v>
      </c>
      <c r="H3943" s="80">
        <v>0</v>
      </c>
    </row>
    <row r="3944" spans="2:8" x14ac:dyDescent="0.6">
      <c r="B3944" s="75" t="s">
        <v>182</v>
      </c>
      <c r="C3944" s="75" t="str">
        <f t="shared" si="61"/>
        <v>Tennessee Appalachian Basin</v>
      </c>
      <c r="D3944" s="97" t="s">
        <v>378</v>
      </c>
      <c r="E3944" s="83" t="s">
        <v>295</v>
      </c>
      <c r="F3944" s="82">
        <v>29.11789609709999</v>
      </c>
      <c r="G3944" s="81">
        <v>9.4845643359149384E-2</v>
      </c>
      <c r="H3944" s="80">
        <v>4.7422821679574696</v>
      </c>
    </row>
    <row r="3945" spans="2:8" x14ac:dyDescent="0.6">
      <c r="B3945" s="75" t="s">
        <v>182</v>
      </c>
      <c r="C3945" s="75" t="str">
        <f t="shared" si="61"/>
        <v>Tennessee Appalachian Basin</v>
      </c>
      <c r="D3945" s="97" t="s">
        <v>378</v>
      </c>
      <c r="E3945" s="83" t="s">
        <v>294</v>
      </c>
      <c r="F3945" s="82">
        <v>33.959212113283321</v>
      </c>
      <c r="G3945" s="81">
        <v>0</v>
      </c>
      <c r="H3945" s="80">
        <v>0</v>
      </c>
    </row>
    <row r="3946" spans="2:8" x14ac:dyDescent="0.6">
      <c r="B3946" s="75" t="s">
        <v>182</v>
      </c>
      <c r="C3946" s="75" t="str">
        <f t="shared" si="61"/>
        <v>Tennessee Appalachian Basin</v>
      </c>
      <c r="D3946" s="97" t="s">
        <v>378</v>
      </c>
      <c r="E3946" s="83" t="s">
        <v>293</v>
      </c>
      <c r="F3946" s="82">
        <v>33.969212113283319</v>
      </c>
      <c r="G3946" s="81">
        <v>3.2060130524043405E-2</v>
      </c>
      <c r="H3946" s="80">
        <v>1.6030065262021702</v>
      </c>
    </row>
    <row r="3947" spans="2:8" x14ac:dyDescent="0.6">
      <c r="B3947" s="75" t="s">
        <v>182</v>
      </c>
      <c r="C3947" s="75" t="str">
        <f t="shared" si="61"/>
        <v>Tennessee Appalachian Basin</v>
      </c>
      <c r="D3947" s="97" t="s">
        <v>378</v>
      </c>
      <c r="E3947" s="83" t="s">
        <v>292</v>
      </c>
      <c r="F3947" s="82">
        <v>38.810528129466647</v>
      </c>
      <c r="G3947" s="81">
        <v>0</v>
      </c>
      <c r="H3947" s="80">
        <v>0</v>
      </c>
    </row>
    <row r="3948" spans="2:8" x14ac:dyDescent="0.6">
      <c r="B3948" s="75" t="s">
        <v>182</v>
      </c>
      <c r="C3948" s="75" t="str">
        <f t="shared" si="61"/>
        <v>Tennessee Appalachian Basin</v>
      </c>
      <c r="D3948" s="97" t="s">
        <v>378</v>
      </c>
      <c r="E3948" s="83" t="s">
        <v>291</v>
      </c>
      <c r="F3948" s="82">
        <v>38.820528129466645</v>
      </c>
      <c r="G3948" s="81">
        <v>2.7056256459579927E-2</v>
      </c>
      <c r="H3948" s="80">
        <v>1.3528128229789964</v>
      </c>
    </row>
    <row r="3949" spans="2:8" x14ac:dyDescent="0.6">
      <c r="B3949" s="75" t="s">
        <v>182</v>
      </c>
      <c r="C3949" s="75" t="str">
        <f t="shared" si="61"/>
        <v>Tennessee Appalachian Basin</v>
      </c>
      <c r="D3949" s="97" t="s">
        <v>378</v>
      </c>
      <c r="E3949" s="83" t="s">
        <v>290</v>
      </c>
      <c r="F3949" s="82">
        <v>43.66184414564998</v>
      </c>
      <c r="G3949" s="81">
        <v>0</v>
      </c>
      <c r="H3949" s="80">
        <v>0</v>
      </c>
    </row>
    <row r="3950" spans="2:8" x14ac:dyDescent="0.6">
      <c r="B3950" s="75" t="s">
        <v>182</v>
      </c>
      <c r="C3950" s="75" t="str">
        <f t="shared" si="61"/>
        <v>Tennessee Appalachian Basin</v>
      </c>
      <c r="D3950" s="97" t="s">
        <v>378</v>
      </c>
      <c r="E3950" s="83" t="s">
        <v>289</v>
      </c>
      <c r="F3950" s="82">
        <v>43.671844145649978</v>
      </c>
      <c r="G3950" s="81">
        <v>0.35218855783631542</v>
      </c>
      <c r="H3950" s="80">
        <v>17.60942789181577</v>
      </c>
    </row>
    <row r="3951" spans="2:8" x14ac:dyDescent="0.6">
      <c r="B3951" s="75" t="s">
        <v>182</v>
      </c>
      <c r="C3951" s="75" t="str">
        <f t="shared" si="61"/>
        <v>Tennessee Appalachian Basin</v>
      </c>
      <c r="D3951" s="97" t="s">
        <v>378</v>
      </c>
      <c r="E3951" s="83" t="s">
        <v>288</v>
      </c>
      <c r="F3951" s="82">
        <v>48.513160161833312</v>
      </c>
      <c r="G3951" s="81">
        <v>0</v>
      </c>
      <c r="H3951" s="80">
        <v>0</v>
      </c>
    </row>
    <row r="3952" spans="2:8" x14ac:dyDescent="0.6">
      <c r="B3952" s="75" t="s">
        <v>182</v>
      </c>
      <c r="C3952" s="75" t="str">
        <f t="shared" si="61"/>
        <v>Tennessee Appalachian Basin</v>
      </c>
      <c r="D3952" s="97" t="s">
        <v>378</v>
      </c>
      <c r="E3952" s="83" t="s">
        <v>287</v>
      </c>
      <c r="F3952" s="82">
        <v>48.52316016183331</v>
      </c>
      <c r="G3952" s="81">
        <v>0.3736203158417219</v>
      </c>
      <c r="H3952" s="80">
        <v>18.681015792086093</v>
      </c>
    </row>
    <row r="3953" spans="2:8" x14ac:dyDescent="0.6">
      <c r="B3953" s="75" t="s">
        <v>182</v>
      </c>
      <c r="C3953" s="75" t="str">
        <f t="shared" si="61"/>
        <v>Tennessee Appalachian Basin</v>
      </c>
      <c r="D3953" s="97" t="s">
        <v>378</v>
      </c>
      <c r="E3953" s="83" t="s">
        <v>286</v>
      </c>
      <c r="F3953" s="82">
        <v>53.364476178016645</v>
      </c>
      <c r="G3953" s="81">
        <v>0</v>
      </c>
      <c r="H3953" s="80">
        <v>0</v>
      </c>
    </row>
    <row r="3954" spans="2:8" x14ac:dyDescent="0.6">
      <c r="B3954" s="75" t="s">
        <v>182</v>
      </c>
      <c r="C3954" s="75" t="str">
        <f t="shared" si="61"/>
        <v>Tennessee Appalachian Basin</v>
      </c>
      <c r="D3954" s="97" t="s">
        <v>378</v>
      </c>
      <c r="E3954" s="83" t="s">
        <v>285</v>
      </c>
      <c r="F3954" s="82">
        <v>53.374476178016643</v>
      </c>
      <c r="G3954" s="81">
        <v>0.1370559345413816</v>
      </c>
      <c r="H3954" s="80">
        <v>6.8527967270690802</v>
      </c>
    </row>
    <row r="3955" spans="2:8" x14ac:dyDescent="0.6">
      <c r="B3955" s="75" t="s">
        <v>182</v>
      </c>
      <c r="C3955" s="75" t="str">
        <f t="shared" si="61"/>
        <v>Tennessee Appalachian Basin</v>
      </c>
      <c r="D3955" s="97" t="s">
        <v>378</v>
      </c>
      <c r="E3955" s="83" t="s">
        <v>284</v>
      </c>
      <c r="F3955" s="82">
        <v>58.215792194199977</v>
      </c>
      <c r="G3955" s="81">
        <v>0</v>
      </c>
      <c r="H3955" s="80">
        <v>0</v>
      </c>
    </row>
    <row r="3956" spans="2:8" ht="13.75" thickBot="1" x14ac:dyDescent="0.75">
      <c r="B3956" s="75" t="s">
        <v>182</v>
      </c>
      <c r="C3956" s="75" t="str">
        <f t="shared" si="61"/>
        <v>Tennessee Appalachian Basin</v>
      </c>
      <c r="D3956" s="98" t="s">
        <v>378</v>
      </c>
      <c r="E3956" s="79" t="s">
        <v>282</v>
      </c>
      <c r="F3956" s="78">
        <v>58.225792194199975</v>
      </c>
      <c r="G3956" s="77">
        <v>0.27529644845269924</v>
      </c>
      <c r="H3956" s="76">
        <v>13.76482242263496</v>
      </c>
    </row>
    <row r="3957" spans="2:8" x14ac:dyDescent="0.6">
      <c r="B3957" s="75" t="s">
        <v>182</v>
      </c>
      <c r="C3957" s="75" t="str">
        <f t="shared" si="61"/>
        <v>Tennessee Appalachian Basin (Eastern Overthrust Area)</v>
      </c>
      <c r="D3957" s="96" t="s">
        <v>377</v>
      </c>
      <c r="E3957" s="87" t="s">
        <v>320</v>
      </c>
      <c r="F3957" s="86">
        <v>-29.107896097099989</v>
      </c>
      <c r="G3957" s="85">
        <v>0</v>
      </c>
      <c r="H3957" s="84">
        <v>0</v>
      </c>
    </row>
    <row r="3958" spans="2:8" x14ac:dyDescent="0.6">
      <c r="B3958" s="75" t="s">
        <v>182</v>
      </c>
      <c r="C3958" s="75" t="str">
        <f t="shared" si="61"/>
        <v>Tennessee Appalachian Basin (Eastern Overthrust Area)</v>
      </c>
      <c r="D3958" s="97" t="s">
        <v>377</v>
      </c>
      <c r="E3958" s="83" t="s">
        <v>319</v>
      </c>
      <c r="F3958" s="82">
        <v>-29.097896097099987</v>
      </c>
      <c r="G3958" s="81">
        <v>0</v>
      </c>
      <c r="H3958" s="80">
        <v>0</v>
      </c>
    </row>
    <row r="3959" spans="2:8" x14ac:dyDescent="0.6">
      <c r="B3959" s="75" t="s">
        <v>182</v>
      </c>
      <c r="C3959" s="75" t="str">
        <f t="shared" si="61"/>
        <v>Tennessee Appalachian Basin (Eastern Overthrust Area)</v>
      </c>
      <c r="D3959" s="97" t="s">
        <v>377</v>
      </c>
      <c r="E3959" s="83" t="s">
        <v>318</v>
      </c>
      <c r="F3959" s="82">
        <v>-24.256580080916656</v>
      </c>
      <c r="G3959" s="81">
        <v>0</v>
      </c>
      <c r="H3959" s="80">
        <v>0</v>
      </c>
    </row>
    <row r="3960" spans="2:8" x14ac:dyDescent="0.6">
      <c r="B3960" s="75" t="s">
        <v>182</v>
      </c>
      <c r="C3960" s="75" t="str">
        <f t="shared" si="61"/>
        <v>Tennessee Appalachian Basin (Eastern Overthrust Area)</v>
      </c>
      <c r="D3960" s="97" t="s">
        <v>377</v>
      </c>
      <c r="E3960" s="83" t="s">
        <v>317</v>
      </c>
      <c r="F3960" s="82">
        <v>-24.246580080916655</v>
      </c>
      <c r="G3960" s="81">
        <v>0</v>
      </c>
      <c r="H3960" s="80">
        <v>0</v>
      </c>
    </row>
    <row r="3961" spans="2:8" x14ac:dyDescent="0.6">
      <c r="B3961" s="75" t="s">
        <v>182</v>
      </c>
      <c r="C3961" s="75" t="str">
        <f t="shared" si="61"/>
        <v>Tennessee Appalachian Basin (Eastern Overthrust Area)</v>
      </c>
      <c r="D3961" s="97" t="s">
        <v>377</v>
      </c>
      <c r="E3961" s="83" t="s">
        <v>316</v>
      </c>
      <c r="F3961" s="82">
        <v>-19.405264064733323</v>
      </c>
      <c r="G3961" s="81">
        <v>0</v>
      </c>
      <c r="H3961" s="80">
        <v>0</v>
      </c>
    </row>
    <row r="3962" spans="2:8" x14ac:dyDescent="0.6">
      <c r="B3962" s="75" t="s">
        <v>182</v>
      </c>
      <c r="C3962" s="75" t="str">
        <f t="shared" si="61"/>
        <v>Tennessee Appalachian Basin (Eastern Overthrust Area)</v>
      </c>
      <c r="D3962" s="97" t="s">
        <v>377</v>
      </c>
      <c r="E3962" s="83" t="s">
        <v>315</v>
      </c>
      <c r="F3962" s="82">
        <v>-19.395264064733322</v>
      </c>
      <c r="G3962" s="81">
        <v>0</v>
      </c>
      <c r="H3962" s="80">
        <v>0</v>
      </c>
    </row>
    <row r="3963" spans="2:8" x14ac:dyDescent="0.6">
      <c r="B3963" s="75" t="s">
        <v>182</v>
      </c>
      <c r="C3963" s="75" t="str">
        <f t="shared" si="61"/>
        <v>Tennessee Appalachian Basin (Eastern Overthrust Area)</v>
      </c>
      <c r="D3963" s="97" t="s">
        <v>377</v>
      </c>
      <c r="E3963" s="83" t="s">
        <v>314</v>
      </c>
      <c r="F3963" s="82">
        <v>-14.553948048549994</v>
      </c>
      <c r="G3963" s="81">
        <v>0</v>
      </c>
      <c r="H3963" s="80">
        <v>0</v>
      </c>
    </row>
    <row r="3964" spans="2:8" x14ac:dyDescent="0.6">
      <c r="B3964" s="75" t="s">
        <v>182</v>
      </c>
      <c r="C3964" s="75" t="str">
        <f t="shared" si="61"/>
        <v>Tennessee Appalachian Basin (Eastern Overthrust Area)</v>
      </c>
      <c r="D3964" s="97" t="s">
        <v>377</v>
      </c>
      <c r="E3964" s="83" t="s">
        <v>313</v>
      </c>
      <c r="F3964" s="82">
        <v>-14.543948048549995</v>
      </c>
      <c r="G3964" s="81">
        <v>0</v>
      </c>
      <c r="H3964" s="80">
        <v>0</v>
      </c>
    </row>
    <row r="3965" spans="2:8" x14ac:dyDescent="0.6">
      <c r="B3965" s="75" t="s">
        <v>182</v>
      </c>
      <c r="C3965" s="75" t="str">
        <f t="shared" si="61"/>
        <v>Tennessee Appalachian Basin (Eastern Overthrust Area)</v>
      </c>
      <c r="D3965" s="97" t="s">
        <v>377</v>
      </c>
      <c r="E3965" s="83" t="s">
        <v>312</v>
      </c>
      <c r="F3965" s="82">
        <v>-9.7026320323666617</v>
      </c>
      <c r="G3965" s="81">
        <v>0</v>
      </c>
      <c r="H3965" s="80">
        <v>0</v>
      </c>
    </row>
    <row r="3966" spans="2:8" x14ac:dyDescent="0.6">
      <c r="B3966" s="75" t="s">
        <v>182</v>
      </c>
      <c r="C3966" s="75" t="str">
        <f t="shared" si="61"/>
        <v>Tennessee Appalachian Basin (Eastern Overthrust Area)</v>
      </c>
      <c r="D3966" s="97" t="s">
        <v>377</v>
      </c>
      <c r="E3966" s="83" t="s">
        <v>311</v>
      </c>
      <c r="F3966" s="82">
        <v>-9.6926320323666619</v>
      </c>
      <c r="G3966" s="81">
        <v>0</v>
      </c>
      <c r="H3966" s="80">
        <v>0</v>
      </c>
    </row>
    <row r="3967" spans="2:8" x14ac:dyDescent="0.6">
      <c r="B3967" s="75" t="s">
        <v>182</v>
      </c>
      <c r="C3967" s="75" t="str">
        <f t="shared" si="61"/>
        <v>Tennessee Appalachian Basin (Eastern Overthrust Area)</v>
      </c>
      <c r="D3967" s="97" t="s">
        <v>377</v>
      </c>
      <c r="E3967" s="83" t="s">
        <v>310</v>
      </c>
      <c r="F3967" s="82">
        <v>-4.8513160161833309</v>
      </c>
      <c r="G3967" s="81">
        <v>0</v>
      </c>
      <c r="H3967" s="80">
        <v>0</v>
      </c>
    </row>
    <row r="3968" spans="2:8" x14ac:dyDescent="0.6">
      <c r="B3968" s="75" t="s">
        <v>182</v>
      </c>
      <c r="C3968" s="75" t="str">
        <f t="shared" si="61"/>
        <v>Tennessee Appalachian Basin (Eastern Overthrust Area)</v>
      </c>
      <c r="D3968" s="97" t="s">
        <v>377</v>
      </c>
      <c r="E3968" s="83" t="s">
        <v>309</v>
      </c>
      <c r="F3968" s="82">
        <v>-4.8413160161833311</v>
      </c>
      <c r="G3968" s="81">
        <v>0</v>
      </c>
      <c r="H3968" s="80">
        <v>0</v>
      </c>
    </row>
    <row r="3969" spans="2:8" x14ac:dyDescent="0.6">
      <c r="B3969" s="75" t="s">
        <v>182</v>
      </c>
      <c r="C3969" s="75" t="str">
        <f t="shared" si="61"/>
        <v>Tennessee Appalachian Basin (Eastern Overthrust Area)</v>
      </c>
      <c r="D3969" s="97" t="s">
        <v>377</v>
      </c>
      <c r="E3969" s="83" t="s">
        <v>308</v>
      </c>
      <c r="F3969" s="82">
        <v>0</v>
      </c>
      <c r="G3969" s="81">
        <v>0</v>
      </c>
      <c r="H3969" s="80">
        <v>0</v>
      </c>
    </row>
    <row r="3970" spans="2:8" x14ac:dyDescent="0.6">
      <c r="B3970" s="75" t="s">
        <v>182</v>
      </c>
      <c r="C3970" s="75" t="str">
        <f t="shared" si="61"/>
        <v>Tennessee Appalachian Basin (Eastern Overthrust Area)</v>
      </c>
      <c r="D3970" s="97" t="s">
        <v>377</v>
      </c>
      <c r="E3970" s="83" t="s">
        <v>307</v>
      </c>
      <c r="F3970" s="82">
        <v>0.01</v>
      </c>
      <c r="G3970" s="81">
        <v>0</v>
      </c>
      <c r="H3970" s="80">
        <v>0</v>
      </c>
    </row>
    <row r="3971" spans="2:8" x14ac:dyDescent="0.6">
      <c r="B3971" s="75" t="s">
        <v>182</v>
      </c>
      <c r="C3971" s="75" t="str">
        <f t="shared" si="61"/>
        <v>Tennessee Appalachian Basin (Eastern Overthrust Area)</v>
      </c>
      <c r="D3971" s="97" t="s">
        <v>377</v>
      </c>
      <c r="E3971" s="83" t="s">
        <v>306</v>
      </c>
      <c r="F3971" s="82">
        <v>4.8513160161833309</v>
      </c>
      <c r="G3971" s="81">
        <v>0</v>
      </c>
      <c r="H3971" s="80">
        <v>0</v>
      </c>
    </row>
    <row r="3972" spans="2:8" x14ac:dyDescent="0.6">
      <c r="B3972" s="75" t="s">
        <v>182</v>
      </c>
      <c r="C3972" s="75" t="str">
        <f t="shared" si="61"/>
        <v>Tennessee Appalachian Basin (Eastern Overthrust Area)</v>
      </c>
      <c r="D3972" s="97" t="s">
        <v>377</v>
      </c>
      <c r="E3972" s="83" t="s">
        <v>305</v>
      </c>
      <c r="F3972" s="82">
        <v>4.8613160161833306</v>
      </c>
      <c r="G3972" s="81">
        <v>7.4732089874120589E-10</v>
      </c>
      <c r="H3972" s="80">
        <v>3.73660449370603E-8</v>
      </c>
    </row>
    <row r="3973" spans="2:8" x14ac:dyDescent="0.6">
      <c r="B3973" s="75" t="s">
        <v>182</v>
      </c>
      <c r="C3973" s="75" t="str">
        <f t="shared" ref="C3973:C4036" si="62">IF(D3973="",C3972,D3973)</f>
        <v>Tennessee Appalachian Basin (Eastern Overthrust Area)</v>
      </c>
      <c r="D3973" s="97" t="s">
        <v>377</v>
      </c>
      <c r="E3973" s="83" t="s">
        <v>304</v>
      </c>
      <c r="F3973" s="82">
        <v>9.7026320323666617</v>
      </c>
      <c r="G3973" s="81">
        <v>0</v>
      </c>
      <c r="H3973" s="80">
        <v>0</v>
      </c>
    </row>
    <row r="3974" spans="2:8" x14ac:dyDescent="0.6">
      <c r="B3974" s="75" t="s">
        <v>182</v>
      </c>
      <c r="C3974" s="75" t="str">
        <f t="shared" si="62"/>
        <v>Tennessee Appalachian Basin (Eastern Overthrust Area)</v>
      </c>
      <c r="D3974" s="97" t="s">
        <v>377</v>
      </c>
      <c r="E3974" s="83" t="s">
        <v>303</v>
      </c>
      <c r="F3974" s="82">
        <v>9.7126320323666615</v>
      </c>
      <c r="G3974" s="81">
        <v>0</v>
      </c>
      <c r="H3974" s="80">
        <v>0</v>
      </c>
    </row>
    <row r="3975" spans="2:8" x14ac:dyDescent="0.6">
      <c r="B3975" s="75" t="s">
        <v>182</v>
      </c>
      <c r="C3975" s="75" t="str">
        <f t="shared" si="62"/>
        <v>Tennessee Appalachian Basin (Eastern Overthrust Area)</v>
      </c>
      <c r="D3975" s="97" t="s">
        <v>377</v>
      </c>
      <c r="E3975" s="83" t="s">
        <v>302</v>
      </c>
      <c r="F3975" s="82">
        <v>14.553948048549994</v>
      </c>
      <c r="G3975" s="81">
        <v>0</v>
      </c>
      <c r="H3975" s="80">
        <v>0</v>
      </c>
    </row>
    <row r="3976" spans="2:8" x14ac:dyDescent="0.6">
      <c r="B3976" s="75" t="s">
        <v>182</v>
      </c>
      <c r="C3976" s="75" t="str">
        <f t="shared" si="62"/>
        <v>Tennessee Appalachian Basin (Eastern Overthrust Area)</v>
      </c>
      <c r="D3976" s="97" t="s">
        <v>377</v>
      </c>
      <c r="E3976" s="83" t="s">
        <v>301</v>
      </c>
      <c r="F3976" s="82">
        <v>14.563948048549994</v>
      </c>
      <c r="G3976" s="81">
        <v>0</v>
      </c>
      <c r="H3976" s="80">
        <v>0</v>
      </c>
    </row>
    <row r="3977" spans="2:8" x14ac:dyDescent="0.6">
      <c r="B3977" s="75" t="s">
        <v>182</v>
      </c>
      <c r="C3977" s="75" t="str">
        <f t="shared" si="62"/>
        <v>Tennessee Appalachian Basin (Eastern Overthrust Area)</v>
      </c>
      <c r="D3977" s="97" t="s">
        <v>377</v>
      </c>
      <c r="E3977" s="83" t="s">
        <v>300</v>
      </c>
      <c r="F3977" s="82">
        <v>19.405264064733323</v>
      </c>
      <c r="G3977" s="81">
        <v>0</v>
      </c>
      <c r="H3977" s="80">
        <v>0</v>
      </c>
    </row>
    <row r="3978" spans="2:8" x14ac:dyDescent="0.6">
      <c r="B3978" s="75" t="s">
        <v>182</v>
      </c>
      <c r="C3978" s="75" t="str">
        <f t="shared" si="62"/>
        <v>Tennessee Appalachian Basin (Eastern Overthrust Area)</v>
      </c>
      <c r="D3978" s="97" t="s">
        <v>377</v>
      </c>
      <c r="E3978" s="83" t="s">
        <v>299</v>
      </c>
      <c r="F3978" s="82">
        <v>19.415264064733325</v>
      </c>
      <c r="G3978" s="81">
        <v>0</v>
      </c>
      <c r="H3978" s="80">
        <v>0</v>
      </c>
    </row>
    <row r="3979" spans="2:8" x14ac:dyDescent="0.6">
      <c r="B3979" s="75" t="s">
        <v>182</v>
      </c>
      <c r="C3979" s="75" t="str">
        <f t="shared" si="62"/>
        <v>Tennessee Appalachian Basin (Eastern Overthrust Area)</v>
      </c>
      <c r="D3979" s="97" t="s">
        <v>377</v>
      </c>
      <c r="E3979" s="83" t="s">
        <v>298</v>
      </c>
      <c r="F3979" s="82">
        <v>24.256580080916656</v>
      </c>
      <c r="G3979" s="81">
        <v>0</v>
      </c>
      <c r="H3979" s="80">
        <v>0</v>
      </c>
    </row>
    <row r="3980" spans="2:8" x14ac:dyDescent="0.6">
      <c r="B3980" s="75" t="s">
        <v>182</v>
      </c>
      <c r="C3980" s="75" t="str">
        <f t="shared" si="62"/>
        <v>Tennessee Appalachian Basin (Eastern Overthrust Area)</v>
      </c>
      <c r="D3980" s="97" t="s">
        <v>377</v>
      </c>
      <c r="E3980" s="83" t="s">
        <v>297</v>
      </c>
      <c r="F3980" s="82">
        <v>24.266580080916658</v>
      </c>
      <c r="G3980" s="81">
        <v>2.1849398301784739E-2</v>
      </c>
      <c r="H3980" s="80">
        <v>1.092469915089237</v>
      </c>
    </row>
    <row r="3981" spans="2:8" x14ac:dyDescent="0.6">
      <c r="B3981" s="75" t="s">
        <v>182</v>
      </c>
      <c r="C3981" s="75" t="str">
        <f t="shared" si="62"/>
        <v>Tennessee Appalachian Basin (Eastern Overthrust Area)</v>
      </c>
      <c r="D3981" s="97" t="s">
        <v>377</v>
      </c>
      <c r="E3981" s="83" t="s">
        <v>296</v>
      </c>
      <c r="F3981" s="82">
        <v>29.107896097099989</v>
      </c>
      <c r="G3981" s="81">
        <v>0</v>
      </c>
      <c r="H3981" s="80">
        <v>0</v>
      </c>
    </row>
    <row r="3982" spans="2:8" x14ac:dyDescent="0.6">
      <c r="B3982" s="75" t="s">
        <v>182</v>
      </c>
      <c r="C3982" s="75" t="str">
        <f t="shared" si="62"/>
        <v>Tennessee Appalachian Basin (Eastern Overthrust Area)</v>
      </c>
      <c r="D3982" s="97" t="s">
        <v>377</v>
      </c>
      <c r="E3982" s="83" t="s">
        <v>295</v>
      </c>
      <c r="F3982" s="82">
        <v>29.11789609709999</v>
      </c>
      <c r="G3982" s="81">
        <v>0</v>
      </c>
      <c r="H3982" s="80">
        <v>0</v>
      </c>
    </row>
    <row r="3983" spans="2:8" x14ac:dyDescent="0.6">
      <c r="B3983" s="75" t="s">
        <v>182</v>
      </c>
      <c r="C3983" s="75" t="str">
        <f t="shared" si="62"/>
        <v>Tennessee Appalachian Basin (Eastern Overthrust Area)</v>
      </c>
      <c r="D3983" s="97" t="s">
        <v>377</v>
      </c>
      <c r="E3983" s="83" t="s">
        <v>294</v>
      </c>
      <c r="F3983" s="82">
        <v>33.959212113283321</v>
      </c>
      <c r="G3983" s="81">
        <v>0</v>
      </c>
      <c r="H3983" s="80">
        <v>0</v>
      </c>
    </row>
    <row r="3984" spans="2:8" x14ac:dyDescent="0.6">
      <c r="B3984" s="75" t="s">
        <v>182</v>
      </c>
      <c r="C3984" s="75" t="str">
        <f t="shared" si="62"/>
        <v>Tennessee Appalachian Basin (Eastern Overthrust Area)</v>
      </c>
      <c r="D3984" s="97" t="s">
        <v>377</v>
      </c>
      <c r="E3984" s="83" t="s">
        <v>293</v>
      </c>
      <c r="F3984" s="82">
        <v>33.969212113283319</v>
      </c>
      <c r="G3984" s="81">
        <v>0</v>
      </c>
      <c r="H3984" s="80">
        <v>0</v>
      </c>
    </row>
    <row r="3985" spans="2:8" x14ac:dyDescent="0.6">
      <c r="B3985" s="75" t="s">
        <v>182</v>
      </c>
      <c r="C3985" s="75" t="str">
        <f t="shared" si="62"/>
        <v>Tennessee Appalachian Basin (Eastern Overthrust Area)</v>
      </c>
      <c r="D3985" s="97" t="s">
        <v>377</v>
      </c>
      <c r="E3985" s="83" t="s">
        <v>292</v>
      </c>
      <c r="F3985" s="82">
        <v>38.810528129466647</v>
      </c>
      <c r="G3985" s="81">
        <v>0</v>
      </c>
      <c r="H3985" s="80">
        <v>0</v>
      </c>
    </row>
    <row r="3986" spans="2:8" x14ac:dyDescent="0.6">
      <c r="B3986" s="75" t="s">
        <v>182</v>
      </c>
      <c r="C3986" s="75" t="str">
        <f t="shared" si="62"/>
        <v>Tennessee Appalachian Basin (Eastern Overthrust Area)</v>
      </c>
      <c r="D3986" s="97" t="s">
        <v>377</v>
      </c>
      <c r="E3986" s="83" t="s">
        <v>291</v>
      </c>
      <c r="F3986" s="82">
        <v>38.820528129466645</v>
      </c>
      <c r="G3986" s="81">
        <v>0</v>
      </c>
      <c r="H3986" s="80">
        <v>0</v>
      </c>
    </row>
    <row r="3987" spans="2:8" x14ac:dyDescent="0.6">
      <c r="B3987" s="75" t="s">
        <v>182</v>
      </c>
      <c r="C3987" s="75" t="str">
        <f t="shared" si="62"/>
        <v>Tennessee Appalachian Basin (Eastern Overthrust Area)</v>
      </c>
      <c r="D3987" s="97" t="s">
        <v>377</v>
      </c>
      <c r="E3987" s="83" t="s">
        <v>290</v>
      </c>
      <c r="F3987" s="82">
        <v>43.66184414564998</v>
      </c>
      <c r="G3987" s="81">
        <v>0</v>
      </c>
      <c r="H3987" s="80">
        <v>0</v>
      </c>
    </row>
    <row r="3988" spans="2:8" x14ac:dyDescent="0.6">
      <c r="B3988" s="75" t="s">
        <v>182</v>
      </c>
      <c r="C3988" s="75" t="str">
        <f t="shared" si="62"/>
        <v>Tennessee Appalachian Basin (Eastern Overthrust Area)</v>
      </c>
      <c r="D3988" s="97" t="s">
        <v>377</v>
      </c>
      <c r="E3988" s="83" t="s">
        <v>289</v>
      </c>
      <c r="F3988" s="82">
        <v>43.671844145649978</v>
      </c>
      <c r="G3988" s="81">
        <v>5.3175124386083177E-2</v>
      </c>
      <c r="H3988" s="80">
        <v>2.6587562193041587</v>
      </c>
    </row>
    <row r="3989" spans="2:8" x14ac:dyDescent="0.6">
      <c r="B3989" s="75" t="s">
        <v>182</v>
      </c>
      <c r="C3989" s="75" t="str">
        <f t="shared" si="62"/>
        <v>Tennessee Appalachian Basin (Eastern Overthrust Area)</v>
      </c>
      <c r="D3989" s="97" t="s">
        <v>377</v>
      </c>
      <c r="E3989" s="83" t="s">
        <v>288</v>
      </c>
      <c r="F3989" s="82">
        <v>48.513160161833312</v>
      </c>
      <c r="G3989" s="81">
        <v>0</v>
      </c>
      <c r="H3989" s="80">
        <v>0</v>
      </c>
    </row>
    <row r="3990" spans="2:8" x14ac:dyDescent="0.6">
      <c r="B3990" s="75" t="s">
        <v>182</v>
      </c>
      <c r="C3990" s="75" t="str">
        <f t="shared" si="62"/>
        <v>Tennessee Appalachian Basin (Eastern Overthrust Area)</v>
      </c>
      <c r="D3990" s="97" t="s">
        <v>377</v>
      </c>
      <c r="E3990" s="83" t="s">
        <v>287</v>
      </c>
      <c r="F3990" s="82">
        <v>48.52316016183331</v>
      </c>
      <c r="G3990" s="81">
        <v>3.4571627352842707E-2</v>
      </c>
      <c r="H3990" s="80">
        <v>1.7285813676421355</v>
      </c>
    </row>
    <row r="3991" spans="2:8" x14ac:dyDescent="0.6">
      <c r="B3991" s="75" t="s">
        <v>182</v>
      </c>
      <c r="C3991" s="75" t="str">
        <f t="shared" si="62"/>
        <v>Tennessee Appalachian Basin (Eastern Overthrust Area)</v>
      </c>
      <c r="D3991" s="97" t="s">
        <v>377</v>
      </c>
      <c r="E3991" s="83" t="s">
        <v>286</v>
      </c>
      <c r="F3991" s="82">
        <v>53.364476178016645</v>
      </c>
      <c r="G3991" s="81">
        <v>0</v>
      </c>
      <c r="H3991" s="80">
        <v>0</v>
      </c>
    </row>
    <row r="3992" spans="2:8" x14ac:dyDescent="0.6">
      <c r="B3992" s="75" t="s">
        <v>182</v>
      </c>
      <c r="C3992" s="75" t="str">
        <f t="shared" si="62"/>
        <v>Tennessee Appalachian Basin (Eastern Overthrust Area)</v>
      </c>
      <c r="D3992" s="97" t="s">
        <v>377</v>
      </c>
      <c r="E3992" s="83" t="s">
        <v>285</v>
      </c>
      <c r="F3992" s="82">
        <v>53.374476178016643</v>
      </c>
      <c r="G3992" s="81">
        <v>4.3076550898474814E-2</v>
      </c>
      <c r="H3992" s="80">
        <v>2.153827544923741</v>
      </c>
    </row>
    <row r="3993" spans="2:8" x14ac:dyDescent="0.6">
      <c r="B3993" s="75" t="s">
        <v>182</v>
      </c>
      <c r="C3993" s="75" t="str">
        <f t="shared" si="62"/>
        <v>Tennessee Appalachian Basin (Eastern Overthrust Area)</v>
      </c>
      <c r="D3993" s="97" t="s">
        <v>377</v>
      </c>
      <c r="E3993" s="83" t="s">
        <v>284</v>
      </c>
      <c r="F3993" s="82">
        <v>58.215792194199977</v>
      </c>
      <c r="G3993" s="81">
        <v>0</v>
      </c>
      <c r="H3993" s="80">
        <v>0</v>
      </c>
    </row>
    <row r="3994" spans="2:8" ht="13.75" thickBot="1" x14ac:dyDescent="0.75">
      <c r="B3994" s="75" t="s">
        <v>182</v>
      </c>
      <c r="C3994" s="75" t="str">
        <f t="shared" si="62"/>
        <v>Tennessee Appalachian Basin (Eastern Overthrust Area)</v>
      </c>
      <c r="D3994" s="98" t="s">
        <v>377</v>
      </c>
      <c r="E3994" s="79" t="s">
        <v>282</v>
      </c>
      <c r="F3994" s="78">
        <v>58.225792194199975</v>
      </c>
      <c r="G3994" s="77">
        <v>0.10691504217511887</v>
      </c>
      <c r="H3994" s="76">
        <v>5.345752108755943</v>
      </c>
    </row>
    <row r="3995" spans="2:8" x14ac:dyDescent="0.6">
      <c r="B3995" s="75" t="s">
        <v>182</v>
      </c>
      <c r="C3995" s="75" t="str">
        <f t="shared" si="62"/>
        <v>Tennessee Cincinnati Arch</v>
      </c>
      <c r="D3995" s="96" t="s">
        <v>376</v>
      </c>
      <c r="E3995" s="87" t="s">
        <v>320</v>
      </c>
      <c r="F3995" s="86">
        <v>-29.107896097099989</v>
      </c>
      <c r="G3995" s="85">
        <v>0</v>
      </c>
      <c r="H3995" s="84">
        <v>0</v>
      </c>
    </row>
    <row r="3996" spans="2:8" x14ac:dyDescent="0.6">
      <c r="B3996" s="75" t="s">
        <v>182</v>
      </c>
      <c r="C3996" s="75" t="str">
        <f t="shared" si="62"/>
        <v>Tennessee Cincinnati Arch</v>
      </c>
      <c r="D3996" s="97" t="s">
        <v>376</v>
      </c>
      <c r="E3996" s="83" t="s">
        <v>319</v>
      </c>
      <c r="F3996" s="82">
        <v>-29.097896097099987</v>
      </c>
      <c r="G3996" s="81">
        <v>0</v>
      </c>
      <c r="H3996" s="80">
        <v>0</v>
      </c>
    </row>
    <row r="3997" spans="2:8" x14ac:dyDescent="0.6">
      <c r="B3997" s="75" t="s">
        <v>182</v>
      </c>
      <c r="C3997" s="75" t="str">
        <f t="shared" si="62"/>
        <v>Tennessee Cincinnati Arch</v>
      </c>
      <c r="D3997" s="97" t="s">
        <v>376</v>
      </c>
      <c r="E3997" s="83" t="s">
        <v>318</v>
      </c>
      <c r="F3997" s="82">
        <v>-24.256580080916656</v>
      </c>
      <c r="G3997" s="81">
        <v>0</v>
      </c>
      <c r="H3997" s="80">
        <v>0</v>
      </c>
    </row>
    <row r="3998" spans="2:8" x14ac:dyDescent="0.6">
      <c r="B3998" s="75" t="s">
        <v>182</v>
      </c>
      <c r="C3998" s="75" t="str">
        <f t="shared" si="62"/>
        <v>Tennessee Cincinnati Arch</v>
      </c>
      <c r="D3998" s="97" t="s">
        <v>376</v>
      </c>
      <c r="E3998" s="83" t="s">
        <v>317</v>
      </c>
      <c r="F3998" s="82">
        <v>-24.246580080916655</v>
      </c>
      <c r="G3998" s="81">
        <v>0</v>
      </c>
      <c r="H3998" s="80">
        <v>0</v>
      </c>
    </row>
    <row r="3999" spans="2:8" x14ac:dyDescent="0.6">
      <c r="B3999" s="75" t="s">
        <v>182</v>
      </c>
      <c r="C3999" s="75" t="str">
        <f t="shared" si="62"/>
        <v>Tennessee Cincinnati Arch</v>
      </c>
      <c r="D3999" s="97" t="s">
        <v>376</v>
      </c>
      <c r="E3999" s="83" t="s">
        <v>316</v>
      </c>
      <c r="F3999" s="82">
        <v>-19.405264064733323</v>
      </c>
      <c r="G3999" s="81">
        <v>0</v>
      </c>
      <c r="H3999" s="80">
        <v>0</v>
      </c>
    </row>
    <row r="4000" spans="2:8" x14ac:dyDescent="0.6">
      <c r="B4000" s="75" t="s">
        <v>182</v>
      </c>
      <c r="C4000" s="75" t="str">
        <f t="shared" si="62"/>
        <v>Tennessee Cincinnati Arch</v>
      </c>
      <c r="D4000" s="97" t="s">
        <v>376</v>
      </c>
      <c r="E4000" s="83" t="s">
        <v>315</v>
      </c>
      <c r="F4000" s="82">
        <v>-19.395264064733322</v>
      </c>
      <c r="G4000" s="81">
        <v>0</v>
      </c>
      <c r="H4000" s="80">
        <v>0</v>
      </c>
    </row>
    <row r="4001" spans="2:8" x14ac:dyDescent="0.6">
      <c r="B4001" s="75" t="s">
        <v>182</v>
      </c>
      <c r="C4001" s="75" t="str">
        <f t="shared" si="62"/>
        <v>Tennessee Cincinnati Arch</v>
      </c>
      <c r="D4001" s="97" t="s">
        <v>376</v>
      </c>
      <c r="E4001" s="83" t="s">
        <v>314</v>
      </c>
      <c r="F4001" s="82">
        <v>-14.553948048549994</v>
      </c>
      <c r="G4001" s="81">
        <v>0</v>
      </c>
      <c r="H4001" s="80">
        <v>0</v>
      </c>
    </row>
    <row r="4002" spans="2:8" x14ac:dyDescent="0.6">
      <c r="B4002" s="75" t="s">
        <v>182</v>
      </c>
      <c r="C4002" s="75" t="str">
        <f t="shared" si="62"/>
        <v>Tennessee Cincinnati Arch</v>
      </c>
      <c r="D4002" s="97" t="s">
        <v>376</v>
      </c>
      <c r="E4002" s="83" t="s">
        <v>313</v>
      </c>
      <c r="F4002" s="82">
        <v>-14.543948048549995</v>
      </c>
      <c r="G4002" s="81">
        <v>0</v>
      </c>
      <c r="H4002" s="80">
        <v>0</v>
      </c>
    </row>
    <row r="4003" spans="2:8" x14ac:dyDescent="0.6">
      <c r="B4003" s="75" t="s">
        <v>182</v>
      </c>
      <c r="C4003" s="75" t="str">
        <f t="shared" si="62"/>
        <v>Tennessee Cincinnati Arch</v>
      </c>
      <c r="D4003" s="97" t="s">
        <v>376</v>
      </c>
      <c r="E4003" s="83" t="s">
        <v>312</v>
      </c>
      <c r="F4003" s="82">
        <v>-9.7026320323666617</v>
      </c>
      <c r="G4003" s="81">
        <v>0</v>
      </c>
      <c r="H4003" s="80">
        <v>0</v>
      </c>
    </row>
    <row r="4004" spans="2:8" x14ac:dyDescent="0.6">
      <c r="B4004" s="75" t="s">
        <v>182</v>
      </c>
      <c r="C4004" s="75" t="str">
        <f t="shared" si="62"/>
        <v>Tennessee Cincinnati Arch</v>
      </c>
      <c r="D4004" s="97" t="s">
        <v>376</v>
      </c>
      <c r="E4004" s="83" t="s">
        <v>311</v>
      </c>
      <c r="F4004" s="82">
        <v>-9.6926320323666619</v>
      </c>
      <c r="G4004" s="81">
        <v>0</v>
      </c>
      <c r="H4004" s="80">
        <v>0</v>
      </c>
    </row>
    <row r="4005" spans="2:8" x14ac:dyDescent="0.6">
      <c r="B4005" s="75" t="s">
        <v>182</v>
      </c>
      <c r="C4005" s="75" t="str">
        <f t="shared" si="62"/>
        <v>Tennessee Cincinnati Arch</v>
      </c>
      <c r="D4005" s="97" t="s">
        <v>376</v>
      </c>
      <c r="E4005" s="83" t="s">
        <v>310</v>
      </c>
      <c r="F4005" s="82">
        <v>-4.8513160161833309</v>
      </c>
      <c r="G4005" s="81">
        <v>0</v>
      </c>
      <c r="H4005" s="80">
        <v>0</v>
      </c>
    </row>
    <row r="4006" spans="2:8" x14ac:dyDescent="0.6">
      <c r="B4006" s="75" t="s">
        <v>182</v>
      </c>
      <c r="C4006" s="75" t="str">
        <f t="shared" si="62"/>
        <v>Tennessee Cincinnati Arch</v>
      </c>
      <c r="D4006" s="97" t="s">
        <v>376</v>
      </c>
      <c r="E4006" s="83" t="s">
        <v>309</v>
      </c>
      <c r="F4006" s="82">
        <v>-4.8413160161833311</v>
      </c>
      <c r="G4006" s="81">
        <v>0</v>
      </c>
      <c r="H4006" s="80">
        <v>0</v>
      </c>
    </row>
    <row r="4007" spans="2:8" x14ac:dyDescent="0.6">
      <c r="B4007" s="75" t="s">
        <v>182</v>
      </c>
      <c r="C4007" s="75" t="str">
        <f t="shared" si="62"/>
        <v>Tennessee Cincinnati Arch</v>
      </c>
      <c r="D4007" s="97" t="s">
        <v>376</v>
      </c>
      <c r="E4007" s="83" t="s">
        <v>308</v>
      </c>
      <c r="F4007" s="82">
        <v>0</v>
      </c>
      <c r="G4007" s="81">
        <v>0</v>
      </c>
      <c r="H4007" s="80">
        <v>0</v>
      </c>
    </row>
    <row r="4008" spans="2:8" x14ac:dyDescent="0.6">
      <c r="B4008" s="75" t="s">
        <v>182</v>
      </c>
      <c r="C4008" s="75" t="str">
        <f t="shared" si="62"/>
        <v>Tennessee Cincinnati Arch</v>
      </c>
      <c r="D4008" s="97" t="s">
        <v>376</v>
      </c>
      <c r="E4008" s="83" t="s">
        <v>307</v>
      </c>
      <c r="F4008" s="82">
        <v>0.01</v>
      </c>
      <c r="G4008" s="81">
        <v>0</v>
      </c>
      <c r="H4008" s="80">
        <v>0</v>
      </c>
    </row>
    <row r="4009" spans="2:8" x14ac:dyDescent="0.6">
      <c r="B4009" s="75" t="s">
        <v>182</v>
      </c>
      <c r="C4009" s="75" t="str">
        <f t="shared" si="62"/>
        <v>Tennessee Cincinnati Arch</v>
      </c>
      <c r="D4009" s="97" t="s">
        <v>376</v>
      </c>
      <c r="E4009" s="83" t="s">
        <v>306</v>
      </c>
      <c r="F4009" s="82">
        <v>4.8513160161833309</v>
      </c>
      <c r="G4009" s="81">
        <v>0</v>
      </c>
      <c r="H4009" s="80">
        <v>0</v>
      </c>
    </row>
    <row r="4010" spans="2:8" x14ac:dyDescent="0.6">
      <c r="B4010" s="75" t="s">
        <v>182</v>
      </c>
      <c r="C4010" s="75" t="str">
        <f t="shared" si="62"/>
        <v>Tennessee Cincinnati Arch</v>
      </c>
      <c r="D4010" s="97" t="s">
        <v>376</v>
      </c>
      <c r="E4010" s="83" t="s">
        <v>305</v>
      </c>
      <c r="F4010" s="82">
        <v>4.8613160161833306</v>
      </c>
      <c r="G4010" s="81">
        <v>0.97743256075005081</v>
      </c>
      <c r="H4010" s="80">
        <v>48.871628037502539</v>
      </c>
    </row>
    <row r="4011" spans="2:8" x14ac:dyDescent="0.6">
      <c r="B4011" s="75" t="s">
        <v>182</v>
      </c>
      <c r="C4011" s="75" t="str">
        <f t="shared" si="62"/>
        <v>Tennessee Cincinnati Arch</v>
      </c>
      <c r="D4011" s="97" t="s">
        <v>376</v>
      </c>
      <c r="E4011" s="83" t="s">
        <v>304</v>
      </c>
      <c r="F4011" s="82">
        <v>9.7026320323666617</v>
      </c>
      <c r="G4011" s="81">
        <v>0</v>
      </c>
      <c r="H4011" s="80">
        <v>0</v>
      </c>
    </row>
    <row r="4012" spans="2:8" x14ac:dyDescent="0.6">
      <c r="B4012" s="75" t="s">
        <v>182</v>
      </c>
      <c r="C4012" s="75" t="str">
        <f t="shared" si="62"/>
        <v>Tennessee Cincinnati Arch</v>
      </c>
      <c r="D4012" s="97" t="s">
        <v>376</v>
      </c>
      <c r="E4012" s="83" t="s">
        <v>303</v>
      </c>
      <c r="F4012" s="82">
        <v>9.7126320323666615</v>
      </c>
      <c r="G4012" s="81">
        <v>0</v>
      </c>
      <c r="H4012" s="80">
        <v>0</v>
      </c>
    </row>
    <row r="4013" spans="2:8" x14ac:dyDescent="0.6">
      <c r="B4013" s="75" t="s">
        <v>182</v>
      </c>
      <c r="C4013" s="75" t="str">
        <f t="shared" si="62"/>
        <v>Tennessee Cincinnati Arch</v>
      </c>
      <c r="D4013" s="97" t="s">
        <v>376</v>
      </c>
      <c r="E4013" s="83" t="s">
        <v>302</v>
      </c>
      <c r="F4013" s="82">
        <v>14.553948048549994</v>
      </c>
      <c r="G4013" s="81">
        <v>0</v>
      </c>
      <c r="H4013" s="80">
        <v>0</v>
      </c>
    </row>
    <row r="4014" spans="2:8" x14ac:dyDescent="0.6">
      <c r="B4014" s="75" t="s">
        <v>182</v>
      </c>
      <c r="C4014" s="75" t="str">
        <f t="shared" si="62"/>
        <v>Tennessee Cincinnati Arch</v>
      </c>
      <c r="D4014" s="97" t="s">
        <v>376</v>
      </c>
      <c r="E4014" s="83" t="s">
        <v>301</v>
      </c>
      <c r="F4014" s="82">
        <v>14.563948048549994</v>
      </c>
      <c r="G4014" s="81">
        <v>0</v>
      </c>
      <c r="H4014" s="80">
        <v>0</v>
      </c>
    </row>
    <row r="4015" spans="2:8" x14ac:dyDescent="0.6">
      <c r="B4015" s="75" t="s">
        <v>182</v>
      </c>
      <c r="C4015" s="75" t="str">
        <f t="shared" si="62"/>
        <v>Tennessee Cincinnati Arch</v>
      </c>
      <c r="D4015" s="97" t="s">
        <v>376</v>
      </c>
      <c r="E4015" s="83" t="s">
        <v>300</v>
      </c>
      <c r="F4015" s="82">
        <v>19.405264064733323</v>
      </c>
      <c r="G4015" s="81">
        <v>0</v>
      </c>
      <c r="H4015" s="80">
        <v>0</v>
      </c>
    </row>
    <row r="4016" spans="2:8" x14ac:dyDescent="0.6">
      <c r="B4016" s="75" t="s">
        <v>182</v>
      </c>
      <c r="C4016" s="75" t="str">
        <f t="shared" si="62"/>
        <v>Tennessee Cincinnati Arch</v>
      </c>
      <c r="D4016" s="97" t="s">
        <v>376</v>
      </c>
      <c r="E4016" s="83" t="s">
        <v>299</v>
      </c>
      <c r="F4016" s="82">
        <v>19.415264064733325</v>
      </c>
      <c r="G4016" s="81">
        <v>0</v>
      </c>
      <c r="H4016" s="80">
        <v>0</v>
      </c>
    </row>
    <row r="4017" spans="2:8" x14ac:dyDescent="0.6">
      <c r="B4017" s="75" t="s">
        <v>182</v>
      </c>
      <c r="C4017" s="75" t="str">
        <f t="shared" si="62"/>
        <v>Tennessee Cincinnati Arch</v>
      </c>
      <c r="D4017" s="97" t="s">
        <v>376</v>
      </c>
      <c r="E4017" s="83" t="s">
        <v>298</v>
      </c>
      <c r="F4017" s="82">
        <v>24.256580080916656</v>
      </c>
      <c r="G4017" s="81">
        <v>0</v>
      </c>
      <c r="H4017" s="80">
        <v>0</v>
      </c>
    </row>
    <row r="4018" spans="2:8" x14ac:dyDescent="0.6">
      <c r="B4018" s="75" t="s">
        <v>182</v>
      </c>
      <c r="C4018" s="75" t="str">
        <f t="shared" si="62"/>
        <v>Tennessee Cincinnati Arch</v>
      </c>
      <c r="D4018" s="97" t="s">
        <v>376</v>
      </c>
      <c r="E4018" s="83" t="s">
        <v>297</v>
      </c>
      <c r="F4018" s="82">
        <v>24.266580080916658</v>
      </c>
      <c r="G4018" s="81">
        <v>0</v>
      </c>
      <c r="H4018" s="80">
        <v>0</v>
      </c>
    </row>
    <row r="4019" spans="2:8" x14ac:dyDescent="0.6">
      <c r="B4019" s="75" t="s">
        <v>182</v>
      </c>
      <c r="C4019" s="75" t="str">
        <f t="shared" si="62"/>
        <v>Tennessee Cincinnati Arch</v>
      </c>
      <c r="D4019" s="97" t="s">
        <v>376</v>
      </c>
      <c r="E4019" s="83" t="s">
        <v>296</v>
      </c>
      <c r="F4019" s="82">
        <v>29.107896097099989</v>
      </c>
      <c r="G4019" s="81">
        <v>0</v>
      </c>
      <c r="H4019" s="80">
        <v>0</v>
      </c>
    </row>
    <row r="4020" spans="2:8" x14ac:dyDescent="0.6">
      <c r="B4020" s="75" t="s">
        <v>182</v>
      </c>
      <c r="C4020" s="75" t="str">
        <f t="shared" si="62"/>
        <v>Tennessee Cincinnati Arch</v>
      </c>
      <c r="D4020" s="97" t="s">
        <v>376</v>
      </c>
      <c r="E4020" s="83" t="s">
        <v>295</v>
      </c>
      <c r="F4020" s="82">
        <v>29.11789609709999</v>
      </c>
      <c r="G4020" s="81">
        <v>6.7234572605801318E-2</v>
      </c>
      <c r="H4020" s="80">
        <v>3.3617286302900657</v>
      </c>
    </row>
    <row r="4021" spans="2:8" x14ac:dyDescent="0.6">
      <c r="B4021" s="75" t="s">
        <v>182</v>
      </c>
      <c r="C4021" s="75" t="str">
        <f t="shared" si="62"/>
        <v>Tennessee Cincinnati Arch</v>
      </c>
      <c r="D4021" s="97" t="s">
        <v>376</v>
      </c>
      <c r="E4021" s="83" t="s">
        <v>294</v>
      </c>
      <c r="F4021" s="82">
        <v>33.959212113283321</v>
      </c>
      <c r="G4021" s="81">
        <v>0</v>
      </c>
      <c r="H4021" s="80">
        <v>0</v>
      </c>
    </row>
    <row r="4022" spans="2:8" x14ac:dyDescent="0.6">
      <c r="B4022" s="75" t="s">
        <v>182</v>
      </c>
      <c r="C4022" s="75" t="str">
        <f t="shared" si="62"/>
        <v>Tennessee Cincinnati Arch</v>
      </c>
      <c r="D4022" s="97" t="s">
        <v>376</v>
      </c>
      <c r="E4022" s="83" t="s">
        <v>293</v>
      </c>
      <c r="F4022" s="82">
        <v>33.969212113283319</v>
      </c>
      <c r="G4022" s="81">
        <v>5.4059642762187485E-2</v>
      </c>
      <c r="H4022" s="80">
        <v>2.7029821381093742</v>
      </c>
    </row>
    <row r="4023" spans="2:8" x14ac:dyDescent="0.6">
      <c r="B4023" s="75" t="s">
        <v>182</v>
      </c>
      <c r="C4023" s="75" t="str">
        <f t="shared" si="62"/>
        <v>Tennessee Cincinnati Arch</v>
      </c>
      <c r="D4023" s="97" t="s">
        <v>376</v>
      </c>
      <c r="E4023" s="83" t="s">
        <v>292</v>
      </c>
      <c r="F4023" s="82">
        <v>38.810528129466647</v>
      </c>
      <c r="G4023" s="81">
        <v>0</v>
      </c>
      <c r="H4023" s="80">
        <v>0</v>
      </c>
    </row>
    <row r="4024" spans="2:8" x14ac:dyDescent="0.6">
      <c r="B4024" s="75" t="s">
        <v>182</v>
      </c>
      <c r="C4024" s="75" t="str">
        <f t="shared" si="62"/>
        <v>Tennessee Cincinnati Arch</v>
      </c>
      <c r="D4024" s="97" t="s">
        <v>376</v>
      </c>
      <c r="E4024" s="83" t="s">
        <v>291</v>
      </c>
      <c r="F4024" s="82">
        <v>38.820528129466645</v>
      </c>
      <c r="G4024" s="81">
        <v>2.5931163393837799E-2</v>
      </c>
      <c r="H4024" s="80">
        <v>1.29655816969189</v>
      </c>
    </row>
    <row r="4025" spans="2:8" x14ac:dyDescent="0.6">
      <c r="B4025" s="75" t="s">
        <v>182</v>
      </c>
      <c r="C4025" s="75" t="str">
        <f t="shared" si="62"/>
        <v>Tennessee Cincinnati Arch</v>
      </c>
      <c r="D4025" s="97" t="s">
        <v>376</v>
      </c>
      <c r="E4025" s="83" t="s">
        <v>290</v>
      </c>
      <c r="F4025" s="82">
        <v>43.66184414564998</v>
      </c>
      <c r="G4025" s="81">
        <v>0</v>
      </c>
      <c r="H4025" s="80">
        <v>0</v>
      </c>
    </row>
    <row r="4026" spans="2:8" x14ac:dyDescent="0.6">
      <c r="B4026" s="75" t="s">
        <v>182</v>
      </c>
      <c r="C4026" s="75" t="str">
        <f t="shared" si="62"/>
        <v>Tennessee Cincinnati Arch</v>
      </c>
      <c r="D4026" s="97" t="s">
        <v>376</v>
      </c>
      <c r="E4026" s="83" t="s">
        <v>289</v>
      </c>
      <c r="F4026" s="82">
        <v>43.671844145649978</v>
      </c>
      <c r="G4026" s="81">
        <v>0</v>
      </c>
      <c r="H4026" s="80">
        <v>0</v>
      </c>
    </row>
    <row r="4027" spans="2:8" x14ac:dyDescent="0.6">
      <c r="B4027" s="75" t="s">
        <v>182</v>
      </c>
      <c r="C4027" s="75" t="str">
        <f t="shared" si="62"/>
        <v>Tennessee Cincinnati Arch</v>
      </c>
      <c r="D4027" s="97" t="s">
        <v>376</v>
      </c>
      <c r="E4027" s="83" t="s">
        <v>288</v>
      </c>
      <c r="F4027" s="82">
        <v>48.513160161833312</v>
      </c>
      <c r="G4027" s="81">
        <v>0</v>
      </c>
      <c r="H4027" s="80">
        <v>0</v>
      </c>
    </row>
    <row r="4028" spans="2:8" x14ac:dyDescent="0.6">
      <c r="B4028" s="75" t="s">
        <v>182</v>
      </c>
      <c r="C4028" s="75" t="str">
        <f t="shared" si="62"/>
        <v>Tennessee Cincinnati Arch</v>
      </c>
      <c r="D4028" s="97" t="s">
        <v>376</v>
      </c>
      <c r="E4028" s="83" t="s">
        <v>287</v>
      </c>
      <c r="F4028" s="82">
        <v>48.52316016183331</v>
      </c>
      <c r="G4028" s="81">
        <v>1.2796737017094337</v>
      </c>
      <c r="H4028" s="80">
        <v>63.983685085471699</v>
      </c>
    </row>
    <row r="4029" spans="2:8" x14ac:dyDescent="0.6">
      <c r="B4029" s="75" t="s">
        <v>182</v>
      </c>
      <c r="C4029" s="75" t="str">
        <f t="shared" si="62"/>
        <v>Tennessee Cincinnati Arch</v>
      </c>
      <c r="D4029" s="97" t="s">
        <v>376</v>
      </c>
      <c r="E4029" s="83" t="s">
        <v>286</v>
      </c>
      <c r="F4029" s="82">
        <v>53.364476178016645</v>
      </c>
      <c r="G4029" s="81">
        <v>0</v>
      </c>
      <c r="H4029" s="80">
        <v>0</v>
      </c>
    </row>
    <row r="4030" spans="2:8" x14ac:dyDescent="0.6">
      <c r="B4030" s="75" t="s">
        <v>182</v>
      </c>
      <c r="C4030" s="75" t="str">
        <f t="shared" si="62"/>
        <v>Tennessee Cincinnati Arch</v>
      </c>
      <c r="D4030" s="97" t="s">
        <v>376</v>
      </c>
      <c r="E4030" s="83" t="s">
        <v>285</v>
      </c>
      <c r="F4030" s="82">
        <v>53.374476178016643</v>
      </c>
      <c r="G4030" s="81">
        <v>0.82207413933878581</v>
      </c>
      <c r="H4030" s="80">
        <v>41.103706966939292</v>
      </c>
    </row>
    <row r="4031" spans="2:8" x14ac:dyDescent="0.6">
      <c r="B4031" s="75" t="s">
        <v>182</v>
      </c>
      <c r="C4031" s="75" t="str">
        <f t="shared" si="62"/>
        <v>Tennessee Cincinnati Arch</v>
      </c>
      <c r="D4031" s="97" t="s">
        <v>376</v>
      </c>
      <c r="E4031" s="83" t="s">
        <v>284</v>
      </c>
      <c r="F4031" s="82">
        <v>58.215792194199977</v>
      </c>
      <c r="G4031" s="81">
        <v>0</v>
      </c>
      <c r="H4031" s="80">
        <v>0</v>
      </c>
    </row>
    <row r="4032" spans="2:8" ht="13.75" thickBot="1" x14ac:dyDescent="0.75">
      <c r="B4032" s="75" t="s">
        <v>182</v>
      </c>
      <c r="C4032" s="75" t="str">
        <f t="shared" si="62"/>
        <v>Tennessee Cincinnati Arch</v>
      </c>
      <c r="D4032" s="98" t="s">
        <v>376</v>
      </c>
      <c r="E4032" s="79" t="s">
        <v>282</v>
      </c>
      <c r="F4032" s="78">
        <v>58.225792194199975</v>
      </c>
      <c r="G4032" s="77">
        <v>1.2901253858986526</v>
      </c>
      <c r="H4032" s="76">
        <v>64.506269294932622</v>
      </c>
    </row>
    <row r="4033" spans="2:8" x14ac:dyDescent="0.6">
      <c r="B4033" s="75" t="s">
        <v>184</v>
      </c>
      <c r="C4033" s="75" t="str">
        <f t="shared" si="62"/>
        <v>Texas Anadarko Basin</v>
      </c>
      <c r="D4033" s="96" t="s">
        <v>375</v>
      </c>
      <c r="E4033" s="87" t="s">
        <v>320</v>
      </c>
      <c r="F4033" s="86">
        <v>-29.107896097099989</v>
      </c>
      <c r="G4033" s="85">
        <v>0</v>
      </c>
      <c r="H4033" s="84">
        <v>0</v>
      </c>
    </row>
    <row r="4034" spans="2:8" x14ac:dyDescent="0.6">
      <c r="B4034" s="75" t="s">
        <v>184</v>
      </c>
      <c r="C4034" s="75" t="str">
        <f t="shared" si="62"/>
        <v>Texas Anadarko Basin</v>
      </c>
      <c r="D4034" s="97" t="s">
        <v>375</v>
      </c>
      <c r="E4034" s="83" t="s">
        <v>319</v>
      </c>
      <c r="F4034" s="82">
        <v>-29.097896097099987</v>
      </c>
      <c r="G4034" s="81">
        <v>0</v>
      </c>
      <c r="H4034" s="80">
        <v>0</v>
      </c>
    </row>
    <row r="4035" spans="2:8" x14ac:dyDescent="0.6">
      <c r="B4035" s="75" t="s">
        <v>184</v>
      </c>
      <c r="C4035" s="75" t="str">
        <f t="shared" si="62"/>
        <v>Texas Anadarko Basin</v>
      </c>
      <c r="D4035" s="97" t="s">
        <v>375</v>
      </c>
      <c r="E4035" s="83" t="s">
        <v>318</v>
      </c>
      <c r="F4035" s="82">
        <v>-24.256580080916656</v>
      </c>
      <c r="G4035" s="81">
        <v>0</v>
      </c>
      <c r="H4035" s="80">
        <v>0</v>
      </c>
    </row>
    <row r="4036" spans="2:8" x14ac:dyDescent="0.6">
      <c r="B4036" s="75" t="s">
        <v>184</v>
      </c>
      <c r="C4036" s="75" t="str">
        <f t="shared" si="62"/>
        <v>Texas Anadarko Basin</v>
      </c>
      <c r="D4036" s="97" t="s">
        <v>375</v>
      </c>
      <c r="E4036" s="83" t="s">
        <v>317</v>
      </c>
      <c r="F4036" s="82">
        <v>-24.246580080916655</v>
      </c>
      <c r="G4036" s="81">
        <v>0</v>
      </c>
      <c r="H4036" s="80">
        <v>0</v>
      </c>
    </row>
    <row r="4037" spans="2:8" x14ac:dyDescent="0.6">
      <c r="B4037" s="75" t="s">
        <v>184</v>
      </c>
      <c r="C4037" s="75" t="str">
        <f t="shared" ref="C4037:C4100" si="63">IF(D4037="",C4036,D4037)</f>
        <v>Texas Anadarko Basin</v>
      </c>
      <c r="D4037" s="97" t="s">
        <v>375</v>
      </c>
      <c r="E4037" s="83" t="s">
        <v>316</v>
      </c>
      <c r="F4037" s="82">
        <v>-19.405264064733323</v>
      </c>
      <c r="G4037" s="81">
        <v>0</v>
      </c>
      <c r="H4037" s="80">
        <v>0</v>
      </c>
    </row>
    <row r="4038" spans="2:8" x14ac:dyDescent="0.6">
      <c r="B4038" s="75" t="s">
        <v>184</v>
      </c>
      <c r="C4038" s="75" t="str">
        <f t="shared" si="63"/>
        <v>Texas Anadarko Basin</v>
      </c>
      <c r="D4038" s="97" t="s">
        <v>375</v>
      </c>
      <c r="E4038" s="83" t="s">
        <v>315</v>
      </c>
      <c r="F4038" s="82">
        <v>-19.395264064733322</v>
      </c>
      <c r="G4038" s="81">
        <v>0</v>
      </c>
      <c r="H4038" s="80">
        <v>0</v>
      </c>
    </row>
    <row r="4039" spans="2:8" x14ac:dyDescent="0.6">
      <c r="B4039" s="75" t="s">
        <v>184</v>
      </c>
      <c r="C4039" s="75" t="str">
        <f t="shared" si="63"/>
        <v>Texas Anadarko Basin</v>
      </c>
      <c r="D4039" s="97" t="s">
        <v>375</v>
      </c>
      <c r="E4039" s="83" t="s">
        <v>314</v>
      </c>
      <c r="F4039" s="82">
        <v>-14.553948048549994</v>
      </c>
      <c r="G4039" s="81">
        <v>0</v>
      </c>
      <c r="H4039" s="80">
        <v>0</v>
      </c>
    </row>
    <row r="4040" spans="2:8" x14ac:dyDescent="0.6">
      <c r="B4040" s="75" t="s">
        <v>184</v>
      </c>
      <c r="C4040" s="75" t="str">
        <f t="shared" si="63"/>
        <v>Texas Anadarko Basin</v>
      </c>
      <c r="D4040" s="97" t="s">
        <v>375</v>
      </c>
      <c r="E4040" s="83" t="s">
        <v>313</v>
      </c>
      <c r="F4040" s="82">
        <v>-14.543948048549995</v>
      </c>
      <c r="G4040" s="81">
        <v>0</v>
      </c>
      <c r="H4040" s="80">
        <v>0</v>
      </c>
    </row>
    <row r="4041" spans="2:8" x14ac:dyDescent="0.6">
      <c r="B4041" s="75" t="s">
        <v>184</v>
      </c>
      <c r="C4041" s="75" t="str">
        <f t="shared" si="63"/>
        <v>Texas Anadarko Basin</v>
      </c>
      <c r="D4041" s="97" t="s">
        <v>375</v>
      </c>
      <c r="E4041" s="83" t="s">
        <v>312</v>
      </c>
      <c r="F4041" s="82">
        <v>-9.7026320323666617</v>
      </c>
      <c r="G4041" s="81">
        <v>0</v>
      </c>
      <c r="H4041" s="80">
        <v>0</v>
      </c>
    </row>
    <row r="4042" spans="2:8" x14ac:dyDescent="0.6">
      <c r="B4042" s="75" t="s">
        <v>184</v>
      </c>
      <c r="C4042" s="75" t="str">
        <f t="shared" si="63"/>
        <v>Texas Anadarko Basin</v>
      </c>
      <c r="D4042" s="97" t="s">
        <v>375</v>
      </c>
      <c r="E4042" s="83" t="s">
        <v>311</v>
      </c>
      <c r="F4042" s="82">
        <v>-9.6926320323666619</v>
      </c>
      <c r="G4042" s="81">
        <v>0</v>
      </c>
      <c r="H4042" s="80">
        <v>0</v>
      </c>
    </row>
    <row r="4043" spans="2:8" x14ac:dyDescent="0.6">
      <c r="B4043" s="75" t="s">
        <v>184</v>
      </c>
      <c r="C4043" s="75" t="str">
        <f t="shared" si="63"/>
        <v>Texas Anadarko Basin</v>
      </c>
      <c r="D4043" s="97" t="s">
        <v>375</v>
      </c>
      <c r="E4043" s="83" t="s">
        <v>310</v>
      </c>
      <c r="F4043" s="82">
        <v>-4.8513160161833309</v>
      </c>
      <c r="G4043" s="81">
        <v>0</v>
      </c>
      <c r="H4043" s="80">
        <v>0</v>
      </c>
    </row>
    <row r="4044" spans="2:8" x14ac:dyDescent="0.6">
      <c r="B4044" s="75" t="s">
        <v>184</v>
      </c>
      <c r="C4044" s="75" t="str">
        <f t="shared" si="63"/>
        <v>Texas Anadarko Basin</v>
      </c>
      <c r="D4044" s="97" t="s">
        <v>375</v>
      </c>
      <c r="E4044" s="83" t="s">
        <v>309</v>
      </c>
      <c r="F4044" s="82">
        <v>-4.8413160161833311</v>
      </c>
      <c r="G4044" s="81">
        <v>0</v>
      </c>
      <c r="H4044" s="80">
        <v>0</v>
      </c>
    </row>
    <row r="4045" spans="2:8" x14ac:dyDescent="0.6">
      <c r="B4045" s="75" t="s">
        <v>184</v>
      </c>
      <c r="C4045" s="75" t="str">
        <f t="shared" si="63"/>
        <v>Texas Anadarko Basin</v>
      </c>
      <c r="D4045" s="97" t="s">
        <v>375</v>
      </c>
      <c r="E4045" s="83" t="s">
        <v>308</v>
      </c>
      <c r="F4045" s="82">
        <v>0</v>
      </c>
      <c r="G4045" s="81">
        <v>0</v>
      </c>
      <c r="H4045" s="80">
        <v>0</v>
      </c>
    </row>
    <row r="4046" spans="2:8" x14ac:dyDescent="0.6">
      <c r="B4046" s="75" t="s">
        <v>184</v>
      </c>
      <c r="C4046" s="75" t="str">
        <f t="shared" si="63"/>
        <v>Texas Anadarko Basin</v>
      </c>
      <c r="D4046" s="97" t="s">
        <v>375</v>
      </c>
      <c r="E4046" s="83" t="s">
        <v>307</v>
      </c>
      <c r="F4046" s="82">
        <v>0.01</v>
      </c>
      <c r="G4046" s="81">
        <v>0</v>
      </c>
      <c r="H4046" s="80">
        <v>0</v>
      </c>
    </row>
    <row r="4047" spans="2:8" x14ac:dyDescent="0.6">
      <c r="B4047" s="75" t="s">
        <v>184</v>
      </c>
      <c r="C4047" s="75" t="str">
        <f t="shared" si="63"/>
        <v>Texas Anadarko Basin</v>
      </c>
      <c r="D4047" s="97" t="s">
        <v>375</v>
      </c>
      <c r="E4047" s="83" t="s">
        <v>306</v>
      </c>
      <c r="F4047" s="82">
        <v>4.8513160161833309</v>
      </c>
      <c r="G4047" s="81">
        <v>0</v>
      </c>
      <c r="H4047" s="80">
        <v>0</v>
      </c>
    </row>
    <row r="4048" spans="2:8" x14ac:dyDescent="0.6">
      <c r="B4048" s="75" t="s">
        <v>184</v>
      </c>
      <c r="C4048" s="75" t="str">
        <f t="shared" si="63"/>
        <v>Texas Anadarko Basin</v>
      </c>
      <c r="D4048" s="97" t="s">
        <v>375</v>
      </c>
      <c r="E4048" s="83" t="s">
        <v>305</v>
      </c>
      <c r="F4048" s="82">
        <v>4.8613160161833306</v>
      </c>
      <c r="G4048" s="81">
        <v>8.9727431554012256</v>
      </c>
      <c r="H4048" s="80">
        <v>448.63715777006132</v>
      </c>
    </row>
    <row r="4049" spans="2:8" x14ac:dyDescent="0.6">
      <c r="B4049" s="75" t="s">
        <v>184</v>
      </c>
      <c r="C4049" s="75" t="str">
        <f t="shared" si="63"/>
        <v>Texas Anadarko Basin</v>
      </c>
      <c r="D4049" s="97" t="s">
        <v>375</v>
      </c>
      <c r="E4049" s="83" t="s">
        <v>304</v>
      </c>
      <c r="F4049" s="82">
        <v>9.7026320323666617</v>
      </c>
      <c r="G4049" s="81">
        <v>0</v>
      </c>
      <c r="H4049" s="80">
        <v>0</v>
      </c>
    </row>
    <row r="4050" spans="2:8" x14ac:dyDescent="0.6">
      <c r="B4050" s="75" t="s">
        <v>184</v>
      </c>
      <c r="C4050" s="75" t="str">
        <f t="shared" si="63"/>
        <v>Texas Anadarko Basin</v>
      </c>
      <c r="D4050" s="97" t="s">
        <v>375</v>
      </c>
      <c r="E4050" s="83" t="s">
        <v>303</v>
      </c>
      <c r="F4050" s="82">
        <v>9.7126320323666615</v>
      </c>
      <c r="G4050" s="81">
        <v>12.015725758241107</v>
      </c>
      <c r="H4050" s="80">
        <v>600.7862879120554</v>
      </c>
    </row>
    <row r="4051" spans="2:8" x14ac:dyDescent="0.6">
      <c r="B4051" s="75" t="s">
        <v>184</v>
      </c>
      <c r="C4051" s="75" t="str">
        <f t="shared" si="63"/>
        <v>Texas Anadarko Basin</v>
      </c>
      <c r="D4051" s="97" t="s">
        <v>375</v>
      </c>
      <c r="E4051" s="83" t="s">
        <v>302</v>
      </c>
      <c r="F4051" s="82">
        <v>14.553948048549994</v>
      </c>
      <c r="G4051" s="81">
        <v>0</v>
      </c>
      <c r="H4051" s="80">
        <v>0</v>
      </c>
    </row>
    <row r="4052" spans="2:8" x14ac:dyDescent="0.6">
      <c r="B4052" s="75" t="s">
        <v>184</v>
      </c>
      <c r="C4052" s="75" t="str">
        <f t="shared" si="63"/>
        <v>Texas Anadarko Basin</v>
      </c>
      <c r="D4052" s="97" t="s">
        <v>375</v>
      </c>
      <c r="E4052" s="83" t="s">
        <v>301</v>
      </c>
      <c r="F4052" s="82">
        <v>14.563948048549994</v>
      </c>
      <c r="G4052" s="81">
        <v>0.66286983345216222</v>
      </c>
      <c r="H4052" s="80">
        <v>33.143491672608107</v>
      </c>
    </row>
    <row r="4053" spans="2:8" x14ac:dyDescent="0.6">
      <c r="B4053" s="75" t="s">
        <v>184</v>
      </c>
      <c r="C4053" s="75" t="str">
        <f t="shared" si="63"/>
        <v>Texas Anadarko Basin</v>
      </c>
      <c r="D4053" s="97" t="s">
        <v>375</v>
      </c>
      <c r="E4053" s="83" t="s">
        <v>300</v>
      </c>
      <c r="F4053" s="82">
        <v>19.405264064733323</v>
      </c>
      <c r="G4053" s="81">
        <v>0</v>
      </c>
      <c r="H4053" s="80">
        <v>0</v>
      </c>
    </row>
    <row r="4054" spans="2:8" x14ac:dyDescent="0.6">
      <c r="B4054" s="75" t="s">
        <v>184</v>
      </c>
      <c r="C4054" s="75" t="str">
        <f t="shared" si="63"/>
        <v>Texas Anadarko Basin</v>
      </c>
      <c r="D4054" s="97" t="s">
        <v>375</v>
      </c>
      <c r="E4054" s="83" t="s">
        <v>299</v>
      </c>
      <c r="F4054" s="82">
        <v>19.415264064733325</v>
      </c>
      <c r="G4054" s="81">
        <v>0.72459611913350397</v>
      </c>
      <c r="H4054" s="80">
        <v>36.229805956675193</v>
      </c>
    </row>
    <row r="4055" spans="2:8" x14ac:dyDescent="0.6">
      <c r="B4055" s="75" t="s">
        <v>184</v>
      </c>
      <c r="C4055" s="75" t="str">
        <f t="shared" si="63"/>
        <v>Texas Anadarko Basin</v>
      </c>
      <c r="D4055" s="97" t="s">
        <v>375</v>
      </c>
      <c r="E4055" s="83" t="s">
        <v>298</v>
      </c>
      <c r="F4055" s="82">
        <v>24.256580080916656</v>
      </c>
      <c r="G4055" s="81">
        <v>0</v>
      </c>
      <c r="H4055" s="80">
        <v>0</v>
      </c>
    </row>
    <row r="4056" spans="2:8" x14ac:dyDescent="0.6">
      <c r="B4056" s="75" t="s">
        <v>184</v>
      </c>
      <c r="C4056" s="75" t="str">
        <f t="shared" si="63"/>
        <v>Texas Anadarko Basin</v>
      </c>
      <c r="D4056" s="97" t="s">
        <v>375</v>
      </c>
      <c r="E4056" s="83" t="s">
        <v>297</v>
      </c>
      <c r="F4056" s="82">
        <v>24.266580080916658</v>
      </c>
      <c r="G4056" s="81">
        <v>0.10773971900656362</v>
      </c>
      <c r="H4056" s="80">
        <v>5.3869859503281807</v>
      </c>
    </row>
    <row r="4057" spans="2:8" x14ac:dyDescent="0.6">
      <c r="B4057" s="75" t="s">
        <v>184</v>
      </c>
      <c r="C4057" s="75" t="str">
        <f t="shared" si="63"/>
        <v>Texas Anadarko Basin</v>
      </c>
      <c r="D4057" s="97" t="s">
        <v>375</v>
      </c>
      <c r="E4057" s="83" t="s">
        <v>296</v>
      </c>
      <c r="F4057" s="82">
        <v>29.107896097099989</v>
      </c>
      <c r="G4057" s="81">
        <v>0</v>
      </c>
      <c r="H4057" s="80">
        <v>0</v>
      </c>
    </row>
    <row r="4058" spans="2:8" x14ac:dyDescent="0.6">
      <c r="B4058" s="75" t="s">
        <v>184</v>
      </c>
      <c r="C4058" s="75" t="str">
        <f t="shared" si="63"/>
        <v>Texas Anadarko Basin</v>
      </c>
      <c r="D4058" s="97" t="s">
        <v>375</v>
      </c>
      <c r="E4058" s="83" t="s">
        <v>295</v>
      </c>
      <c r="F4058" s="82">
        <v>29.11789609709999</v>
      </c>
      <c r="G4058" s="81">
        <v>0.10009790945077858</v>
      </c>
      <c r="H4058" s="80">
        <v>5.0048954725389283</v>
      </c>
    </row>
    <row r="4059" spans="2:8" x14ac:dyDescent="0.6">
      <c r="B4059" s="75" t="s">
        <v>184</v>
      </c>
      <c r="C4059" s="75" t="str">
        <f t="shared" si="63"/>
        <v>Texas Anadarko Basin</v>
      </c>
      <c r="D4059" s="97" t="s">
        <v>375</v>
      </c>
      <c r="E4059" s="83" t="s">
        <v>294</v>
      </c>
      <c r="F4059" s="82">
        <v>33.959212113283321</v>
      </c>
      <c r="G4059" s="81">
        <v>0</v>
      </c>
      <c r="H4059" s="80">
        <v>0</v>
      </c>
    </row>
    <row r="4060" spans="2:8" x14ac:dyDescent="0.6">
      <c r="B4060" s="75" t="s">
        <v>184</v>
      </c>
      <c r="C4060" s="75" t="str">
        <f t="shared" si="63"/>
        <v>Texas Anadarko Basin</v>
      </c>
      <c r="D4060" s="97" t="s">
        <v>375</v>
      </c>
      <c r="E4060" s="83" t="s">
        <v>293</v>
      </c>
      <c r="F4060" s="82">
        <v>33.969212113283319</v>
      </c>
      <c r="G4060" s="81">
        <v>3.0420271497785326E-2</v>
      </c>
      <c r="H4060" s="80">
        <v>1.5210135748892661</v>
      </c>
    </row>
    <row r="4061" spans="2:8" x14ac:dyDescent="0.6">
      <c r="B4061" s="75" t="s">
        <v>184</v>
      </c>
      <c r="C4061" s="75" t="str">
        <f t="shared" si="63"/>
        <v>Texas Anadarko Basin</v>
      </c>
      <c r="D4061" s="97" t="s">
        <v>375</v>
      </c>
      <c r="E4061" s="83" t="s">
        <v>292</v>
      </c>
      <c r="F4061" s="82">
        <v>38.810528129466647</v>
      </c>
      <c r="G4061" s="81">
        <v>0</v>
      </c>
      <c r="H4061" s="80">
        <v>0</v>
      </c>
    </row>
    <row r="4062" spans="2:8" x14ac:dyDescent="0.6">
      <c r="B4062" s="75" t="s">
        <v>184</v>
      </c>
      <c r="C4062" s="75" t="str">
        <f t="shared" si="63"/>
        <v>Texas Anadarko Basin</v>
      </c>
      <c r="D4062" s="97" t="s">
        <v>375</v>
      </c>
      <c r="E4062" s="83" t="s">
        <v>291</v>
      </c>
      <c r="F4062" s="82">
        <v>38.820528129466645</v>
      </c>
      <c r="G4062" s="81">
        <v>1.0296383602751452E-2</v>
      </c>
      <c r="H4062" s="80">
        <v>0.51481918013757255</v>
      </c>
    </row>
    <row r="4063" spans="2:8" x14ac:dyDescent="0.6">
      <c r="B4063" s="75" t="s">
        <v>184</v>
      </c>
      <c r="C4063" s="75" t="str">
        <f t="shared" si="63"/>
        <v>Texas Anadarko Basin</v>
      </c>
      <c r="D4063" s="97" t="s">
        <v>375</v>
      </c>
      <c r="E4063" s="83" t="s">
        <v>290</v>
      </c>
      <c r="F4063" s="82">
        <v>43.66184414564998</v>
      </c>
      <c r="G4063" s="81">
        <v>0</v>
      </c>
      <c r="H4063" s="80">
        <v>0</v>
      </c>
    </row>
    <row r="4064" spans="2:8" x14ac:dyDescent="0.6">
      <c r="B4064" s="75" t="s">
        <v>184</v>
      </c>
      <c r="C4064" s="75" t="str">
        <f t="shared" si="63"/>
        <v>Texas Anadarko Basin</v>
      </c>
      <c r="D4064" s="97" t="s">
        <v>375</v>
      </c>
      <c r="E4064" s="83" t="s">
        <v>289</v>
      </c>
      <c r="F4064" s="82">
        <v>43.671844145649978</v>
      </c>
      <c r="G4064" s="81">
        <v>0</v>
      </c>
      <c r="H4064" s="80">
        <v>0</v>
      </c>
    </row>
    <row r="4065" spans="2:8" x14ac:dyDescent="0.6">
      <c r="B4065" s="75" t="s">
        <v>184</v>
      </c>
      <c r="C4065" s="75" t="str">
        <f t="shared" si="63"/>
        <v>Texas Anadarko Basin</v>
      </c>
      <c r="D4065" s="97" t="s">
        <v>375</v>
      </c>
      <c r="E4065" s="83" t="s">
        <v>288</v>
      </c>
      <c r="F4065" s="82">
        <v>48.513160161833312</v>
      </c>
      <c r="G4065" s="81">
        <v>0</v>
      </c>
      <c r="H4065" s="80">
        <v>0</v>
      </c>
    </row>
    <row r="4066" spans="2:8" x14ac:dyDescent="0.6">
      <c r="B4066" s="75" t="s">
        <v>184</v>
      </c>
      <c r="C4066" s="75" t="str">
        <f t="shared" si="63"/>
        <v>Texas Anadarko Basin</v>
      </c>
      <c r="D4066" s="97" t="s">
        <v>375</v>
      </c>
      <c r="E4066" s="83" t="s">
        <v>287</v>
      </c>
      <c r="F4066" s="82">
        <v>48.52316016183331</v>
      </c>
      <c r="G4066" s="81">
        <v>0</v>
      </c>
      <c r="H4066" s="80">
        <v>0</v>
      </c>
    </row>
    <row r="4067" spans="2:8" x14ac:dyDescent="0.6">
      <c r="B4067" s="75" t="s">
        <v>184</v>
      </c>
      <c r="C4067" s="75" t="str">
        <f t="shared" si="63"/>
        <v>Texas Anadarko Basin</v>
      </c>
      <c r="D4067" s="97" t="s">
        <v>375</v>
      </c>
      <c r="E4067" s="83" t="s">
        <v>286</v>
      </c>
      <c r="F4067" s="82">
        <v>53.364476178016645</v>
      </c>
      <c r="G4067" s="81">
        <v>0</v>
      </c>
      <c r="H4067" s="80">
        <v>0</v>
      </c>
    </row>
    <row r="4068" spans="2:8" x14ac:dyDescent="0.6">
      <c r="B4068" s="75" t="s">
        <v>184</v>
      </c>
      <c r="C4068" s="75" t="str">
        <f t="shared" si="63"/>
        <v>Texas Anadarko Basin</v>
      </c>
      <c r="D4068" s="97" t="s">
        <v>375</v>
      </c>
      <c r="E4068" s="83" t="s">
        <v>285</v>
      </c>
      <c r="F4068" s="82">
        <v>53.374476178016643</v>
      </c>
      <c r="G4068" s="81">
        <v>0</v>
      </c>
      <c r="H4068" s="80">
        <v>0</v>
      </c>
    </row>
    <row r="4069" spans="2:8" x14ac:dyDescent="0.6">
      <c r="B4069" s="75" t="s">
        <v>184</v>
      </c>
      <c r="C4069" s="75" t="str">
        <f t="shared" si="63"/>
        <v>Texas Anadarko Basin</v>
      </c>
      <c r="D4069" s="97" t="s">
        <v>375</v>
      </c>
      <c r="E4069" s="83" t="s">
        <v>284</v>
      </c>
      <c r="F4069" s="82">
        <v>58.215792194199977</v>
      </c>
      <c r="G4069" s="81">
        <v>0</v>
      </c>
      <c r="H4069" s="80">
        <v>0</v>
      </c>
    </row>
    <row r="4070" spans="2:8" ht="13.75" thickBot="1" x14ac:dyDescent="0.75">
      <c r="B4070" s="75" t="s">
        <v>184</v>
      </c>
      <c r="C4070" s="75" t="str">
        <f t="shared" si="63"/>
        <v>Texas Anadarko Basin</v>
      </c>
      <c r="D4070" s="98" t="s">
        <v>375</v>
      </c>
      <c r="E4070" s="79" t="s">
        <v>282</v>
      </c>
      <c r="F4070" s="78">
        <v>58.225792194199975</v>
      </c>
      <c r="G4070" s="77">
        <v>8.6752377217874186E-3</v>
      </c>
      <c r="H4070" s="76">
        <v>0.43376188608937088</v>
      </c>
    </row>
    <row r="4071" spans="2:8" x14ac:dyDescent="0.6">
      <c r="B4071" s="75" t="s">
        <v>184</v>
      </c>
      <c r="C4071" s="75" t="str">
        <f t="shared" si="63"/>
        <v>Texas Bend Arch</v>
      </c>
      <c r="D4071" s="96" t="s">
        <v>374</v>
      </c>
      <c r="E4071" s="87" t="s">
        <v>320</v>
      </c>
      <c r="F4071" s="86">
        <v>-29.107896097099989</v>
      </c>
      <c r="G4071" s="85">
        <v>0.29425409306631828</v>
      </c>
      <c r="H4071" s="84">
        <v>14.712704653315914</v>
      </c>
    </row>
    <row r="4072" spans="2:8" x14ac:dyDescent="0.6">
      <c r="B4072" s="75" t="s">
        <v>184</v>
      </c>
      <c r="C4072" s="75" t="str">
        <f t="shared" si="63"/>
        <v>Texas Bend Arch</v>
      </c>
      <c r="D4072" s="97" t="s">
        <v>374</v>
      </c>
      <c r="E4072" s="83" t="s">
        <v>319</v>
      </c>
      <c r="F4072" s="82">
        <v>-29.097896097099987</v>
      </c>
      <c r="G4072" s="81">
        <v>0</v>
      </c>
      <c r="H4072" s="80">
        <v>0</v>
      </c>
    </row>
    <row r="4073" spans="2:8" x14ac:dyDescent="0.6">
      <c r="B4073" s="75" t="s">
        <v>184</v>
      </c>
      <c r="C4073" s="75" t="str">
        <f t="shared" si="63"/>
        <v>Texas Bend Arch</v>
      </c>
      <c r="D4073" s="97" t="s">
        <v>374</v>
      </c>
      <c r="E4073" s="83" t="s">
        <v>318</v>
      </c>
      <c r="F4073" s="82">
        <v>-24.256580080916656</v>
      </c>
      <c r="G4073" s="81">
        <v>7.4852539000884746E-2</v>
      </c>
      <c r="H4073" s="80">
        <v>3.7426269500442375</v>
      </c>
    </row>
    <row r="4074" spans="2:8" x14ac:dyDescent="0.6">
      <c r="B4074" s="75" t="s">
        <v>184</v>
      </c>
      <c r="C4074" s="75" t="str">
        <f t="shared" si="63"/>
        <v>Texas Bend Arch</v>
      </c>
      <c r="D4074" s="97" t="s">
        <v>374</v>
      </c>
      <c r="E4074" s="83" t="s">
        <v>317</v>
      </c>
      <c r="F4074" s="82">
        <v>-24.246580080916655</v>
      </c>
      <c r="G4074" s="81">
        <v>0</v>
      </c>
      <c r="H4074" s="80">
        <v>0</v>
      </c>
    </row>
    <row r="4075" spans="2:8" x14ac:dyDescent="0.6">
      <c r="B4075" s="75" t="s">
        <v>184</v>
      </c>
      <c r="C4075" s="75" t="str">
        <f t="shared" si="63"/>
        <v>Texas Bend Arch</v>
      </c>
      <c r="D4075" s="97" t="s">
        <v>374</v>
      </c>
      <c r="E4075" s="83" t="s">
        <v>316</v>
      </c>
      <c r="F4075" s="82">
        <v>-19.405264064733323</v>
      </c>
      <c r="G4075" s="81">
        <v>8.4542589308269855E-2</v>
      </c>
      <c r="H4075" s="80">
        <v>4.2271294654134932</v>
      </c>
    </row>
    <row r="4076" spans="2:8" x14ac:dyDescent="0.6">
      <c r="B4076" s="75" t="s">
        <v>184</v>
      </c>
      <c r="C4076" s="75" t="str">
        <f t="shared" si="63"/>
        <v>Texas Bend Arch</v>
      </c>
      <c r="D4076" s="97" t="s">
        <v>374</v>
      </c>
      <c r="E4076" s="83" t="s">
        <v>315</v>
      </c>
      <c r="F4076" s="82">
        <v>-19.395264064733322</v>
      </c>
      <c r="G4076" s="81">
        <v>0</v>
      </c>
      <c r="H4076" s="80">
        <v>0</v>
      </c>
    </row>
    <row r="4077" spans="2:8" x14ac:dyDescent="0.6">
      <c r="B4077" s="75" t="s">
        <v>184</v>
      </c>
      <c r="C4077" s="75" t="str">
        <f t="shared" si="63"/>
        <v>Texas Bend Arch</v>
      </c>
      <c r="D4077" s="97" t="s">
        <v>374</v>
      </c>
      <c r="E4077" s="83" t="s">
        <v>314</v>
      </c>
      <c r="F4077" s="82">
        <v>-14.553948048549994</v>
      </c>
      <c r="G4077" s="81">
        <v>8.3167693201999182E-2</v>
      </c>
      <c r="H4077" s="80">
        <v>4.1583846600999586</v>
      </c>
    </row>
    <row r="4078" spans="2:8" x14ac:dyDescent="0.6">
      <c r="B4078" s="75" t="s">
        <v>184</v>
      </c>
      <c r="C4078" s="75" t="str">
        <f t="shared" si="63"/>
        <v>Texas Bend Arch</v>
      </c>
      <c r="D4078" s="97" t="s">
        <v>374</v>
      </c>
      <c r="E4078" s="83" t="s">
        <v>313</v>
      </c>
      <c r="F4078" s="82">
        <v>-14.543948048549995</v>
      </c>
      <c r="G4078" s="81">
        <v>0</v>
      </c>
      <c r="H4078" s="80">
        <v>0</v>
      </c>
    </row>
    <row r="4079" spans="2:8" x14ac:dyDescent="0.6">
      <c r="B4079" s="75" t="s">
        <v>184</v>
      </c>
      <c r="C4079" s="75" t="str">
        <f t="shared" si="63"/>
        <v>Texas Bend Arch</v>
      </c>
      <c r="D4079" s="97" t="s">
        <v>374</v>
      </c>
      <c r="E4079" s="83" t="s">
        <v>312</v>
      </c>
      <c r="F4079" s="82">
        <v>-9.7026320323666617</v>
      </c>
      <c r="G4079" s="81">
        <v>0.16153757624057313</v>
      </c>
      <c r="H4079" s="80">
        <v>8.0768788120286565</v>
      </c>
    </row>
    <row r="4080" spans="2:8" x14ac:dyDescent="0.6">
      <c r="B4080" s="75" t="s">
        <v>184</v>
      </c>
      <c r="C4080" s="75" t="str">
        <f t="shared" si="63"/>
        <v>Texas Bend Arch</v>
      </c>
      <c r="D4080" s="97" t="s">
        <v>374</v>
      </c>
      <c r="E4080" s="83" t="s">
        <v>311</v>
      </c>
      <c r="F4080" s="82">
        <v>-9.6926320323666619</v>
      </c>
      <c r="G4080" s="81">
        <v>0</v>
      </c>
      <c r="H4080" s="80">
        <v>0</v>
      </c>
    </row>
    <row r="4081" spans="2:8" x14ac:dyDescent="0.6">
      <c r="B4081" s="75" t="s">
        <v>184</v>
      </c>
      <c r="C4081" s="75" t="str">
        <f t="shared" si="63"/>
        <v>Texas Bend Arch</v>
      </c>
      <c r="D4081" s="97" t="s">
        <v>374</v>
      </c>
      <c r="E4081" s="83" t="s">
        <v>310</v>
      </c>
      <c r="F4081" s="82">
        <v>-4.8513160161833309</v>
      </c>
      <c r="G4081" s="81">
        <v>0.13613278585857544</v>
      </c>
      <c r="H4081" s="80">
        <v>6.8066392929287725</v>
      </c>
    </row>
    <row r="4082" spans="2:8" x14ac:dyDescent="0.6">
      <c r="B4082" s="75" t="s">
        <v>184</v>
      </c>
      <c r="C4082" s="75" t="str">
        <f t="shared" si="63"/>
        <v>Texas Bend Arch</v>
      </c>
      <c r="D4082" s="97" t="s">
        <v>374</v>
      </c>
      <c r="E4082" s="83" t="s">
        <v>309</v>
      </c>
      <c r="F4082" s="82">
        <v>-4.8413160161833311</v>
      </c>
      <c r="G4082" s="81">
        <v>0</v>
      </c>
      <c r="H4082" s="80">
        <v>0</v>
      </c>
    </row>
    <row r="4083" spans="2:8" x14ac:dyDescent="0.6">
      <c r="B4083" s="75" t="s">
        <v>184</v>
      </c>
      <c r="C4083" s="75" t="str">
        <f t="shared" si="63"/>
        <v>Texas Bend Arch</v>
      </c>
      <c r="D4083" s="97" t="s">
        <v>374</v>
      </c>
      <c r="E4083" s="83" t="s">
        <v>308</v>
      </c>
      <c r="F4083" s="82">
        <v>0</v>
      </c>
      <c r="G4083" s="81">
        <v>0.14147755368439927</v>
      </c>
      <c r="H4083" s="80">
        <v>7.073877684219962</v>
      </c>
    </row>
    <row r="4084" spans="2:8" x14ac:dyDescent="0.6">
      <c r="B4084" s="75" t="s">
        <v>184</v>
      </c>
      <c r="C4084" s="75" t="str">
        <f t="shared" si="63"/>
        <v>Texas Bend Arch</v>
      </c>
      <c r="D4084" s="97" t="s">
        <v>374</v>
      </c>
      <c r="E4084" s="83" t="s">
        <v>307</v>
      </c>
      <c r="F4084" s="82">
        <v>0.01</v>
      </c>
      <c r="G4084" s="81">
        <v>0</v>
      </c>
      <c r="H4084" s="80">
        <v>0</v>
      </c>
    </row>
    <row r="4085" spans="2:8" x14ac:dyDescent="0.6">
      <c r="B4085" s="75" t="s">
        <v>184</v>
      </c>
      <c r="C4085" s="75" t="str">
        <f t="shared" si="63"/>
        <v>Texas Bend Arch</v>
      </c>
      <c r="D4085" s="97" t="s">
        <v>374</v>
      </c>
      <c r="E4085" s="83" t="s">
        <v>306</v>
      </c>
      <c r="F4085" s="82">
        <v>4.8513160161833309</v>
      </c>
      <c r="G4085" s="81">
        <v>0.57469192042231287</v>
      </c>
      <c r="H4085" s="80">
        <v>28.734596021115646</v>
      </c>
    </row>
    <row r="4086" spans="2:8" x14ac:dyDescent="0.6">
      <c r="B4086" s="75" t="s">
        <v>184</v>
      </c>
      <c r="C4086" s="75" t="str">
        <f t="shared" si="63"/>
        <v>Texas Bend Arch</v>
      </c>
      <c r="D4086" s="97" t="s">
        <v>374</v>
      </c>
      <c r="E4086" s="83" t="s">
        <v>305</v>
      </c>
      <c r="F4086" s="82">
        <v>4.8613160161833306</v>
      </c>
      <c r="G4086" s="81">
        <v>0</v>
      </c>
      <c r="H4086" s="80">
        <v>0</v>
      </c>
    </row>
    <row r="4087" spans="2:8" x14ac:dyDescent="0.6">
      <c r="B4087" s="75" t="s">
        <v>184</v>
      </c>
      <c r="C4087" s="75" t="str">
        <f t="shared" si="63"/>
        <v>Texas Bend Arch</v>
      </c>
      <c r="D4087" s="97" t="s">
        <v>374</v>
      </c>
      <c r="E4087" s="83" t="s">
        <v>304</v>
      </c>
      <c r="F4087" s="82">
        <v>9.7026320323666617</v>
      </c>
      <c r="G4087" s="81">
        <v>0.36268756535867452</v>
      </c>
      <c r="H4087" s="80">
        <v>18.134378267933727</v>
      </c>
    </row>
    <row r="4088" spans="2:8" x14ac:dyDescent="0.6">
      <c r="B4088" s="75" t="s">
        <v>184</v>
      </c>
      <c r="C4088" s="75" t="str">
        <f t="shared" si="63"/>
        <v>Texas Bend Arch</v>
      </c>
      <c r="D4088" s="97" t="s">
        <v>374</v>
      </c>
      <c r="E4088" s="83" t="s">
        <v>303</v>
      </c>
      <c r="F4088" s="82">
        <v>9.7126320323666615</v>
      </c>
      <c r="G4088" s="81">
        <v>0.23673818715128564</v>
      </c>
      <c r="H4088" s="80">
        <v>11.836909357564281</v>
      </c>
    </row>
    <row r="4089" spans="2:8" x14ac:dyDescent="0.6">
      <c r="B4089" s="75" t="s">
        <v>184</v>
      </c>
      <c r="C4089" s="75" t="str">
        <f t="shared" si="63"/>
        <v>Texas Bend Arch</v>
      </c>
      <c r="D4089" s="97" t="s">
        <v>374</v>
      </c>
      <c r="E4089" s="83" t="s">
        <v>302</v>
      </c>
      <c r="F4089" s="82">
        <v>14.553948048549994</v>
      </c>
      <c r="G4089" s="81">
        <v>0.43914614554452336</v>
      </c>
      <c r="H4089" s="80">
        <v>21.957307277226167</v>
      </c>
    </row>
    <row r="4090" spans="2:8" x14ac:dyDescent="0.6">
      <c r="B4090" s="75" t="s">
        <v>184</v>
      </c>
      <c r="C4090" s="75" t="str">
        <f t="shared" si="63"/>
        <v>Texas Bend Arch</v>
      </c>
      <c r="D4090" s="97" t="s">
        <v>374</v>
      </c>
      <c r="E4090" s="83" t="s">
        <v>301</v>
      </c>
      <c r="F4090" s="82">
        <v>14.563948048549994</v>
      </c>
      <c r="G4090" s="81">
        <v>0.66505229389507681</v>
      </c>
      <c r="H4090" s="80">
        <v>33.252614694753845</v>
      </c>
    </row>
    <row r="4091" spans="2:8" x14ac:dyDescent="0.6">
      <c r="B4091" s="75" t="s">
        <v>184</v>
      </c>
      <c r="C4091" s="75" t="str">
        <f t="shared" si="63"/>
        <v>Texas Bend Arch</v>
      </c>
      <c r="D4091" s="97" t="s">
        <v>374</v>
      </c>
      <c r="E4091" s="83" t="s">
        <v>300</v>
      </c>
      <c r="F4091" s="82">
        <v>19.405264064733323</v>
      </c>
      <c r="G4091" s="81">
        <v>0.38572199865949708</v>
      </c>
      <c r="H4091" s="80">
        <v>19.286099932974853</v>
      </c>
    </row>
    <row r="4092" spans="2:8" x14ac:dyDescent="0.6">
      <c r="B4092" s="75" t="s">
        <v>184</v>
      </c>
      <c r="C4092" s="75" t="str">
        <f t="shared" si="63"/>
        <v>Texas Bend Arch</v>
      </c>
      <c r="D4092" s="97" t="s">
        <v>374</v>
      </c>
      <c r="E4092" s="83" t="s">
        <v>299</v>
      </c>
      <c r="F4092" s="82">
        <v>19.415264064733325</v>
      </c>
      <c r="G4092" s="81">
        <v>0.63888528070287176</v>
      </c>
      <c r="H4092" s="80">
        <v>31.944264035143586</v>
      </c>
    </row>
    <row r="4093" spans="2:8" x14ac:dyDescent="0.6">
      <c r="B4093" s="75" t="s">
        <v>184</v>
      </c>
      <c r="C4093" s="75" t="str">
        <f t="shared" si="63"/>
        <v>Texas Bend Arch</v>
      </c>
      <c r="D4093" s="97" t="s">
        <v>374</v>
      </c>
      <c r="E4093" s="83" t="s">
        <v>298</v>
      </c>
      <c r="F4093" s="82">
        <v>24.256580080916656</v>
      </c>
      <c r="G4093" s="81">
        <v>6.0761120996547707E-2</v>
      </c>
      <c r="H4093" s="80">
        <v>3.0380560498273854</v>
      </c>
    </row>
    <row r="4094" spans="2:8" x14ac:dyDescent="0.6">
      <c r="B4094" s="75" t="s">
        <v>184</v>
      </c>
      <c r="C4094" s="75" t="str">
        <f t="shared" si="63"/>
        <v>Texas Bend Arch</v>
      </c>
      <c r="D4094" s="97" t="s">
        <v>374</v>
      </c>
      <c r="E4094" s="83" t="s">
        <v>297</v>
      </c>
      <c r="F4094" s="82">
        <v>24.266580080916658</v>
      </c>
      <c r="G4094" s="81">
        <v>1.0675929792634646</v>
      </c>
      <c r="H4094" s="80">
        <v>53.379648963173231</v>
      </c>
    </row>
    <row r="4095" spans="2:8" x14ac:dyDescent="0.6">
      <c r="B4095" s="75" t="s">
        <v>184</v>
      </c>
      <c r="C4095" s="75" t="str">
        <f t="shared" si="63"/>
        <v>Texas Bend Arch</v>
      </c>
      <c r="D4095" s="97" t="s">
        <v>374</v>
      </c>
      <c r="E4095" s="83" t="s">
        <v>296</v>
      </c>
      <c r="F4095" s="82">
        <v>29.107896097099989</v>
      </c>
      <c r="G4095" s="81">
        <v>4.9495944301734734E-2</v>
      </c>
      <c r="H4095" s="80">
        <v>2.4747972150867366</v>
      </c>
    </row>
    <row r="4096" spans="2:8" x14ac:dyDescent="0.6">
      <c r="B4096" s="75" t="s">
        <v>184</v>
      </c>
      <c r="C4096" s="75" t="str">
        <f t="shared" si="63"/>
        <v>Texas Bend Arch</v>
      </c>
      <c r="D4096" s="97" t="s">
        <v>374</v>
      </c>
      <c r="E4096" s="83" t="s">
        <v>295</v>
      </c>
      <c r="F4096" s="82">
        <v>29.11789609709999</v>
      </c>
      <c r="G4096" s="81">
        <v>0.83014619993884065</v>
      </c>
      <c r="H4096" s="80">
        <v>41.507309996942034</v>
      </c>
    </row>
    <row r="4097" spans="2:8" x14ac:dyDescent="0.6">
      <c r="B4097" s="75" t="s">
        <v>184</v>
      </c>
      <c r="C4097" s="75" t="str">
        <f t="shared" si="63"/>
        <v>Texas Bend Arch</v>
      </c>
      <c r="D4097" s="97" t="s">
        <v>374</v>
      </c>
      <c r="E4097" s="83" t="s">
        <v>294</v>
      </c>
      <c r="F4097" s="82">
        <v>33.959212113283321</v>
      </c>
      <c r="G4097" s="81">
        <v>0</v>
      </c>
      <c r="H4097" s="80">
        <v>0</v>
      </c>
    </row>
    <row r="4098" spans="2:8" x14ac:dyDescent="0.6">
      <c r="B4098" s="75" t="s">
        <v>184</v>
      </c>
      <c r="C4098" s="75" t="str">
        <f t="shared" si="63"/>
        <v>Texas Bend Arch</v>
      </c>
      <c r="D4098" s="97" t="s">
        <v>374</v>
      </c>
      <c r="E4098" s="83" t="s">
        <v>293</v>
      </c>
      <c r="F4098" s="82">
        <v>33.969212113283319</v>
      </c>
      <c r="G4098" s="81">
        <v>0.40965029559770982</v>
      </c>
      <c r="H4098" s="80">
        <v>20.482514779885491</v>
      </c>
    </row>
    <row r="4099" spans="2:8" x14ac:dyDescent="0.6">
      <c r="B4099" s="75" t="s">
        <v>184</v>
      </c>
      <c r="C4099" s="75" t="str">
        <f t="shared" si="63"/>
        <v>Texas Bend Arch</v>
      </c>
      <c r="D4099" s="97" t="s">
        <v>374</v>
      </c>
      <c r="E4099" s="83" t="s">
        <v>292</v>
      </c>
      <c r="F4099" s="82">
        <v>38.810528129466647</v>
      </c>
      <c r="G4099" s="81">
        <v>1.5673522049949259E-2</v>
      </c>
      <c r="H4099" s="80">
        <v>0.783676102497463</v>
      </c>
    </row>
    <row r="4100" spans="2:8" x14ac:dyDescent="0.6">
      <c r="B4100" s="75" t="s">
        <v>184</v>
      </c>
      <c r="C4100" s="75" t="str">
        <f t="shared" si="63"/>
        <v>Texas Bend Arch</v>
      </c>
      <c r="D4100" s="97" t="s">
        <v>374</v>
      </c>
      <c r="E4100" s="83" t="s">
        <v>291</v>
      </c>
      <c r="F4100" s="82">
        <v>38.820528129466645</v>
      </c>
      <c r="G4100" s="81">
        <v>0.12783741403942439</v>
      </c>
      <c r="H4100" s="80">
        <v>6.3918707019712198</v>
      </c>
    </row>
    <row r="4101" spans="2:8" x14ac:dyDescent="0.6">
      <c r="B4101" s="75" t="s">
        <v>184</v>
      </c>
      <c r="C4101" s="75" t="str">
        <f t="shared" ref="C4101:C4164" si="64">IF(D4101="",C4100,D4101)</f>
        <v>Texas Bend Arch</v>
      </c>
      <c r="D4101" s="97" t="s">
        <v>374</v>
      </c>
      <c r="E4101" s="83" t="s">
        <v>290</v>
      </c>
      <c r="F4101" s="82">
        <v>43.66184414564998</v>
      </c>
      <c r="G4101" s="81">
        <v>0</v>
      </c>
      <c r="H4101" s="80">
        <v>0</v>
      </c>
    </row>
    <row r="4102" spans="2:8" x14ac:dyDescent="0.6">
      <c r="B4102" s="75" t="s">
        <v>184</v>
      </c>
      <c r="C4102" s="75" t="str">
        <f t="shared" si="64"/>
        <v>Texas Bend Arch</v>
      </c>
      <c r="D4102" s="97" t="s">
        <v>374</v>
      </c>
      <c r="E4102" s="83" t="s">
        <v>289</v>
      </c>
      <c r="F4102" s="82">
        <v>43.671844145649978</v>
      </c>
      <c r="G4102" s="81">
        <v>6.5837983022750873E-2</v>
      </c>
      <c r="H4102" s="80">
        <v>3.2918991511375437</v>
      </c>
    </row>
    <row r="4103" spans="2:8" x14ac:dyDescent="0.6">
      <c r="B4103" s="75" t="s">
        <v>184</v>
      </c>
      <c r="C4103" s="75" t="str">
        <f t="shared" si="64"/>
        <v>Texas Bend Arch</v>
      </c>
      <c r="D4103" s="97" t="s">
        <v>374</v>
      </c>
      <c r="E4103" s="83" t="s">
        <v>288</v>
      </c>
      <c r="F4103" s="82">
        <v>48.513160161833312</v>
      </c>
      <c r="G4103" s="81">
        <v>0</v>
      </c>
      <c r="H4103" s="80">
        <v>0</v>
      </c>
    </row>
    <row r="4104" spans="2:8" x14ac:dyDescent="0.6">
      <c r="B4104" s="75" t="s">
        <v>184</v>
      </c>
      <c r="C4104" s="75" t="str">
        <f t="shared" si="64"/>
        <v>Texas Bend Arch</v>
      </c>
      <c r="D4104" s="97" t="s">
        <v>374</v>
      </c>
      <c r="E4104" s="83" t="s">
        <v>287</v>
      </c>
      <c r="F4104" s="82">
        <v>48.52316016183331</v>
      </c>
      <c r="G4104" s="81">
        <v>6.2307094987504056E-3</v>
      </c>
      <c r="H4104" s="80">
        <v>0.31153547493752026</v>
      </c>
    </row>
    <row r="4105" spans="2:8" x14ac:dyDescent="0.6">
      <c r="B4105" s="75" t="s">
        <v>184</v>
      </c>
      <c r="C4105" s="75" t="str">
        <f t="shared" si="64"/>
        <v>Texas Bend Arch</v>
      </c>
      <c r="D4105" s="97" t="s">
        <v>374</v>
      </c>
      <c r="E4105" s="83" t="s">
        <v>286</v>
      </c>
      <c r="F4105" s="82">
        <v>53.364476178016645</v>
      </c>
      <c r="G4105" s="81">
        <v>0</v>
      </c>
      <c r="H4105" s="80">
        <v>0</v>
      </c>
    </row>
    <row r="4106" spans="2:8" x14ac:dyDescent="0.6">
      <c r="B4106" s="75" t="s">
        <v>184</v>
      </c>
      <c r="C4106" s="75" t="str">
        <f t="shared" si="64"/>
        <v>Texas Bend Arch</v>
      </c>
      <c r="D4106" s="97" t="s">
        <v>374</v>
      </c>
      <c r="E4106" s="83" t="s">
        <v>285</v>
      </c>
      <c r="F4106" s="82">
        <v>53.374476178016643</v>
      </c>
      <c r="G4106" s="81">
        <v>2.9609422363854894E-2</v>
      </c>
      <c r="H4106" s="80">
        <v>1.4804711181927446</v>
      </c>
    </row>
    <row r="4107" spans="2:8" x14ac:dyDescent="0.6">
      <c r="B4107" s="75" t="s">
        <v>184</v>
      </c>
      <c r="C4107" s="75" t="str">
        <f t="shared" si="64"/>
        <v>Texas Bend Arch</v>
      </c>
      <c r="D4107" s="97" t="s">
        <v>374</v>
      </c>
      <c r="E4107" s="83" t="s">
        <v>284</v>
      </c>
      <c r="F4107" s="82">
        <v>58.215792194199977</v>
      </c>
      <c r="G4107" s="81">
        <v>5.1418663468498819E-2</v>
      </c>
      <c r="H4107" s="80">
        <v>2.5709331734249408</v>
      </c>
    </row>
    <row r="4108" spans="2:8" ht="13.75" thickBot="1" x14ac:dyDescent="0.75">
      <c r="B4108" s="75" t="s">
        <v>184</v>
      </c>
      <c r="C4108" s="75" t="str">
        <f t="shared" si="64"/>
        <v>Texas Bend Arch</v>
      </c>
      <c r="D4108" s="98" t="s">
        <v>374</v>
      </c>
      <c r="E4108" s="79" t="s">
        <v>282</v>
      </c>
      <c r="F4108" s="78">
        <v>58.225792194199975</v>
      </c>
      <c r="G4108" s="77">
        <v>6.0737819304732286E-2</v>
      </c>
      <c r="H4108" s="76">
        <v>3.0368909652366143</v>
      </c>
    </row>
    <row r="4109" spans="2:8" x14ac:dyDescent="0.6">
      <c r="B4109" s="75" t="s">
        <v>184</v>
      </c>
      <c r="C4109" s="75" t="str">
        <f t="shared" si="64"/>
        <v>Texas East Texas Basin</v>
      </c>
      <c r="D4109" s="96" t="s">
        <v>373</v>
      </c>
      <c r="E4109" s="87" t="s">
        <v>320</v>
      </c>
      <c r="F4109" s="86">
        <v>-29.107896097099989</v>
      </c>
      <c r="G4109" s="85">
        <v>1.5590808455272285</v>
      </c>
      <c r="H4109" s="84">
        <v>77.95404227636142</v>
      </c>
    </row>
    <row r="4110" spans="2:8" x14ac:dyDescent="0.6">
      <c r="B4110" s="75" t="s">
        <v>184</v>
      </c>
      <c r="C4110" s="75" t="str">
        <f t="shared" si="64"/>
        <v>Texas East Texas Basin</v>
      </c>
      <c r="D4110" s="97" t="s">
        <v>373</v>
      </c>
      <c r="E4110" s="83" t="s">
        <v>319</v>
      </c>
      <c r="F4110" s="82">
        <v>-29.097896097099987</v>
      </c>
      <c r="G4110" s="81">
        <v>0</v>
      </c>
      <c r="H4110" s="80">
        <v>0</v>
      </c>
    </row>
    <row r="4111" spans="2:8" x14ac:dyDescent="0.6">
      <c r="B4111" s="75" t="s">
        <v>184</v>
      </c>
      <c r="C4111" s="75" t="str">
        <f t="shared" si="64"/>
        <v>Texas East Texas Basin</v>
      </c>
      <c r="D4111" s="97" t="s">
        <v>373</v>
      </c>
      <c r="E4111" s="83" t="s">
        <v>318</v>
      </c>
      <c r="F4111" s="82">
        <v>-24.256580080916656</v>
      </c>
      <c r="G4111" s="81">
        <v>0.15996251884475854</v>
      </c>
      <c r="H4111" s="80">
        <v>7.9981259422379267</v>
      </c>
    </row>
    <row r="4112" spans="2:8" x14ac:dyDescent="0.6">
      <c r="B4112" s="75" t="s">
        <v>184</v>
      </c>
      <c r="C4112" s="75" t="str">
        <f t="shared" si="64"/>
        <v>Texas East Texas Basin</v>
      </c>
      <c r="D4112" s="97" t="s">
        <v>373</v>
      </c>
      <c r="E4112" s="83" t="s">
        <v>317</v>
      </c>
      <c r="F4112" s="82">
        <v>-24.246580080916655</v>
      </c>
      <c r="G4112" s="81">
        <v>0</v>
      </c>
      <c r="H4112" s="80">
        <v>0</v>
      </c>
    </row>
    <row r="4113" spans="2:8" x14ac:dyDescent="0.6">
      <c r="B4113" s="75" t="s">
        <v>184</v>
      </c>
      <c r="C4113" s="75" t="str">
        <f t="shared" si="64"/>
        <v>Texas East Texas Basin</v>
      </c>
      <c r="D4113" s="97" t="s">
        <v>373</v>
      </c>
      <c r="E4113" s="83" t="s">
        <v>316</v>
      </c>
      <c r="F4113" s="82">
        <v>-19.405264064733323</v>
      </c>
      <c r="G4113" s="81">
        <v>8.0851749802544046E-2</v>
      </c>
      <c r="H4113" s="80">
        <v>4.0425874901272021</v>
      </c>
    </row>
    <row r="4114" spans="2:8" x14ac:dyDescent="0.6">
      <c r="B4114" s="75" t="s">
        <v>184</v>
      </c>
      <c r="C4114" s="75" t="str">
        <f t="shared" si="64"/>
        <v>Texas East Texas Basin</v>
      </c>
      <c r="D4114" s="97" t="s">
        <v>373</v>
      </c>
      <c r="E4114" s="83" t="s">
        <v>315</v>
      </c>
      <c r="F4114" s="82">
        <v>-19.395264064733322</v>
      </c>
      <c r="G4114" s="81">
        <v>0</v>
      </c>
      <c r="H4114" s="80">
        <v>0</v>
      </c>
    </row>
    <row r="4115" spans="2:8" x14ac:dyDescent="0.6">
      <c r="B4115" s="75" t="s">
        <v>184</v>
      </c>
      <c r="C4115" s="75" t="str">
        <f t="shared" si="64"/>
        <v>Texas East Texas Basin</v>
      </c>
      <c r="D4115" s="97" t="s">
        <v>373</v>
      </c>
      <c r="E4115" s="83" t="s">
        <v>314</v>
      </c>
      <c r="F4115" s="82">
        <v>-14.553948048549994</v>
      </c>
      <c r="G4115" s="81">
        <v>0.27254877042486997</v>
      </c>
      <c r="H4115" s="80">
        <v>13.627438521243498</v>
      </c>
    </row>
    <row r="4116" spans="2:8" x14ac:dyDescent="0.6">
      <c r="B4116" s="75" t="s">
        <v>184</v>
      </c>
      <c r="C4116" s="75" t="str">
        <f t="shared" si="64"/>
        <v>Texas East Texas Basin</v>
      </c>
      <c r="D4116" s="97" t="s">
        <v>373</v>
      </c>
      <c r="E4116" s="83" t="s">
        <v>313</v>
      </c>
      <c r="F4116" s="82">
        <v>-14.543948048549995</v>
      </c>
      <c r="G4116" s="81">
        <v>0</v>
      </c>
      <c r="H4116" s="80">
        <v>0</v>
      </c>
    </row>
    <row r="4117" spans="2:8" x14ac:dyDescent="0.6">
      <c r="B4117" s="75" t="s">
        <v>184</v>
      </c>
      <c r="C4117" s="75" t="str">
        <f t="shared" si="64"/>
        <v>Texas East Texas Basin</v>
      </c>
      <c r="D4117" s="97" t="s">
        <v>373</v>
      </c>
      <c r="E4117" s="83" t="s">
        <v>312</v>
      </c>
      <c r="F4117" s="82">
        <v>-9.7026320323666617</v>
      </c>
      <c r="G4117" s="81">
        <v>0.5148798433052032</v>
      </c>
      <c r="H4117" s="80">
        <v>25.74399216526016</v>
      </c>
    </row>
    <row r="4118" spans="2:8" x14ac:dyDescent="0.6">
      <c r="B4118" s="75" t="s">
        <v>184</v>
      </c>
      <c r="C4118" s="75" t="str">
        <f t="shared" si="64"/>
        <v>Texas East Texas Basin</v>
      </c>
      <c r="D4118" s="97" t="s">
        <v>373</v>
      </c>
      <c r="E4118" s="83" t="s">
        <v>311</v>
      </c>
      <c r="F4118" s="82">
        <v>-9.6926320323666619</v>
      </c>
      <c r="G4118" s="81">
        <v>0</v>
      </c>
      <c r="H4118" s="80">
        <v>0</v>
      </c>
    </row>
    <row r="4119" spans="2:8" x14ac:dyDescent="0.6">
      <c r="B4119" s="75" t="s">
        <v>184</v>
      </c>
      <c r="C4119" s="75" t="str">
        <f t="shared" si="64"/>
        <v>Texas East Texas Basin</v>
      </c>
      <c r="D4119" s="97" t="s">
        <v>373</v>
      </c>
      <c r="E4119" s="83" t="s">
        <v>310</v>
      </c>
      <c r="F4119" s="82">
        <v>-4.8513160161833309</v>
      </c>
      <c r="G4119" s="81">
        <v>1.1748705495526279</v>
      </c>
      <c r="H4119" s="80">
        <v>58.743527477631396</v>
      </c>
    </row>
    <row r="4120" spans="2:8" x14ac:dyDescent="0.6">
      <c r="B4120" s="75" t="s">
        <v>184</v>
      </c>
      <c r="C4120" s="75" t="str">
        <f t="shared" si="64"/>
        <v>Texas East Texas Basin</v>
      </c>
      <c r="D4120" s="97" t="s">
        <v>373</v>
      </c>
      <c r="E4120" s="83" t="s">
        <v>309</v>
      </c>
      <c r="F4120" s="82">
        <v>-4.8413160161833311</v>
      </c>
      <c r="G4120" s="81">
        <v>0</v>
      </c>
      <c r="H4120" s="80">
        <v>0</v>
      </c>
    </row>
    <row r="4121" spans="2:8" x14ac:dyDescent="0.6">
      <c r="B4121" s="75" t="s">
        <v>184</v>
      </c>
      <c r="C4121" s="75" t="str">
        <f t="shared" si="64"/>
        <v>Texas East Texas Basin</v>
      </c>
      <c r="D4121" s="97" t="s">
        <v>373</v>
      </c>
      <c r="E4121" s="83" t="s">
        <v>308</v>
      </c>
      <c r="F4121" s="82">
        <v>0</v>
      </c>
      <c r="G4121" s="81">
        <v>0.7065619954636938</v>
      </c>
      <c r="H4121" s="80">
        <v>35.328099773184697</v>
      </c>
    </row>
    <row r="4122" spans="2:8" x14ac:dyDescent="0.6">
      <c r="B4122" s="75" t="s">
        <v>184</v>
      </c>
      <c r="C4122" s="75" t="str">
        <f t="shared" si="64"/>
        <v>Texas East Texas Basin</v>
      </c>
      <c r="D4122" s="97" t="s">
        <v>373</v>
      </c>
      <c r="E4122" s="83" t="s">
        <v>307</v>
      </c>
      <c r="F4122" s="82">
        <v>0.01</v>
      </c>
      <c r="G4122" s="81">
        <v>0</v>
      </c>
      <c r="H4122" s="80">
        <v>0</v>
      </c>
    </row>
    <row r="4123" spans="2:8" x14ac:dyDescent="0.6">
      <c r="B4123" s="75" t="s">
        <v>184</v>
      </c>
      <c r="C4123" s="75" t="str">
        <f t="shared" si="64"/>
        <v>Texas East Texas Basin</v>
      </c>
      <c r="D4123" s="97" t="s">
        <v>373</v>
      </c>
      <c r="E4123" s="83" t="s">
        <v>306</v>
      </c>
      <c r="F4123" s="82">
        <v>4.8513160161833309</v>
      </c>
      <c r="G4123" s="81">
        <v>0</v>
      </c>
      <c r="H4123" s="80">
        <v>0</v>
      </c>
    </row>
    <row r="4124" spans="2:8" x14ac:dyDescent="0.6">
      <c r="B4124" s="75" t="s">
        <v>184</v>
      </c>
      <c r="C4124" s="75" t="str">
        <f t="shared" si="64"/>
        <v>Texas East Texas Basin</v>
      </c>
      <c r="D4124" s="97" t="s">
        <v>373</v>
      </c>
      <c r="E4124" s="83" t="s">
        <v>305</v>
      </c>
      <c r="F4124" s="82">
        <v>4.8613160161833306</v>
      </c>
      <c r="G4124" s="81">
        <v>10.156606567096528</v>
      </c>
      <c r="H4124" s="80">
        <v>507.83032835482646</v>
      </c>
    </row>
    <row r="4125" spans="2:8" x14ac:dyDescent="0.6">
      <c r="B4125" s="75" t="s">
        <v>184</v>
      </c>
      <c r="C4125" s="75" t="str">
        <f t="shared" si="64"/>
        <v>Texas East Texas Basin</v>
      </c>
      <c r="D4125" s="97" t="s">
        <v>373</v>
      </c>
      <c r="E4125" s="83" t="s">
        <v>304</v>
      </c>
      <c r="F4125" s="82">
        <v>9.7026320323666617</v>
      </c>
      <c r="G4125" s="81">
        <v>0</v>
      </c>
      <c r="H4125" s="80">
        <v>0</v>
      </c>
    </row>
    <row r="4126" spans="2:8" x14ac:dyDescent="0.6">
      <c r="B4126" s="75" t="s">
        <v>184</v>
      </c>
      <c r="C4126" s="75" t="str">
        <f t="shared" si="64"/>
        <v>Texas East Texas Basin</v>
      </c>
      <c r="D4126" s="97" t="s">
        <v>373</v>
      </c>
      <c r="E4126" s="83" t="s">
        <v>303</v>
      </c>
      <c r="F4126" s="82">
        <v>9.7126320323666615</v>
      </c>
      <c r="G4126" s="81">
        <v>242.36205067403418</v>
      </c>
      <c r="H4126" s="80">
        <v>12118.102533701709</v>
      </c>
    </row>
    <row r="4127" spans="2:8" x14ac:dyDescent="0.6">
      <c r="B4127" s="75" t="s">
        <v>184</v>
      </c>
      <c r="C4127" s="75" t="str">
        <f t="shared" si="64"/>
        <v>Texas East Texas Basin</v>
      </c>
      <c r="D4127" s="97" t="s">
        <v>373</v>
      </c>
      <c r="E4127" s="83" t="s">
        <v>302</v>
      </c>
      <c r="F4127" s="82">
        <v>14.553948048549994</v>
      </c>
      <c r="G4127" s="81">
        <v>0</v>
      </c>
      <c r="H4127" s="80">
        <v>0</v>
      </c>
    </row>
    <row r="4128" spans="2:8" x14ac:dyDescent="0.6">
      <c r="B4128" s="75" t="s">
        <v>184</v>
      </c>
      <c r="C4128" s="75" t="str">
        <f t="shared" si="64"/>
        <v>Texas East Texas Basin</v>
      </c>
      <c r="D4128" s="97" t="s">
        <v>373</v>
      </c>
      <c r="E4128" s="83" t="s">
        <v>301</v>
      </c>
      <c r="F4128" s="82">
        <v>14.563948048549994</v>
      </c>
      <c r="G4128" s="81">
        <v>43.089751896282237</v>
      </c>
      <c r="H4128" s="80">
        <v>2154.4875948141121</v>
      </c>
    </row>
    <row r="4129" spans="2:8" x14ac:dyDescent="0.6">
      <c r="B4129" s="75" t="s">
        <v>184</v>
      </c>
      <c r="C4129" s="75" t="str">
        <f t="shared" si="64"/>
        <v>Texas East Texas Basin</v>
      </c>
      <c r="D4129" s="97" t="s">
        <v>373</v>
      </c>
      <c r="E4129" s="83" t="s">
        <v>300</v>
      </c>
      <c r="F4129" s="82">
        <v>19.405264064733323</v>
      </c>
      <c r="G4129" s="81">
        <v>0</v>
      </c>
      <c r="H4129" s="80">
        <v>0</v>
      </c>
    </row>
    <row r="4130" spans="2:8" x14ac:dyDescent="0.6">
      <c r="B4130" s="75" t="s">
        <v>184</v>
      </c>
      <c r="C4130" s="75" t="str">
        <f t="shared" si="64"/>
        <v>Texas East Texas Basin</v>
      </c>
      <c r="D4130" s="97" t="s">
        <v>373</v>
      </c>
      <c r="E4130" s="83" t="s">
        <v>299</v>
      </c>
      <c r="F4130" s="82">
        <v>19.415264064733325</v>
      </c>
      <c r="G4130" s="81">
        <v>3.0814315056806372</v>
      </c>
      <c r="H4130" s="80">
        <v>154.07157528403187</v>
      </c>
    </row>
    <row r="4131" spans="2:8" x14ac:dyDescent="0.6">
      <c r="B4131" s="75" t="s">
        <v>184</v>
      </c>
      <c r="C4131" s="75" t="str">
        <f t="shared" si="64"/>
        <v>Texas East Texas Basin</v>
      </c>
      <c r="D4131" s="97" t="s">
        <v>373</v>
      </c>
      <c r="E4131" s="83" t="s">
        <v>298</v>
      </c>
      <c r="F4131" s="82">
        <v>24.256580080916656</v>
      </c>
      <c r="G4131" s="81">
        <v>0</v>
      </c>
      <c r="H4131" s="80">
        <v>0</v>
      </c>
    </row>
    <row r="4132" spans="2:8" x14ac:dyDescent="0.6">
      <c r="B4132" s="75" t="s">
        <v>184</v>
      </c>
      <c r="C4132" s="75" t="str">
        <f t="shared" si="64"/>
        <v>Texas East Texas Basin</v>
      </c>
      <c r="D4132" s="97" t="s">
        <v>373</v>
      </c>
      <c r="E4132" s="83" t="s">
        <v>297</v>
      </c>
      <c r="F4132" s="82">
        <v>24.266580080916658</v>
      </c>
      <c r="G4132" s="81">
        <v>1.4546814053123915</v>
      </c>
      <c r="H4132" s="80">
        <v>72.734070265619579</v>
      </c>
    </row>
    <row r="4133" spans="2:8" x14ac:dyDescent="0.6">
      <c r="B4133" s="75" t="s">
        <v>184</v>
      </c>
      <c r="C4133" s="75" t="str">
        <f t="shared" si="64"/>
        <v>Texas East Texas Basin</v>
      </c>
      <c r="D4133" s="97" t="s">
        <v>373</v>
      </c>
      <c r="E4133" s="83" t="s">
        <v>296</v>
      </c>
      <c r="F4133" s="82">
        <v>29.107896097099989</v>
      </c>
      <c r="G4133" s="81">
        <v>0</v>
      </c>
      <c r="H4133" s="80">
        <v>0</v>
      </c>
    </row>
    <row r="4134" spans="2:8" x14ac:dyDescent="0.6">
      <c r="B4134" s="75" t="s">
        <v>184</v>
      </c>
      <c r="C4134" s="75" t="str">
        <f t="shared" si="64"/>
        <v>Texas East Texas Basin</v>
      </c>
      <c r="D4134" s="97" t="s">
        <v>373</v>
      </c>
      <c r="E4134" s="83" t="s">
        <v>295</v>
      </c>
      <c r="F4134" s="82">
        <v>29.11789609709999</v>
      </c>
      <c r="G4134" s="81">
        <v>1.0844363857079395</v>
      </c>
      <c r="H4134" s="80">
        <v>54.221819285396975</v>
      </c>
    </row>
    <row r="4135" spans="2:8" x14ac:dyDescent="0.6">
      <c r="B4135" s="75" t="s">
        <v>184</v>
      </c>
      <c r="C4135" s="75" t="str">
        <f t="shared" si="64"/>
        <v>Texas East Texas Basin</v>
      </c>
      <c r="D4135" s="97" t="s">
        <v>373</v>
      </c>
      <c r="E4135" s="83" t="s">
        <v>294</v>
      </c>
      <c r="F4135" s="82">
        <v>33.959212113283321</v>
      </c>
      <c r="G4135" s="81">
        <v>0</v>
      </c>
      <c r="H4135" s="80">
        <v>0</v>
      </c>
    </row>
    <row r="4136" spans="2:8" x14ac:dyDescent="0.6">
      <c r="B4136" s="75" t="s">
        <v>184</v>
      </c>
      <c r="C4136" s="75" t="str">
        <f t="shared" si="64"/>
        <v>Texas East Texas Basin</v>
      </c>
      <c r="D4136" s="97" t="s">
        <v>373</v>
      </c>
      <c r="E4136" s="83" t="s">
        <v>293</v>
      </c>
      <c r="F4136" s="82">
        <v>33.969212113283319</v>
      </c>
      <c r="G4136" s="81">
        <v>0.18675552972921564</v>
      </c>
      <c r="H4136" s="80">
        <v>9.3377764864607826</v>
      </c>
    </row>
    <row r="4137" spans="2:8" x14ac:dyDescent="0.6">
      <c r="B4137" s="75" t="s">
        <v>184</v>
      </c>
      <c r="C4137" s="75" t="str">
        <f t="shared" si="64"/>
        <v>Texas East Texas Basin</v>
      </c>
      <c r="D4137" s="97" t="s">
        <v>373</v>
      </c>
      <c r="E4137" s="83" t="s">
        <v>292</v>
      </c>
      <c r="F4137" s="82">
        <v>38.810528129466647</v>
      </c>
      <c r="G4137" s="81">
        <v>0</v>
      </c>
      <c r="H4137" s="80">
        <v>0</v>
      </c>
    </row>
    <row r="4138" spans="2:8" x14ac:dyDescent="0.6">
      <c r="B4138" s="75" t="s">
        <v>184</v>
      </c>
      <c r="C4138" s="75" t="str">
        <f t="shared" si="64"/>
        <v>Texas East Texas Basin</v>
      </c>
      <c r="D4138" s="97" t="s">
        <v>373</v>
      </c>
      <c r="E4138" s="83" t="s">
        <v>291</v>
      </c>
      <c r="F4138" s="82">
        <v>38.820528129466645</v>
      </c>
      <c r="G4138" s="81">
        <v>0.28897854828766734</v>
      </c>
      <c r="H4138" s="80">
        <v>14.448927414383368</v>
      </c>
    </row>
    <row r="4139" spans="2:8" x14ac:dyDescent="0.6">
      <c r="B4139" s="75" t="s">
        <v>184</v>
      </c>
      <c r="C4139" s="75" t="str">
        <f t="shared" si="64"/>
        <v>Texas East Texas Basin</v>
      </c>
      <c r="D4139" s="97" t="s">
        <v>373</v>
      </c>
      <c r="E4139" s="83" t="s">
        <v>290</v>
      </c>
      <c r="F4139" s="82">
        <v>43.66184414564998</v>
      </c>
      <c r="G4139" s="81">
        <v>0</v>
      </c>
      <c r="H4139" s="80">
        <v>0</v>
      </c>
    </row>
    <row r="4140" spans="2:8" x14ac:dyDescent="0.6">
      <c r="B4140" s="75" t="s">
        <v>184</v>
      </c>
      <c r="C4140" s="75" t="str">
        <f t="shared" si="64"/>
        <v>Texas East Texas Basin</v>
      </c>
      <c r="D4140" s="97" t="s">
        <v>373</v>
      </c>
      <c r="E4140" s="83" t="s">
        <v>289</v>
      </c>
      <c r="F4140" s="82">
        <v>43.671844145649978</v>
      </c>
      <c r="G4140" s="81">
        <v>0.22979940346971769</v>
      </c>
      <c r="H4140" s="80">
        <v>11.489970173485885</v>
      </c>
    </row>
    <row r="4141" spans="2:8" x14ac:dyDescent="0.6">
      <c r="B4141" s="75" t="s">
        <v>184</v>
      </c>
      <c r="C4141" s="75" t="str">
        <f t="shared" si="64"/>
        <v>Texas East Texas Basin</v>
      </c>
      <c r="D4141" s="97" t="s">
        <v>373</v>
      </c>
      <c r="E4141" s="83" t="s">
        <v>288</v>
      </c>
      <c r="F4141" s="82">
        <v>48.513160161833312</v>
      </c>
      <c r="G4141" s="81">
        <v>0</v>
      </c>
      <c r="H4141" s="80">
        <v>0</v>
      </c>
    </row>
    <row r="4142" spans="2:8" x14ac:dyDescent="0.6">
      <c r="B4142" s="75" t="s">
        <v>184</v>
      </c>
      <c r="C4142" s="75" t="str">
        <f t="shared" si="64"/>
        <v>Texas East Texas Basin</v>
      </c>
      <c r="D4142" s="97" t="s">
        <v>373</v>
      </c>
      <c r="E4142" s="83" t="s">
        <v>287</v>
      </c>
      <c r="F4142" s="82">
        <v>48.52316016183331</v>
      </c>
      <c r="G4142" s="81">
        <v>1.9409212127980857E-2</v>
      </c>
      <c r="H4142" s="80">
        <v>0.97046060639904286</v>
      </c>
    </row>
    <row r="4143" spans="2:8" x14ac:dyDescent="0.6">
      <c r="B4143" s="75" t="s">
        <v>184</v>
      </c>
      <c r="C4143" s="75" t="str">
        <f t="shared" si="64"/>
        <v>Texas East Texas Basin</v>
      </c>
      <c r="D4143" s="97" t="s">
        <v>373</v>
      </c>
      <c r="E4143" s="83" t="s">
        <v>286</v>
      </c>
      <c r="F4143" s="82">
        <v>53.364476178016645</v>
      </c>
      <c r="G4143" s="81">
        <v>0</v>
      </c>
      <c r="H4143" s="80">
        <v>0</v>
      </c>
    </row>
    <row r="4144" spans="2:8" x14ac:dyDescent="0.6">
      <c r="B4144" s="75" t="s">
        <v>184</v>
      </c>
      <c r="C4144" s="75" t="str">
        <f t="shared" si="64"/>
        <v>Texas East Texas Basin</v>
      </c>
      <c r="D4144" s="97" t="s">
        <v>373</v>
      </c>
      <c r="E4144" s="83" t="s">
        <v>285</v>
      </c>
      <c r="F4144" s="82">
        <v>53.374476178016643</v>
      </c>
      <c r="G4144" s="81">
        <v>3.116199696662687E-2</v>
      </c>
      <c r="H4144" s="80">
        <v>1.5580998483313435</v>
      </c>
    </row>
    <row r="4145" spans="2:8" x14ac:dyDescent="0.6">
      <c r="B4145" s="75" t="s">
        <v>184</v>
      </c>
      <c r="C4145" s="75" t="str">
        <f t="shared" si="64"/>
        <v>Texas East Texas Basin</v>
      </c>
      <c r="D4145" s="97" t="s">
        <v>373</v>
      </c>
      <c r="E4145" s="83" t="s">
        <v>284</v>
      </c>
      <c r="F4145" s="82">
        <v>58.215792194199977</v>
      </c>
      <c r="G4145" s="81">
        <v>2.3187559511494264E-2</v>
      </c>
      <c r="H4145" s="80">
        <v>1.1593779755747133</v>
      </c>
    </row>
    <row r="4146" spans="2:8" ht="13.75" thickBot="1" x14ac:dyDescent="0.75">
      <c r="B4146" s="75" t="s">
        <v>184</v>
      </c>
      <c r="C4146" s="75" t="str">
        <f t="shared" si="64"/>
        <v>Texas East Texas Basin</v>
      </c>
      <c r="D4146" s="98" t="s">
        <v>373</v>
      </c>
      <c r="E4146" s="79" t="s">
        <v>282</v>
      </c>
      <c r="F4146" s="78">
        <v>58.225792194199975</v>
      </c>
      <c r="G4146" s="77">
        <v>0.28483241878326354</v>
      </c>
      <c r="H4146" s="76">
        <v>14.241620939163179</v>
      </c>
    </row>
    <row r="4147" spans="2:8" x14ac:dyDescent="0.6">
      <c r="B4147" s="75" t="s">
        <v>184</v>
      </c>
      <c r="C4147" s="75" t="str">
        <f t="shared" si="64"/>
        <v>Texas Gulf Coast Basin (LA, TX)</v>
      </c>
      <c r="D4147" s="96" t="s">
        <v>372</v>
      </c>
      <c r="E4147" s="87" t="s">
        <v>320</v>
      </c>
      <c r="F4147" s="86">
        <v>-29.107896097099989</v>
      </c>
      <c r="G4147" s="85">
        <v>6.7305428082005525</v>
      </c>
      <c r="H4147" s="84">
        <v>336.52714041002764</v>
      </c>
    </row>
    <row r="4148" spans="2:8" x14ac:dyDescent="0.6">
      <c r="B4148" s="75" t="s">
        <v>184</v>
      </c>
      <c r="C4148" s="75" t="str">
        <f t="shared" si="64"/>
        <v>Texas Gulf Coast Basin (LA, TX)</v>
      </c>
      <c r="D4148" s="97" t="s">
        <v>372</v>
      </c>
      <c r="E4148" s="83" t="s">
        <v>319</v>
      </c>
      <c r="F4148" s="82">
        <v>-29.097896097099987</v>
      </c>
      <c r="G4148" s="81">
        <v>0</v>
      </c>
      <c r="H4148" s="80">
        <v>0</v>
      </c>
    </row>
    <row r="4149" spans="2:8" x14ac:dyDescent="0.6">
      <c r="B4149" s="75" t="s">
        <v>184</v>
      </c>
      <c r="C4149" s="75" t="str">
        <f t="shared" si="64"/>
        <v>Texas Gulf Coast Basin (LA, TX)</v>
      </c>
      <c r="D4149" s="97" t="s">
        <v>372</v>
      </c>
      <c r="E4149" s="83" t="s">
        <v>318</v>
      </c>
      <c r="F4149" s="82">
        <v>-24.256580080916656</v>
      </c>
      <c r="G4149" s="81">
        <v>0.62148133002397721</v>
      </c>
      <c r="H4149" s="80">
        <v>31.074066501198857</v>
      </c>
    </row>
    <row r="4150" spans="2:8" x14ac:dyDescent="0.6">
      <c r="B4150" s="75" t="s">
        <v>184</v>
      </c>
      <c r="C4150" s="75" t="str">
        <f t="shared" si="64"/>
        <v>Texas Gulf Coast Basin (LA, TX)</v>
      </c>
      <c r="D4150" s="97" t="s">
        <v>372</v>
      </c>
      <c r="E4150" s="83" t="s">
        <v>317</v>
      </c>
      <c r="F4150" s="82">
        <v>-24.246580080916655</v>
      </c>
      <c r="G4150" s="81">
        <v>0</v>
      </c>
      <c r="H4150" s="80">
        <v>0</v>
      </c>
    </row>
    <row r="4151" spans="2:8" x14ac:dyDescent="0.6">
      <c r="B4151" s="75" t="s">
        <v>184</v>
      </c>
      <c r="C4151" s="75" t="str">
        <f t="shared" si="64"/>
        <v>Texas Gulf Coast Basin (LA, TX)</v>
      </c>
      <c r="D4151" s="97" t="s">
        <v>372</v>
      </c>
      <c r="E4151" s="83" t="s">
        <v>316</v>
      </c>
      <c r="F4151" s="82">
        <v>-19.405264064733323</v>
      </c>
      <c r="G4151" s="81">
        <v>1.4849535055194956</v>
      </c>
      <c r="H4151" s="80">
        <v>74.247675275974771</v>
      </c>
    </row>
    <row r="4152" spans="2:8" x14ac:dyDescent="0.6">
      <c r="B4152" s="75" t="s">
        <v>184</v>
      </c>
      <c r="C4152" s="75" t="str">
        <f t="shared" si="64"/>
        <v>Texas Gulf Coast Basin (LA, TX)</v>
      </c>
      <c r="D4152" s="97" t="s">
        <v>372</v>
      </c>
      <c r="E4152" s="83" t="s">
        <v>315</v>
      </c>
      <c r="F4152" s="82">
        <v>-19.395264064733322</v>
      </c>
      <c r="G4152" s="81">
        <v>0</v>
      </c>
      <c r="H4152" s="80">
        <v>0</v>
      </c>
    </row>
    <row r="4153" spans="2:8" x14ac:dyDescent="0.6">
      <c r="B4153" s="75" t="s">
        <v>184</v>
      </c>
      <c r="C4153" s="75" t="str">
        <f t="shared" si="64"/>
        <v>Texas Gulf Coast Basin (LA, TX)</v>
      </c>
      <c r="D4153" s="97" t="s">
        <v>372</v>
      </c>
      <c r="E4153" s="83" t="s">
        <v>314</v>
      </c>
      <c r="F4153" s="82">
        <v>-14.553948048549994</v>
      </c>
      <c r="G4153" s="81">
        <v>1.613863027650265</v>
      </c>
      <c r="H4153" s="80">
        <v>80.69315138251325</v>
      </c>
    </row>
    <row r="4154" spans="2:8" x14ac:dyDescent="0.6">
      <c r="B4154" s="75" t="s">
        <v>184</v>
      </c>
      <c r="C4154" s="75" t="str">
        <f t="shared" si="64"/>
        <v>Texas Gulf Coast Basin (LA, TX)</v>
      </c>
      <c r="D4154" s="97" t="s">
        <v>372</v>
      </c>
      <c r="E4154" s="83" t="s">
        <v>313</v>
      </c>
      <c r="F4154" s="82">
        <v>-14.543948048549995</v>
      </c>
      <c r="G4154" s="81">
        <v>0</v>
      </c>
      <c r="H4154" s="80">
        <v>0</v>
      </c>
    </row>
    <row r="4155" spans="2:8" x14ac:dyDescent="0.6">
      <c r="B4155" s="75" t="s">
        <v>184</v>
      </c>
      <c r="C4155" s="75" t="str">
        <f t="shared" si="64"/>
        <v>Texas Gulf Coast Basin (LA, TX)</v>
      </c>
      <c r="D4155" s="97" t="s">
        <v>372</v>
      </c>
      <c r="E4155" s="83" t="s">
        <v>312</v>
      </c>
      <c r="F4155" s="82">
        <v>-9.7026320323666617</v>
      </c>
      <c r="G4155" s="81">
        <v>2.2822618813010491</v>
      </c>
      <c r="H4155" s="80">
        <v>114.11309406505246</v>
      </c>
    </row>
    <row r="4156" spans="2:8" x14ac:dyDescent="0.6">
      <c r="B4156" s="75" t="s">
        <v>184</v>
      </c>
      <c r="C4156" s="75" t="str">
        <f t="shared" si="64"/>
        <v>Texas Gulf Coast Basin (LA, TX)</v>
      </c>
      <c r="D4156" s="97" t="s">
        <v>372</v>
      </c>
      <c r="E4156" s="83" t="s">
        <v>311</v>
      </c>
      <c r="F4156" s="82">
        <v>-9.6926320323666619</v>
      </c>
      <c r="G4156" s="81">
        <v>0</v>
      </c>
      <c r="H4156" s="80">
        <v>0</v>
      </c>
    </row>
    <row r="4157" spans="2:8" x14ac:dyDescent="0.6">
      <c r="B4157" s="75" t="s">
        <v>184</v>
      </c>
      <c r="C4157" s="75" t="str">
        <f t="shared" si="64"/>
        <v>Texas Gulf Coast Basin (LA, TX)</v>
      </c>
      <c r="D4157" s="97" t="s">
        <v>372</v>
      </c>
      <c r="E4157" s="83" t="s">
        <v>310</v>
      </c>
      <c r="F4157" s="82">
        <v>-4.8513160161833309</v>
      </c>
      <c r="G4157" s="81">
        <v>5.8527267334147695</v>
      </c>
      <c r="H4157" s="80">
        <v>292.63633667073844</v>
      </c>
    </row>
    <row r="4158" spans="2:8" x14ac:dyDescent="0.6">
      <c r="B4158" s="75" t="s">
        <v>184</v>
      </c>
      <c r="C4158" s="75" t="str">
        <f t="shared" si="64"/>
        <v>Texas Gulf Coast Basin (LA, TX)</v>
      </c>
      <c r="D4158" s="97" t="s">
        <v>372</v>
      </c>
      <c r="E4158" s="83" t="s">
        <v>309</v>
      </c>
      <c r="F4158" s="82">
        <v>-4.8413160161833311</v>
      </c>
      <c r="G4158" s="81">
        <v>0</v>
      </c>
      <c r="H4158" s="80">
        <v>0</v>
      </c>
    </row>
    <row r="4159" spans="2:8" x14ac:dyDescent="0.6">
      <c r="B4159" s="75" t="s">
        <v>184</v>
      </c>
      <c r="C4159" s="75" t="str">
        <f t="shared" si="64"/>
        <v>Texas Gulf Coast Basin (LA, TX)</v>
      </c>
      <c r="D4159" s="97" t="s">
        <v>372</v>
      </c>
      <c r="E4159" s="83" t="s">
        <v>308</v>
      </c>
      <c r="F4159" s="82">
        <v>0</v>
      </c>
      <c r="G4159" s="81">
        <v>14.554508962319913</v>
      </c>
      <c r="H4159" s="80">
        <v>727.72544811599562</v>
      </c>
    </row>
    <row r="4160" spans="2:8" x14ac:dyDescent="0.6">
      <c r="B4160" s="75" t="s">
        <v>184</v>
      </c>
      <c r="C4160" s="75" t="str">
        <f t="shared" si="64"/>
        <v>Texas Gulf Coast Basin (LA, TX)</v>
      </c>
      <c r="D4160" s="97" t="s">
        <v>372</v>
      </c>
      <c r="E4160" s="83" t="s">
        <v>307</v>
      </c>
      <c r="F4160" s="82">
        <v>0.01</v>
      </c>
      <c r="G4160" s="81">
        <v>0</v>
      </c>
      <c r="H4160" s="80">
        <v>0</v>
      </c>
    </row>
    <row r="4161" spans="2:8" x14ac:dyDescent="0.6">
      <c r="B4161" s="75" t="s">
        <v>184</v>
      </c>
      <c r="C4161" s="75" t="str">
        <f t="shared" si="64"/>
        <v>Texas Gulf Coast Basin (LA, TX)</v>
      </c>
      <c r="D4161" s="97" t="s">
        <v>372</v>
      </c>
      <c r="E4161" s="83" t="s">
        <v>306</v>
      </c>
      <c r="F4161" s="82">
        <v>4.8513160161833309</v>
      </c>
      <c r="G4161" s="81">
        <v>13.893571496481915</v>
      </c>
      <c r="H4161" s="80">
        <v>694.67857482409568</v>
      </c>
    </row>
    <row r="4162" spans="2:8" x14ac:dyDescent="0.6">
      <c r="B4162" s="75" t="s">
        <v>184</v>
      </c>
      <c r="C4162" s="75" t="str">
        <f t="shared" si="64"/>
        <v>Texas Gulf Coast Basin (LA, TX)</v>
      </c>
      <c r="D4162" s="97" t="s">
        <v>372</v>
      </c>
      <c r="E4162" s="83" t="s">
        <v>305</v>
      </c>
      <c r="F4162" s="82">
        <v>4.8613160161833306</v>
      </c>
      <c r="G4162" s="81">
        <v>1.8252401449898443</v>
      </c>
      <c r="H4162" s="80">
        <v>91.262007249492214</v>
      </c>
    </row>
    <row r="4163" spans="2:8" x14ac:dyDescent="0.6">
      <c r="B4163" s="75" t="s">
        <v>184</v>
      </c>
      <c r="C4163" s="75" t="str">
        <f t="shared" si="64"/>
        <v>Texas Gulf Coast Basin (LA, TX)</v>
      </c>
      <c r="D4163" s="97" t="s">
        <v>372</v>
      </c>
      <c r="E4163" s="83" t="s">
        <v>304</v>
      </c>
      <c r="F4163" s="82">
        <v>9.7026320323666617</v>
      </c>
      <c r="G4163" s="81">
        <v>0.28534030577553859</v>
      </c>
      <c r="H4163" s="80">
        <v>14.267015288776932</v>
      </c>
    </row>
    <row r="4164" spans="2:8" x14ac:dyDescent="0.6">
      <c r="B4164" s="75" t="s">
        <v>184</v>
      </c>
      <c r="C4164" s="75" t="str">
        <f t="shared" si="64"/>
        <v>Texas Gulf Coast Basin (LA, TX)</v>
      </c>
      <c r="D4164" s="97" t="s">
        <v>372</v>
      </c>
      <c r="E4164" s="83" t="s">
        <v>303</v>
      </c>
      <c r="F4164" s="82">
        <v>9.7126320323666615</v>
      </c>
      <c r="G4164" s="81">
        <v>3224.5130765202998</v>
      </c>
      <c r="H4164" s="80">
        <v>161225.65382601498</v>
      </c>
    </row>
    <row r="4165" spans="2:8" x14ac:dyDescent="0.6">
      <c r="B4165" s="75" t="s">
        <v>184</v>
      </c>
      <c r="C4165" s="75" t="str">
        <f t="shared" ref="C4165:C4228" si="65">IF(D4165="",C4164,D4165)</f>
        <v>Texas Gulf Coast Basin (LA, TX)</v>
      </c>
      <c r="D4165" s="97" t="s">
        <v>372</v>
      </c>
      <c r="E4165" s="83" t="s">
        <v>302</v>
      </c>
      <c r="F4165" s="82">
        <v>14.553948048549994</v>
      </c>
      <c r="G4165" s="81">
        <v>8.81291061614458E-2</v>
      </c>
      <c r="H4165" s="80">
        <v>4.4064553080722897</v>
      </c>
    </row>
    <row r="4166" spans="2:8" x14ac:dyDescent="0.6">
      <c r="B4166" s="75" t="s">
        <v>184</v>
      </c>
      <c r="C4166" s="75" t="str">
        <f t="shared" si="65"/>
        <v>Texas Gulf Coast Basin (LA, TX)</v>
      </c>
      <c r="D4166" s="97" t="s">
        <v>372</v>
      </c>
      <c r="E4166" s="83" t="s">
        <v>301</v>
      </c>
      <c r="F4166" s="82">
        <v>14.563948048549994</v>
      </c>
      <c r="G4166" s="81">
        <v>115.31097994806743</v>
      </c>
      <c r="H4166" s="80">
        <v>5765.5489974033717</v>
      </c>
    </row>
    <row r="4167" spans="2:8" x14ac:dyDescent="0.6">
      <c r="B4167" s="75" t="s">
        <v>184</v>
      </c>
      <c r="C4167" s="75" t="str">
        <f t="shared" si="65"/>
        <v>Texas Gulf Coast Basin (LA, TX)</v>
      </c>
      <c r="D4167" s="97" t="s">
        <v>372</v>
      </c>
      <c r="E4167" s="83" t="s">
        <v>300</v>
      </c>
      <c r="F4167" s="82">
        <v>19.405264064733323</v>
      </c>
      <c r="G4167" s="81">
        <v>0.11794470200658676</v>
      </c>
      <c r="H4167" s="80">
        <v>5.897235100329338</v>
      </c>
    </row>
    <row r="4168" spans="2:8" x14ac:dyDescent="0.6">
      <c r="B4168" s="75" t="s">
        <v>184</v>
      </c>
      <c r="C4168" s="75" t="str">
        <f t="shared" si="65"/>
        <v>Texas Gulf Coast Basin (LA, TX)</v>
      </c>
      <c r="D4168" s="97" t="s">
        <v>372</v>
      </c>
      <c r="E4168" s="83" t="s">
        <v>299</v>
      </c>
      <c r="F4168" s="82">
        <v>19.415264064733325</v>
      </c>
      <c r="G4168" s="81">
        <v>49.527981020296579</v>
      </c>
      <c r="H4168" s="80">
        <v>2476.3990510148292</v>
      </c>
    </row>
    <row r="4169" spans="2:8" x14ac:dyDescent="0.6">
      <c r="B4169" s="75" t="s">
        <v>184</v>
      </c>
      <c r="C4169" s="75" t="str">
        <f t="shared" si="65"/>
        <v>Texas Gulf Coast Basin (LA, TX)</v>
      </c>
      <c r="D4169" s="97" t="s">
        <v>372</v>
      </c>
      <c r="E4169" s="83" t="s">
        <v>298</v>
      </c>
      <c r="F4169" s="82">
        <v>24.256580080916656</v>
      </c>
      <c r="G4169" s="81">
        <v>3.4919571956178674E-2</v>
      </c>
      <c r="H4169" s="80">
        <v>1.7459785978089337</v>
      </c>
    </row>
    <row r="4170" spans="2:8" x14ac:dyDescent="0.6">
      <c r="B4170" s="75" t="s">
        <v>184</v>
      </c>
      <c r="C4170" s="75" t="str">
        <f t="shared" si="65"/>
        <v>Texas Gulf Coast Basin (LA, TX)</v>
      </c>
      <c r="D4170" s="97" t="s">
        <v>372</v>
      </c>
      <c r="E4170" s="83" t="s">
        <v>297</v>
      </c>
      <c r="F4170" s="82">
        <v>24.266580080916658</v>
      </c>
      <c r="G4170" s="81">
        <v>19.711844883697939</v>
      </c>
      <c r="H4170" s="80">
        <v>985.59224418489691</v>
      </c>
    </row>
    <row r="4171" spans="2:8" x14ac:dyDescent="0.6">
      <c r="B4171" s="75" t="s">
        <v>184</v>
      </c>
      <c r="C4171" s="75" t="str">
        <f t="shared" si="65"/>
        <v>Texas Gulf Coast Basin (LA, TX)</v>
      </c>
      <c r="D4171" s="97" t="s">
        <v>372</v>
      </c>
      <c r="E4171" s="83" t="s">
        <v>296</v>
      </c>
      <c r="F4171" s="82">
        <v>29.107896097099989</v>
      </c>
      <c r="G4171" s="81">
        <v>4.1664354700796637E-2</v>
      </c>
      <c r="H4171" s="80">
        <v>2.0832177350398315</v>
      </c>
    </row>
    <row r="4172" spans="2:8" x14ac:dyDescent="0.6">
      <c r="B4172" s="75" t="s">
        <v>184</v>
      </c>
      <c r="C4172" s="75" t="str">
        <f t="shared" si="65"/>
        <v>Texas Gulf Coast Basin (LA, TX)</v>
      </c>
      <c r="D4172" s="97" t="s">
        <v>372</v>
      </c>
      <c r="E4172" s="83" t="s">
        <v>295</v>
      </c>
      <c r="F4172" s="82">
        <v>29.11789609709999</v>
      </c>
      <c r="G4172" s="81">
        <v>4.3201191929738796</v>
      </c>
      <c r="H4172" s="80">
        <v>216.00595964869402</v>
      </c>
    </row>
    <row r="4173" spans="2:8" x14ac:dyDescent="0.6">
      <c r="B4173" s="75" t="s">
        <v>184</v>
      </c>
      <c r="C4173" s="75" t="str">
        <f t="shared" si="65"/>
        <v>Texas Gulf Coast Basin (LA, TX)</v>
      </c>
      <c r="D4173" s="97" t="s">
        <v>372</v>
      </c>
      <c r="E4173" s="83" t="s">
        <v>294</v>
      </c>
      <c r="F4173" s="82">
        <v>33.959212113283321</v>
      </c>
      <c r="G4173" s="81">
        <v>0</v>
      </c>
      <c r="H4173" s="80">
        <v>0</v>
      </c>
    </row>
    <row r="4174" spans="2:8" x14ac:dyDescent="0.6">
      <c r="B4174" s="75" t="s">
        <v>184</v>
      </c>
      <c r="C4174" s="75" t="str">
        <f t="shared" si="65"/>
        <v>Texas Gulf Coast Basin (LA, TX)</v>
      </c>
      <c r="D4174" s="97" t="s">
        <v>372</v>
      </c>
      <c r="E4174" s="83" t="s">
        <v>293</v>
      </c>
      <c r="F4174" s="82">
        <v>33.969212113283319</v>
      </c>
      <c r="G4174" s="81">
        <v>1.5378742016327478</v>
      </c>
      <c r="H4174" s="80">
        <v>76.893710081637394</v>
      </c>
    </row>
    <row r="4175" spans="2:8" x14ac:dyDescent="0.6">
      <c r="B4175" s="75" t="s">
        <v>184</v>
      </c>
      <c r="C4175" s="75" t="str">
        <f t="shared" si="65"/>
        <v>Texas Gulf Coast Basin (LA, TX)</v>
      </c>
      <c r="D4175" s="97" t="s">
        <v>372</v>
      </c>
      <c r="E4175" s="83" t="s">
        <v>292</v>
      </c>
      <c r="F4175" s="82">
        <v>38.810528129466647</v>
      </c>
      <c r="G4175" s="81">
        <v>0</v>
      </c>
      <c r="H4175" s="80">
        <v>0</v>
      </c>
    </row>
    <row r="4176" spans="2:8" x14ac:dyDescent="0.6">
      <c r="B4176" s="75" t="s">
        <v>184</v>
      </c>
      <c r="C4176" s="75" t="str">
        <f t="shared" si="65"/>
        <v>Texas Gulf Coast Basin (LA, TX)</v>
      </c>
      <c r="D4176" s="97" t="s">
        <v>372</v>
      </c>
      <c r="E4176" s="83" t="s">
        <v>291</v>
      </c>
      <c r="F4176" s="82">
        <v>38.820528129466645</v>
      </c>
      <c r="G4176" s="81">
        <v>1.0549578840446261</v>
      </c>
      <c r="H4176" s="80">
        <v>52.747894202231308</v>
      </c>
    </row>
    <row r="4177" spans="2:8" x14ac:dyDescent="0.6">
      <c r="B4177" s="75" t="s">
        <v>184</v>
      </c>
      <c r="C4177" s="75" t="str">
        <f t="shared" si="65"/>
        <v>Texas Gulf Coast Basin (LA, TX)</v>
      </c>
      <c r="D4177" s="97" t="s">
        <v>372</v>
      </c>
      <c r="E4177" s="83" t="s">
        <v>290</v>
      </c>
      <c r="F4177" s="82">
        <v>43.66184414564998</v>
      </c>
      <c r="G4177" s="81">
        <v>0</v>
      </c>
      <c r="H4177" s="80">
        <v>0</v>
      </c>
    </row>
    <row r="4178" spans="2:8" x14ac:dyDescent="0.6">
      <c r="B4178" s="75" t="s">
        <v>184</v>
      </c>
      <c r="C4178" s="75" t="str">
        <f t="shared" si="65"/>
        <v>Texas Gulf Coast Basin (LA, TX)</v>
      </c>
      <c r="D4178" s="97" t="s">
        <v>372</v>
      </c>
      <c r="E4178" s="83" t="s">
        <v>289</v>
      </c>
      <c r="F4178" s="82">
        <v>43.671844145649978</v>
      </c>
      <c r="G4178" s="81">
        <v>0.41736728136667495</v>
      </c>
      <c r="H4178" s="80">
        <v>20.868364068333747</v>
      </c>
    </row>
    <row r="4179" spans="2:8" x14ac:dyDescent="0.6">
      <c r="B4179" s="75" t="s">
        <v>184</v>
      </c>
      <c r="C4179" s="75" t="str">
        <f t="shared" si="65"/>
        <v>Texas Gulf Coast Basin (LA, TX)</v>
      </c>
      <c r="D4179" s="97" t="s">
        <v>372</v>
      </c>
      <c r="E4179" s="83" t="s">
        <v>288</v>
      </c>
      <c r="F4179" s="82">
        <v>48.513160161833312</v>
      </c>
      <c r="G4179" s="81">
        <v>5.0449420824535456E-2</v>
      </c>
      <c r="H4179" s="80">
        <v>2.5224710412267726</v>
      </c>
    </row>
    <row r="4180" spans="2:8" x14ac:dyDescent="0.6">
      <c r="B4180" s="75" t="s">
        <v>184</v>
      </c>
      <c r="C4180" s="75" t="str">
        <f t="shared" si="65"/>
        <v>Texas Gulf Coast Basin (LA, TX)</v>
      </c>
      <c r="D4180" s="97" t="s">
        <v>372</v>
      </c>
      <c r="E4180" s="83" t="s">
        <v>287</v>
      </c>
      <c r="F4180" s="82">
        <v>48.52316016183331</v>
      </c>
      <c r="G4180" s="81">
        <v>0.49769469799268123</v>
      </c>
      <c r="H4180" s="80">
        <v>24.884734899634061</v>
      </c>
    </row>
    <row r="4181" spans="2:8" x14ac:dyDescent="0.6">
      <c r="B4181" s="75" t="s">
        <v>184</v>
      </c>
      <c r="C4181" s="75" t="str">
        <f t="shared" si="65"/>
        <v>Texas Gulf Coast Basin (LA, TX)</v>
      </c>
      <c r="D4181" s="97" t="s">
        <v>372</v>
      </c>
      <c r="E4181" s="83" t="s">
        <v>286</v>
      </c>
      <c r="F4181" s="82">
        <v>53.364476178016645</v>
      </c>
      <c r="G4181" s="81">
        <v>0</v>
      </c>
      <c r="H4181" s="80">
        <v>0</v>
      </c>
    </row>
    <row r="4182" spans="2:8" x14ac:dyDescent="0.6">
      <c r="B4182" s="75" t="s">
        <v>184</v>
      </c>
      <c r="C4182" s="75" t="str">
        <f t="shared" si="65"/>
        <v>Texas Gulf Coast Basin (LA, TX)</v>
      </c>
      <c r="D4182" s="97" t="s">
        <v>372</v>
      </c>
      <c r="E4182" s="83" t="s">
        <v>285</v>
      </c>
      <c r="F4182" s="82">
        <v>53.374476178016643</v>
      </c>
      <c r="G4182" s="81">
        <v>0.15970372257612617</v>
      </c>
      <c r="H4182" s="80">
        <v>7.9851861288063084</v>
      </c>
    </row>
    <row r="4183" spans="2:8" x14ac:dyDescent="0.6">
      <c r="B4183" s="75" t="s">
        <v>184</v>
      </c>
      <c r="C4183" s="75" t="str">
        <f t="shared" si="65"/>
        <v>Texas Gulf Coast Basin (LA, TX)</v>
      </c>
      <c r="D4183" s="97" t="s">
        <v>372</v>
      </c>
      <c r="E4183" s="83" t="s">
        <v>284</v>
      </c>
      <c r="F4183" s="82">
        <v>58.215792194199977</v>
      </c>
      <c r="G4183" s="81">
        <v>6.0452905081130485E-2</v>
      </c>
      <c r="H4183" s="80">
        <v>3.0226452540565245</v>
      </c>
    </row>
    <row r="4184" spans="2:8" ht="13.75" thickBot="1" x14ac:dyDescent="0.75">
      <c r="B4184" s="75" t="s">
        <v>184</v>
      </c>
      <c r="C4184" s="75" t="str">
        <f t="shared" si="65"/>
        <v>Texas Gulf Coast Basin (LA, TX)</v>
      </c>
      <c r="D4184" s="98" t="s">
        <v>372</v>
      </c>
      <c r="E4184" s="79" t="s">
        <v>282</v>
      </c>
      <c r="F4184" s="78">
        <v>58.225792194199975</v>
      </c>
      <c r="G4184" s="77">
        <v>0.96138926239726152</v>
      </c>
      <c r="H4184" s="76">
        <v>48.069463119863073</v>
      </c>
    </row>
    <row r="4185" spans="2:8" x14ac:dyDescent="0.6">
      <c r="B4185" s="75" t="s">
        <v>184</v>
      </c>
      <c r="C4185" s="75" t="str">
        <f t="shared" si="65"/>
        <v>Texas Orogrande Basin</v>
      </c>
      <c r="D4185" s="96" t="s">
        <v>371</v>
      </c>
      <c r="E4185" s="87" t="s">
        <v>320</v>
      </c>
      <c r="F4185" s="86">
        <v>-29.107896097099989</v>
      </c>
      <c r="G4185" s="85">
        <v>0</v>
      </c>
      <c r="H4185" s="84">
        <v>0</v>
      </c>
    </row>
    <row r="4186" spans="2:8" x14ac:dyDescent="0.6">
      <c r="B4186" s="75" t="s">
        <v>184</v>
      </c>
      <c r="C4186" s="75" t="str">
        <f t="shared" si="65"/>
        <v>Texas Orogrande Basin</v>
      </c>
      <c r="D4186" s="97" t="s">
        <v>371</v>
      </c>
      <c r="E4186" s="83" t="s">
        <v>319</v>
      </c>
      <c r="F4186" s="82">
        <v>-29.097896097099987</v>
      </c>
      <c r="G4186" s="81">
        <v>0</v>
      </c>
      <c r="H4186" s="80">
        <v>0</v>
      </c>
    </row>
    <row r="4187" spans="2:8" x14ac:dyDescent="0.6">
      <c r="B4187" s="75" t="s">
        <v>184</v>
      </c>
      <c r="C4187" s="75" t="str">
        <f t="shared" si="65"/>
        <v>Texas Orogrande Basin</v>
      </c>
      <c r="D4187" s="97" t="s">
        <v>371</v>
      </c>
      <c r="E4187" s="83" t="s">
        <v>318</v>
      </c>
      <c r="F4187" s="82">
        <v>-24.256580080916656</v>
      </c>
      <c r="G4187" s="81">
        <v>0</v>
      </c>
      <c r="H4187" s="80">
        <v>0</v>
      </c>
    </row>
    <row r="4188" spans="2:8" x14ac:dyDescent="0.6">
      <c r="B4188" s="75" t="s">
        <v>184</v>
      </c>
      <c r="C4188" s="75" t="str">
        <f t="shared" si="65"/>
        <v>Texas Orogrande Basin</v>
      </c>
      <c r="D4188" s="97" t="s">
        <v>371</v>
      </c>
      <c r="E4188" s="83" t="s">
        <v>317</v>
      </c>
      <c r="F4188" s="82">
        <v>-24.246580080916655</v>
      </c>
      <c r="G4188" s="81">
        <v>0</v>
      </c>
      <c r="H4188" s="80">
        <v>0</v>
      </c>
    </row>
    <row r="4189" spans="2:8" x14ac:dyDescent="0.6">
      <c r="B4189" s="75" t="s">
        <v>184</v>
      </c>
      <c r="C4189" s="75" t="str">
        <f t="shared" si="65"/>
        <v>Texas Orogrande Basin</v>
      </c>
      <c r="D4189" s="97" t="s">
        <v>371</v>
      </c>
      <c r="E4189" s="83" t="s">
        <v>316</v>
      </c>
      <c r="F4189" s="82">
        <v>-19.405264064733323</v>
      </c>
      <c r="G4189" s="81">
        <v>0</v>
      </c>
      <c r="H4189" s="80">
        <v>0</v>
      </c>
    </row>
    <row r="4190" spans="2:8" x14ac:dyDescent="0.6">
      <c r="B4190" s="75" t="s">
        <v>184</v>
      </c>
      <c r="C4190" s="75" t="str">
        <f t="shared" si="65"/>
        <v>Texas Orogrande Basin</v>
      </c>
      <c r="D4190" s="97" t="s">
        <v>371</v>
      </c>
      <c r="E4190" s="83" t="s">
        <v>315</v>
      </c>
      <c r="F4190" s="82">
        <v>-19.395264064733322</v>
      </c>
      <c r="G4190" s="81">
        <v>0</v>
      </c>
      <c r="H4190" s="80">
        <v>0</v>
      </c>
    </row>
    <row r="4191" spans="2:8" x14ac:dyDescent="0.6">
      <c r="B4191" s="75" t="s">
        <v>184</v>
      </c>
      <c r="C4191" s="75" t="str">
        <f t="shared" si="65"/>
        <v>Texas Orogrande Basin</v>
      </c>
      <c r="D4191" s="97" t="s">
        <v>371</v>
      </c>
      <c r="E4191" s="83" t="s">
        <v>314</v>
      </c>
      <c r="F4191" s="82">
        <v>-14.553948048549994</v>
      </c>
      <c r="G4191" s="81">
        <v>0</v>
      </c>
      <c r="H4191" s="80">
        <v>0</v>
      </c>
    </row>
    <row r="4192" spans="2:8" x14ac:dyDescent="0.6">
      <c r="B4192" s="75" t="s">
        <v>184</v>
      </c>
      <c r="C4192" s="75" t="str">
        <f t="shared" si="65"/>
        <v>Texas Orogrande Basin</v>
      </c>
      <c r="D4192" s="97" t="s">
        <v>371</v>
      </c>
      <c r="E4192" s="83" t="s">
        <v>313</v>
      </c>
      <c r="F4192" s="82">
        <v>-14.543948048549995</v>
      </c>
      <c r="G4192" s="81">
        <v>0</v>
      </c>
      <c r="H4192" s="80">
        <v>0</v>
      </c>
    </row>
    <row r="4193" spans="2:8" x14ac:dyDescent="0.6">
      <c r="B4193" s="75" t="s">
        <v>184</v>
      </c>
      <c r="C4193" s="75" t="str">
        <f t="shared" si="65"/>
        <v>Texas Orogrande Basin</v>
      </c>
      <c r="D4193" s="97" t="s">
        <v>371</v>
      </c>
      <c r="E4193" s="83" t="s">
        <v>312</v>
      </c>
      <c r="F4193" s="82">
        <v>-9.7026320323666617</v>
      </c>
      <c r="G4193" s="81">
        <v>0</v>
      </c>
      <c r="H4193" s="80">
        <v>0</v>
      </c>
    </row>
    <row r="4194" spans="2:8" x14ac:dyDescent="0.6">
      <c r="B4194" s="75" t="s">
        <v>184</v>
      </c>
      <c r="C4194" s="75" t="str">
        <f t="shared" si="65"/>
        <v>Texas Orogrande Basin</v>
      </c>
      <c r="D4194" s="97" t="s">
        <v>371</v>
      </c>
      <c r="E4194" s="83" t="s">
        <v>311</v>
      </c>
      <c r="F4194" s="82">
        <v>-9.6926320323666619</v>
      </c>
      <c r="G4194" s="81">
        <v>0</v>
      </c>
      <c r="H4194" s="80">
        <v>0</v>
      </c>
    </row>
    <row r="4195" spans="2:8" x14ac:dyDescent="0.6">
      <c r="B4195" s="75" t="s">
        <v>184</v>
      </c>
      <c r="C4195" s="75" t="str">
        <f t="shared" si="65"/>
        <v>Texas Orogrande Basin</v>
      </c>
      <c r="D4195" s="97" t="s">
        <v>371</v>
      </c>
      <c r="E4195" s="83" t="s">
        <v>310</v>
      </c>
      <c r="F4195" s="82">
        <v>-4.8513160161833309</v>
      </c>
      <c r="G4195" s="81">
        <v>0</v>
      </c>
      <c r="H4195" s="80">
        <v>0</v>
      </c>
    </row>
    <row r="4196" spans="2:8" x14ac:dyDescent="0.6">
      <c r="B4196" s="75" t="s">
        <v>184</v>
      </c>
      <c r="C4196" s="75" t="str">
        <f t="shared" si="65"/>
        <v>Texas Orogrande Basin</v>
      </c>
      <c r="D4196" s="97" t="s">
        <v>371</v>
      </c>
      <c r="E4196" s="83" t="s">
        <v>309</v>
      </c>
      <c r="F4196" s="82">
        <v>-4.8413160161833311</v>
      </c>
      <c r="G4196" s="81">
        <v>0</v>
      </c>
      <c r="H4196" s="80">
        <v>0</v>
      </c>
    </row>
    <row r="4197" spans="2:8" x14ac:dyDescent="0.6">
      <c r="B4197" s="75" t="s">
        <v>184</v>
      </c>
      <c r="C4197" s="75" t="str">
        <f t="shared" si="65"/>
        <v>Texas Orogrande Basin</v>
      </c>
      <c r="D4197" s="97" t="s">
        <v>371</v>
      </c>
      <c r="E4197" s="83" t="s">
        <v>308</v>
      </c>
      <c r="F4197" s="82">
        <v>0</v>
      </c>
      <c r="G4197" s="81">
        <v>0</v>
      </c>
      <c r="H4197" s="80">
        <v>0</v>
      </c>
    </row>
    <row r="4198" spans="2:8" x14ac:dyDescent="0.6">
      <c r="B4198" s="75" t="s">
        <v>184</v>
      </c>
      <c r="C4198" s="75" t="str">
        <f t="shared" si="65"/>
        <v>Texas Orogrande Basin</v>
      </c>
      <c r="D4198" s="97" t="s">
        <v>371</v>
      </c>
      <c r="E4198" s="83" t="s">
        <v>307</v>
      </c>
      <c r="F4198" s="82">
        <v>0.01</v>
      </c>
      <c r="G4198" s="81">
        <v>0</v>
      </c>
      <c r="H4198" s="80">
        <v>0</v>
      </c>
    </row>
    <row r="4199" spans="2:8" x14ac:dyDescent="0.6">
      <c r="B4199" s="75" t="s">
        <v>184</v>
      </c>
      <c r="C4199" s="75" t="str">
        <f t="shared" si="65"/>
        <v>Texas Orogrande Basin</v>
      </c>
      <c r="D4199" s="97" t="s">
        <v>371</v>
      </c>
      <c r="E4199" s="83" t="s">
        <v>306</v>
      </c>
      <c r="F4199" s="82">
        <v>4.8513160161833309</v>
      </c>
      <c r="G4199" s="81">
        <v>0</v>
      </c>
      <c r="H4199" s="80">
        <v>0</v>
      </c>
    </row>
    <row r="4200" spans="2:8" x14ac:dyDescent="0.6">
      <c r="B4200" s="75" t="s">
        <v>184</v>
      </c>
      <c r="C4200" s="75" t="str">
        <f t="shared" si="65"/>
        <v>Texas Orogrande Basin</v>
      </c>
      <c r="D4200" s="97" t="s">
        <v>371</v>
      </c>
      <c r="E4200" s="83" t="s">
        <v>305</v>
      </c>
      <c r="F4200" s="82">
        <v>4.8613160161833306</v>
      </c>
      <c r="G4200" s="81">
        <v>18.870735045962089</v>
      </c>
      <c r="H4200" s="80">
        <v>943.5367522981046</v>
      </c>
    </row>
    <row r="4201" spans="2:8" x14ac:dyDescent="0.6">
      <c r="B4201" s="75" t="s">
        <v>184</v>
      </c>
      <c r="C4201" s="75" t="str">
        <f t="shared" si="65"/>
        <v>Texas Orogrande Basin</v>
      </c>
      <c r="D4201" s="97" t="s">
        <v>371</v>
      </c>
      <c r="E4201" s="83" t="s">
        <v>304</v>
      </c>
      <c r="F4201" s="82">
        <v>9.7026320323666617</v>
      </c>
      <c r="G4201" s="81">
        <v>0</v>
      </c>
      <c r="H4201" s="80">
        <v>0</v>
      </c>
    </row>
    <row r="4202" spans="2:8" x14ac:dyDescent="0.6">
      <c r="B4202" s="75" t="s">
        <v>184</v>
      </c>
      <c r="C4202" s="75" t="str">
        <f t="shared" si="65"/>
        <v>Texas Orogrande Basin</v>
      </c>
      <c r="D4202" s="97" t="s">
        <v>371</v>
      </c>
      <c r="E4202" s="83" t="s">
        <v>303</v>
      </c>
      <c r="F4202" s="82">
        <v>9.7126320323666615</v>
      </c>
      <c r="G4202" s="81">
        <v>0.17688701212288419</v>
      </c>
      <c r="H4202" s="80">
        <v>8.844350606144209</v>
      </c>
    </row>
    <row r="4203" spans="2:8" x14ac:dyDescent="0.6">
      <c r="B4203" s="75" t="s">
        <v>184</v>
      </c>
      <c r="C4203" s="75" t="str">
        <f t="shared" si="65"/>
        <v>Texas Orogrande Basin</v>
      </c>
      <c r="D4203" s="97" t="s">
        <v>371</v>
      </c>
      <c r="E4203" s="83" t="s">
        <v>302</v>
      </c>
      <c r="F4203" s="82">
        <v>14.553948048549994</v>
      </c>
      <c r="G4203" s="81">
        <v>0</v>
      </c>
      <c r="H4203" s="80">
        <v>0</v>
      </c>
    </row>
    <row r="4204" spans="2:8" x14ac:dyDescent="0.6">
      <c r="B4204" s="75" t="s">
        <v>184</v>
      </c>
      <c r="C4204" s="75" t="str">
        <f t="shared" si="65"/>
        <v>Texas Orogrande Basin</v>
      </c>
      <c r="D4204" s="97" t="s">
        <v>371</v>
      </c>
      <c r="E4204" s="83" t="s">
        <v>301</v>
      </c>
      <c r="F4204" s="82">
        <v>14.563948048549994</v>
      </c>
      <c r="G4204" s="81">
        <v>0</v>
      </c>
      <c r="H4204" s="80">
        <v>0</v>
      </c>
    </row>
    <row r="4205" spans="2:8" x14ac:dyDescent="0.6">
      <c r="B4205" s="75" t="s">
        <v>184</v>
      </c>
      <c r="C4205" s="75" t="str">
        <f t="shared" si="65"/>
        <v>Texas Orogrande Basin</v>
      </c>
      <c r="D4205" s="97" t="s">
        <v>371</v>
      </c>
      <c r="E4205" s="83" t="s">
        <v>300</v>
      </c>
      <c r="F4205" s="82">
        <v>19.405264064733323</v>
      </c>
      <c r="G4205" s="81">
        <v>0</v>
      </c>
      <c r="H4205" s="80">
        <v>0</v>
      </c>
    </row>
    <row r="4206" spans="2:8" x14ac:dyDescent="0.6">
      <c r="B4206" s="75" t="s">
        <v>184</v>
      </c>
      <c r="C4206" s="75" t="str">
        <f t="shared" si="65"/>
        <v>Texas Orogrande Basin</v>
      </c>
      <c r="D4206" s="97" t="s">
        <v>371</v>
      </c>
      <c r="E4206" s="83" t="s">
        <v>299</v>
      </c>
      <c r="F4206" s="82">
        <v>19.415264064733325</v>
      </c>
      <c r="G4206" s="81">
        <v>0</v>
      </c>
      <c r="H4206" s="80">
        <v>0</v>
      </c>
    </row>
    <row r="4207" spans="2:8" x14ac:dyDescent="0.6">
      <c r="B4207" s="75" t="s">
        <v>184</v>
      </c>
      <c r="C4207" s="75" t="str">
        <f t="shared" si="65"/>
        <v>Texas Orogrande Basin</v>
      </c>
      <c r="D4207" s="97" t="s">
        <v>371</v>
      </c>
      <c r="E4207" s="83" t="s">
        <v>298</v>
      </c>
      <c r="F4207" s="82">
        <v>24.256580080916656</v>
      </c>
      <c r="G4207" s="81">
        <v>0</v>
      </c>
      <c r="H4207" s="80">
        <v>0</v>
      </c>
    </row>
    <row r="4208" spans="2:8" x14ac:dyDescent="0.6">
      <c r="B4208" s="75" t="s">
        <v>184</v>
      </c>
      <c r="C4208" s="75" t="str">
        <f t="shared" si="65"/>
        <v>Texas Orogrande Basin</v>
      </c>
      <c r="D4208" s="97" t="s">
        <v>371</v>
      </c>
      <c r="E4208" s="83" t="s">
        <v>297</v>
      </c>
      <c r="F4208" s="82">
        <v>24.266580080916658</v>
      </c>
      <c r="G4208" s="81">
        <v>0</v>
      </c>
      <c r="H4208" s="80">
        <v>0</v>
      </c>
    </row>
    <row r="4209" spans="2:8" x14ac:dyDescent="0.6">
      <c r="B4209" s="75" t="s">
        <v>184</v>
      </c>
      <c r="C4209" s="75" t="str">
        <f t="shared" si="65"/>
        <v>Texas Orogrande Basin</v>
      </c>
      <c r="D4209" s="97" t="s">
        <v>371</v>
      </c>
      <c r="E4209" s="83" t="s">
        <v>296</v>
      </c>
      <c r="F4209" s="82">
        <v>29.107896097099989</v>
      </c>
      <c r="G4209" s="81">
        <v>0</v>
      </c>
      <c r="H4209" s="80">
        <v>0</v>
      </c>
    </row>
    <row r="4210" spans="2:8" x14ac:dyDescent="0.6">
      <c r="B4210" s="75" t="s">
        <v>184</v>
      </c>
      <c r="C4210" s="75" t="str">
        <f t="shared" si="65"/>
        <v>Texas Orogrande Basin</v>
      </c>
      <c r="D4210" s="97" t="s">
        <v>371</v>
      </c>
      <c r="E4210" s="83" t="s">
        <v>295</v>
      </c>
      <c r="F4210" s="82">
        <v>29.11789609709999</v>
      </c>
      <c r="G4210" s="81">
        <v>0</v>
      </c>
      <c r="H4210" s="80">
        <v>0</v>
      </c>
    </row>
    <row r="4211" spans="2:8" x14ac:dyDescent="0.6">
      <c r="B4211" s="75" t="s">
        <v>184</v>
      </c>
      <c r="C4211" s="75" t="str">
        <f t="shared" si="65"/>
        <v>Texas Orogrande Basin</v>
      </c>
      <c r="D4211" s="97" t="s">
        <v>371</v>
      </c>
      <c r="E4211" s="83" t="s">
        <v>294</v>
      </c>
      <c r="F4211" s="82">
        <v>33.959212113283321</v>
      </c>
      <c r="G4211" s="81">
        <v>0</v>
      </c>
      <c r="H4211" s="80">
        <v>0</v>
      </c>
    </row>
    <row r="4212" spans="2:8" x14ac:dyDescent="0.6">
      <c r="B4212" s="75" t="s">
        <v>184</v>
      </c>
      <c r="C4212" s="75" t="str">
        <f t="shared" si="65"/>
        <v>Texas Orogrande Basin</v>
      </c>
      <c r="D4212" s="97" t="s">
        <v>371</v>
      </c>
      <c r="E4212" s="83" t="s">
        <v>293</v>
      </c>
      <c r="F4212" s="82">
        <v>33.969212113283319</v>
      </c>
      <c r="G4212" s="81">
        <v>0</v>
      </c>
      <c r="H4212" s="80">
        <v>0</v>
      </c>
    </row>
    <row r="4213" spans="2:8" x14ac:dyDescent="0.6">
      <c r="B4213" s="75" t="s">
        <v>184</v>
      </c>
      <c r="C4213" s="75" t="str">
        <f t="shared" si="65"/>
        <v>Texas Orogrande Basin</v>
      </c>
      <c r="D4213" s="97" t="s">
        <v>371</v>
      </c>
      <c r="E4213" s="83" t="s">
        <v>292</v>
      </c>
      <c r="F4213" s="82">
        <v>38.810528129466647</v>
      </c>
      <c r="G4213" s="81">
        <v>0</v>
      </c>
      <c r="H4213" s="80">
        <v>0</v>
      </c>
    </row>
    <row r="4214" spans="2:8" x14ac:dyDescent="0.6">
      <c r="B4214" s="75" t="s">
        <v>184</v>
      </c>
      <c r="C4214" s="75" t="str">
        <f t="shared" si="65"/>
        <v>Texas Orogrande Basin</v>
      </c>
      <c r="D4214" s="97" t="s">
        <v>371</v>
      </c>
      <c r="E4214" s="83" t="s">
        <v>291</v>
      </c>
      <c r="F4214" s="82">
        <v>38.820528129466645</v>
      </c>
      <c r="G4214" s="81">
        <v>0</v>
      </c>
      <c r="H4214" s="80">
        <v>0</v>
      </c>
    </row>
    <row r="4215" spans="2:8" x14ac:dyDescent="0.6">
      <c r="B4215" s="75" t="s">
        <v>184</v>
      </c>
      <c r="C4215" s="75" t="str">
        <f t="shared" si="65"/>
        <v>Texas Orogrande Basin</v>
      </c>
      <c r="D4215" s="97" t="s">
        <v>371</v>
      </c>
      <c r="E4215" s="83" t="s">
        <v>290</v>
      </c>
      <c r="F4215" s="82">
        <v>43.66184414564998</v>
      </c>
      <c r="G4215" s="81">
        <v>0</v>
      </c>
      <c r="H4215" s="80">
        <v>0</v>
      </c>
    </row>
    <row r="4216" spans="2:8" x14ac:dyDescent="0.6">
      <c r="B4216" s="75" t="s">
        <v>184</v>
      </c>
      <c r="C4216" s="75" t="str">
        <f t="shared" si="65"/>
        <v>Texas Orogrande Basin</v>
      </c>
      <c r="D4216" s="97" t="s">
        <v>371</v>
      </c>
      <c r="E4216" s="83" t="s">
        <v>289</v>
      </c>
      <c r="F4216" s="82">
        <v>43.671844145649978</v>
      </c>
      <c r="G4216" s="81">
        <v>0</v>
      </c>
      <c r="H4216" s="80">
        <v>0</v>
      </c>
    </row>
    <row r="4217" spans="2:8" x14ac:dyDescent="0.6">
      <c r="B4217" s="75" t="s">
        <v>184</v>
      </c>
      <c r="C4217" s="75" t="str">
        <f t="shared" si="65"/>
        <v>Texas Orogrande Basin</v>
      </c>
      <c r="D4217" s="97" t="s">
        <v>371</v>
      </c>
      <c r="E4217" s="83" t="s">
        <v>288</v>
      </c>
      <c r="F4217" s="82">
        <v>48.513160161833312</v>
      </c>
      <c r="G4217" s="81">
        <v>0</v>
      </c>
      <c r="H4217" s="80">
        <v>0</v>
      </c>
    </row>
    <row r="4218" spans="2:8" x14ac:dyDescent="0.6">
      <c r="B4218" s="75" t="s">
        <v>184</v>
      </c>
      <c r="C4218" s="75" t="str">
        <f t="shared" si="65"/>
        <v>Texas Orogrande Basin</v>
      </c>
      <c r="D4218" s="97" t="s">
        <v>371</v>
      </c>
      <c r="E4218" s="83" t="s">
        <v>287</v>
      </c>
      <c r="F4218" s="82">
        <v>48.52316016183331</v>
      </c>
      <c r="G4218" s="81">
        <v>0</v>
      </c>
      <c r="H4218" s="80">
        <v>0</v>
      </c>
    </row>
    <row r="4219" spans="2:8" x14ac:dyDescent="0.6">
      <c r="B4219" s="75" t="s">
        <v>184</v>
      </c>
      <c r="C4219" s="75" t="str">
        <f t="shared" si="65"/>
        <v>Texas Orogrande Basin</v>
      </c>
      <c r="D4219" s="97" t="s">
        <v>371</v>
      </c>
      <c r="E4219" s="83" t="s">
        <v>286</v>
      </c>
      <c r="F4219" s="82">
        <v>53.364476178016645</v>
      </c>
      <c r="G4219" s="81">
        <v>0</v>
      </c>
      <c r="H4219" s="80">
        <v>0</v>
      </c>
    </row>
    <row r="4220" spans="2:8" x14ac:dyDescent="0.6">
      <c r="B4220" s="75" t="s">
        <v>184</v>
      </c>
      <c r="C4220" s="75" t="str">
        <f t="shared" si="65"/>
        <v>Texas Orogrande Basin</v>
      </c>
      <c r="D4220" s="97" t="s">
        <v>371</v>
      </c>
      <c r="E4220" s="83" t="s">
        <v>285</v>
      </c>
      <c r="F4220" s="82">
        <v>53.374476178016643</v>
      </c>
      <c r="G4220" s="81">
        <v>0</v>
      </c>
      <c r="H4220" s="80">
        <v>0</v>
      </c>
    </row>
    <row r="4221" spans="2:8" x14ac:dyDescent="0.6">
      <c r="B4221" s="75" t="s">
        <v>184</v>
      </c>
      <c r="C4221" s="75" t="str">
        <f t="shared" si="65"/>
        <v>Texas Orogrande Basin</v>
      </c>
      <c r="D4221" s="97" t="s">
        <v>371</v>
      </c>
      <c r="E4221" s="83" t="s">
        <v>284</v>
      </c>
      <c r="F4221" s="82">
        <v>58.215792194199977</v>
      </c>
      <c r="G4221" s="81">
        <v>0</v>
      </c>
      <c r="H4221" s="80">
        <v>0</v>
      </c>
    </row>
    <row r="4222" spans="2:8" ht="13.75" thickBot="1" x14ac:dyDescent="0.75">
      <c r="B4222" s="75" t="s">
        <v>184</v>
      </c>
      <c r="C4222" s="75" t="str">
        <f t="shared" si="65"/>
        <v>Texas Orogrande Basin</v>
      </c>
      <c r="D4222" s="98" t="s">
        <v>371</v>
      </c>
      <c r="E4222" s="79" t="s">
        <v>282</v>
      </c>
      <c r="F4222" s="78">
        <v>58.225792194199975</v>
      </c>
      <c r="G4222" s="77">
        <v>0</v>
      </c>
      <c r="H4222" s="76">
        <v>0</v>
      </c>
    </row>
    <row r="4223" spans="2:8" x14ac:dyDescent="0.6">
      <c r="B4223" s="75" t="s">
        <v>184</v>
      </c>
      <c r="C4223" s="75" t="str">
        <f t="shared" si="65"/>
        <v>Texas Ouachita Folded Belt</v>
      </c>
      <c r="D4223" s="96" t="s">
        <v>370</v>
      </c>
      <c r="E4223" s="87" t="s">
        <v>320</v>
      </c>
      <c r="F4223" s="86">
        <v>-29.107896097099989</v>
      </c>
      <c r="G4223" s="85">
        <v>0</v>
      </c>
      <c r="H4223" s="84">
        <v>0</v>
      </c>
    </row>
    <row r="4224" spans="2:8" x14ac:dyDescent="0.6">
      <c r="B4224" s="75" t="s">
        <v>184</v>
      </c>
      <c r="C4224" s="75" t="str">
        <f t="shared" si="65"/>
        <v>Texas Ouachita Folded Belt</v>
      </c>
      <c r="D4224" s="97" t="s">
        <v>370</v>
      </c>
      <c r="E4224" s="83" t="s">
        <v>319</v>
      </c>
      <c r="F4224" s="82">
        <v>-29.097896097099987</v>
      </c>
      <c r="G4224" s="81">
        <v>0</v>
      </c>
      <c r="H4224" s="80">
        <v>0</v>
      </c>
    </row>
    <row r="4225" spans="2:8" x14ac:dyDescent="0.6">
      <c r="B4225" s="75" t="s">
        <v>184</v>
      </c>
      <c r="C4225" s="75" t="str">
        <f t="shared" si="65"/>
        <v>Texas Ouachita Folded Belt</v>
      </c>
      <c r="D4225" s="97" t="s">
        <v>370</v>
      </c>
      <c r="E4225" s="83" t="s">
        <v>318</v>
      </c>
      <c r="F4225" s="82">
        <v>-24.256580080916656</v>
      </c>
      <c r="G4225" s="81">
        <v>0</v>
      </c>
      <c r="H4225" s="80">
        <v>0</v>
      </c>
    </row>
    <row r="4226" spans="2:8" x14ac:dyDescent="0.6">
      <c r="B4226" s="75" t="s">
        <v>184</v>
      </c>
      <c r="C4226" s="75" t="str">
        <f t="shared" si="65"/>
        <v>Texas Ouachita Folded Belt</v>
      </c>
      <c r="D4226" s="97" t="s">
        <v>370</v>
      </c>
      <c r="E4226" s="83" t="s">
        <v>317</v>
      </c>
      <c r="F4226" s="82">
        <v>-24.246580080916655</v>
      </c>
      <c r="G4226" s="81">
        <v>0</v>
      </c>
      <c r="H4226" s="80">
        <v>0</v>
      </c>
    </row>
    <row r="4227" spans="2:8" x14ac:dyDescent="0.6">
      <c r="B4227" s="75" t="s">
        <v>184</v>
      </c>
      <c r="C4227" s="75" t="str">
        <f t="shared" si="65"/>
        <v>Texas Ouachita Folded Belt</v>
      </c>
      <c r="D4227" s="97" t="s">
        <v>370</v>
      </c>
      <c r="E4227" s="83" t="s">
        <v>316</v>
      </c>
      <c r="F4227" s="82">
        <v>-19.405264064733323</v>
      </c>
      <c r="G4227" s="81">
        <v>0</v>
      </c>
      <c r="H4227" s="80">
        <v>0</v>
      </c>
    </row>
    <row r="4228" spans="2:8" x14ac:dyDescent="0.6">
      <c r="B4228" s="75" t="s">
        <v>184</v>
      </c>
      <c r="C4228" s="75" t="str">
        <f t="shared" si="65"/>
        <v>Texas Ouachita Folded Belt</v>
      </c>
      <c r="D4228" s="97" t="s">
        <v>370</v>
      </c>
      <c r="E4228" s="83" t="s">
        <v>315</v>
      </c>
      <c r="F4228" s="82">
        <v>-19.395264064733322</v>
      </c>
      <c r="G4228" s="81">
        <v>0</v>
      </c>
      <c r="H4228" s="80">
        <v>0</v>
      </c>
    </row>
    <row r="4229" spans="2:8" x14ac:dyDescent="0.6">
      <c r="B4229" s="75" t="s">
        <v>184</v>
      </c>
      <c r="C4229" s="75" t="str">
        <f t="shared" ref="C4229:C4292" si="66">IF(D4229="",C4228,D4229)</f>
        <v>Texas Ouachita Folded Belt</v>
      </c>
      <c r="D4229" s="97" t="s">
        <v>370</v>
      </c>
      <c r="E4229" s="83" t="s">
        <v>314</v>
      </c>
      <c r="F4229" s="82">
        <v>-14.553948048549994</v>
      </c>
      <c r="G4229" s="81">
        <v>0</v>
      </c>
      <c r="H4229" s="80">
        <v>0</v>
      </c>
    </row>
    <row r="4230" spans="2:8" x14ac:dyDescent="0.6">
      <c r="B4230" s="75" t="s">
        <v>184</v>
      </c>
      <c r="C4230" s="75" t="str">
        <f t="shared" si="66"/>
        <v>Texas Ouachita Folded Belt</v>
      </c>
      <c r="D4230" s="97" t="s">
        <v>370</v>
      </c>
      <c r="E4230" s="83" t="s">
        <v>313</v>
      </c>
      <c r="F4230" s="82">
        <v>-14.543948048549995</v>
      </c>
      <c r="G4230" s="81">
        <v>0</v>
      </c>
      <c r="H4230" s="80">
        <v>0</v>
      </c>
    </row>
    <row r="4231" spans="2:8" x14ac:dyDescent="0.6">
      <c r="B4231" s="75" t="s">
        <v>184</v>
      </c>
      <c r="C4231" s="75" t="str">
        <f t="shared" si="66"/>
        <v>Texas Ouachita Folded Belt</v>
      </c>
      <c r="D4231" s="97" t="s">
        <v>370</v>
      </c>
      <c r="E4231" s="83" t="s">
        <v>312</v>
      </c>
      <c r="F4231" s="82">
        <v>-9.7026320323666617</v>
      </c>
      <c r="G4231" s="81">
        <v>0</v>
      </c>
      <c r="H4231" s="80">
        <v>0</v>
      </c>
    </row>
    <row r="4232" spans="2:8" x14ac:dyDescent="0.6">
      <c r="B4232" s="75" t="s">
        <v>184</v>
      </c>
      <c r="C4232" s="75" t="str">
        <f t="shared" si="66"/>
        <v>Texas Ouachita Folded Belt</v>
      </c>
      <c r="D4232" s="97" t="s">
        <v>370</v>
      </c>
      <c r="E4232" s="83" t="s">
        <v>311</v>
      </c>
      <c r="F4232" s="82">
        <v>-9.6926320323666619</v>
      </c>
      <c r="G4232" s="81">
        <v>0</v>
      </c>
      <c r="H4232" s="80">
        <v>0</v>
      </c>
    </row>
    <row r="4233" spans="2:8" x14ac:dyDescent="0.6">
      <c r="B4233" s="75" t="s">
        <v>184</v>
      </c>
      <c r="C4233" s="75" t="str">
        <f t="shared" si="66"/>
        <v>Texas Ouachita Folded Belt</v>
      </c>
      <c r="D4233" s="97" t="s">
        <v>370</v>
      </c>
      <c r="E4233" s="83" t="s">
        <v>310</v>
      </c>
      <c r="F4233" s="82">
        <v>-4.8513160161833309</v>
      </c>
      <c r="G4233" s="81">
        <v>0</v>
      </c>
      <c r="H4233" s="80">
        <v>0</v>
      </c>
    </row>
    <row r="4234" spans="2:8" x14ac:dyDescent="0.6">
      <c r="B4234" s="75" t="s">
        <v>184</v>
      </c>
      <c r="C4234" s="75" t="str">
        <f t="shared" si="66"/>
        <v>Texas Ouachita Folded Belt</v>
      </c>
      <c r="D4234" s="97" t="s">
        <v>370</v>
      </c>
      <c r="E4234" s="83" t="s">
        <v>309</v>
      </c>
      <c r="F4234" s="82">
        <v>-4.8413160161833311</v>
      </c>
      <c r="G4234" s="81">
        <v>0</v>
      </c>
      <c r="H4234" s="80">
        <v>0</v>
      </c>
    </row>
    <row r="4235" spans="2:8" x14ac:dyDescent="0.6">
      <c r="B4235" s="75" t="s">
        <v>184</v>
      </c>
      <c r="C4235" s="75" t="str">
        <f t="shared" si="66"/>
        <v>Texas Ouachita Folded Belt</v>
      </c>
      <c r="D4235" s="97" t="s">
        <v>370</v>
      </c>
      <c r="E4235" s="83" t="s">
        <v>308</v>
      </c>
      <c r="F4235" s="82">
        <v>0</v>
      </c>
      <c r="G4235" s="81">
        <v>0</v>
      </c>
      <c r="H4235" s="80">
        <v>0</v>
      </c>
    </row>
    <row r="4236" spans="2:8" x14ac:dyDescent="0.6">
      <c r="B4236" s="75" t="s">
        <v>184</v>
      </c>
      <c r="C4236" s="75" t="str">
        <f t="shared" si="66"/>
        <v>Texas Ouachita Folded Belt</v>
      </c>
      <c r="D4236" s="97" t="s">
        <v>370</v>
      </c>
      <c r="E4236" s="83" t="s">
        <v>307</v>
      </c>
      <c r="F4236" s="82">
        <v>0.01</v>
      </c>
      <c r="G4236" s="81">
        <v>0</v>
      </c>
      <c r="H4236" s="80">
        <v>0</v>
      </c>
    </row>
    <row r="4237" spans="2:8" x14ac:dyDescent="0.6">
      <c r="B4237" s="75" t="s">
        <v>184</v>
      </c>
      <c r="C4237" s="75" t="str">
        <f t="shared" si="66"/>
        <v>Texas Ouachita Folded Belt</v>
      </c>
      <c r="D4237" s="97" t="s">
        <v>370</v>
      </c>
      <c r="E4237" s="83" t="s">
        <v>306</v>
      </c>
      <c r="F4237" s="82">
        <v>4.8513160161833309</v>
      </c>
      <c r="G4237" s="81">
        <v>0</v>
      </c>
      <c r="H4237" s="80">
        <v>0</v>
      </c>
    </row>
    <row r="4238" spans="2:8" x14ac:dyDescent="0.6">
      <c r="B4238" s="75" t="s">
        <v>184</v>
      </c>
      <c r="C4238" s="75" t="str">
        <f t="shared" si="66"/>
        <v>Texas Ouachita Folded Belt</v>
      </c>
      <c r="D4238" s="97" t="s">
        <v>370</v>
      </c>
      <c r="E4238" s="83" t="s">
        <v>305</v>
      </c>
      <c r="F4238" s="82">
        <v>4.8613160161833306</v>
      </c>
      <c r="G4238" s="81">
        <v>1.6830735111478801E-3</v>
      </c>
      <c r="H4238" s="80">
        <v>8.4153675557394003E-2</v>
      </c>
    </row>
    <row r="4239" spans="2:8" x14ac:dyDescent="0.6">
      <c r="B4239" s="75" t="s">
        <v>184</v>
      </c>
      <c r="C4239" s="75" t="str">
        <f t="shared" si="66"/>
        <v>Texas Ouachita Folded Belt</v>
      </c>
      <c r="D4239" s="97" t="s">
        <v>370</v>
      </c>
      <c r="E4239" s="83" t="s">
        <v>304</v>
      </c>
      <c r="F4239" s="82">
        <v>9.7026320323666617</v>
      </c>
      <c r="G4239" s="81">
        <v>0</v>
      </c>
      <c r="H4239" s="80">
        <v>0</v>
      </c>
    </row>
    <row r="4240" spans="2:8" x14ac:dyDescent="0.6">
      <c r="B4240" s="75" t="s">
        <v>184</v>
      </c>
      <c r="C4240" s="75" t="str">
        <f t="shared" si="66"/>
        <v>Texas Ouachita Folded Belt</v>
      </c>
      <c r="D4240" s="97" t="s">
        <v>370</v>
      </c>
      <c r="E4240" s="83" t="s">
        <v>303</v>
      </c>
      <c r="F4240" s="82">
        <v>9.7126320323666615</v>
      </c>
      <c r="G4240" s="81">
        <v>3.8991786258130516</v>
      </c>
      <c r="H4240" s="80">
        <v>194.95893129065257</v>
      </c>
    </row>
    <row r="4241" spans="2:8" x14ac:dyDescent="0.6">
      <c r="B4241" s="75" t="s">
        <v>184</v>
      </c>
      <c r="C4241" s="75" t="str">
        <f t="shared" si="66"/>
        <v>Texas Ouachita Folded Belt</v>
      </c>
      <c r="D4241" s="97" t="s">
        <v>370</v>
      </c>
      <c r="E4241" s="83" t="s">
        <v>302</v>
      </c>
      <c r="F4241" s="82">
        <v>14.553948048549994</v>
      </c>
      <c r="G4241" s="81">
        <v>0</v>
      </c>
      <c r="H4241" s="80">
        <v>0</v>
      </c>
    </row>
    <row r="4242" spans="2:8" x14ac:dyDescent="0.6">
      <c r="B4242" s="75" t="s">
        <v>184</v>
      </c>
      <c r="C4242" s="75" t="str">
        <f t="shared" si="66"/>
        <v>Texas Ouachita Folded Belt</v>
      </c>
      <c r="D4242" s="97" t="s">
        <v>370</v>
      </c>
      <c r="E4242" s="83" t="s">
        <v>301</v>
      </c>
      <c r="F4242" s="82">
        <v>14.563948048549994</v>
      </c>
      <c r="G4242" s="81">
        <v>2.5268762859560416</v>
      </c>
      <c r="H4242" s="80">
        <v>126.34381429780208</v>
      </c>
    </row>
    <row r="4243" spans="2:8" x14ac:dyDescent="0.6">
      <c r="B4243" s="75" t="s">
        <v>184</v>
      </c>
      <c r="C4243" s="75" t="str">
        <f t="shared" si="66"/>
        <v>Texas Ouachita Folded Belt</v>
      </c>
      <c r="D4243" s="97" t="s">
        <v>370</v>
      </c>
      <c r="E4243" s="83" t="s">
        <v>300</v>
      </c>
      <c r="F4243" s="82">
        <v>19.405264064733323</v>
      </c>
      <c r="G4243" s="81">
        <v>0</v>
      </c>
      <c r="H4243" s="80">
        <v>0</v>
      </c>
    </row>
    <row r="4244" spans="2:8" x14ac:dyDescent="0.6">
      <c r="B4244" s="75" t="s">
        <v>184</v>
      </c>
      <c r="C4244" s="75" t="str">
        <f t="shared" si="66"/>
        <v>Texas Ouachita Folded Belt</v>
      </c>
      <c r="D4244" s="97" t="s">
        <v>370</v>
      </c>
      <c r="E4244" s="83" t="s">
        <v>299</v>
      </c>
      <c r="F4244" s="82">
        <v>19.415264064733325</v>
      </c>
      <c r="G4244" s="81">
        <v>0.22983366699125735</v>
      </c>
      <c r="H4244" s="80">
        <v>11.491683349562868</v>
      </c>
    </row>
    <row r="4245" spans="2:8" x14ac:dyDescent="0.6">
      <c r="B4245" s="75" t="s">
        <v>184</v>
      </c>
      <c r="C4245" s="75" t="str">
        <f t="shared" si="66"/>
        <v>Texas Ouachita Folded Belt</v>
      </c>
      <c r="D4245" s="97" t="s">
        <v>370</v>
      </c>
      <c r="E4245" s="83" t="s">
        <v>298</v>
      </c>
      <c r="F4245" s="82">
        <v>24.256580080916656</v>
      </c>
      <c r="G4245" s="81">
        <v>0</v>
      </c>
      <c r="H4245" s="80">
        <v>0</v>
      </c>
    </row>
    <row r="4246" spans="2:8" x14ac:dyDescent="0.6">
      <c r="B4246" s="75" t="s">
        <v>184</v>
      </c>
      <c r="C4246" s="75" t="str">
        <f t="shared" si="66"/>
        <v>Texas Ouachita Folded Belt</v>
      </c>
      <c r="D4246" s="97" t="s">
        <v>370</v>
      </c>
      <c r="E4246" s="83" t="s">
        <v>297</v>
      </c>
      <c r="F4246" s="82">
        <v>24.266580080916658</v>
      </c>
      <c r="G4246" s="81">
        <v>0.44137609303246789</v>
      </c>
      <c r="H4246" s="80">
        <v>22.068804651623395</v>
      </c>
    </row>
    <row r="4247" spans="2:8" x14ac:dyDescent="0.6">
      <c r="B4247" s="75" t="s">
        <v>184</v>
      </c>
      <c r="C4247" s="75" t="str">
        <f t="shared" si="66"/>
        <v>Texas Ouachita Folded Belt</v>
      </c>
      <c r="D4247" s="97" t="s">
        <v>370</v>
      </c>
      <c r="E4247" s="83" t="s">
        <v>296</v>
      </c>
      <c r="F4247" s="82">
        <v>29.107896097099989</v>
      </c>
      <c r="G4247" s="81">
        <v>0</v>
      </c>
      <c r="H4247" s="80">
        <v>0</v>
      </c>
    </row>
    <row r="4248" spans="2:8" x14ac:dyDescent="0.6">
      <c r="B4248" s="75" t="s">
        <v>184</v>
      </c>
      <c r="C4248" s="75" t="str">
        <f t="shared" si="66"/>
        <v>Texas Ouachita Folded Belt</v>
      </c>
      <c r="D4248" s="97" t="s">
        <v>370</v>
      </c>
      <c r="E4248" s="83" t="s">
        <v>295</v>
      </c>
      <c r="F4248" s="82">
        <v>29.11789609709999</v>
      </c>
      <c r="G4248" s="81">
        <v>0.19522954631428735</v>
      </c>
      <c r="H4248" s="80">
        <v>9.7614773157143695</v>
      </c>
    </row>
    <row r="4249" spans="2:8" x14ac:dyDescent="0.6">
      <c r="B4249" s="75" t="s">
        <v>184</v>
      </c>
      <c r="C4249" s="75" t="str">
        <f t="shared" si="66"/>
        <v>Texas Ouachita Folded Belt</v>
      </c>
      <c r="D4249" s="97" t="s">
        <v>370</v>
      </c>
      <c r="E4249" s="83" t="s">
        <v>294</v>
      </c>
      <c r="F4249" s="82">
        <v>33.959212113283321</v>
      </c>
      <c r="G4249" s="81">
        <v>0</v>
      </c>
      <c r="H4249" s="80">
        <v>0</v>
      </c>
    </row>
    <row r="4250" spans="2:8" x14ac:dyDescent="0.6">
      <c r="B4250" s="75" t="s">
        <v>184</v>
      </c>
      <c r="C4250" s="75" t="str">
        <f t="shared" si="66"/>
        <v>Texas Ouachita Folded Belt</v>
      </c>
      <c r="D4250" s="97" t="s">
        <v>370</v>
      </c>
      <c r="E4250" s="83" t="s">
        <v>293</v>
      </c>
      <c r="F4250" s="82">
        <v>33.969212113283319</v>
      </c>
      <c r="G4250" s="81">
        <v>2.7292881156983723E-2</v>
      </c>
      <c r="H4250" s="80">
        <v>1.3646440578491861</v>
      </c>
    </row>
    <row r="4251" spans="2:8" x14ac:dyDescent="0.6">
      <c r="B4251" s="75" t="s">
        <v>184</v>
      </c>
      <c r="C4251" s="75" t="str">
        <f t="shared" si="66"/>
        <v>Texas Ouachita Folded Belt</v>
      </c>
      <c r="D4251" s="97" t="s">
        <v>370</v>
      </c>
      <c r="E4251" s="83" t="s">
        <v>292</v>
      </c>
      <c r="F4251" s="82">
        <v>38.810528129466647</v>
      </c>
      <c r="G4251" s="81">
        <v>0</v>
      </c>
      <c r="H4251" s="80">
        <v>0</v>
      </c>
    </row>
    <row r="4252" spans="2:8" x14ac:dyDescent="0.6">
      <c r="B4252" s="75" t="s">
        <v>184</v>
      </c>
      <c r="C4252" s="75" t="str">
        <f t="shared" si="66"/>
        <v>Texas Ouachita Folded Belt</v>
      </c>
      <c r="D4252" s="97" t="s">
        <v>370</v>
      </c>
      <c r="E4252" s="83" t="s">
        <v>291</v>
      </c>
      <c r="F4252" s="82">
        <v>38.820528129466645</v>
      </c>
      <c r="G4252" s="81">
        <v>0</v>
      </c>
      <c r="H4252" s="80">
        <v>0</v>
      </c>
    </row>
    <row r="4253" spans="2:8" x14ac:dyDescent="0.6">
      <c r="B4253" s="75" t="s">
        <v>184</v>
      </c>
      <c r="C4253" s="75" t="str">
        <f t="shared" si="66"/>
        <v>Texas Ouachita Folded Belt</v>
      </c>
      <c r="D4253" s="97" t="s">
        <v>370</v>
      </c>
      <c r="E4253" s="83" t="s">
        <v>290</v>
      </c>
      <c r="F4253" s="82">
        <v>43.66184414564998</v>
      </c>
      <c r="G4253" s="81">
        <v>0</v>
      </c>
      <c r="H4253" s="80">
        <v>0</v>
      </c>
    </row>
    <row r="4254" spans="2:8" x14ac:dyDescent="0.6">
      <c r="B4254" s="75" t="s">
        <v>184</v>
      </c>
      <c r="C4254" s="75" t="str">
        <f t="shared" si="66"/>
        <v>Texas Ouachita Folded Belt</v>
      </c>
      <c r="D4254" s="97" t="s">
        <v>370</v>
      </c>
      <c r="E4254" s="83" t="s">
        <v>289</v>
      </c>
      <c r="F4254" s="82">
        <v>43.671844145649978</v>
      </c>
      <c r="G4254" s="81">
        <v>0</v>
      </c>
      <c r="H4254" s="80">
        <v>0</v>
      </c>
    </row>
    <row r="4255" spans="2:8" x14ac:dyDescent="0.6">
      <c r="B4255" s="75" t="s">
        <v>184</v>
      </c>
      <c r="C4255" s="75" t="str">
        <f t="shared" si="66"/>
        <v>Texas Ouachita Folded Belt</v>
      </c>
      <c r="D4255" s="97" t="s">
        <v>370</v>
      </c>
      <c r="E4255" s="83" t="s">
        <v>288</v>
      </c>
      <c r="F4255" s="82">
        <v>48.513160161833312</v>
      </c>
      <c r="G4255" s="81">
        <v>0</v>
      </c>
      <c r="H4255" s="80">
        <v>0</v>
      </c>
    </row>
    <row r="4256" spans="2:8" x14ac:dyDescent="0.6">
      <c r="B4256" s="75" t="s">
        <v>184</v>
      </c>
      <c r="C4256" s="75" t="str">
        <f t="shared" si="66"/>
        <v>Texas Ouachita Folded Belt</v>
      </c>
      <c r="D4256" s="97" t="s">
        <v>370</v>
      </c>
      <c r="E4256" s="83" t="s">
        <v>287</v>
      </c>
      <c r="F4256" s="82">
        <v>48.52316016183331</v>
      </c>
      <c r="G4256" s="81">
        <v>0</v>
      </c>
      <c r="H4256" s="80">
        <v>0</v>
      </c>
    </row>
    <row r="4257" spans="2:8" x14ac:dyDescent="0.6">
      <c r="B4257" s="75" t="s">
        <v>184</v>
      </c>
      <c r="C4257" s="75" t="str">
        <f t="shared" si="66"/>
        <v>Texas Ouachita Folded Belt</v>
      </c>
      <c r="D4257" s="97" t="s">
        <v>370</v>
      </c>
      <c r="E4257" s="83" t="s">
        <v>286</v>
      </c>
      <c r="F4257" s="82">
        <v>53.364476178016645</v>
      </c>
      <c r="G4257" s="81">
        <v>0</v>
      </c>
      <c r="H4257" s="80">
        <v>0</v>
      </c>
    </row>
    <row r="4258" spans="2:8" x14ac:dyDescent="0.6">
      <c r="B4258" s="75" t="s">
        <v>184</v>
      </c>
      <c r="C4258" s="75" t="str">
        <f t="shared" si="66"/>
        <v>Texas Ouachita Folded Belt</v>
      </c>
      <c r="D4258" s="97" t="s">
        <v>370</v>
      </c>
      <c r="E4258" s="83" t="s">
        <v>285</v>
      </c>
      <c r="F4258" s="82">
        <v>53.374476178016643</v>
      </c>
      <c r="G4258" s="81">
        <v>0</v>
      </c>
      <c r="H4258" s="80">
        <v>0</v>
      </c>
    </row>
    <row r="4259" spans="2:8" x14ac:dyDescent="0.6">
      <c r="B4259" s="75" t="s">
        <v>184</v>
      </c>
      <c r="C4259" s="75" t="str">
        <f t="shared" si="66"/>
        <v>Texas Ouachita Folded Belt</v>
      </c>
      <c r="D4259" s="97" t="s">
        <v>370</v>
      </c>
      <c r="E4259" s="83" t="s">
        <v>284</v>
      </c>
      <c r="F4259" s="82">
        <v>58.215792194199977</v>
      </c>
      <c r="G4259" s="81">
        <v>0</v>
      </c>
      <c r="H4259" s="80">
        <v>0</v>
      </c>
    </row>
    <row r="4260" spans="2:8" ht="13.75" thickBot="1" x14ac:dyDescent="0.75">
      <c r="B4260" s="75" t="s">
        <v>184</v>
      </c>
      <c r="C4260" s="75" t="str">
        <f t="shared" si="66"/>
        <v>Texas Ouachita Folded Belt</v>
      </c>
      <c r="D4260" s="98" t="s">
        <v>370</v>
      </c>
      <c r="E4260" s="79" t="s">
        <v>282</v>
      </c>
      <c r="F4260" s="78">
        <v>58.225792194199975</v>
      </c>
      <c r="G4260" s="77">
        <v>3.5643859600512891E-3</v>
      </c>
      <c r="H4260" s="76">
        <v>0.17821929800256447</v>
      </c>
    </row>
    <row r="4261" spans="2:8" x14ac:dyDescent="0.6">
      <c r="B4261" s="75" t="s">
        <v>184</v>
      </c>
      <c r="C4261" s="75" t="str">
        <f t="shared" si="66"/>
        <v>Texas Palo Duro Basin</v>
      </c>
      <c r="D4261" s="96" t="s">
        <v>369</v>
      </c>
      <c r="E4261" s="87" t="s">
        <v>320</v>
      </c>
      <c r="F4261" s="86">
        <v>-29.107896097099989</v>
      </c>
      <c r="G4261" s="85">
        <v>0.53745760670149978</v>
      </c>
      <c r="H4261" s="84">
        <v>26.872880335074989</v>
      </c>
    </row>
    <row r="4262" spans="2:8" x14ac:dyDescent="0.6">
      <c r="B4262" s="75" t="s">
        <v>184</v>
      </c>
      <c r="C4262" s="75" t="str">
        <f t="shared" si="66"/>
        <v>Texas Palo Duro Basin</v>
      </c>
      <c r="D4262" s="97" t="s">
        <v>369</v>
      </c>
      <c r="E4262" s="83" t="s">
        <v>319</v>
      </c>
      <c r="F4262" s="82">
        <v>-29.097896097099987</v>
      </c>
      <c r="G4262" s="81">
        <v>0</v>
      </c>
      <c r="H4262" s="80">
        <v>0</v>
      </c>
    </row>
    <row r="4263" spans="2:8" x14ac:dyDescent="0.6">
      <c r="B4263" s="75" t="s">
        <v>184</v>
      </c>
      <c r="C4263" s="75" t="str">
        <f t="shared" si="66"/>
        <v>Texas Palo Duro Basin</v>
      </c>
      <c r="D4263" s="97" t="s">
        <v>369</v>
      </c>
      <c r="E4263" s="83" t="s">
        <v>318</v>
      </c>
      <c r="F4263" s="82">
        <v>-24.256580080916656</v>
      </c>
      <c r="G4263" s="81">
        <v>0</v>
      </c>
      <c r="H4263" s="80">
        <v>0</v>
      </c>
    </row>
    <row r="4264" spans="2:8" x14ac:dyDescent="0.6">
      <c r="B4264" s="75" t="s">
        <v>184</v>
      </c>
      <c r="C4264" s="75" t="str">
        <f t="shared" si="66"/>
        <v>Texas Palo Duro Basin</v>
      </c>
      <c r="D4264" s="97" t="s">
        <v>369</v>
      </c>
      <c r="E4264" s="83" t="s">
        <v>317</v>
      </c>
      <c r="F4264" s="82">
        <v>-24.246580080916655</v>
      </c>
      <c r="G4264" s="81">
        <v>0</v>
      </c>
      <c r="H4264" s="80">
        <v>0</v>
      </c>
    </row>
    <row r="4265" spans="2:8" x14ac:dyDescent="0.6">
      <c r="B4265" s="75" t="s">
        <v>184</v>
      </c>
      <c r="C4265" s="75" t="str">
        <f t="shared" si="66"/>
        <v>Texas Palo Duro Basin</v>
      </c>
      <c r="D4265" s="97" t="s">
        <v>369</v>
      </c>
      <c r="E4265" s="83" t="s">
        <v>316</v>
      </c>
      <c r="F4265" s="82">
        <v>-19.405264064733323</v>
      </c>
      <c r="G4265" s="81">
        <v>0</v>
      </c>
      <c r="H4265" s="80">
        <v>0</v>
      </c>
    </row>
    <row r="4266" spans="2:8" x14ac:dyDescent="0.6">
      <c r="B4266" s="75" t="s">
        <v>184</v>
      </c>
      <c r="C4266" s="75" t="str">
        <f t="shared" si="66"/>
        <v>Texas Palo Duro Basin</v>
      </c>
      <c r="D4266" s="97" t="s">
        <v>369</v>
      </c>
      <c r="E4266" s="83" t="s">
        <v>315</v>
      </c>
      <c r="F4266" s="82">
        <v>-19.395264064733322</v>
      </c>
      <c r="G4266" s="81">
        <v>0</v>
      </c>
      <c r="H4266" s="80">
        <v>0</v>
      </c>
    </row>
    <row r="4267" spans="2:8" x14ac:dyDescent="0.6">
      <c r="B4267" s="75" t="s">
        <v>184</v>
      </c>
      <c r="C4267" s="75" t="str">
        <f t="shared" si="66"/>
        <v>Texas Palo Duro Basin</v>
      </c>
      <c r="D4267" s="97" t="s">
        <v>369</v>
      </c>
      <c r="E4267" s="83" t="s">
        <v>314</v>
      </c>
      <c r="F4267" s="82">
        <v>-14.553948048549994</v>
      </c>
      <c r="G4267" s="81">
        <v>0</v>
      </c>
      <c r="H4267" s="80">
        <v>0</v>
      </c>
    </row>
    <row r="4268" spans="2:8" x14ac:dyDescent="0.6">
      <c r="B4268" s="75" t="s">
        <v>184</v>
      </c>
      <c r="C4268" s="75" t="str">
        <f t="shared" si="66"/>
        <v>Texas Palo Duro Basin</v>
      </c>
      <c r="D4268" s="97" t="s">
        <v>369</v>
      </c>
      <c r="E4268" s="83" t="s">
        <v>313</v>
      </c>
      <c r="F4268" s="82">
        <v>-14.543948048549995</v>
      </c>
      <c r="G4268" s="81">
        <v>0</v>
      </c>
      <c r="H4268" s="80">
        <v>0</v>
      </c>
    </row>
    <row r="4269" spans="2:8" x14ac:dyDescent="0.6">
      <c r="B4269" s="75" t="s">
        <v>184</v>
      </c>
      <c r="C4269" s="75" t="str">
        <f t="shared" si="66"/>
        <v>Texas Palo Duro Basin</v>
      </c>
      <c r="D4269" s="97" t="s">
        <v>369</v>
      </c>
      <c r="E4269" s="83" t="s">
        <v>312</v>
      </c>
      <c r="F4269" s="82">
        <v>-9.7026320323666617</v>
      </c>
      <c r="G4269" s="81">
        <v>4.1899399069375329E-2</v>
      </c>
      <c r="H4269" s="80">
        <v>2.0949699534687665</v>
      </c>
    </row>
    <row r="4270" spans="2:8" x14ac:dyDescent="0.6">
      <c r="B4270" s="75" t="s">
        <v>184</v>
      </c>
      <c r="C4270" s="75" t="str">
        <f t="shared" si="66"/>
        <v>Texas Palo Duro Basin</v>
      </c>
      <c r="D4270" s="97" t="s">
        <v>369</v>
      </c>
      <c r="E4270" s="83" t="s">
        <v>311</v>
      </c>
      <c r="F4270" s="82">
        <v>-9.6926320323666619</v>
      </c>
      <c r="G4270" s="81">
        <v>0</v>
      </c>
      <c r="H4270" s="80">
        <v>0</v>
      </c>
    </row>
    <row r="4271" spans="2:8" x14ac:dyDescent="0.6">
      <c r="B4271" s="75" t="s">
        <v>184</v>
      </c>
      <c r="C4271" s="75" t="str">
        <f t="shared" si="66"/>
        <v>Texas Palo Duro Basin</v>
      </c>
      <c r="D4271" s="97" t="s">
        <v>369</v>
      </c>
      <c r="E4271" s="83" t="s">
        <v>310</v>
      </c>
      <c r="F4271" s="82">
        <v>-4.8513160161833309</v>
      </c>
      <c r="G4271" s="81">
        <v>6.3957795441125564E-2</v>
      </c>
      <c r="H4271" s="80">
        <v>3.197889772056278</v>
      </c>
    </row>
    <row r="4272" spans="2:8" x14ac:dyDescent="0.6">
      <c r="B4272" s="75" t="s">
        <v>184</v>
      </c>
      <c r="C4272" s="75" t="str">
        <f t="shared" si="66"/>
        <v>Texas Palo Duro Basin</v>
      </c>
      <c r="D4272" s="97" t="s">
        <v>369</v>
      </c>
      <c r="E4272" s="83" t="s">
        <v>309</v>
      </c>
      <c r="F4272" s="82">
        <v>-4.8413160161833311</v>
      </c>
      <c r="G4272" s="81">
        <v>0</v>
      </c>
      <c r="H4272" s="80">
        <v>0</v>
      </c>
    </row>
    <row r="4273" spans="2:8" x14ac:dyDescent="0.6">
      <c r="B4273" s="75" t="s">
        <v>184</v>
      </c>
      <c r="C4273" s="75" t="str">
        <f t="shared" si="66"/>
        <v>Texas Palo Duro Basin</v>
      </c>
      <c r="D4273" s="97" t="s">
        <v>369</v>
      </c>
      <c r="E4273" s="83" t="s">
        <v>308</v>
      </c>
      <c r="F4273" s="82">
        <v>0</v>
      </c>
      <c r="G4273" s="81">
        <v>8.6024026582497692E-3</v>
      </c>
      <c r="H4273" s="80">
        <v>0.43012013291248841</v>
      </c>
    </row>
    <row r="4274" spans="2:8" x14ac:dyDescent="0.6">
      <c r="B4274" s="75" t="s">
        <v>184</v>
      </c>
      <c r="C4274" s="75" t="str">
        <f t="shared" si="66"/>
        <v>Texas Palo Duro Basin</v>
      </c>
      <c r="D4274" s="97" t="s">
        <v>369</v>
      </c>
      <c r="E4274" s="83" t="s">
        <v>307</v>
      </c>
      <c r="F4274" s="82">
        <v>0.01</v>
      </c>
      <c r="G4274" s="81">
        <v>0</v>
      </c>
      <c r="H4274" s="80">
        <v>0</v>
      </c>
    </row>
    <row r="4275" spans="2:8" x14ac:dyDescent="0.6">
      <c r="B4275" s="75" t="s">
        <v>184</v>
      </c>
      <c r="C4275" s="75" t="str">
        <f t="shared" si="66"/>
        <v>Texas Palo Duro Basin</v>
      </c>
      <c r="D4275" s="97" t="s">
        <v>369</v>
      </c>
      <c r="E4275" s="83" t="s">
        <v>306</v>
      </c>
      <c r="F4275" s="82">
        <v>4.8513160161833309</v>
      </c>
      <c r="G4275" s="81">
        <v>2.8605025648498175E-2</v>
      </c>
      <c r="H4275" s="80">
        <v>1.4302512824249085</v>
      </c>
    </row>
    <row r="4276" spans="2:8" x14ac:dyDescent="0.6">
      <c r="B4276" s="75" t="s">
        <v>184</v>
      </c>
      <c r="C4276" s="75" t="str">
        <f t="shared" si="66"/>
        <v>Texas Palo Duro Basin</v>
      </c>
      <c r="D4276" s="97" t="s">
        <v>369</v>
      </c>
      <c r="E4276" s="83" t="s">
        <v>305</v>
      </c>
      <c r="F4276" s="82">
        <v>4.8613160161833306</v>
      </c>
      <c r="G4276" s="81">
        <v>465.39394304049256</v>
      </c>
      <c r="H4276" s="80">
        <v>23269.697152024626</v>
      </c>
    </row>
    <row r="4277" spans="2:8" x14ac:dyDescent="0.6">
      <c r="B4277" s="75" t="s">
        <v>184</v>
      </c>
      <c r="C4277" s="75" t="str">
        <f t="shared" si="66"/>
        <v>Texas Palo Duro Basin</v>
      </c>
      <c r="D4277" s="97" t="s">
        <v>369</v>
      </c>
      <c r="E4277" s="83" t="s">
        <v>304</v>
      </c>
      <c r="F4277" s="82">
        <v>9.7026320323666617</v>
      </c>
      <c r="G4277" s="81">
        <v>0</v>
      </c>
      <c r="H4277" s="80">
        <v>0</v>
      </c>
    </row>
    <row r="4278" spans="2:8" x14ac:dyDescent="0.6">
      <c r="B4278" s="75" t="s">
        <v>184</v>
      </c>
      <c r="C4278" s="75" t="str">
        <f t="shared" si="66"/>
        <v>Texas Palo Duro Basin</v>
      </c>
      <c r="D4278" s="97" t="s">
        <v>369</v>
      </c>
      <c r="E4278" s="83" t="s">
        <v>303</v>
      </c>
      <c r="F4278" s="82">
        <v>9.7126320323666615</v>
      </c>
      <c r="G4278" s="81">
        <v>58.350446598818046</v>
      </c>
      <c r="H4278" s="80">
        <v>2917.5223299409022</v>
      </c>
    </row>
    <row r="4279" spans="2:8" x14ac:dyDescent="0.6">
      <c r="B4279" s="75" t="s">
        <v>184</v>
      </c>
      <c r="C4279" s="75" t="str">
        <f t="shared" si="66"/>
        <v>Texas Palo Duro Basin</v>
      </c>
      <c r="D4279" s="97" t="s">
        <v>369</v>
      </c>
      <c r="E4279" s="83" t="s">
        <v>302</v>
      </c>
      <c r="F4279" s="82">
        <v>14.553948048549994</v>
      </c>
      <c r="G4279" s="81">
        <v>2.5828410314790703E-2</v>
      </c>
      <c r="H4279" s="80">
        <v>1.2914205157395351</v>
      </c>
    </row>
    <row r="4280" spans="2:8" x14ac:dyDescent="0.6">
      <c r="B4280" s="75" t="s">
        <v>184</v>
      </c>
      <c r="C4280" s="75" t="str">
        <f t="shared" si="66"/>
        <v>Texas Palo Duro Basin</v>
      </c>
      <c r="D4280" s="97" t="s">
        <v>369</v>
      </c>
      <c r="E4280" s="83" t="s">
        <v>301</v>
      </c>
      <c r="F4280" s="82">
        <v>14.563948048549994</v>
      </c>
      <c r="G4280" s="81">
        <v>0.55786916561053268</v>
      </c>
      <c r="H4280" s="80">
        <v>27.893458280526634</v>
      </c>
    </row>
    <row r="4281" spans="2:8" x14ac:dyDescent="0.6">
      <c r="B4281" s="75" t="s">
        <v>184</v>
      </c>
      <c r="C4281" s="75" t="str">
        <f t="shared" si="66"/>
        <v>Texas Palo Duro Basin</v>
      </c>
      <c r="D4281" s="97" t="s">
        <v>369</v>
      </c>
      <c r="E4281" s="83" t="s">
        <v>300</v>
      </c>
      <c r="F4281" s="82">
        <v>19.405264064733323</v>
      </c>
      <c r="G4281" s="81">
        <v>9.3336130541358878E-2</v>
      </c>
      <c r="H4281" s="80">
        <v>4.6668065270679442</v>
      </c>
    </row>
    <row r="4282" spans="2:8" x14ac:dyDescent="0.6">
      <c r="B4282" s="75" t="s">
        <v>184</v>
      </c>
      <c r="C4282" s="75" t="str">
        <f t="shared" si="66"/>
        <v>Texas Palo Duro Basin</v>
      </c>
      <c r="D4282" s="97" t="s">
        <v>369</v>
      </c>
      <c r="E4282" s="83" t="s">
        <v>299</v>
      </c>
      <c r="F4282" s="82">
        <v>19.415264064733325</v>
      </c>
      <c r="G4282" s="81">
        <v>6.801029309527383E-2</v>
      </c>
      <c r="H4282" s="80">
        <v>3.4005146547636915</v>
      </c>
    </row>
    <row r="4283" spans="2:8" x14ac:dyDescent="0.6">
      <c r="B4283" s="75" t="s">
        <v>184</v>
      </c>
      <c r="C4283" s="75" t="str">
        <f t="shared" si="66"/>
        <v>Texas Palo Duro Basin</v>
      </c>
      <c r="D4283" s="97" t="s">
        <v>369</v>
      </c>
      <c r="E4283" s="83" t="s">
        <v>298</v>
      </c>
      <c r="F4283" s="82">
        <v>24.256580080916656</v>
      </c>
      <c r="G4283" s="81">
        <v>0</v>
      </c>
      <c r="H4283" s="80">
        <v>0</v>
      </c>
    </row>
    <row r="4284" spans="2:8" x14ac:dyDescent="0.6">
      <c r="B4284" s="75" t="s">
        <v>184</v>
      </c>
      <c r="C4284" s="75" t="str">
        <f t="shared" si="66"/>
        <v>Texas Palo Duro Basin</v>
      </c>
      <c r="D4284" s="97" t="s">
        <v>369</v>
      </c>
      <c r="E4284" s="83" t="s">
        <v>297</v>
      </c>
      <c r="F4284" s="82">
        <v>24.266580080916658</v>
      </c>
      <c r="G4284" s="81">
        <v>0</v>
      </c>
      <c r="H4284" s="80">
        <v>0</v>
      </c>
    </row>
    <row r="4285" spans="2:8" x14ac:dyDescent="0.6">
      <c r="B4285" s="75" t="s">
        <v>184</v>
      </c>
      <c r="C4285" s="75" t="str">
        <f t="shared" si="66"/>
        <v>Texas Palo Duro Basin</v>
      </c>
      <c r="D4285" s="97" t="s">
        <v>369</v>
      </c>
      <c r="E4285" s="83" t="s">
        <v>296</v>
      </c>
      <c r="F4285" s="82">
        <v>29.107896097099989</v>
      </c>
      <c r="G4285" s="81">
        <v>0</v>
      </c>
      <c r="H4285" s="80">
        <v>0</v>
      </c>
    </row>
    <row r="4286" spans="2:8" x14ac:dyDescent="0.6">
      <c r="B4286" s="75" t="s">
        <v>184</v>
      </c>
      <c r="C4286" s="75" t="str">
        <f t="shared" si="66"/>
        <v>Texas Palo Duro Basin</v>
      </c>
      <c r="D4286" s="97" t="s">
        <v>369</v>
      </c>
      <c r="E4286" s="83" t="s">
        <v>295</v>
      </c>
      <c r="F4286" s="82">
        <v>29.11789609709999</v>
      </c>
      <c r="G4286" s="81">
        <v>0</v>
      </c>
      <c r="H4286" s="80">
        <v>0</v>
      </c>
    </row>
    <row r="4287" spans="2:8" x14ac:dyDescent="0.6">
      <c r="B4287" s="75" t="s">
        <v>184</v>
      </c>
      <c r="C4287" s="75" t="str">
        <f t="shared" si="66"/>
        <v>Texas Palo Duro Basin</v>
      </c>
      <c r="D4287" s="97" t="s">
        <v>369</v>
      </c>
      <c r="E4287" s="83" t="s">
        <v>294</v>
      </c>
      <c r="F4287" s="82">
        <v>33.959212113283321</v>
      </c>
      <c r="G4287" s="81">
        <v>0</v>
      </c>
      <c r="H4287" s="80">
        <v>0</v>
      </c>
    </row>
    <row r="4288" spans="2:8" x14ac:dyDescent="0.6">
      <c r="B4288" s="75" t="s">
        <v>184</v>
      </c>
      <c r="C4288" s="75" t="str">
        <f t="shared" si="66"/>
        <v>Texas Palo Duro Basin</v>
      </c>
      <c r="D4288" s="97" t="s">
        <v>369</v>
      </c>
      <c r="E4288" s="83" t="s">
        <v>293</v>
      </c>
      <c r="F4288" s="82">
        <v>33.969212113283319</v>
      </c>
      <c r="G4288" s="81">
        <v>2.7786585123740066E-2</v>
      </c>
      <c r="H4288" s="80">
        <v>1.3893292561870032</v>
      </c>
    </row>
    <row r="4289" spans="2:8" x14ac:dyDescent="0.6">
      <c r="B4289" s="75" t="s">
        <v>184</v>
      </c>
      <c r="C4289" s="75" t="str">
        <f t="shared" si="66"/>
        <v>Texas Palo Duro Basin</v>
      </c>
      <c r="D4289" s="97" t="s">
        <v>369</v>
      </c>
      <c r="E4289" s="83" t="s">
        <v>292</v>
      </c>
      <c r="F4289" s="82">
        <v>38.810528129466647</v>
      </c>
      <c r="G4289" s="81">
        <v>0</v>
      </c>
      <c r="H4289" s="80">
        <v>0</v>
      </c>
    </row>
    <row r="4290" spans="2:8" x14ac:dyDescent="0.6">
      <c r="B4290" s="75" t="s">
        <v>184</v>
      </c>
      <c r="C4290" s="75" t="str">
        <f t="shared" si="66"/>
        <v>Texas Palo Duro Basin</v>
      </c>
      <c r="D4290" s="97" t="s">
        <v>369</v>
      </c>
      <c r="E4290" s="83" t="s">
        <v>291</v>
      </c>
      <c r="F4290" s="82">
        <v>38.820528129466645</v>
      </c>
      <c r="G4290" s="81">
        <v>0</v>
      </c>
      <c r="H4290" s="80">
        <v>0</v>
      </c>
    </row>
    <row r="4291" spans="2:8" x14ac:dyDescent="0.6">
      <c r="B4291" s="75" t="s">
        <v>184</v>
      </c>
      <c r="C4291" s="75" t="str">
        <f t="shared" si="66"/>
        <v>Texas Palo Duro Basin</v>
      </c>
      <c r="D4291" s="97" t="s">
        <v>369</v>
      </c>
      <c r="E4291" s="83" t="s">
        <v>290</v>
      </c>
      <c r="F4291" s="82">
        <v>43.66184414564998</v>
      </c>
      <c r="G4291" s="81">
        <v>0</v>
      </c>
      <c r="H4291" s="80">
        <v>0</v>
      </c>
    </row>
    <row r="4292" spans="2:8" x14ac:dyDescent="0.6">
      <c r="B4292" s="75" t="s">
        <v>184</v>
      </c>
      <c r="C4292" s="75" t="str">
        <f t="shared" si="66"/>
        <v>Texas Palo Duro Basin</v>
      </c>
      <c r="D4292" s="97" t="s">
        <v>369</v>
      </c>
      <c r="E4292" s="83" t="s">
        <v>289</v>
      </c>
      <c r="F4292" s="82">
        <v>43.671844145649978</v>
      </c>
      <c r="G4292" s="81">
        <v>0</v>
      </c>
      <c r="H4292" s="80">
        <v>0</v>
      </c>
    </row>
    <row r="4293" spans="2:8" x14ac:dyDescent="0.6">
      <c r="B4293" s="75" t="s">
        <v>184</v>
      </c>
      <c r="C4293" s="75" t="str">
        <f t="shared" ref="C4293:C4356" si="67">IF(D4293="",C4292,D4293)</f>
        <v>Texas Palo Duro Basin</v>
      </c>
      <c r="D4293" s="97" t="s">
        <v>369</v>
      </c>
      <c r="E4293" s="83" t="s">
        <v>288</v>
      </c>
      <c r="F4293" s="82">
        <v>48.513160161833312</v>
      </c>
      <c r="G4293" s="81">
        <v>0</v>
      </c>
      <c r="H4293" s="80">
        <v>0</v>
      </c>
    </row>
    <row r="4294" spans="2:8" x14ac:dyDescent="0.6">
      <c r="B4294" s="75" t="s">
        <v>184</v>
      </c>
      <c r="C4294" s="75" t="str">
        <f t="shared" si="67"/>
        <v>Texas Palo Duro Basin</v>
      </c>
      <c r="D4294" s="97" t="s">
        <v>369</v>
      </c>
      <c r="E4294" s="83" t="s">
        <v>287</v>
      </c>
      <c r="F4294" s="82">
        <v>48.52316016183331</v>
      </c>
      <c r="G4294" s="81">
        <v>0</v>
      </c>
      <c r="H4294" s="80">
        <v>0</v>
      </c>
    </row>
    <row r="4295" spans="2:8" x14ac:dyDescent="0.6">
      <c r="B4295" s="75" t="s">
        <v>184</v>
      </c>
      <c r="C4295" s="75" t="str">
        <f t="shared" si="67"/>
        <v>Texas Palo Duro Basin</v>
      </c>
      <c r="D4295" s="97" t="s">
        <v>369</v>
      </c>
      <c r="E4295" s="83" t="s">
        <v>286</v>
      </c>
      <c r="F4295" s="82">
        <v>53.364476178016645</v>
      </c>
      <c r="G4295" s="81">
        <v>0</v>
      </c>
      <c r="H4295" s="80">
        <v>0</v>
      </c>
    </row>
    <row r="4296" spans="2:8" x14ac:dyDescent="0.6">
      <c r="B4296" s="75" t="s">
        <v>184</v>
      </c>
      <c r="C4296" s="75" t="str">
        <f t="shared" si="67"/>
        <v>Texas Palo Duro Basin</v>
      </c>
      <c r="D4296" s="97" t="s">
        <v>369</v>
      </c>
      <c r="E4296" s="83" t="s">
        <v>285</v>
      </c>
      <c r="F4296" s="82">
        <v>53.374476178016643</v>
      </c>
      <c r="G4296" s="81">
        <v>0</v>
      </c>
      <c r="H4296" s="80">
        <v>0</v>
      </c>
    </row>
    <row r="4297" spans="2:8" x14ac:dyDescent="0.6">
      <c r="B4297" s="75" t="s">
        <v>184</v>
      </c>
      <c r="C4297" s="75" t="str">
        <f t="shared" si="67"/>
        <v>Texas Palo Duro Basin</v>
      </c>
      <c r="D4297" s="97" t="s">
        <v>369</v>
      </c>
      <c r="E4297" s="83" t="s">
        <v>284</v>
      </c>
      <c r="F4297" s="82">
        <v>58.215792194199977</v>
      </c>
      <c r="G4297" s="81">
        <v>0</v>
      </c>
      <c r="H4297" s="80">
        <v>0</v>
      </c>
    </row>
    <row r="4298" spans="2:8" ht="13.75" thickBot="1" x14ac:dyDescent="0.75">
      <c r="B4298" s="75" t="s">
        <v>184</v>
      </c>
      <c r="C4298" s="75" t="str">
        <f t="shared" si="67"/>
        <v>Texas Palo Duro Basin</v>
      </c>
      <c r="D4298" s="98" t="s">
        <v>369</v>
      </c>
      <c r="E4298" s="79" t="s">
        <v>282</v>
      </c>
      <c r="F4298" s="78">
        <v>58.225792194199975</v>
      </c>
      <c r="G4298" s="77">
        <v>1.5050071029724336E-2</v>
      </c>
      <c r="H4298" s="76">
        <v>0.75250355148621684</v>
      </c>
    </row>
    <row r="4299" spans="2:8" x14ac:dyDescent="0.6">
      <c r="B4299" s="75" t="s">
        <v>184</v>
      </c>
      <c r="C4299" s="75" t="str">
        <f t="shared" si="67"/>
        <v>Texas Permian Basin</v>
      </c>
      <c r="D4299" s="96" t="s">
        <v>368</v>
      </c>
      <c r="E4299" s="87" t="s">
        <v>320</v>
      </c>
      <c r="F4299" s="86">
        <v>-29.107896097099989</v>
      </c>
      <c r="G4299" s="85">
        <v>8.9290043176112999</v>
      </c>
      <c r="H4299" s="84">
        <v>446.45021588056505</v>
      </c>
    </row>
    <row r="4300" spans="2:8" x14ac:dyDescent="0.6">
      <c r="B4300" s="75" t="s">
        <v>184</v>
      </c>
      <c r="C4300" s="75" t="str">
        <f t="shared" si="67"/>
        <v>Texas Permian Basin</v>
      </c>
      <c r="D4300" s="97" t="s">
        <v>368</v>
      </c>
      <c r="E4300" s="83" t="s">
        <v>319</v>
      </c>
      <c r="F4300" s="82">
        <v>-29.097896097099987</v>
      </c>
      <c r="G4300" s="81">
        <v>0</v>
      </c>
      <c r="H4300" s="80">
        <v>0</v>
      </c>
    </row>
    <row r="4301" spans="2:8" x14ac:dyDescent="0.6">
      <c r="B4301" s="75" t="s">
        <v>184</v>
      </c>
      <c r="C4301" s="75" t="str">
        <f t="shared" si="67"/>
        <v>Texas Permian Basin</v>
      </c>
      <c r="D4301" s="97" t="s">
        <v>368</v>
      </c>
      <c r="E4301" s="83" t="s">
        <v>318</v>
      </c>
      <c r="F4301" s="82">
        <v>-24.256580080916656</v>
      </c>
      <c r="G4301" s="81">
        <v>1.1859781699871959</v>
      </c>
      <c r="H4301" s="80">
        <v>59.298908499359783</v>
      </c>
    </row>
    <row r="4302" spans="2:8" x14ac:dyDescent="0.6">
      <c r="B4302" s="75" t="s">
        <v>184</v>
      </c>
      <c r="C4302" s="75" t="str">
        <f t="shared" si="67"/>
        <v>Texas Permian Basin</v>
      </c>
      <c r="D4302" s="97" t="s">
        <v>368</v>
      </c>
      <c r="E4302" s="83" t="s">
        <v>317</v>
      </c>
      <c r="F4302" s="82">
        <v>-24.246580080916655</v>
      </c>
      <c r="G4302" s="81">
        <v>0</v>
      </c>
      <c r="H4302" s="80">
        <v>0</v>
      </c>
    </row>
    <row r="4303" spans="2:8" x14ac:dyDescent="0.6">
      <c r="B4303" s="75" t="s">
        <v>184</v>
      </c>
      <c r="C4303" s="75" t="str">
        <f t="shared" si="67"/>
        <v>Texas Permian Basin</v>
      </c>
      <c r="D4303" s="97" t="s">
        <v>368</v>
      </c>
      <c r="E4303" s="83" t="s">
        <v>316</v>
      </c>
      <c r="F4303" s="82">
        <v>-19.405264064733323</v>
      </c>
      <c r="G4303" s="81">
        <v>2.4229469336752798</v>
      </c>
      <c r="H4303" s="80">
        <v>121.14734668376398</v>
      </c>
    </row>
    <row r="4304" spans="2:8" x14ac:dyDescent="0.6">
      <c r="B4304" s="75" t="s">
        <v>184</v>
      </c>
      <c r="C4304" s="75" t="str">
        <f t="shared" si="67"/>
        <v>Texas Permian Basin</v>
      </c>
      <c r="D4304" s="97" t="s">
        <v>368</v>
      </c>
      <c r="E4304" s="83" t="s">
        <v>315</v>
      </c>
      <c r="F4304" s="82">
        <v>-19.395264064733322</v>
      </c>
      <c r="G4304" s="81">
        <v>0</v>
      </c>
      <c r="H4304" s="80">
        <v>0</v>
      </c>
    </row>
    <row r="4305" spans="2:8" x14ac:dyDescent="0.6">
      <c r="B4305" s="75" t="s">
        <v>184</v>
      </c>
      <c r="C4305" s="75" t="str">
        <f t="shared" si="67"/>
        <v>Texas Permian Basin</v>
      </c>
      <c r="D4305" s="97" t="s">
        <v>368</v>
      </c>
      <c r="E4305" s="83" t="s">
        <v>314</v>
      </c>
      <c r="F4305" s="82">
        <v>-14.553948048549994</v>
      </c>
      <c r="G4305" s="81">
        <v>6.3144358264693841</v>
      </c>
      <c r="H4305" s="80">
        <v>315.72179132346923</v>
      </c>
    </row>
    <row r="4306" spans="2:8" x14ac:dyDescent="0.6">
      <c r="B4306" s="75" t="s">
        <v>184</v>
      </c>
      <c r="C4306" s="75" t="str">
        <f t="shared" si="67"/>
        <v>Texas Permian Basin</v>
      </c>
      <c r="D4306" s="97" t="s">
        <v>368</v>
      </c>
      <c r="E4306" s="83" t="s">
        <v>313</v>
      </c>
      <c r="F4306" s="82">
        <v>-14.543948048549995</v>
      </c>
      <c r="G4306" s="81">
        <v>0</v>
      </c>
      <c r="H4306" s="80">
        <v>0</v>
      </c>
    </row>
    <row r="4307" spans="2:8" x14ac:dyDescent="0.6">
      <c r="B4307" s="75" t="s">
        <v>184</v>
      </c>
      <c r="C4307" s="75" t="str">
        <f t="shared" si="67"/>
        <v>Texas Permian Basin</v>
      </c>
      <c r="D4307" s="97" t="s">
        <v>368</v>
      </c>
      <c r="E4307" s="83" t="s">
        <v>312</v>
      </c>
      <c r="F4307" s="82">
        <v>-9.7026320323666617</v>
      </c>
      <c r="G4307" s="81">
        <v>11.349413164467359</v>
      </c>
      <c r="H4307" s="80">
        <v>567.47065822336788</v>
      </c>
    </row>
    <row r="4308" spans="2:8" x14ac:dyDescent="0.6">
      <c r="B4308" s="75" t="s">
        <v>184</v>
      </c>
      <c r="C4308" s="75" t="str">
        <f t="shared" si="67"/>
        <v>Texas Permian Basin</v>
      </c>
      <c r="D4308" s="97" t="s">
        <v>368</v>
      </c>
      <c r="E4308" s="83" t="s">
        <v>311</v>
      </c>
      <c r="F4308" s="82">
        <v>-9.6926320323666619</v>
      </c>
      <c r="G4308" s="81">
        <v>0</v>
      </c>
      <c r="H4308" s="80">
        <v>0</v>
      </c>
    </row>
    <row r="4309" spans="2:8" x14ac:dyDescent="0.6">
      <c r="B4309" s="75" t="s">
        <v>184</v>
      </c>
      <c r="C4309" s="75" t="str">
        <f t="shared" si="67"/>
        <v>Texas Permian Basin</v>
      </c>
      <c r="D4309" s="97" t="s">
        <v>368</v>
      </c>
      <c r="E4309" s="83" t="s">
        <v>310</v>
      </c>
      <c r="F4309" s="82">
        <v>-4.8513160161833309</v>
      </c>
      <c r="G4309" s="81">
        <v>21.994684791744284</v>
      </c>
      <c r="H4309" s="80">
        <v>1099.7342395872142</v>
      </c>
    </row>
    <row r="4310" spans="2:8" x14ac:dyDescent="0.6">
      <c r="B4310" s="75" t="s">
        <v>184</v>
      </c>
      <c r="C4310" s="75" t="str">
        <f t="shared" si="67"/>
        <v>Texas Permian Basin</v>
      </c>
      <c r="D4310" s="97" t="s">
        <v>368</v>
      </c>
      <c r="E4310" s="83" t="s">
        <v>309</v>
      </c>
      <c r="F4310" s="82">
        <v>-4.8413160161833311</v>
      </c>
      <c r="G4310" s="81">
        <v>0</v>
      </c>
      <c r="H4310" s="80">
        <v>0</v>
      </c>
    </row>
    <row r="4311" spans="2:8" x14ac:dyDescent="0.6">
      <c r="B4311" s="75" t="s">
        <v>184</v>
      </c>
      <c r="C4311" s="75" t="str">
        <f t="shared" si="67"/>
        <v>Texas Permian Basin</v>
      </c>
      <c r="D4311" s="97" t="s">
        <v>368</v>
      </c>
      <c r="E4311" s="83" t="s">
        <v>308</v>
      </c>
      <c r="F4311" s="82">
        <v>0</v>
      </c>
      <c r="G4311" s="81">
        <v>55.701976440730121</v>
      </c>
      <c r="H4311" s="80">
        <v>2785.0988220365061</v>
      </c>
    </row>
    <row r="4312" spans="2:8" x14ac:dyDescent="0.6">
      <c r="B4312" s="75" t="s">
        <v>184</v>
      </c>
      <c r="C4312" s="75" t="str">
        <f t="shared" si="67"/>
        <v>Texas Permian Basin</v>
      </c>
      <c r="D4312" s="97" t="s">
        <v>368</v>
      </c>
      <c r="E4312" s="83" t="s">
        <v>307</v>
      </c>
      <c r="F4312" s="82">
        <v>0.01</v>
      </c>
      <c r="G4312" s="81">
        <v>0</v>
      </c>
      <c r="H4312" s="80">
        <v>0</v>
      </c>
    </row>
    <row r="4313" spans="2:8" x14ac:dyDescent="0.6">
      <c r="B4313" s="75" t="s">
        <v>184</v>
      </c>
      <c r="C4313" s="75" t="str">
        <f t="shared" si="67"/>
        <v>Texas Permian Basin</v>
      </c>
      <c r="D4313" s="97" t="s">
        <v>368</v>
      </c>
      <c r="E4313" s="83" t="s">
        <v>306</v>
      </c>
      <c r="F4313" s="82">
        <v>4.8513160161833309</v>
      </c>
      <c r="G4313" s="81">
        <v>61.45535850068736</v>
      </c>
      <c r="H4313" s="80">
        <v>3072.7679250343681</v>
      </c>
    </row>
    <row r="4314" spans="2:8" x14ac:dyDescent="0.6">
      <c r="B4314" s="75" t="s">
        <v>184</v>
      </c>
      <c r="C4314" s="75" t="str">
        <f t="shared" si="67"/>
        <v>Texas Permian Basin</v>
      </c>
      <c r="D4314" s="97" t="s">
        <v>368</v>
      </c>
      <c r="E4314" s="83" t="s">
        <v>305</v>
      </c>
      <c r="F4314" s="82">
        <v>4.8613160161833306</v>
      </c>
      <c r="G4314" s="81">
        <v>3706.2277284661131</v>
      </c>
      <c r="H4314" s="80">
        <v>185311.38642330567</v>
      </c>
    </row>
    <row r="4315" spans="2:8" x14ac:dyDescent="0.6">
      <c r="B4315" s="75" t="s">
        <v>184</v>
      </c>
      <c r="C4315" s="75" t="str">
        <f t="shared" si="67"/>
        <v>Texas Permian Basin</v>
      </c>
      <c r="D4315" s="97" t="s">
        <v>368</v>
      </c>
      <c r="E4315" s="83" t="s">
        <v>304</v>
      </c>
      <c r="F4315" s="82">
        <v>9.7026320323666617</v>
      </c>
      <c r="G4315" s="81">
        <v>12.990157751097144</v>
      </c>
      <c r="H4315" s="80">
        <v>649.50788755485712</v>
      </c>
    </row>
    <row r="4316" spans="2:8" x14ac:dyDescent="0.6">
      <c r="B4316" s="75" t="s">
        <v>184</v>
      </c>
      <c r="C4316" s="75" t="str">
        <f t="shared" si="67"/>
        <v>Texas Permian Basin</v>
      </c>
      <c r="D4316" s="97" t="s">
        <v>368</v>
      </c>
      <c r="E4316" s="83" t="s">
        <v>303</v>
      </c>
      <c r="F4316" s="82">
        <v>9.7126320323666615</v>
      </c>
      <c r="G4316" s="81">
        <v>1730.8654390478639</v>
      </c>
      <c r="H4316" s="80">
        <v>86543.271952393203</v>
      </c>
    </row>
    <row r="4317" spans="2:8" x14ac:dyDescent="0.6">
      <c r="B4317" s="75" t="s">
        <v>184</v>
      </c>
      <c r="C4317" s="75" t="str">
        <f t="shared" si="67"/>
        <v>Texas Permian Basin</v>
      </c>
      <c r="D4317" s="97" t="s">
        <v>368</v>
      </c>
      <c r="E4317" s="83" t="s">
        <v>302</v>
      </c>
      <c r="F4317" s="82">
        <v>14.553948048549994</v>
      </c>
      <c r="G4317" s="81">
        <v>2.982029623179042</v>
      </c>
      <c r="H4317" s="80">
        <v>149.10148115895211</v>
      </c>
    </row>
    <row r="4318" spans="2:8" x14ac:dyDescent="0.6">
      <c r="B4318" s="75" t="s">
        <v>184</v>
      </c>
      <c r="C4318" s="75" t="str">
        <f t="shared" si="67"/>
        <v>Texas Permian Basin</v>
      </c>
      <c r="D4318" s="97" t="s">
        <v>368</v>
      </c>
      <c r="E4318" s="83" t="s">
        <v>301</v>
      </c>
      <c r="F4318" s="82">
        <v>14.563948048549994</v>
      </c>
      <c r="G4318" s="81">
        <v>894.12091595070592</v>
      </c>
      <c r="H4318" s="80">
        <v>44706.045797535298</v>
      </c>
    </row>
    <row r="4319" spans="2:8" x14ac:dyDescent="0.6">
      <c r="B4319" s="75" t="s">
        <v>184</v>
      </c>
      <c r="C4319" s="75" t="str">
        <f t="shared" si="67"/>
        <v>Texas Permian Basin</v>
      </c>
      <c r="D4319" s="97" t="s">
        <v>368</v>
      </c>
      <c r="E4319" s="83" t="s">
        <v>300</v>
      </c>
      <c r="F4319" s="82">
        <v>19.405264064733323</v>
      </c>
      <c r="G4319" s="81">
        <v>1.4348426529487233</v>
      </c>
      <c r="H4319" s="80">
        <v>71.742132647436165</v>
      </c>
    </row>
    <row r="4320" spans="2:8" x14ac:dyDescent="0.6">
      <c r="B4320" s="75" t="s">
        <v>184</v>
      </c>
      <c r="C4320" s="75" t="str">
        <f t="shared" si="67"/>
        <v>Texas Permian Basin</v>
      </c>
      <c r="D4320" s="97" t="s">
        <v>368</v>
      </c>
      <c r="E4320" s="83" t="s">
        <v>299</v>
      </c>
      <c r="F4320" s="82">
        <v>19.415264064733325</v>
      </c>
      <c r="G4320" s="81">
        <v>19.117198180687044</v>
      </c>
      <c r="H4320" s="80">
        <v>955.85990903435231</v>
      </c>
    </row>
    <row r="4321" spans="2:8" x14ac:dyDescent="0.6">
      <c r="B4321" s="75" t="s">
        <v>184</v>
      </c>
      <c r="C4321" s="75" t="str">
        <f t="shared" si="67"/>
        <v>Texas Permian Basin</v>
      </c>
      <c r="D4321" s="97" t="s">
        <v>368</v>
      </c>
      <c r="E4321" s="83" t="s">
        <v>298</v>
      </c>
      <c r="F4321" s="82">
        <v>24.256580080916656</v>
      </c>
      <c r="G4321" s="81">
        <v>0.39492207044234462</v>
      </c>
      <c r="H4321" s="80">
        <v>19.746103522117231</v>
      </c>
    </row>
    <row r="4322" spans="2:8" x14ac:dyDescent="0.6">
      <c r="B4322" s="75" t="s">
        <v>184</v>
      </c>
      <c r="C4322" s="75" t="str">
        <f t="shared" si="67"/>
        <v>Texas Permian Basin</v>
      </c>
      <c r="D4322" s="97" t="s">
        <v>368</v>
      </c>
      <c r="E4322" s="83" t="s">
        <v>297</v>
      </c>
      <c r="F4322" s="82">
        <v>24.266580080916658</v>
      </c>
      <c r="G4322" s="81">
        <v>5.9111927414384473</v>
      </c>
      <c r="H4322" s="80">
        <v>295.55963707192234</v>
      </c>
    </row>
    <row r="4323" spans="2:8" x14ac:dyDescent="0.6">
      <c r="B4323" s="75" t="s">
        <v>184</v>
      </c>
      <c r="C4323" s="75" t="str">
        <f t="shared" si="67"/>
        <v>Texas Permian Basin</v>
      </c>
      <c r="D4323" s="97" t="s">
        <v>368</v>
      </c>
      <c r="E4323" s="83" t="s">
        <v>296</v>
      </c>
      <c r="F4323" s="82">
        <v>29.107896097099989</v>
      </c>
      <c r="G4323" s="81">
        <v>0.27608050303160114</v>
      </c>
      <c r="H4323" s="80">
        <v>13.804025151580058</v>
      </c>
    </row>
    <row r="4324" spans="2:8" x14ac:dyDescent="0.6">
      <c r="B4324" s="75" t="s">
        <v>184</v>
      </c>
      <c r="C4324" s="75" t="str">
        <f t="shared" si="67"/>
        <v>Texas Permian Basin</v>
      </c>
      <c r="D4324" s="97" t="s">
        <v>368</v>
      </c>
      <c r="E4324" s="83" t="s">
        <v>295</v>
      </c>
      <c r="F4324" s="82">
        <v>29.11789609709999</v>
      </c>
      <c r="G4324" s="81">
        <v>2.0049215906860614</v>
      </c>
      <c r="H4324" s="80">
        <v>100.24607953430306</v>
      </c>
    </row>
    <row r="4325" spans="2:8" x14ac:dyDescent="0.6">
      <c r="B4325" s="75" t="s">
        <v>184</v>
      </c>
      <c r="C4325" s="75" t="str">
        <f t="shared" si="67"/>
        <v>Texas Permian Basin</v>
      </c>
      <c r="D4325" s="97" t="s">
        <v>368</v>
      </c>
      <c r="E4325" s="83" t="s">
        <v>294</v>
      </c>
      <c r="F4325" s="82">
        <v>33.959212113283321</v>
      </c>
      <c r="G4325" s="81">
        <v>9.558287923998518E-2</v>
      </c>
      <c r="H4325" s="80">
        <v>4.7791439619992593</v>
      </c>
    </row>
    <row r="4326" spans="2:8" x14ac:dyDescent="0.6">
      <c r="B4326" s="75" t="s">
        <v>184</v>
      </c>
      <c r="C4326" s="75" t="str">
        <f t="shared" si="67"/>
        <v>Texas Permian Basin</v>
      </c>
      <c r="D4326" s="97" t="s">
        <v>368</v>
      </c>
      <c r="E4326" s="83" t="s">
        <v>293</v>
      </c>
      <c r="F4326" s="82">
        <v>33.969212113283319</v>
      </c>
      <c r="G4326" s="81">
        <v>1.2960427029780568</v>
      </c>
      <c r="H4326" s="80">
        <v>64.802135148902835</v>
      </c>
    </row>
    <row r="4327" spans="2:8" x14ac:dyDescent="0.6">
      <c r="B4327" s="75" t="s">
        <v>184</v>
      </c>
      <c r="C4327" s="75" t="str">
        <f t="shared" si="67"/>
        <v>Texas Permian Basin</v>
      </c>
      <c r="D4327" s="97" t="s">
        <v>368</v>
      </c>
      <c r="E4327" s="83" t="s">
        <v>292</v>
      </c>
      <c r="F4327" s="82">
        <v>38.810528129466647</v>
      </c>
      <c r="G4327" s="81">
        <v>0</v>
      </c>
      <c r="H4327" s="80">
        <v>0</v>
      </c>
    </row>
    <row r="4328" spans="2:8" x14ac:dyDescent="0.6">
      <c r="B4328" s="75" t="s">
        <v>184</v>
      </c>
      <c r="C4328" s="75" t="str">
        <f t="shared" si="67"/>
        <v>Texas Permian Basin</v>
      </c>
      <c r="D4328" s="97" t="s">
        <v>368</v>
      </c>
      <c r="E4328" s="83" t="s">
        <v>291</v>
      </c>
      <c r="F4328" s="82">
        <v>38.820528129466645</v>
      </c>
      <c r="G4328" s="81">
        <v>0.73403268227855178</v>
      </c>
      <c r="H4328" s="80">
        <v>36.701634113927589</v>
      </c>
    </row>
    <row r="4329" spans="2:8" x14ac:dyDescent="0.6">
      <c r="B4329" s="75" t="s">
        <v>184</v>
      </c>
      <c r="C4329" s="75" t="str">
        <f t="shared" si="67"/>
        <v>Texas Permian Basin</v>
      </c>
      <c r="D4329" s="97" t="s">
        <v>368</v>
      </c>
      <c r="E4329" s="83" t="s">
        <v>290</v>
      </c>
      <c r="F4329" s="82">
        <v>43.66184414564998</v>
      </c>
      <c r="G4329" s="81">
        <v>0</v>
      </c>
      <c r="H4329" s="80">
        <v>0</v>
      </c>
    </row>
    <row r="4330" spans="2:8" x14ac:dyDescent="0.6">
      <c r="B4330" s="75" t="s">
        <v>184</v>
      </c>
      <c r="C4330" s="75" t="str">
        <f t="shared" si="67"/>
        <v>Texas Permian Basin</v>
      </c>
      <c r="D4330" s="97" t="s">
        <v>368</v>
      </c>
      <c r="E4330" s="83" t="s">
        <v>289</v>
      </c>
      <c r="F4330" s="82">
        <v>43.671844145649978</v>
      </c>
      <c r="G4330" s="81">
        <v>0.62716137530967997</v>
      </c>
      <c r="H4330" s="80">
        <v>31.358068765484003</v>
      </c>
    </row>
    <row r="4331" spans="2:8" x14ac:dyDescent="0.6">
      <c r="B4331" s="75" t="s">
        <v>184</v>
      </c>
      <c r="C4331" s="75" t="str">
        <f t="shared" si="67"/>
        <v>Texas Permian Basin</v>
      </c>
      <c r="D4331" s="97" t="s">
        <v>368</v>
      </c>
      <c r="E4331" s="83" t="s">
        <v>288</v>
      </c>
      <c r="F4331" s="82">
        <v>48.513160161833312</v>
      </c>
      <c r="G4331" s="81">
        <v>3.7695280289043592E-2</v>
      </c>
      <c r="H4331" s="80">
        <v>1.8847640144521796</v>
      </c>
    </row>
    <row r="4332" spans="2:8" x14ac:dyDescent="0.6">
      <c r="B4332" s="75" t="s">
        <v>184</v>
      </c>
      <c r="C4332" s="75" t="str">
        <f t="shared" si="67"/>
        <v>Texas Permian Basin</v>
      </c>
      <c r="D4332" s="97" t="s">
        <v>368</v>
      </c>
      <c r="E4332" s="83" t="s">
        <v>287</v>
      </c>
      <c r="F4332" s="82">
        <v>48.52316016183331</v>
      </c>
      <c r="G4332" s="81">
        <v>0.43881678259306828</v>
      </c>
      <c r="H4332" s="80">
        <v>21.940839129653416</v>
      </c>
    </row>
    <row r="4333" spans="2:8" x14ac:dyDescent="0.6">
      <c r="B4333" s="75" t="s">
        <v>184</v>
      </c>
      <c r="C4333" s="75" t="str">
        <f t="shared" si="67"/>
        <v>Texas Permian Basin</v>
      </c>
      <c r="D4333" s="97" t="s">
        <v>368</v>
      </c>
      <c r="E4333" s="83" t="s">
        <v>286</v>
      </c>
      <c r="F4333" s="82">
        <v>53.364476178016645</v>
      </c>
      <c r="G4333" s="81">
        <v>8.1614972539419586E-2</v>
      </c>
      <c r="H4333" s="80">
        <v>4.080748626970979</v>
      </c>
    </row>
    <row r="4334" spans="2:8" x14ac:dyDescent="0.6">
      <c r="B4334" s="75" t="s">
        <v>184</v>
      </c>
      <c r="C4334" s="75" t="str">
        <f t="shared" si="67"/>
        <v>Texas Permian Basin</v>
      </c>
      <c r="D4334" s="97" t="s">
        <v>368</v>
      </c>
      <c r="E4334" s="83" t="s">
        <v>285</v>
      </c>
      <c r="F4334" s="82">
        <v>53.374476178016643</v>
      </c>
      <c r="G4334" s="81">
        <v>0.21157075424130092</v>
      </c>
      <c r="H4334" s="80">
        <v>10.578537712065046</v>
      </c>
    </row>
    <row r="4335" spans="2:8" x14ac:dyDescent="0.6">
      <c r="B4335" s="75" t="s">
        <v>184</v>
      </c>
      <c r="C4335" s="75" t="str">
        <f t="shared" si="67"/>
        <v>Texas Permian Basin</v>
      </c>
      <c r="D4335" s="97" t="s">
        <v>368</v>
      </c>
      <c r="E4335" s="83" t="s">
        <v>284</v>
      </c>
      <c r="F4335" s="82">
        <v>58.215792194199977</v>
      </c>
      <c r="G4335" s="81">
        <v>0.3744362074948091</v>
      </c>
      <c r="H4335" s="80">
        <v>18.721810374740453</v>
      </c>
    </row>
    <row r="4336" spans="2:8" ht="13.75" thickBot="1" x14ac:dyDescent="0.75">
      <c r="B4336" s="75" t="s">
        <v>184</v>
      </c>
      <c r="C4336" s="75" t="str">
        <f t="shared" si="67"/>
        <v>Texas Permian Basin</v>
      </c>
      <c r="D4336" s="98" t="s">
        <v>368</v>
      </c>
      <c r="E4336" s="79" t="s">
        <v>282</v>
      </c>
      <c r="F4336" s="78">
        <v>58.225792194199975</v>
      </c>
      <c r="G4336" s="77">
        <v>0.85478481692824548</v>
      </c>
      <c r="H4336" s="76">
        <v>42.739240846412272</v>
      </c>
    </row>
    <row r="4337" spans="2:8" x14ac:dyDescent="0.6">
      <c r="B4337" s="75" t="s">
        <v>170</v>
      </c>
      <c r="C4337" s="75" t="str">
        <f t="shared" si="67"/>
        <v>Texas South Oklahoma Folded Belt</v>
      </c>
      <c r="D4337" s="96" t="s">
        <v>367</v>
      </c>
      <c r="E4337" s="87" t="s">
        <v>320</v>
      </c>
      <c r="F4337" s="86">
        <v>-29.107896097099989</v>
      </c>
      <c r="G4337" s="85">
        <v>0.17289068102057648</v>
      </c>
      <c r="H4337" s="84">
        <v>8.644534051028824</v>
      </c>
    </row>
    <row r="4338" spans="2:8" x14ac:dyDescent="0.6">
      <c r="B4338" s="75" t="s">
        <v>170</v>
      </c>
      <c r="C4338" s="75" t="str">
        <f t="shared" si="67"/>
        <v>Texas South Oklahoma Folded Belt</v>
      </c>
      <c r="D4338" s="97" t="s">
        <v>367</v>
      </c>
      <c r="E4338" s="83" t="s">
        <v>319</v>
      </c>
      <c r="F4338" s="82">
        <v>-29.097896097099987</v>
      </c>
      <c r="G4338" s="81">
        <v>0</v>
      </c>
      <c r="H4338" s="80">
        <v>0</v>
      </c>
    </row>
    <row r="4339" spans="2:8" x14ac:dyDescent="0.6">
      <c r="B4339" s="75" t="s">
        <v>170</v>
      </c>
      <c r="C4339" s="75" t="str">
        <f t="shared" si="67"/>
        <v>Texas South Oklahoma Folded Belt</v>
      </c>
      <c r="D4339" s="97" t="s">
        <v>367</v>
      </c>
      <c r="E4339" s="83" t="s">
        <v>318</v>
      </c>
      <c r="F4339" s="82">
        <v>-24.256580080916656</v>
      </c>
      <c r="G4339" s="81">
        <v>2.2072033804662175E-2</v>
      </c>
      <c r="H4339" s="80">
        <v>1.1036016902331087</v>
      </c>
    </row>
    <row r="4340" spans="2:8" x14ac:dyDescent="0.6">
      <c r="B4340" s="75" t="s">
        <v>170</v>
      </c>
      <c r="C4340" s="75" t="str">
        <f t="shared" si="67"/>
        <v>Texas South Oklahoma Folded Belt</v>
      </c>
      <c r="D4340" s="97" t="s">
        <v>367</v>
      </c>
      <c r="E4340" s="83" t="s">
        <v>317</v>
      </c>
      <c r="F4340" s="82">
        <v>-24.246580080916655</v>
      </c>
      <c r="G4340" s="81">
        <v>0</v>
      </c>
      <c r="H4340" s="80">
        <v>0</v>
      </c>
    </row>
    <row r="4341" spans="2:8" x14ac:dyDescent="0.6">
      <c r="B4341" s="75" t="s">
        <v>170</v>
      </c>
      <c r="C4341" s="75" t="str">
        <f t="shared" si="67"/>
        <v>Texas South Oklahoma Folded Belt</v>
      </c>
      <c r="D4341" s="97" t="s">
        <v>367</v>
      </c>
      <c r="E4341" s="83" t="s">
        <v>316</v>
      </c>
      <c r="F4341" s="82">
        <v>-19.405264064733323</v>
      </c>
      <c r="G4341" s="81">
        <v>0.1650996755378927</v>
      </c>
      <c r="H4341" s="80">
        <v>8.254983776894635</v>
      </c>
    </row>
    <row r="4342" spans="2:8" x14ac:dyDescent="0.6">
      <c r="B4342" s="75" t="s">
        <v>170</v>
      </c>
      <c r="C4342" s="75" t="str">
        <f t="shared" si="67"/>
        <v>Texas South Oklahoma Folded Belt</v>
      </c>
      <c r="D4342" s="97" t="s">
        <v>367</v>
      </c>
      <c r="E4342" s="83" t="s">
        <v>315</v>
      </c>
      <c r="F4342" s="82">
        <v>-19.395264064733322</v>
      </c>
      <c r="G4342" s="81">
        <v>0</v>
      </c>
      <c r="H4342" s="80">
        <v>0</v>
      </c>
    </row>
    <row r="4343" spans="2:8" x14ac:dyDescent="0.6">
      <c r="B4343" s="75" t="s">
        <v>170</v>
      </c>
      <c r="C4343" s="75" t="str">
        <f t="shared" si="67"/>
        <v>Texas South Oklahoma Folded Belt</v>
      </c>
      <c r="D4343" s="97" t="s">
        <v>367</v>
      </c>
      <c r="E4343" s="83" t="s">
        <v>314</v>
      </c>
      <c r="F4343" s="82">
        <v>-14.553948048549994</v>
      </c>
      <c r="G4343" s="81">
        <v>6.2103303607162562E-2</v>
      </c>
      <c r="H4343" s="80">
        <v>3.1051651803581284</v>
      </c>
    </row>
    <row r="4344" spans="2:8" x14ac:dyDescent="0.6">
      <c r="B4344" s="75" t="s">
        <v>170</v>
      </c>
      <c r="C4344" s="75" t="str">
        <f t="shared" si="67"/>
        <v>Texas South Oklahoma Folded Belt</v>
      </c>
      <c r="D4344" s="97" t="s">
        <v>367</v>
      </c>
      <c r="E4344" s="83" t="s">
        <v>313</v>
      </c>
      <c r="F4344" s="82">
        <v>-14.543948048549995</v>
      </c>
      <c r="G4344" s="81">
        <v>0</v>
      </c>
      <c r="H4344" s="80">
        <v>0</v>
      </c>
    </row>
    <row r="4345" spans="2:8" x14ac:dyDescent="0.6">
      <c r="B4345" s="75" t="s">
        <v>170</v>
      </c>
      <c r="C4345" s="75" t="str">
        <f t="shared" si="67"/>
        <v>Texas South Oklahoma Folded Belt</v>
      </c>
      <c r="D4345" s="97" t="s">
        <v>367</v>
      </c>
      <c r="E4345" s="83" t="s">
        <v>312</v>
      </c>
      <c r="F4345" s="82">
        <v>-9.7026320323666617</v>
      </c>
      <c r="G4345" s="81">
        <v>0.23066321703363252</v>
      </c>
      <c r="H4345" s="80">
        <v>11.533160851681627</v>
      </c>
    </row>
    <row r="4346" spans="2:8" x14ac:dyDescent="0.6">
      <c r="B4346" s="75" t="s">
        <v>170</v>
      </c>
      <c r="C4346" s="75" t="str">
        <f t="shared" si="67"/>
        <v>Texas South Oklahoma Folded Belt</v>
      </c>
      <c r="D4346" s="97" t="s">
        <v>367</v>
      </c>
      <c r="E4346" s="83" t="s">
        <v>311</v>
      </c>
      <c r="F4346" s="82">
        <v>-9.6926320323666619</v>
      </c>
      <c r="G4346" s="81">
        <v>0</v>
      </c>
      <c r="H4346" s="80">
        <v>0</v>
      </c>
    </row>
    <row r="4347" spans="2:8" x14ac:dyDescent="0.6">
      <c r="B4347" s="75" t="s">
        <v>170</v>
      </c>
      <c r="C4347" s="75" t="str">
        <f t="shared" si="67"/>
        <v>Texas South Oklahoma Folded Belt</v>
      </c>
      <c r="D4347" s="97" t="s">
        <v>367</v>
      </c>
      <c r="E4347" s="83" t="s">
        <v>310</v>
      </c>
      <c r="F4347" s="82">
        <v>-4.8513160161833309</v>
      </c>
      <c r="G4347" s="81">
        <v>0</v>
      </c>
      <c r="H4347" s="80">
        <v>0</v>
      </c>
    </row>
    <row r="4348" spans="2:8" x14ac:dyDescent="0.6">
      <c r="B4348" s="75" t="s">
        <v>170</v>
      </c>
      <c r="C4348" s="75" t="str">
        <f t="shared" si="67"/>
        <v>Texas South Oklahoma Folded Belt</v>
      </c>
      <c r="D4348" s="97" t="s">
        <v>367</v>
      </c>
      <c r="E4348" s="83" t="s">
        <v>309</v>
      </c>
      <c r="F4348" s="82">
        <v>-4.8413160161833311</v>
      </c>
      <c r="G4348" s="81">
        <v>0</v>
      </c>
      <c r="H4348" s="80">
        <v>0</v>
      </c>
    </row>
    <row r="4349" spans="2:8" x14ac:dyDescent="0.6">
      <c r="B4349" s="75" t="s">
        <v>170</v>
      </c>
      <c r="C4349" s="75" t="str">
        <f t="shared" si="67"/>
        <v>Texas South Oklahoma Folded Belt</v>
      </c>
      <c r="D4349" s="97" t="s">
        <v>367</v>
      </c>
      <c r="E4349" s="83" t="s">
        <v>308</v>
      </c>
      <c r="F4349" s="82">
        <v>0</v>
      </c>
      <c r="G4349" s="81">
        <v>0</v>
      </c>
      <c r="H4349" s="80">
        <v>0</v>
      </c>
    </row>
    <row r="4350" spans="2:8" x14ac:dyDescent="0.6">
      <c r="B4350" s="75" t="s">
        <v>170</v>
      </c>
      <c r="C4350" s="75" t="str">
        <f t="shared" si="67"/>
        <v>Texas South Oklahoma Folded Belt</v>
      </c>
      <c r="D4350" s="97" t="s">
        <v>367</v>
      </c>
      <c r="E4350" s="83" t="s">
        <v>307</v>
      </c>
      <c r="F4350" s="82">
        <v>0.01</v>
      </c>
      <c r="G4350" s="81">
        <v>0</v>
      </c>
      <c r="H4350" s="80">
        <v>0</v>
      </c>
    </row>
    <row r="4351" spans="2:8" x14ac:dyDescent="0.6">
      <c r="B4351" s="75" t="s">
        <v>170</v>
      </c>
      <c r="C4351" s="75" t="str">
        <f t="shared" si="67"/>
        <v>Texas South Oklahoma Folded Belt</v>
      </c>
      <c r="D4351" s="97" t="s">
        <v>367</v>
      </c>
      <c r="E4351" s="83" t="s">
        <v>306</v>
      </c>
      <c r="F4351" s="82">
        <v>4.8513160161833309</v>
      </c>
      <c r="G4351" s="81">
        <v>0.12178499710221002</v>
      </c>
      <c r="H4351" s="80">
        <v>6.0892498551105012</v>
      </c>
    </row>
    <row r="4352" spans="2:8" x14ac:dyDescent="0.6">
      <c r="B4352" s="75" t="s">
        <v>170</v>
      </c>
      <c r="C4352" s="75" t="str">
        <f t="shared" si="67"/>
        <v>Texas South Oklahoma Folded Belt</v>
      </c>
      <c r="D4352" s="97" t="s">
        <v>367</v>
      </c>
      <c r="E4352" s="83" t="s">
        <v>305</v>
      </c>
      <c r="F4352" s="82">
        <v>4.8613160161833306</v>
      </c>
      <c r="G4352" s="81">
        <v>0</v>
      </c>
      <c r="H4352" s="80">
        <v>0</v>
      </c>
    </row>
    <row r="4353" spans="2:8" x14ac:dyDescent="0.6">
      <c r="B4353" s="75" t="s">
        <v>170</v>
      </c>
      <c r="C4353" s="75" t="str">
        <f t="shared" si="67"/>
        <v>Texas South Oklahoma Folded Belt</v>
      </c>
      <c r="D4353" s="97" t="s">
        <v>367</v>
      </c>
      <c r="E4353" s="83" t="s">
        <v>304</v>
      </c>
      <c r="F4353" s="82">
        <v>9.7026320323666617</v>
      </c>
      <c r="G4353" s="81">
        <v>0</v>
      </c>
      <c r="H4353" s="80">
        <v>0</v>
      </c>
    </row>
    <row r="4354" spans="2:8" x14ac:dyDescent="0.6">
      <c r="B4354" s="75" t="s">
        <v>170</v>
      </c>
      <c r="C4354" s="75" t="str">
        <f t="shared" si="67"/>
        <v>Texas South Oklahoma Folded Belt</v>
      </c>
      <c r="D4354" s="97" t="s">
        <v>367</v>
      </c>
      <c r="E4354" s="83" t="s">
        <v>303</v>
      </c>
      <c r="F4354" s="82">
        <v>9.7126320323666615</v>
      </c>
      <c r="G4354" s="81">
        <v>0.56657349382602473</v>
      </c>
      <c r="H4354" s="80">
        <v>28.328674691301238</v>
      </c>
    </row>
    <row r="4355" spans="2:8" x14ac:dyDescent="0.6">
      <c r="B4355" s="75" t="s">
        <v>170</v>
      </c>
      <c r="C4355" s="75" t="str">
        <f t="shared" si="67"/>
        <v>Texas South Oklahoma Folded Belt</v>
      </c>
      <c r="D4355" s="97" t="s">
        <v>367</v>
      </c>
      <c r="E4355" s="83" t="s">
        <v>302</v>
      </c>
      <c r="F4355" s="82">
        <v>14.553948048549994</v>
      </c>
      <c r="G4355" s="81">
        <v>0</v>
      </c>
      <c r="H4355" s="80">
        <v>0</v>
      </c>
    </row>
    <row r="4356" spans="2:8" x14ac:dyDescent="0.6">
      <c r="B4356" s="75" t="s">
        <v>170</v>
      </c>
      <c r="C4356" s="75" t="str">
        <f t="shared" si="67"/>
        <v>Texas South Oklahoma Folded Belt</v>
      </c>
      <c r="D4356" s="97" t="s">
        <v>367</v>
      </c>
      <c r="E4356" s="83" t="s">
        <v>301</v>
      </c>
      <c r="F4356" s="82">
        <v>14.563948048549994</v>
      </c>
      <c r="G4356" s="81">
        <v>0.29936881623148393</v>
      </c>
      <c r="H4356" s="80">
        <v>14.968440811574196</v>
      </c>
    </row>
    <row r="4357" spans="2:8" x14ac:dyDescent="0.6">
      <c r="B4357" s="75" t="s">
        <v>170</v>
      </c>
      <c r="C4357" s="75" t="str">
        <f t="shared" ref="C4357:C4420" si="68">IF(D4357="",C4356,D4357)</f>
        <v>Texas South Oklahoma Folded Belt</v>
      </c>
      <c r="D4357" s="97" t="s">
        <v>367</v>
      </c>
      <c r="E4357" s="83" t="s">
        <v>300</v>
      </c>
      <c r="F4357" s="82">
        <v>19.405264064733323</v>
      </c>
      <c r="G4357" s="81">
        <v>0</v>
      </c>
      <c r="H4357" s="80">
        <v>0</v>
      </c>
    </row>
    <row r="4358" spans="2:8" x14ac:dyDescent="0.6">
      <c r="B4358" s="75" t="s">
        <v>170</v>
      </c>
      <c r="C4358" s="75" t="str">
        <f t="shared" si="68"/>
        <v>Texas South Oklahoma Folded Belt</v>
      </c>
      <c r="D4358" s="97" t="s">
        <v>367</v>
      </c>
      <c r="E4358" s="83" t="s">
        <v>299</v>
      </c>
      <c r="F4358" s="82">
        <v>19.415264064733325</v>
      </c>
      <c r="G4358" s="81">
        <v>0</v>
      </c>
      <c r="H4358" s="80">
        <v>0</v>
      </c>
    </row>
    <row r="4359" spans="2:8" x14ac:dyDescent="0.6">
      <c r="B4359" s="75" t="s">
        <v>170</v>
      </c>
      <c r="C4359" s="75" t="str">
        <f t="shared" si="68"/>
        <v>Texas South Oklahoma Folded Belt</v>
      </c>
      <c r="D4359" s="97" t="s">
        <v>367</v>
      </c>
      <c r="E4359" s="83" t="s">
        <v>298</v>
      </c>
      <c r="F4359" s="82">
        <v>24.256580080916656</v>
      </c>
      <c r="G4359" s="81">
        <v>0</v>
      </c>
      <c r="H4359" s="80">
        <v>0</v>
      </c>
    </row>
    <row r="4360" spans="2:8" x14ac:dyDescent="0.6">
      <c r="B4360" s="75" t="s">
        <v>170</v>
      </c>
      <c r="C4360" s="75" t="str">
        <f t="shared" si="68"/>
        <v>Texas South Oklahoma Folded Belt</v>
      </c>
      <c r="D4360" s="97" t="s">
        <v>367</v>
      </c>
      <c r="E4360" s="83" t="s">
        <v>297</v>
      </c>
      <c r="F4360" s="82">
        <v>24.266580080916658</v>
      </c>
      <c r="G4360" s="81">
        <v>0</v>
      </c>
      <c r="H4360" s="80">
        <v>0</v>
      </c>
    </row>
    <row r="4361" spans="2:8" x14ac:dyDescent="0.6">
      <c r="B4361" s="75" t="s">
        <v>170</v>
      </c>
      <c r="C4361" s="75" t="str">
        <f t="shared" si="68"/>
        <v>Texas South Oklahoma Folded Belt</v>
      </c>
      <c r="D4361" s="97" t="s">
        <v>367</v>
      </c>
      <c r="E4361" s="83" t="s">
        <v>296</v>
      </c>
      <c r="F4361" s="82">
        <v>29.107896097099989</v>
      </c>
      <c r="G4361" s="81">
        <v>0</v>
      </c>
      <c r="H4361" s="80">
        <v>0</v>
      </c>
    </row>
    <row r="4362" spans="2:8" x14ac:dyDescent="0.6">
      <c r="B4362" s="75" t="s">
        <v>170</v>
      </c>
      <c r="C4362" s="75" t="str">
        <f t="shared" si="68"/>
        <v>Texas South Oklahoma Folded Belt</v>
      </c>
      <c r="D4362" s="97" t="s">
        <v>367</v>
      </c>
      <c r="E4362" s="83" t="s">
        <v>295</v>
      </c>
      <c r="F4362" s="82">
        <v>29.11789609709999</v>
      </c>
      <c r="G4362" s="81">
        <v>1.3836788173517096E-2</v>
      </c>
      <c r="H4362" s="80">
        <v>0.69183940867585481</v>
      </c>
    </row>
    <row r="4363" spans="2:8" x14ac:dyDescent="0.6">
      <c r="B4363" s="75" t="s">
        <v>170</v>
      </c>
      <c r="C4363" s="75" t="str">
        <f t="shared" si="68"/>
        <v>Texas South Oklahoma Folded Belt</v>
      </c>
      <c r="D4363" s="97" t="s">
        <v>367</v>
      </c>
      <c r="E4363" s="83" t="s">
        <v>294</v>
      </c>
      <c r="F4363" s="82">
        <v>33.959212113283321</v>
      </c>
      <c r="G4363" s="81">
        <v>0</v>
      </c>
      <c r="H4363" s="80">
        <v>0</v>
      </c>
    </row>
    <row r="4364" spans="2:8" x14ac:dyDescent="0.6">
      <c r="B4364" s="75" t="s">
        <v>170</v>
      </c>
      <c r="C4364" s="75" t="str">
        <f t="shared" si="68"/>
        <v>Texas South Oklahoma Folded Belt</v>
      </c>
      <c r="D4364" s="97" t="s">
        <v>367</v>
      </c>
      <c r="E4364" s="83" t="s">
        <v>293</v>
      </c>
      <c r="F4364" s="82">
        <v>33.969212113283319</v>
      </c>
      <c r="G4364" s="81">
        <v>0</v>
      </c>
      <c r="H4364" s="80">
        <v>0</v>
      </c>
    </row>
    <row r="4365" spans="2:8" x14ac:dyDescent="0.6">
      <c r="B4365" s="75" t="s">
        <v>170</v>
      </c>
      <c r="C4365" s="75" t="str">
        <f t="shared" si="68"/>
        <v>Texas South Oklahoma Folded Belt</v>
      </c>
      <c r="D4365" s="97" t="s">
        <v>367</v>
      </c>
      <c r="E4365" s="83" t="s">
        <v>292</v>
      </c>
      <c r="F4365" s="82">
        <v>38.810528129466647</v>
      </c>
      <c r="G4365" s="81">
        <v>0</v>
      </c>
      <c r="H4365" s="80">
        <v>0</v>
      </c>
    </row>
    <row r="4366" spans="2:8" x14ac:dyDescent="0.6">
      <c r="B4366" s="75" t="s">
        <v>170</v>
      </c>
      <c r="C4366" s="75" t="str">
        <f t="shared" si="68"/>
        <v>Texas South Oklahoma Folded Belt</v>
      </c>
      <c r="D4366" s="97" t="s">
        <v>367</v>
      </c>
      <c r="E4366" s="83" t="s">
        <v>291</v>
      </c>
      <c r="F4366" s="82">
        <v>38.820528129466645</v>
      </c>
      <c r="G4366" s="81">
        <v>2.0645349391923258E-2</v>
      </c>
      <c r="H4366" s="80">
        <v>1.0322674695961629</v>
      </c>
    </row>
    <row r="4367" spans="2:8" x14ac:dyDescent="0.6">
      <c r="B4367" s="75" t="s">
        <v>170</v>
      </c>
      <c r="C4367" s="75" t="str">
        <f t="shared" si="68"/>
        <v>Texas South Oklahoma Folded Belt</v>
      </c>
      <c r="D4367" s="97" t="s">
        <v>367</v>
      </c>
      <c r="E4367" s="83" t="s">
        <v>290</v>
      </c>
      <c r="F4367" s="82">
        <v>43.66184414564998</v>
      </c>
      <c r="G4367" s="81">
        <v>0</v>
      </c>
      <c r="H4367" s="80">
        <v>0</v>
      </c>
    </row>
    <row r="4368" spans="2:8" x14ac:dyDescent="0.6">
      <c r="B4368" s="75" t="s">
        <v>170</v>
      </c>
      <c r="C4368" s="75" t="str">
        <f t="shared" si="68"/>
        <v>Texas South Oklahoma Folded Belt</v>
      </c>
      <c r="D4368" s="97" t="s">
        <v>367</v>
      </c>
      <c r="E4368" s="83" t="s">
        <v>289</v>
      </c>
      <c r="F4368" s="82">
        <v>43.671844145649978</v>
      </c>
      <c r="G4368" s="81">
        <v>0</v>
      </c>
      <c r="H4368" s="80">
        <v>0</v>
      </c>
    </row>
    <row r="4369" spans="2:8" x14ac:dyDescent="0.6">
      <c r="B4369" s="75" t="s">
        <v>170</v>
      </c>
      <c r="C4369" s="75" t="str">
        <f t="shared" si="68"/>
        <v>Texas South Oklahoma Folded Belt</v>
      </c>
      <c r="D4369" s="97" t="s">
        <v>367</v>
      </c>
      <c r="E4369" s="83" t="s">
        <v>288</v>
      </c>
      <c r="F4369" s="82">
        <v>48.513160161833312</v>
      </c>
      <c r="G4369" s="81">
        <v>0</v>
      </c>
      <c r="H4369" s="80">
        <v>0</v>
      </c>
    </row>
    <row r="4370" spans="2:8" x14ac:dyDescent="0.6">
      <c r="B4370" s="75" t="s">
        <v>170</v>
      </c>
      <c r="C4370" s="75" t="str">
        <f t="shared" si="68"/>
        <v>Texas South Oklahoma Folded Belt</v>
      </c>
      <c r="D4370" s="97" t="s">
        <v>367</v>
      </c>
      <c r="E4370" s="83" t="s">
        <v>287</v>
      </c>
      <c r="F4370" s="82">
        <v>48.52316016183331</v>
      </c>
      <c r="G4370" s="81">
        <v>6.8370867249060215E-3</v>
      </c>
      <c r="H4370" s="80">
        <v>0.34185433624530109</v>
      </c>
    </row>
    <row r="4371" spans="2:8" x14ac:dyDescent="0.6">
      <c r="B4371" s="75" t="s">
        <v>170</v>
      </c>
      <c r="C4371" s="75" t="str">
        <f t="shared" si="68"/>
        <v>Texas South Oklahoma Folded Belt</v>
      </c>
      <c r="D4371" s="97" t="s">
        <v>367</v>
      </c>
      <c r="E4371" s="83" t="s">
        <v>286</v>
      </c>
      <c r="F4371" s="82">
        <v>53.364476178016645</v>
      </c>
      <c r="G4371" s="81">
        <v>0</v>
      </c>
      <c r="H4371" s="80">
        <v>0</v>
      </c>
    </row>
    <row r="4372" spans="2:8" x14ac:dyDescent="0.6">
      <c r="B4372" s="75" t="s">
        <v>170</v>
      </c>
      <c r="C4372" s="75" t="str">
        <f t="shared" si="68"/>
        <v>Texas South Oklahoma Folded Belt</v>
      </c>
      <c r="D4372" s="97" t="s">
        <v>367</v>
      </c>
      <c r="E4372" s="83" t="s">
        <v>285</v>
      </c>
      <c r="F4372" s="82">
        <v>53.374476178016643</v>
      </c>
      <c r="G4372" s="81">
        <v>0</v>
      </c>
      <c r="H4372" s="80">
        <v>0</v>
      </c>
    </row>
    <row r="4373" spans="2:8" x14ac:dyDescent="0.6">
      <c r="B4373" s="75" t="s">
        <v>170</v>
      </c>
      <c r="C4373" s="75" t="str">
        <f t="shared" si="68"/>
        <v>Texas South Oklahoma Folded Belt</v>
      </c>
      <c r="D4373" s="97" t="s">
        <v>367</v>
      </c>
      <c r="E4373" s="83" t="s">
        <v>284</v>
      </c>
      <c r="F4373" s="82">
        <v>58.215792194199977</v>
      </c>
      <c r="G4373" s="81">
        <v>0</v>
      </c>
      <c r="H4373" s="80">
        <v>0</v>
      </c>
    </row>
    <row r="4374" spans="2:8" ht="13.75" thickBot="1" x14ac:dyDescent="0.75">
      <c r="B4374" s="75" t="s">
        <v>170</v>
      </c>
      <c r="C4374" s="75" t="str">
        <f t="shared" si="68"/>
        <v>Texas South Oklahoma Folded Belt</v>
      </c>
      <c r="D4374" s="98" t="s">
        <v>367</v>
      </c>
      <c r="E4374" s="79" t="s">
        <v>282</v>
      </c>
      <c r="F4374" s="78">
        <v>58.225792194199975</v>
      </c>
      <c r="G4374" s="77">
        <v>2.5297726980851573E-2</v>
      </c>
      <c r="H4374" s="76">
        <v>1.2648863490425786</v>
      </c>
    </row>
    <row r="4375" spans="2:8" x14ac:dyDescent="0.6">
      <c r="B4375" s="75" t="s">
        <v>186</v>
      </c>
      <c r="C4375" s="75" t="str">
        <f t="shared" si="68"/>
        <v>Utah Black Mesa Basin</v>
      </c>
      <c r="D4375" s="96" t="s">
        <v>366</v>
      </c>
      <c r="E4375" s="87" t="s">
        <v>320</v>
      </c>
      <c r="F4375" s="86">
        <v>-29.107896097099989</v>
      </c>
      <c r="G4375" s="85">
        <v>0</v>
      </c>
      <c r="H4375" s="84">
        <v>0</v>
      </c>
    </row>
    <row r="4376" spans="2:8" x14ac:dyDescent="0.6">
      <c r="B4376" s="75" t="s">
        <v>186</v>
      </c>
      <c r="C4376" s="75" t="str">
        <f t="shared" si="68"/>
        <v>Utah Black Mesa Basin</v>
      </c>
      <c r="D4376" s="97" t="s">
        <v>366</v>
      </c>
      <c r="E4376" s="83" t="s">
        <v>319</v>
      </c>
      <c r="F4376" s="82">
        <v>-29.097896097099987</v>
      </c>
      <c r="G4376" s="81">
        <v>0</v>
      </c>
      <c r="H4376" s="80">
        <v>0</v>
      </c>
    </row>
    <row r="4377" spans="2:8" x14ac:dyDescent="0.6">
      <c r="B4377" s="75" t="s">
        <v>186</v>
      </c>
      <c r="C4377" s="75" t="str">
        <f t="shared" si="68"/>
        <v>Utah Black Mesa Basin</v>
      </c>
      <c r="D4377" s="97" t="s">
        <v>366</v>
      </c>
      <c r="E4377" s="83" t="s">
        <v>318</v>
      </c>
      <c r="F4377" s="82">
        <v>-24.256580080916656</v>
      </c>
      <c r="G4377" s="81">
        <v>0</v>
      </c>
      <c r="H4377" s="80">
        <v>0</v>
      </c>
    </row>
    <row r="4378" spans="2:8" x14ac:dyDescent="0.6">
      <c r="B4378" s="75" t="s">
        <v>186</v>
      </c>
      <c r="C4378" s="75" t="str">
        <f t="shared" si="68"/>
        <v>Utah Black Mesa Basin</v>
      </c>
      <c r="D4378" s="97" t="s">
        <v>366</v>
      </c>
      <c r="E4378" s="83" t="s">
        <v>317</v>
      </c>
      <c r="F4378" s="82">
        <v>-24.246580080916655</v>
      </c>
      <c r="G4378" s="81">
        <v>0</v>
      </c>
      <c r="H4378" s="80">
        <v>0</v>
      </c>
    </row>
    <row r="4379" spans="2:8" x14ac:dyDescent="0.6">
      <c r="B4379" s="75" t="s">
        <v>186</v>
      </c>
      <c r="C4379" s="75" t="str">
        <f t="shared" si="68"/>
        <v>Utah Black Mesa Basin</v>
      </c>
      <c r="D4379" s="97" t="s">
        <v>366</v>
      </c>
      <c r="E4379" s="83" t="s">
        <v>316</v>
      </c>
      <c r="F4379" s="82">
        <v>-19.405264064733323</v>
      </c>
      <c r="G4379" s="81">
        <v>0</v>
      </c>
      <c r="H4379" s="80">
        <v>0</v>
      </c>
    </row>
    <row r="4380" spans="2:8" x14ac:dyDescent="0.6">
      <c r="B4380" s="75" t="s">
        <v>186</v>
      </c>
      <c r="C4380" s="75" t="str">
        <f t="shared" si="68"/>
        <v>Utah Black Mesa Basin</v>
      </c>
      <c r="D4380" s="97" t="s">
        <v>366</v>
      </c>
      <c r="E4380" s="83" t="s">
        <v>315</v>
      </c>
      <c r="F4380" s="82">
        <v>-19.395264064733322</v>
      </c>
      <c r="G4380" s="81">
        <v>0</v>
      </c>
      <c r="H4380" s="80">
        <v>0</v>
      </c>
    </row>
    <row r="4381" spans="2:8" x14ac:dyDescent="0.6">
      <c r="B4381" s="75" t="s">
        <v>186</v>
      </c>
      <c r="C4381" s="75" t="str">
        <f t="shared" si="68"/>
        <v>Utah Black Mesa Basin</v>
      </c>
      <c r="D4381" s="97" t="s">
        <v>366</v>
      </c>
      <c r="E4381" s="83" t="s">
        <v>314</v>
      </c>
      <c r="F4381" s="82">
        <v>-14.553948048549994</v>
      </c>
      <c r="G4381" s="81">
        <v>0</v>
      </c>
      <c r="H4381" s="80">
        <v>0</v>
      </c>
    </row>
    <row r="4382" spans="2:8" x14ac:dyDescent="0.6">
      <c r="B4382" s="75" t="s">
        <v>186</v>
      </c>
      <c r="C4382" s="75" t="str">
        <f t="shared" si="68"/>
        <v>Utah Black Mesa Basin</v>
      </c>
      <c r="D4382" s="97" t="s">
        <v>366</v>
      </c>
      <c r="E4382" s="83" t="s">
        <v>313</v>
      </c>
      <c r="F4382" s="82">
        <v>-14.543948048549995</v>
      </c>
      <c r="G4382" s="81">
        <v>0</v>
      </c>
      <c r="H4382" s="80">
        <v>0</v>
      </c>
    </row>
    <row r="4383" spans="2:8" x14ac:dyDescent="0.6">
      <c r="B4383" s="75" t="s">
        <v>186</v>
      </c>
      <c r="C4383" s="75" t="str">
        <f t="shared" si="68"/>
        <v>Utah Black Mesa Basin</v>
      </c>
      <c r="D4383" s="97" t="s">
        <v>366</v>
      </c>
      <c r="E4383" s="83" t="s">
        <v>312</v>
      </c>
      <c r="F4383" s="82">
        <v>-9.7026320323666617</v>
      </c>
      <c r="G4383" s="81">
        <v>0</v>
      </c>
      <c r="H4383" s="80">
        <v>0</v>
      </c>
    </row>
    <row r="4384" spans="2:8" x14ac:dyDescent="0.6">
      <c r="B4384" s="75" t="s">
        <v>186</v>
      </c>
      <c r="C4384" s="75" t="str">
        <f t="shared" si="68"/>
        <v>Utah Black Mesa Basin</v>
      </c>
      <c r="D4384" s="97" t="s">
        <v>366</v>
      </c>
      <c r="E4384" s="83" t="s">
        <v>311</v>
      </c>
      <c r="F4384" s="82">
        <v>-9.6926320323666619</v>
      </c>
      <c r="G4384" s="81">
        <v>0</v>
      </c>
      <c r="H4384" s="80">
        <v>0</v>
      </c>
    </row>
    <row r="4385" spans="2:8" x14ac:dyDescent="0.6">
      <c r="B4385" s="75" t="s">
        <v>186</v>
      </c>
      <c r="C4385" s="75" t="str">
        <f t="shared" si="68"/>
        <v>Utah Black Mesa Basin</v>
      </c>
      <c r="D4385" s="97" t="s">
        <v>366</v>
      </c>
      <c r="E4385" s="83" t="s">
        <v>310</v>
      </c>
      <c r="F4385" s="82">
        <v>-4.8513160161833309</v>
      </c>
      <c r="G4385" s="81">
        <v>0</v>
      </c>
      <c r="H4385" s="80">
        <v>0</v>
      </c>
    </row>
    <row r="4386" spans="2:8" x14ac:dyDescent="0.6">
      <c r="B4386" s="75" t="s">
        <v>186</v>
      </c>
      <c r="C4386" s="75" t="str">
        <f t="shared" si="68"/>
        <v>Utah Black Mesa Basin</v>
      </c>
      <c r="D4386" s="97" t="s">
        <v>366</v>
      </c>
      <c r="E4386" s="83" t="s">
        <v>309</v>
      </c>
      <c r="F4386" s="82">
        <v>-4.8413160161833311</v>
      </c>
      <c r="G4386" s="81">
        <v>0</v>
      </c>
      <c r="H4386" s="80">
        <v>0</v>
      </c>
    </row>
    <row r="4387" spans="2:8" x14ac:dyDescent="0.6">
      <c r="B4387" s="75" t="s">
        <v>186</v>
      </c>
      <c r="C4387" s="75" t="str">
        <f t="shared" si="68"/>
        <v>Utah Black Mesa Basin</v>
      </c>
      <c r="D4387" s="97" t="s">
        <v>366</v>
      </c>
      <c r="E4387" s="83" t="s">
        <v>308</v>
      </c>
      <c r="F4387" s="82">
        <v>0</v>
      </c>
      <c r="G4387" s="81">
        <v>0</v>
      </c>
      <c r="H4387" s="80">
        <v>0</v>
      </c>
    </row>
    <row r="4388" spans="2:8" x14ac:dyDescent="0.6">
      <c r="B4388" s="75" t="s">
        <v>186</v>
      </c>
      <c r="C4388" s="75" t="str">
        <f t="shared" si="68"/>
        <v>Utah Black Mesa Basin</v>
      </c>
      <c r="D4388" s="97" t="s">
        <v>366</v>
      </c>
      <c r="E4388" s="83" t="s">
        <v>307</v>
      </c>
      <c r="F4388" s="82">
        <v>0.01</v>
      </c>
      <c r="G4388" s="81">
        <v>0</v>
      </c>
      <c r="H4388" s="80">
        <v>0</v>
      </c>
    </row>
    <row r="4389" spans="2:8" x14ac:dyDescent="0.6">
      <c r="B4389" s="75" t="s">
        <v>186</v>
      </c>
      <c r="C4389" s="75" t="str">
        <f t="shared" si="68"/>
        <v>Utah Black Mesa Basin</v>
      </c>
      <c r="D4389" s="97" t="s">
        <v>366</v>
      </c>
      <c r="E4389" s="83" t="s">
        <v>306</v>
      </c>
      <c r="F4389" s="82">
        <v>4.8513160161833309</v>
      </c>
      <c r="G4389" s="81">
        <v>0</v>
      </c>
      <c r="H4389" s="80">
        <v>0</v>
      </c>
    </row>
    <row r="4390" spans="2:8" x14ac:dyDescent="0.6">
      <c r="B4390" s="75" t="s">
        <v>186</v>
      </c>
      <c r="C4390" s="75" t="str">
        <f t="shared" si="68"/>
        <v>Utah Black Mesa Basin</v>
      </c>
      <c r="D4390" s="97" t="s">
        <v>366</v>
      </c>
      <c r="E4390" s="83" t="s">
        <v>305</v>
      </c>
      <c r="F4390" s="82">
        <v>4.8613160161833306</v>
      </c>
      <c r="G4390" s="81">
        <v>3.265717599117925</v>
      </c>
      <c r="H4390" s="80">
        <v>163.28587995589626</v>
      </c>
    </row>
    <row r="4391" spans="2:8" x14ac:dyDescent="0.6">
      <c r="B4391" s="75" t="s">
        <v>186</v>
      </c>
      <c r="C4391" s="75" t="str">
        <f t="shared" si="68"/>
        <v>Utah Black Mesa Basin</v>
      </c>
      <c r="D4391" s="97" t="s">
        <v>366</v>
      </c>
      <c r="E4391" s="83" t="s">
        <v>304</v>
      </c>
      <c r="F4391" s="82">
        <v>9.7026320323666617</v>
      </c>
      <c r="G4391" s="81">
        <v>0</v>
      </c>
      <c r="H4391" s="80">
        <v>0</v>
      </c>
    </row>
    <row r="4392" spans="2:8" x14ac:dyDescent="0.6">
      <c r="B4392" s="75" t="s">
        <v>186</v>
      </c>
      <c r="C4392" s="75" t="str">
        <f t="shared" si="68"/>
        <v>Utah Black Mesa Basin</v>
      </c>
      <c r="D4392" s="97" t="s">
        <v>366</v>
      </c>
      <c r="E4392" s="83" t="s">
        <v>303</v>
      </c>
      <c r="F4392" s="82">
        <v>9.7126320323666615</v>
      </c>
      <c r="G4392" s="81">
        <v>0</v>
      </c>
      <c r="H4392" s="80">
        <v>0</v>
      </c>
    </row>
    <row r="4393" spans="2:8" x14ac:dyDescent="0.6">
      <c r="B4393" s="75" t="s">
        <v>186</v>
      </c>
      <c r="C4393" s="75" t="str">
        <f t="shared" si="68"/>
        <v>Utah Black Mesa Basin</v>
      </c>
      <c r="D4393" s="97" t="s">
        <v>366</v>
      </c>
      <c r="E4393" s="83" t="s">
        <v>302</v>
      </c>
      <c r="F4393" s="82">
        <v>14.553948048549994</v>
      </c>
      <c r="G4393" s="81">
        <v>0</v>
      </c>
      <c r="H4393" s="80">
        <v>0</v>
      </c>
    </row>
    <row r="4394" spans="2:8" x14ac:dyDescent="0.6">
      <c r="B4394" s="75" t="s">
        <v>186</v>
      </c>
      <c r="C4394" s="75" t="str">
        <f t="shared" si="68"/>
        <v>Utah Black Mesa Basin</v>
      </c>
      <c r="D4394" s="97" t="s">
        <v>366</v>
      </c>
      <c r="E4394" s="83" t="s">
        <v>301</v>
      </c>
      <c r="F4394" s="82">
        <v>14.563948048549994</v>
      </c>
      <c r="G4394" s="81">
        <v>0</v>
      </c>
      <c r="H4394" s="80">
        <v>0</v>
      </c>
    </row>
    <row r="4395" spans="2:8" x14ac:dyDescent="0.6">
      <c r="B4395" s="75" t="s">
        <v>186</v>
      </c>
      <c r="C4395" s="75" t="str">
        <f t="shared" si="68"/>
        <v>Utah Black Mesa Basin</v>
      </c>
      <c r="D4395" s="97" t="s">
        <v>366</v>
      </c>
      <c r="E4395" s="83" t="s">
        <v>300</v>
      </c>
      <c r="F4395" s="82">
        <v>19.405264064733323</v>
      </c>
      <c r="G4395" s="81">
        <v>0</v>
      </c>
      <c r="H4395" s="80">
        <v>0</v>
      </c>
    </row>
    <row r="4396" spans="2:8" x14ac:dyDescent="0.6">
      <c r="B4396" s="75" t="s">
        <v>186</v>
      </c>
      <c r="C4396" s="75" t="str">
        <f t="shared" si="68"/>
        <v>Utah Black Mesa Basin</v>
      </c>
      <c r="D4396" s="97" t="s">
        <v>366</v>
      </c>
      <c r="E4396" s="83" t="s">
        <v>299</v>
      </c>
      <c r="F4396" s="82">
        <v>19.415264064733325</v>
      </c>
      <c r="G4396" s="81">
        <v>0</v>
      </c>
      <c r="H4396" s="80">
        <v>0</v>
      </c>
    </row>
    <row r="4397" spans="2:8" x14ac:dyDescent="0.6">
      <c r="B4397" s="75" t="s">
        <v>186</v>
      </c>
      <c r="C4397" s="75" t="str">
        <f t="shared" si="68"/>
        <v>Utah Black Mesa Basin</v>
      </c>
      <c r="D4397" s="97" t="s">
        <v>366</v>
      </c>
      <c r="E4397" s="83" t="s">
        <v>298</v>
      </c>
      <c r="F4397" s="82">
        <v>24.256580080916656</v>
      </c>
      <c r="G4397" s="81">
        <v>0</v>
      </c>
      <c r="H4397" s="80">
        <v>0</v>
      </c>
    </row>
    <row r="4398" spans="2:8" x14ac:dyDescent="0.6">
      <c r="B4398" s="75" t="s">
        <v>186</v>
      </c>
      <c r="C4398" s="75" t="str">
        <f t="shared" si="68"/>
        <v>Utah Black Mesa Basin</v>
      </c>
      <c r="D4398" s="97" t="s">
        <v>366</v>
      </c>
      <c r="E4398" s="83" t="s">
        <v>297</v>
      </c>
      <c r="F4398" s="82">
        <v>24.266580080916658</v>
      </c>
      <c r="G4398" s="81">
        <v>0</v>
      </c>
      <c r="H4398" s="80">
        <v>0</v>
      </c>
    </row>
    <row r="4399" spans="2:8" x14ac:dyDescent="0.6">
      <c r="B4399" s="75" t="s">
        <v>186</v>
      </c>
      <c r="C4399" s="75" t="str">
        <f t="shared" si="68"/>
        <v>Utah Black Mesa Basin</v>
      </c>
      <c r="D4399" s="97" t="s">
        <v>366</v>
      </c>
      <c r="E4399" s="83" t="s">
        <v>296</v>
      </c>
      <c r="F4399" s="82">
        <v>29.107896097099989</v>
      </c>
      <c r="G4399" s="81">
        <v>0</v>
      </c>
      <c r="H4399" s="80">
        <v>0</v>
      </c>
    </row>
    <row r="4400" spans="2:8" x14ac:dyDescent="0.6">
      <c r="B4400" s="75" t="s">
        <v>186</v>
      </c>
      <c r="C4400" s="75" t="str">
        <f t="shared" si="68"/>
        <v>Utah Black Mesa Basin</v>
      </c>
      <c r="D4400" s="97" t="s">
        <v>366</v>
      </c>
      <c r="E4400" s="83" t="s">
        <v>295</v>
      </c>
      <c r="F4400" s="82">
        <v>29.11789609709999</v>
      </c>
      <c r="G4400" s="81">
        <v>0</v>
      </c>
      <c r="H4400" s="80">
        <v>0</v>
      </c>
    </row>
    <row r="4401" spans="2:8" x14ac:dyDescent="0.6">
      <c r="B4401" s="75" t="s">
        <v>186</v>
      </c>
      <c r="C4401" s="75" t="str">
        <f t="shared" si="68"/>
        <v>Utah Black Mesa Basin</v>
      </c>
      <c r="D4401" s="97" t="s">
        <v>366</v>
      </c>
      <c r="E4401" s="83" t="s">
        <v>294</v>
      </c>
      <c r="F4401" s="82">
        <v>33.959212113283321</v>
      </c>
      <c r="G4401" s="81">
        <v>0</v>
      </c>
      <c r="H4401" s="80">
        <v>0</v>
      </c>
    </row>
    <row r="4402" spans="2:8" x14ac:dyDescent="0.6">
      <c r="B4402" s="75" t="s">
        <v>186</v>
      </c>
      <c r="C4402" s="75" t="str">
        <f t="shared" si="68"/>
        <v>Utah Black Mesa Basin</v>
      </c>
      <c r="D4402" s="97" t="s">
        <v>366</v>
      </c>
      <c r="E4402" s="83" t="s">
        <v>293</v>
      </c>
      <c r="F4402" s="82">
        <v>33.969212113283319</v>
      </c>
      <c r="G4402" s="81">
        <v>0</v>
      </c>
      <c r="H4402" s="80">
        <v>0</v>
      </c>
    </row>
    <row r="4403" spans="2:8" x14ac:dyDescent="0.6">
      <c r="B4403" s="75" t="s">
        <v>186</v>
      </c>
      <c r="C4403" s="75" t="str">
        <f t="shared" si="68"/>
        <v>Utah Black Mesa Basin</v>
      </c>
      <c r="D4403" s="97" t="s">
        <v>366</v>
      </c>
      <c r="E4403" s="83" t="s">
        <v>292</v>
      </c>
      <c r="F4403" s="82">
        <v>38.810528129466647</v>
      </c>
      <c r="G4403" s="81">
        <v>0</v>
      </c>
      <c r="H4403" s="80">
        <v>0</v>
      </c>
    </row>
    <row r="4404" spans="2:8" x14ac:dyDescent="0.6">
      <c r="B4404" s="75" t="s">
        <v>186</v>
      </c>
      <c r="C4404" s="75" t="str">
        <f t="shared" si="68"/>
        <v>Utah Black Mesa Basin</v>
      </c>
      <c r="D4404" s="97" t="s">
        <v>366</v>
      </c>
      <c r="E4404" s="83" t="s">
        <v>291</v>
      </c>
      <c r="F4404" s="82">
        <v>38.820528129466645</v>
      </c>
      <c r="G4404" s="81">
        <v>0</v>
      </c>
      <c r="H4404" s="80">
        <v>0</v>
      </c>
    </row>
    <row r="4405" spans="2:8" x14ac:dyDescent="0.6">
      <c r="B4405" s="75" t="s">
        <v>186</v>
      </c>
      <c r="C4405" s="75" t="str">
        <f t="shared" si="68"/>
        <v>Utah Black Mesa Basin</v>
      </c>
      <c r="D4405" s="97" t="s">
        <v>366</v>
      </c>
      <c r="E4405" s="83" t="s">
        <v>290</v>
      </c>
      <c r="F4405" s="82">
        <v>43.66184414564998</v>
      </c>
      <c r="G4405" s="81">
        <v>0</v>
      </c>
      <c r="H4405" s="80">
        <v>0</v>
      </c>
    </row>
    <row r="4406" spans="2:8" x14ac:dyDescent="0.6">
      <c r="B4406" s="75" t="s">
        <v>186</v>
      </c>
      <c r="C4406" s="75" t="str">
        <f t="shared" si="68"/>
        <v>Utah Black Mesa Basin</v>
      </c>
      <c r="D4406" s="97" t="s">
        <v>366</v>
      </c>
      <c r="E4406" s="83" t="s">
        <v>289</v>
      </c>
      <c r="F4406" s="82">
        <v>43.671844145649978</v>
      </c>
      <c r="G4406" s="81">
        <v>0</v>
      </c>
      <c r="H4406" s="80">
        <v>0</v>
      </c>
    </row>
    <row r="4407" spans="2:8" x14ac:dyDescent="0.6">
      <c r="B4407" s="75" t="s">
        <v>186</v>
      </c>
      <c r="C4407" s="75" t="str">
        <f t="shared" si="68"/>
        <v>Utah Black Mesa Basin</v>
      </c>
      <c r="D4407" s="97" t="s">
        <v>366</v>
      </c>
      <c r="E4407" s="83" t="s">
        <v>288</v>
      </c>
      <c r="F4407" s="82">
        <v>48.513160161833312</v>
      </c>
      <c r="G4407" s="81">
        <v>0</v>
      </c>
      <c r="H4407" s="80">
        <v>0</v>
      </c>
    </row>
    <row r="4408" spans="2:8" x14ac:dyDescent="0.6">
      <c r="B4408" s="75" t="s">
        <v>186</v>
      </c>
      <c r="C4408" s="75" t="str">
        <f t="shared" si="68"/>
        <v>Utah Black Mesa Basin</v>
      </c>
      <c r="D4408" s="97" t="s">
        <v>366</v>
      </c>
      <c r="E4408" s="83" t="s">
        <v>287</v>
      </c>
      <c r="F4408" s="82">
        <v>48.52316016183331</v>
      </c>
      <c r="G4408" s="81">
        <v>0</v>
      </c>
      <c r="H4408" s="80">
        <v>0</v>
      </c>
    </row>
    <row r="4409" spans="2:8" x14ac:dyDescent="0.6">
      <c r="B4409" s="75" t="s">
        <v>186</v>
      </c>
      <c r="C4409" s="75" t="str">
        <f t="shared" si="68"/>
        <v>Utah Black Mesa Basin</v>
      </c>
      <c r="D4409" s="97" t="s">
        <v>366</v>
      </c>
      <c r="E4409" s="83" t="s">
        <v>286</v>
      </c>
      <c r="F4409" s="82">
        <v>53.364476178016645</v>
      </c>
      <c r="G4409" s="81">
        <v>0</v>
      </c>
      <c r="H4409" s="80">
        <v>0</v>
      </c>
    </row>
    <row r="4410" spans="2:8" x14ac:dyDescent="0.6">
      <c r="B4410" s="75" t="s">
        <v>186</v>
      </c>
      <c r="C4410" s="75" t="str">
        <f t="shared" si="68"/>
        <v>Utah Black Mesa Basin</v>
      </c>
      <c r="D4410" s="97" t="s">
        <v>366</v>
      </c>
      <c r="E4410" s="83" t="s">
        <v>285</v>
      </c>
      <c r="F4410" s="82">
        <v>53.374476178016643</v>
      </c>
      <c r="G4410" s="81">
        <v>0</v>
      </c>
      <c r="H4410" s="80">
        <v>0</v>
      </c>
    </row>
    <row r="4411" spans="2:8" x14ac:dyDescent="0.6">
      <c r="B4411" s="75" t="s">
        <v>186</v>
      </c>
      <c r="C4411" s="75" t="str">
        <f t="shared" si="68"/>
        <v>Utah Black Mesa Basin</v>
      </c>
      <c r="D4411" s="97" t="s">
        <v>366</v>
      </c>
      <c r="E4411" s="83" t="s">
        <v>284</v>
      </c>
      <c r="F4411" s="82">
        <v>58.215792194199977</v>
      </c>
      <c r="G4411" s="81">
        <v>0</v>
      </c>
      <c r="H4411" s="80">
        <v>0</v>
      </c>
    </row>
    <row r="4412" spans="2:8" ht="13.75" thickBot="1" x14ac:dyDescent="0.75">
      <c r="B4412" s="75" t="s">
        <v>186</v>
      </c>
      <c r="C4412" s="75" t="str">
        <f t="shared" si="68"/>
        <v>Utah Black Mesa Basin</v>
      </c>
      <c r="D4412" s="98" t="s">
        <v>366</v>
      </c>
      <c r="E4412" s="79" t="s">
        <v>282</v>
      </c>
      <c r="F4412" s="78">
        <v>58.225792194199975</v>
      </c>
      <c r="G4412" s="77">
        <v>0</v>
      </c>
      <c r="H4412" s="76">
        <v>0</v>
      </c>
    </row>
    <row r="4413" spans="2:8" x14ac:dyDescent="0.6">
      <c r="B4413" s="75" t="s">
        <v>186</v>
      </c>
      <c r="C4413" s="75" t="str">
        <f t="shared" si="68"/>
        <v>Utah Central Western Overthrust</v>
      </c>
      <c r="D4413" s="96" t="s">
        <v>365</v>
      </c>
      <c r="E4413" s="87" t="s">
        <v>320</v>
      </c>
      <c r="F4413" s="86">
        <v>-29.107896097099989</v>
      </c>
      <c r="G4413" s="85">
        <v>0</v>
      </c>
      <c r="H4413" s="84">
        <v>0</v>
      </c>
    </row>
    <row r="4414" spans="2:8" x14ac:dyDescent="0.6">
      <c r="B4414" s="75" t="s">
        <v>186</v>
      </c>
      <c r="C4414" s="75" t="str">
        <f t="shared" si="68"/>
        <v>Utah Central Western Overthrust</v>
      </c>
      <c r="D4414" s="97" t="s">
        <v>365</v>
      </c>
      <c r="E4414" s="83" t="s">
        <v>319</v>
      </c>
      <c r="F4414" s="82">
        <v>-29.097896097099987</v>
      </c>
      <c r="G4414" s="81">
        <v>0</v>
      </c>
      <c r="H4414" s="80">
        <v>0</v>
      </c>
    </row>
    <row r="4415" spans="2:8" x14ac:dyDescent="0.6">
      <c r="B4415" s="75" t="s">
        <v>186</v>
      </c>
      <c r="C4415" s="75" t="str">
        <f t="shared" si="68"/>
        <v>Utah Central Western Overthrust</v>
      </c>
      <c r="D4415" s="97" t="s">
        <v>365</v>
      </c>
      <c r="E4415" s="83" t="s">
        <v>318</v>
      </c>
      <c r="F4415" s="82">
        <v>-24.256580080916656</v>
      </c>
      <c r="G4415" s="81">
        <v>0</v>
      </c>
      <c r="H4415" s="80">
        <v>0</v>
      </c>
    </row>
    <row r="4416" spans="2:8" x14ac:dyDescent="0.6">
      <c r="B4416" s="75" t="s">
        <v>186</v>
      </c>
      <c r="C4416" s="75" t="str">
        <f t="shared" si="68"/>
        <v>Utah Central Western Overthrust</v>
      </c>
      <c r="D4416" s="97" t="s">
        <v>365</v>
      </c>
      <c r="E4416" s="83" t="s">
        <v>317</v>
      </c>
      <c r="F4416" s="82">
        <v>-24.246580080916655</v>
      </c>
      <c r="G4416" s="81">
        <v>0</v>
      </c>
      <c r="H4416" s="80">
        <v>0</v>
      </c>
    </row>
    <row r="4417" spans="2:8" x14ac:dyDescent="0.6">
      <c r="B4417" s="75" t="s">
        <v>186</v>
      </c>
      <c r="C4417" s="75" t="str">
        <f t="shared" si="68"/>
        <v>Utah Central Western Overthrust</v>
      </c>
      <c r="D4417" s="97" t="s">
        <v>365</v>
      </c>
      <c r="E4417" s="83" t="s">
        <v>316</v>
      </c>
      <c r="F4417" s="82">
        <v>-19.405264064733323</v>
      </c>
      <c r="G4417" s="81">
        <v>0</v>
      </c>
      <c r="H4417" s="80">
        <v>0</v>
      </c>
    </row>
    <row r="4418" spans="2:8" x14ac:dyDescent="0.6">
      <c r="B4418" s="75" t="s">
        <v>186</v>
      </c>
      <c r="C4418" s="75" t="str">
        <f t="shared" si="68"/>
        <v>Utah Central Western Overthrust</v>
      </c>
      <c r="D4418" s="97" t="s">
        <v>365</v>
      </c>
      <c r="E4418" s="83" t="s">
        <v>315</v>
      </c>
      <c r="F4418" s="82">
        <v>-19.395264064733322</v>
      </c>
      <c r="G4418" s="81">
        <v>0</v>
      </c>
      <c r="H4418" s="80">
        <v>0</v>
      </c>
    </row>
    <row r="4419" spans="2:8" x14ac:dyDescent="0.6">
      <c r="B4419" s="75" t="s">
        <v>186</v>
      </c>
      <c r="C4419" s="75" t="str">
        <f t="shared" si="68"/>
        <v>Utah Central Western Overthrust</v>
      </c>
      <c r="D4419" s="97" t="s">
        <v>365</v>
      </c>
      <c r="E4419" s="83" t="s">
        <v>314</v>
      </c>
      <c r="F4419" s="82">
        <v>-14.553948048549994</v>
      </c>
      <c r="G4419" s="81">
        <v>0</v>
      </c>
      <c r="H4419" s="80">
        <v>0</v>
      </c>
    </row>
    <row r="4420" spans="2:8" x14ac:dyDescent="0.6">
      <c r="B4420" s="75" t="s">
        <v>186</v>
      </c>
      <c r="C4420" s="75" t="str">
        <f t="shared" si="68"/>
        <v>Utah Central Western Overthrust</v>
      </c>
      <c r="D4420" s="97" t="s">
        <v>365</v>
      </c>
      <c r="E4420" s="83" t="s">
        <v>313</v>
      </c>
      <c r="F4420" s="82">
        <v>-14.543948048549995</v>
      </c>
      <c r="G4420" s="81">
        <v>0</v>
      </c>
      <c r="H4420" s="80">
        <v>0</v>
      </c>
    </row>
    <row r="4421" spans="2:8" x14ac:dyDescent="0.6">
      <c r="B4421" s="75" t="s">
        <v>186</v>
      </c>
      <c r="C4421" s="75" t="str">
        <f t="shared" ref="C4421:C4484" si="69">IF(D4421="",C4420,D4421)</f>
        <v>Utah Central Western Overthrust</v>
      </c>
      <c r="D4421" s="97" t="s">
        <v>365</v>
      </c>
      <c r="E4421" s="83" t="s">
        <v>312</v>
      </c>
      <c r="F4421" s="82">
        <v>-9.7026320323666617</v>
      </c>
      <c r="G4421" s="81">
        <v>0</v>
      </c>
      <c r="H4421" s="80">
        <v>0</v>
      </c>
    </row>
    <row r="4422" spans="2:8" x14ac:dyDescent="0.6">
      <c r="B4422" s="75" t="s">
        <v>186</v>
      </c>
      <c r="C4422" s="75" t="str">
        <f t="shared" si="69"/>
        <v>Utah Central Western Overthrust</v>
      </c>
      <c r="D4422" s="97" t="s">
        <v>365</v>
      </c>
      <c r="E4422" s="83" t="s">
        <v>311</v>
      </c>
      <c r="F4422" s="82">
        <v>-9.6926320323666619</v>
      </c>
      <c r="G4422" s="81">
        <v>0</v>
      </c>
      <c r="H4422" s="80">
        <v>0</v>
      </c>
    </row>
    <row r="4423" spans="2:8" x14ac:dyDescent="0.6">
      <c r="B4423" s="75" t="s">
        <v>186</v>
      </c>
      <c r="C4423" s="75" t="str">
        <f t="shared" si="69"/>
        <v>Utah Central Western Overthrust</v>
      </c>
      <c r="D4423" s="97" t="s">
        <v>365</v>
      </c>
      <c r="E4423" s="83" t="s">
        <v>310</v>
      </c>
      <c r="F4423" s="82">
        <v>-4.8513160161833309</v>
      </c>
      <c r="G4423" s="81">
        <v>0</v>
      </c>
      <c r="H4423" s="80">
        <v>0</v>
      </c>
    </row>
    <row r="4424" spans="2:8" x14ac:dyDescent="0.6">
      <c r="B4424" s="75" t="s">
        <v>186</v>
      </c>
      <c r="C4424" s="75" t="str">
        <f t="shared" si="69"/>
        <v>Utah Central Western Overthrust</v>
      </c>
      <c r="D4424" s="97" t="s">
        <v>365</v>
      </c>
      <c r="E4424" s="83" t="s">
        <v>309</v>
      </c>
      <c r="F4424" s="82">
        <v>-4.8413160161833311</v>
      </c>
      <c r="G4424" s="81">
        <v>0</v>
      </c>
      <c r="H4424" s="80">
        <v>0</v>
      </c>
    </row>
    <row r="4425" spans="2:8" x14ac:dyDescent="0.6">
      <c r="B4425" s="75" t="s">
        <v>186</v>
      </c>
      <c r="C4425" s="75" t="str">
        <f t="shared" si="69"/>
        <v>Utah Central Western Overthrust</v>
      </c>
      <c r="D4425" s="97" t="s">
        <v>365</v>
      </c>
      <c r="E4425" s="83" t="s">
        <v>308</v>
      </c>
      <c r="F4425" s="82">
        <v>0</v>
      </c>
      <c r="G4425" s="81">
        <v>0</v>
      </c>
      <c r="H4425" s="80">
        <v>0</v>
      </c>
    </row>
    <row r="4426" spans="2:8" x14ac:dyDescent="0.6">
      <c r="B4426" s="75" t="s">
        <v>186</v>
      </c>
      <c r="C4426" s="75" t="str">
        <f t="shared" si="69"/>
        <v>Utah Central Western Overthrust</v>
      </c>
      <c r="D4426" s="97" t="s">
        <v>365</v>
      </c>
      <c r="E4426" s="83" t="s">
        <v>307</v>
      </c>
      <c r="F4426" s="82">
        <v>0.01</v>
      </c>
      <c r="G4426" s="81">
        <v>0</v>
      </c>
      <c r="H4426" s="80">
        <v>0</v>
      </c>
    </row>
    <row r="4427" spans="2:8" x14ac:dyDescent="0.6">
      <c r="B4427" s="75" t="s">
        <v>186</v>
      </c>
      <c r="C4427" s="75" t="str">
        <f t="shared" si="69"/>
        <v>Utah Central Western Overthrust</v>
      </c>
      <c r="D4427" s="97" t="s">
        <v>365</v>
      </c>
      <c r="E4427" s="83" t="s">
        <v>306</v>
      </c>
      <c r="F4427" s="82">
        <v>4.8513160161833309</v>
      </c>
      <c r="G4427" s="81">
        <v>0</v>
      </c>
      <c r="H4427" s="80">
        <v>0</v>
      </c>
    </row>
    <row r="4428" spans="2:8" x14ac:dyDescent="0.6">
      <c r="B4428" s="75" t="s">
        <v>186</v>
      </c>
      <c r="C4428" s="75" t="str">
        <f t="shared" si="69"/>
        <v>Utah Central Western Overthrust</v>
      </c>
      <c r="D4428" s="97" t="s">
        <v>365</v>
      </c>
      <c r="E4428" s="83" t="s">
        <v>305</v>
      </c>
      <c r="F4428" s="82">
        <v>4.8613160161833306</v>
      </c>
      <c r="G4428" s="81">
        <v>0.5796808960243236</v>
      </c>
      <c r="H4428" s="80">
        <v>28.984044801216179</v>
      </c>
    </row>
    <row r="4429" spans="2:8" x14ac:dyDescent="0.6">
      <c r="B4429" s="75" t="s">
        <v>186</v>
      </c>
      <c r="C4429" s="75" t="str">
        <f t="shared" si="69"/>
        <v>Utah Central Western Overthrust</v>
      </c>
      <c r="D4429" s="97" t="s">
        <v>365</v>
      </c>
      <c r="E4429" s="83" t="s">
        <v>304</v>
      </c>
      <c r="F4429" s="82">
        <v>9.7026320323666617</v>
      </c>
      <c r="G4429" s="81">
        <v>0</v>
      </c>
      <c r="H4429" s="80">
        <v>0</v>
      </c>
    </row>
    <row r="4430" spans="2:8" x14ac:dyDescent="0.6">
      <c r="B4430" s="75" t="s">
        <v>186</v>
      </c>
      <c r="C4430" s="75" t="str">
        <f t="shared" si="69"/>
        <v>Utah Central Western Overthrust</v>
      </c>
      <c r="D4430" s="97" t="s">
        <v>365</v>
      </c>
      <c r="E4430" s="83" t="s">
        <v>303</v>
      </c>
      <c r="F4430" s="82">
        <v>9.7126320323666615</v>
      </c>
      <c r="G4430" s="81">
        <v>25.342116649783353</v>
      </c>
      <c r="H4430" s="80">
        <v>1267.1058324891676</v>
      </c>
    </row>
    <row r="4431" spans="2:8" x14ac:dyDescent="0.6">
      <c r="B4431" s="75" t="s">
        <v>186</v>
      </c>
      <c r="C4431" s="75" t="str">
        <f t="shared" si="69"/>
        <v>Utah Central Western Overthrust</v>
      </c>
      <c r="D4431" s="97" t="s">
        <v>365</v>
      </c>
      <c r="E4431" s="83" t="s">
        <v>302</v>
      </c>
      <c r="F4431" s="82">
        <v>14.553948048549994</v>
      </c>
      <c r="G4431" s="81">
        <v>0</v>
      </c>
      <c r="H4431" s="80">
        <v>0</v>
      </c>
    </row>
    <row r="4432" spans="2:8" x14ac:dyDescent="0.6">
      <c r="B4432" s="75" t="s">
        <v>186</v>
      </c>
      <c r="C4432" s="75" t="str">
        <f t="shared" si="69"/>
        <v>Utah Central Western Overthrust</v>
      </c>
      <c r="D4432" s="97" t="s">
        <v>365</v>
      </c>
      <c r="E4432" s="83" t="s">
        <v>301</v>
      </c>
      <c r="F4432" s="82">
        <v>14.563948048549994</v>
      </c>
      <c r="G4432" s="81">
        <v>1.2996207127582982</v>
      </c>
      <c r="H4432" s="80">
        <v>64.981035637914914</v>
      </c>
    </row>
    <row r="4433" spans="2:8" x14ac:dyDescent="0.6">
      <c r="B4433" s="75" t="s">
        <v>186</v>
      </c>
      <c r="C4433" s="75" t="str">
        <f t="shared" si="69"/>
        <v>Utah Central Western Overthrust</v>
      </c>
      <c r="D4433" s="97" t="s">
        <v>365</v>
      </c>
      <c r="E4433" s="83" t="s">
        <v>300</v>
      </c>
      <c r="F4433" s="82">
        <v>19.405264064733323</v>
      </c>
      <c r="G4433" s="81">
        <v>0</v>
      </c>
      <c r="H4433" s="80">
        <v>0</v>
      </c>
    </row>
    <row r="4434" spans="2:8" x14ac:dyDescent="0.6">
      <c r="B4434" s="75" t="s">
        <v>186</v>
      </c>
      <c r="C4434" s="75" t="str">
        <f t="shared" si="69"/>
        <v>Utah Central Western Overthrust</v>
      </c>
      <c r="D4434" s="97" t="s">
        <v>365</v>
      </c>
      <c r="E4434" s="83" t="s">
        <v>299</v>
      </c>
      <c r="F4434" s="82">
        <v>19.415264064733325</v>
      </c>
      <c r="G4434" s="81">
        <v>0</v>
      </c>
      <c r="H4434" s="80">
        <v>0</v>
      </c>
    </row>
    <row r="4435" spans="2:8" x14ac:dyDescent="0.6">
      <c r="B4435" s="75" t="s">
        <v>186</v>
      </c>
      <c r="C4435" s="75" t="str">
        <f t="shared" si="69"/>
        <v>Utah Central Western Overthrust</v>
      </c>
      <c r="D4435" s="97" t="s">
        <v>365</v>
      </c>
      <c r="E4435" s="83" t="s">
        <v>298</v>
      </c>
      <c r="F4435" s="82">
        <v>24.256580080916656</v>
      </c>
      <c r="G4435" s="81">
        <v>0</v>
      </c>
      <c r="H4435" s="80">
        <v>0</v>
      </c>
    </row>
    <row r="4436" spans="2:8" x14ac:dyDescent="0.6">
      <c r="B4436" s="75" t="s">
        <v>186</v>
      </c>
      <c r="C4436" s="75" t="str">
        <f t="shared" si="69"/>
        <v>Utah Central Western Overthrust</v>
      </c>
      <c r="D4436" s="97" t="s">
        <v>365</v>
      </c>
      <c r="E4436" s="83" t="s">
        <v>297</v>
      </c>
      <c r="F4436" s="82">
        <v>24.266580080916658</v>
      </c>
      <c r="G4436" s="81">
        <v>0</v>
      </c>
      <c r="H4436" s="80">
        <v>0</v>
      </c>
    </row>
    <row r="4437" spans="2:8" x14ac:dyDescent="0.6">
      <c r="B4437" s="75" t="s">
        <v>186</v>
      </c>
      <c r="C4437" s="75" t="str">
        <f t="shared" si="69"/>
        <v>Utah Central Western Overthrust</v>
      </c>
      <c r="D4437" s="97" t="s">
        <v>365</v>
      </c>
      <c r="E4437" s="83" t="s">
        <v>296</v>
      </c>
      <c r="F4437" s="82">
        <v>29.107896097099989</v>
      </c>
      <c r="G4437" s="81">
        <v>0</v>
      </c>
      <c r="H4437" s="80">
        <v>0</v>
      </c>
    </row>
    <row r="4438" spans="2:8" x14ac:dyDescent="0.6">
      <c r="B4438" s="75" t="s">
        <v>186</v>
      </c>
      <c r="C4438" s="75" t="str">
        <f t="shared" si="69"/>
        <v>Utah Central Western Overthrust</v>
      </c>
      <c r="D4438" s="97" t="s">
        <v>365</v>
      </c>
      <c r="E4438" s="83" t="s">
        <v>295</v>
      </c>
      <c r="F4438" s="82">
        <v>29.11789609709999</v>
      </c>
      <c r="G4438" s="81">
        <v>0</v>
      </c>
      <c r="H4438" s="80">
        <v>0</v>
      </c>
    </row>
    <row r="4439" spans="2:8" x14ac:dyDescent="0.6">
      <c r="B4439" s="75" t="s">
        <v>186</v>
      </c>
      <c r="C4439" s="75" t="str">
        <f t="shared" si="69"/>
        <v>Utah Central Western Overthrust</v>
      </c>
      <c r="D4439" s="97" t="s">
        <v>365</v>
      </c>
      <c r="E4439" s="83" t="s">
        <v>294</v>
      </c>
      <c r="F4439" s="82">
        <v>33.959212113283321</v>
      </c>
      <c r="G4439" s="81">
        <v>0</v>
      </c>
      <c r="H4439" s="80">
        <v>0</v>
      </c>
    </row>
    <row r="4440" spans="2:8" x14ac:dyDescent="0.6">
      <c r="B4440" s="75" t="s">
        <v>186</v>
      </c>
      <c r="C4440" s="75" t="str">
        <f t="shared" si="69"/>
        <v>Utah Central Western Overthrust</v>
      </c>
      <c r="D4440" s="97" t="s">
        <v>365</v>
      </c>
      <c r="E4440" s="83" t="s">
        <v>293</v>
      </c>
      <c r="F4440" s="82">
        <v>33.969212113283319</v>
      </c>
      <c r="G4440" s="81">
        <v>0</v>
      </c>
      <c r="H4440" s="80">
        <v>0</v>
      </c>
    </row>
    <row r="4441" spans="2:8" x14ac:dyDescent="0.6">
      <c r="B4441" s="75" t="s">
        <v>186</v>
      </c>
      <c r="C4441" s="75" t="str">
        <f t="shared" si="69"/>
        <v>Utah Central Western Overthrust</v>
      </c>
      <c r="D4441" s="97" t="s">
        <v>365</v>
      </c>
      <c r="E4441" s="83" t="s">
        <v>292</v>
      </c>
      <c r="F4441" s="82">
        <v>38.810528129466647</v>
      </c>
      <c r="G4441" s="81">
        <v>0</v>
      </c>
      <c r="H4441" s="80">
        <v>0</v>
      </c>
    </row>
    <row r="4442" spans="2:8" x14ac:dyDescent="0.6">
      <c r="B4442" s="75" t="s">
        <v>186</v>
      </c>
      <c r="C4442" s="75" t="str">
        <f t="shared" si="69"/>
        <v>Utah Central Western Overthrust</v>
      </c>
      <c r="D4442" s="97" t="s">
        <v>365</v>
      </c>
      <c r="E4442" s="83" t="s">
        <v>291</v>
      </c>
      <c r="F4442" s="82">
        <v>38.820528129466645</v>
      </c>
      <c r="G4442" s="81">
        <v>0</v>
      </c>
      <c r="H4442" s="80">
        <v>0</v>
      </c>
    </row>
    <row r="4443" spans="2:8" x14ac:dyDescent="0.6">
      <c r="B4443" s="75" t="s">
        <v>186</v>
      </c>
      <c r="C4443" s="75" t="str">
        <f t="shared" si="69"/>
        <v>Utah Central Western Overthrust</v>
      </c>
      <c r="D4443" s="97" t="s">
        <v>365</v>
      </c>
      <c r="E4443" s="83" t="s">
        <v>290</v>
      </c>
      <c r="F4443" s="82">
        <v>43.66184414564998</v>
      </c>
      <c r="G4443" s="81">
        <v>0</v>
      </c>
      <c r="H4443" s="80">
        <v>0</v>
      </c>
    </row>
    <row r="4444" spans="2:8" x14ac:dyDescent="0.6">
      <c r="B4444" s="75" t="s">
        <v>186</v>
      </c>
      <c r="C4444" s="75" t="str">
        <f t="shared" si="69"/>
        <v>Utah Central Western Overthrust</v>
      </c>
      <c r="D4444" s="97" t="s">
        <v>365</v>
      </c>
      <c r="E4444" s="83" t="s">
        <v>289</v>
      </c>
      <c r="F4444" s="82">
        <v>43.671844145649978</v>
      </c>
      <c r="G4444" s="81">
        <v>0</v>
      </c>
      <c r="H4444" s="80">
        <v>0</v>
      </c>
    </row>
    <row r="4445" spans="2:8" x14ac:dyDescent="0.6">
      <c r="B4445" s="75" t="s">
        <v>186</v>
      </c>
      <c r="C4445" s="75" t="str">
        <f t="shared" si="69"/>
        <v>Utah Central Western Overthrust</v>
      </c>
      <c r="D4445" s="97" t="s">
        <v>365</v>
      </c>
      <c r="E4445" s="83" t="s">
        <v>288</v>
      </c>
      <c r="F4445" s="82">
        <v>48.513160161833312</v>
      </c>
      <c r="G4445" s="81">
        <v>0</v>
      </c>
      <c r="H4445" s="80">
        <v>0</v>
      </c>
    </row>
    <row r="4446" spans="2:8" x14ac:dyDescent="0.6">
      <c r="B4446" s="75" t="s">
        <v>186</v>
      </c>
      <c r="C4446" s="75" t="str">
        <f t="shared" si="69"/>
        <v>Utah Central Western Overthrust</v>
      </c>
      <c r="D4446" s="97" t="s">
        <v>365</v>
      </c>
      <c r="E4446" s="83" t="s">
        <v>287</v>
      </c>
      <c r="F4446" s="82">
        <v>48.52316016183331</v>
      </c>
      <c r="G4446" s="81">
        <v>0</v>
      </c>
      <c r="H4446" s="80">
        <v>0</v>
      </c>
    </row>
    <row r="4447" spans="2:8" x14ac:dyDescent="0.6">
      <c r="B4447" s="75" t="s">
        <v>186</v>
      </c>
      <c r="C4447" s="75" t="str">
        <f t="shared" si="69"/>
        <v>Utah Central Western Overthrust</v>
      </c>
      <c r="D4447" s="97" t="s">
        <v>365</v>
      </c>
      <c r="E4447" s="83" t="s">
        <v>286</v>
      </c>
      <c r="F4447" s="82">
        <v>53.364476178016645</v>
      </c>
      <c r="G4447" s="81">
        <v>0</v>
      </c>
      <c r="H4447" s="80">
        <v>0</v>
      </c>
    </row>
    <row r="4448" spans="2:8" x14ac:dyDescent="0.6">
      <c r="B4448" s="75" t="s">
        <v>186</v>
      </c>
      <c r="C4448" s="75" t="str">
        <f t="shared" si="69"/>
        <v>Utah Central Western Overthrust</v>
      </c>
      <c r="D4448" s="97" t="s">
        <v>365</v>
      </c>
      <c r="E4448" s="83" t="s">
        <v>285</v>
      </c>
      <c r="F4448" s="82">
        <v>53.374476178016643</v>
      </c>
      <c r="G4448" s="81">
        <v>0</v>
      </c>
      <c r="H4448" s="80">
        <v>0</v>
      </c>
    </row>
    <row r="4449" spans="2:8" x14ac:dyDescent="0.6">
      <c r="B4449" s="75" t="s">
        <v>186</v>
      </c>
      <c r="C4449" s="75" t="str">
        <f t="shared" si="69"/>
        <v>Utah Central Western Overthrust</v>
      </c>
      <c r="D4449" s="97" t="s">
        <v>365</v>
      </c>
      <c r="E4449" s="83" t="s">
        <v>284</v>
      </c>
      <c r="F4449" s="82">
        <v>58.215792194199977</v>
      </c>
      <c r="G4449" s="81">
        <v>0</v>
      </c>
      <c r="H4449" s="80">
        <v>0</v>
      </c>
    </row>
    <row r="4450" spans="2:8" ht="13.75" thickBot="1" x14ac:dyDescent="0.75">
      <c r="B4450" s="75" t="s">
        <v>186</v>
      </c>
      <c r="C4450" s="75" t="str">
        <f t="shared" si="69"/>
        <v>Utah Central Western Overthrust</v>
      </c>
      <c r="D4450" s="98" t="s">
        <v>365</v>
      </c>
      <c r="E4450" s="79" t="s">
        <v>282</v>
      </c>
      <c r="F4450" s="78">
        <v>58.225792194199975</v>
      </c>
      <c r="G4450" s="77">
        <v>0</v>
      </c>
      <c r="H4450" s="76">
        <v>0</v>
      </c>
    </row>
    <row r="4451" spans="2:8" x14ac:dyDescent="0.6">
      <c r="B4451" s="75" t="s">
        <v>186</v>
      </c>
      <c r="C4451" s="75" t="str">
        <f t="shared" si="69"/>
        <v>Utah Green River Basin</v>
      </c>
      <c r="D4451" s="96" t="s">
        <v>364</v>
      </c>
      <c r="E4451" s="87" t="s">
        <v>320</v>
      </c>
      <c r="F4451" s="86">
        <v>-29.107896097099989</v>
      </c>
      <c r="G4451" s="85">
        <v>0</v>
      </c>
      <c r="H4451" s="84">
        <v>0</v>
      </c>
    </row>
    <row r="4452" spans="2:8" x14ac:dyDescent="0.6">
      <c r="B4452" s="75" t="s">
        <v>186</v>
      </c>
      <c r="C4452" s="75" t="str">
        <f t="shared" si="69"/>
        <v>Utah Green River Basin</v>
      </c>
      <c r="D4452" s="97" t="s">
        <v>364</v>
      </c>
      <c r="E4452" s="83" t="s">
        <v>319</v>
      </c>
      <c r="F4452" s="82">
        <v>-29.097896097099987</v>
      </c>
      <c r="G4452" s="81">
        <v>0</v>
      </c>
      <c r="H4452" s="80">
        <v>0</v>
      </c>
    </row>
    <row r="4453" spans="2:8" x14ac:dyDescent="0.6">
      <c r="B4453" s="75" t="s">
        <v>186</v>
      </c>
      <c r="C4453" s="75" t="str">
        <f t="shared" si="69"/>
        <v>Utah Green River Basin</v>
      </c>
      <c r="D4453" s="97" t="s">
        <v>364</v>
      </c>
      <c r="E4453" s="83" t="s">
        <v>318</v>
      </c>
      <c r="F4453" s="82">
        <v>-24.256580080916656</v>
      </c>
      <c r="G4453" s="81">
        <v>0</v>
      </c>
      <c r="H4453" s="80">
        <v>0</v>
      </c>
    </row>
    <row r="4454" spans="2:8" x14ac:dyDescent="0.6">
      <c r="B4454" s="75" t="s">
        <v>186</v>
      </c>
      <c r="C4454" s="75" t="str">
        <f t="shared" si="69"/>
        <v>Utah Green River Basin</v>
      </c>
      <c r="D4454" s="97" t="s">
        <v>364</v>
      </c>
      <c r="E4454" s="83" t="s">
        <v>317</v>
      </c>
      <c r="F4454" s="82">
        <v>-24.246580080916655</v>
      </c>
      <c r="G4454" s="81">
        <v>0</v>
      </c>
      <c r="H4454" s="80">
        <v>0</v>
      </c>
    </row>
    <row r="4455" spans="2:8" x14ac:dyDescent="0.6">
      <c r="B4455" s="75" t="s">
        <v>186</v>
      </c>
      <c r="C4455" s="75" t="str">
        <f t="shared" si="69"/>
        <v>Utah Green River Basin</v>
      </c>
      <c r="D4455" s="97" t="s">
        <v>364</v>
      </c>
      <c r="E4455" s="83" t="s">
        <v>316</v>
      </c>
      <c r="F4455" s="82">
        <v>-19.405264064733323</v>
      </c>
      <c r="G4455" s="81">
        <v>0</v>
      </c>
      <c r="H4455" s="80">
        <v>0</v>
      </c>
    </row>
    <row r="4456" spans="2:8" x14ac:dyDescent="0.6">
      <c r="B4456" s="75" t="s">
        <v>186</v>
      </c>
      <c r="C4456" s="75" t="str">
        <f t="shared" si="69"/>
        <v>Utah Green River Basin</v>
      </c>
      <c r="D4456" s="97" t="s">
        <v>364</v>
      </c>
      <c r="E4456" s="83" t="s">
        <v>315</v>
      </c>
      <c r="F4456" s="82">
        <v>-19.395264064733322</v>
      </c>
      <c r="G4456" s="81">
        <v>0</v>
      </c>
      <c r="H4456" s="80">
        <v>0</v>
      </c>
    </row>
    <row r="4457" spans="2:8" x14ac:dyDescent="0.6">
      <c r="B4457" s="75" t="s">
        <v>186</v>
      </c>
      <c r="C4457" s="75" t="str">
        <f t="shared" si="69"/>
        <v>Utah Green River Basin</v>
      </c>
      <c r="D4457" s="97" t="s">
        <v>364</v>
      </c>
      <c r="E4457" s="83" t="s">
        <v>314</v>
      </c>
      <c r="F4457" s="82">
        <v>-14.553948048549994</v>
      </c>
      <c r="G4457" s="81">
        <v>0</v>
      </c>
      <c r="H4457" s="80">
        <v>0</v>
      </c>
    </row>
    <row r="4458" spans="2:8" x14ac:dyDescent="0.6">
      <c r="B4458" s="75" t="s">
        <v>186</v>
      </c>
      <c r="C4458" s="75" t="str">
        <f t="shared" si="69"/>
        <v>Utah Green River Basin</v>
      </c>
      <c r="D4458" s="97" t="s">
        <v>364</v>
      </c>
      <c r="E4458" s="83" t="s">
        <v>313</v>
      </c>
      <c r="F4458" s="82">
        <v>-14.543948048549995</v>
      </c>
      <c r="G4458" s="81">
        <v>0</v>
      </c>
      <c r="H4458" s="80">
        <v>0</v>
      </c>
    </row>
    <row r="4459" spans="2:8" x14ac:dyDescent="0.6">
      <c r="B4459" s="75" t="s">
        <v>186</v>
      </c>
      <c r="C4459" s="75" t="str">
        <f t="shared" si="69"/>
        <v>Utah Green River Basin</v>
      </c>
      <c r="D4459" s="97" t="s">
        <v>364</v>
      </c>
      <c r="E4459" s="83" t="s">
        <v>312</v>
      </c>
      <c r="F4459" s="82">
        <v>-9.7026320323666617</v>
      </c>
      <c r="G4459" s="81">
        <v>0</v>
      </c>
      <c r="H4459" s="80">
        <v>0</v>
      </c>
    </row>
    <row r="4460" spans="2:8" x14ac:dyDescent="0.6">
      <c r="B4460" s="75" t="s">
        <v>186</v>
      </c>
      <c r="C4460" s="75" t="str">
        <f t="shared" si="69"/>
        <v>Utah Green River Basin</v>
      </c>
      <c r="D4460" s="97" t="s">
        <v>364</v>
      </c>
      <c r="E4460" s="83" t="s">
        <v>311</v>
      </c>
      <c r="F4460" s="82">
        <v>-9.6926320323666619</v>
      </c>
      <c r="G4460" s="81">
        <v>0</v>
      </c>
      <c r="H4460" s="80">
        <v>0</v>
      </c>
    </row>
    <row r="4461" spans="2:8" x14ac:dyDescent="0.6">
      <c r="B4461" s="75" t="s">
        <v>186</v>
      </c>
      <c r="C4461" s="75" t="str">
        <f t="shared" si="69"/>
        <v>Utah Green River Basin</v>
      </c>
      <c r="D4461" s="97" t="s">
        <v>364</v>
      </c>
      <c r="E4461" s="83" t="s">
        <v>310</v>
      </c>
      <c r="F4461" s="82">
        <v>-4.8513160161833309</v>
      </c>
      <c r="G4461" s="81">
        <v>0</v>
      </c>
      <c r="H4461" s="80">
        <v>0</v>
      </c>
    </row>
    <row r="4462" spans="2:8" x14ac:dyDescent="0.6">
      <c r="B4462" s="75" t="s">
        <v>186</v>
      </c>
      <c r="C4462" s="75" t="str">
        <f t="shared" si="69"/>
        <v>Utah Green River Basin</v>
      </c>
      <c r="D4462" s="97" t="s">
        <v>364</v>
      </c>
      <c r="E4462" s="83" t="s">
        <v>309</v>
      </c>
      <c r="F4462" s="82">
        <v>-4.8413160161833311</v>
      </c>
      <c r="G4462" s="81">
        <v>0</v>
      </c>
      <c r="H4462" s="80">
        <v>0</v>
      </c>
    </row>
    <row r="4463" spans="2:8" x14ac:dyDescent="0.6">
      <c r="B4463" s="75" t="s">
        <v>186</v>
      </c>
      <c r="C4463" s="75" t="str">
        <f t="shared" si="69"/>
        <v>Utah Green River Basin</v>
      </c>
      <c r="D4463" s="97" t="s">
        <v>364</v>
      </c>
      <c r="E4463" s="83" t="s">
        <v>308</v>
      </c>
      <c r="F4463" s="82">
        <v>0</v>
      </c>
      <c r="G4463" s="81">
        <v>0</v>
      </c>
      <c r="H4463" s="80">
        <v>0</v>
      </c>
    </row>
    <row r="4464" spans="2:8" x14ac:dyDescent="0.6">
      <c r="B4464" s="75" t="s">
        <v>186</v>
      </c>
      <c r="C4464" s="75" t="str">
        <f t="shared" si="69"/>
        <v>Utah Green River Basin</v>
      </c>
      <c r="D4464" s="97" t="s">
        <v>364</v>
      </c>
      <c r="E4464" s="83" t="s">
        <v>307</v>
      </c>
      <c r="F4464" s="82">
        <v>0.01</v>
      </c>
      <c r="G4464" s="81">
        <v>0</v>
      </c>
      <c r="H4464" s="80">
        <v>0</v>
      </c>
    </row>
    <row r="4465" spans="2:8" x14ac:dyDescent="0.6">
      <c r="B4465" s="75" t="s">
        <v>186</v>
      </c>
      <c r="C4465" s="75" t="str">
        <f t="shared" si="69"/>
        <v>Utah Green River Basin</v>
      </c>
      <c r="D4465" s="97" t="s">
        <v>364</v>
      </c>
      <c r="E4465" s="83" t="s">
        <v>306</v>
      </c>
      <c r="F4465" s="82">
        <v>4.8513160161833309</v>
      </c>
      <c r="G4465" s="81">
        <v>0</v>
      </c>
      <c r="H4465" s="80">
        <v>0</v>
      </c>
    </row>
    <row r="4466" spans="2:8" x14ac:dyDescent="0.6">
      <c r="B4466" s="75" t="s">
        <v>186</v>
      </c>
      <c r="C4466" s="75" t="str">
        <f t="shared" si="69"/>
        <v>Utah Green River Basin</v>
      </c>
      <c r="D4466" s="97" t="s">
        <v>364</v>
      </c>
      <c r="E4466" s="83" t="s">
        <v>305</v>
      </c>
      <c r="F4466" s="82">
        <v>4.8613160161833306</v>
      </c>
      <c r="G4466" s="81">
        <v>0.25675992926019009</v>
      </c>
      <c r="H4466" s="80">
        <v>12.837996463009505</v>
      </c>
    </row>
    <row r="4467" spans="2:8" x14ac:dyDescent="0.6">
      <c r="B4467" s="75" t="s">
        <v>186</v>
      </c>
      <c r="C4467" s="75" t="str">
        <f t="shared" si="69"/>
        <v>Utah Green River Basin</v>
      </c>
      <c r="D4467" s="97" t="s">
        <v>364</v>
      </c>
      <c r="E4467" s="83" t="s">
        <v>304</v>
      </c>
      <c r="F4467" s="82">
        <v>9.7026320323666617</v>
      </c>
      <c r="G4467" s="81">
        <v>0</v>
      </c>
      <c r="H4467" s="80">
        <v>0</v>
      </c>
    </row>
    <row r="4468" spans="2:8" x14ac:dyDescent="0.6">
      <c r="B4468" s="75" t="s">
        <v>186</v>
      </c>
      <c r="C4468" s="75" t="str">
        <f t="shared" si="69"/>
        <v>Utah Green River Basin</v>
      </c>
      <c r="D4468" s="97" t="s">
        <v>364</v>
      </c>
      <c r="E4468" s="83" t="s">
        <v>303</v>
      </c>
      <c r="F4468" s="82">
        <v>9.7126320323666615</v>
      </c>
      <c r="G4468" s="81">
        <v>0.76250824355307589</v>
      </c>
      <c r="H4468" s="80">
        <v>38.125412177653793</v>
      </c>
    </row>
    <row r="4469" spans="2:8" x14ac:dyDescent="0.6">
      <c r="B4469" s="75" t="s">
        <v>186</v>
      </c>
      <c r="C4469" s="75" t="str">
        <f t="shared" si="69"/>
        <v>Utah Green River Basin</v>
      </c>
      <c r="D4469" s="97" t="s">
        <v>364</v>
      </c>
      <c r="E4469" s="83" t="s">
        <v>302</v>
      </c>
      <c r="F4469" s="82">
        <v>14.553948048549994</v>
      </c>
      <c r="G4469" s="81">
        <v>0</v>
      </c>
      <c r="H4469" s="80">
        <v>0</v>
      </c>
    </row>
    <row r="4470" spans="2:8" x14ac:dyDescent="0.6">
      <c r="B4470" s="75" t="s">
        <v>186</v>
      </c>
      <c r="C4470" s="75" t="str">
        <f t="shared" si="69"/>
        <v>Utah Green River Basin</v>
      </c>
      <c r="D4470" s="97" t="s">
        <v>364</v>
      </c>
      <c r="E4470" s="83" t="s">
        <v>301</v>
      </c>
      <c r="F4470" s="82">
        <v>14.563948048549994</v>
      </c>
      <c r="G4470" s="81">
        <v>0.3742083286634057</v>
      </c>
      <c r="H4470" s="80">
        <v>18.710416433170284</v>
      </c>
    </row>
    <row r="4471" spans="2:8" x14ac:dyDescent="0.6">
      <c r="B4471" s="75" t="s">
        <v>186</v>
      </c>
      <c r="C4471" s="75" t="str">
        <f t="shared" si="69"/>
        <v>Utah Green River Basin</v>
      </c>
      <c r="D4471" s="97" t="s">
        <v>364</v>
      </c>
      <c r="E4471" s="83" t="s">
        <v>300</v>
      </c>
      <c r="F4471" s="82">
        <v>19.405264064733323</v>
      </c>
      <c r="G4471" s="81">
        <v>0</v>
      </c>
      <c r="H4471" s="80">
        <v>0</v>
      </c>
    </row>
    <row r="4472" spans="2:8" x14ac:dyDescent="0.6">
      <c r="B4472" s="75" t="s">
        <v>186</v>
      </c>
      <c r="C4472" s="75" t="str">
        <f t="shared" si="69"/>
        <v>Utah Green River Basin</v>
      </c>
      <c r="D4472" s="97" t="s">
        <v>364</v>
      </c>
      <c r="E4472" s="83" t="s">
        <v>299</v>
      </c>
      <c r="F4472" s="82">
        <v>19.415264064733325</v>
      </c>
      <c r="G4472" s="81">
        <v>7.8081227357458191E-2</v>
      </c>
      <c r="H4472" s="80">
        <v>3.904061367872909</v>
      </c>
    </row>
    <row r="4473" spans="2:8" x14ac:dyDescent="0.6">
      <c r="B4473" s="75" t="s">
        <v>186</v>
      </c>
      <c r="C4473" s="75" t="str">
        <f t="shared" si="69"/>
        <v>Utah Green River Basin</v>
      </c>
      <c r="D4473" s="97" t="s">
        <v>364</v>
      </c>
      <c r="E4473" s="83" t="s">
        <v>298</v>
      </c>
      <c r="F4473" s="82">
        <v>24.256580080916656</v>
      </c>
      <c r="G4473" s="81">
        <v>0</v>
      </c>
      <c r="H4473" s="80">
        <v>0</v>
      </c>
    </row>
    <row r="4474" spans="2:8" x14ac:dyDescent="0.6">
      <c r="B4474" s="75" t="s">
        <v>186</v>
      </c>
      <c r="C4474" s="75" t="str">
        <f t="shared" si="69"/>
        <v>Utah Green River Basin</v>
      </c>
      <c r="D4474" s="97" t="s">
        <v>364</v>
      </c>
      <c r="E4474" s="83" t="s">
        <v>297</v>
      </c>
      <c r="F4474" s="82">
        <v>24.266580080916658</v>
      </c>
      <c r="G4474" s="81">
        <v>0</v>
      </c>
      <c r="H4474" s="80">
        <v>0</v>
      </c>
    </row>
    <row r="4475" spans="2:8" x14ac:dyDescent="0.6">
      <c r="B4475" s="75" t="s">
        <v>186</v>
      </c>
      <c r="C4475" s="75" t="str">
        <f t="shared" si="69"/>
        <v>Utah Green River Basin</v>
      </c>
      <c r="D4475" s="97" t="s">
        <v>364</v>
      </c>
      <c r="E4475" s="83" t="s">
        <v>296</v>
      </c>
      <c r="F4475" s="82">
        <v>29.107896097099989</v>
      </c>
      <c r="G4475" s="81">
        <v>0</v>
      </c>
      <c r="H4475" s="80">
        <v>0</v>
      </c>
    </row>
    <row r="4476" spans="2:8" x14ac:dyDescent="0.6">
      <c r="B4476" s="75" t="s">
        <v>186</v>
      </c>
      <c r="C4476" s="75" t="str">
        <f t="shared" si="69"/>
        <v>Utah Green River Basin</v>
      </c>
      <c r="D4476" s="97" t="s">
        <v>364</v>
      </c>
      <c r="E4476" s="83" t="s">
        <v>295</v>
      </c>
      <c r="F4476" s="82">
        <v>29.11789609709999</v>
      </c>
      <c r="G4476" s="81">
        <v>0</v>
      </c>
      <c r="H4476" s="80">
        <v>0</v>
      </c>
    </row>
    <row r="4477" spans="2:8" x14ac:dyDescent="0.6">
      <c r="B4477" s="75" t="s">
        <v>186</v>
      </c>
      <c r="C4477" s="75" t="str">
        <f t="shared" si="69"/>
        <v>Utah Green River Basin</v>
      </c>
      <c r="D4477" s="97" t="s">
        <v>364</v>
      </c>
      <c r="E4477" s="83" t="s">
        <v>294</v>
      </c>
      <c r="F4477" s="82">
        <v>33.959212113283321</v>
      </c>
      <c r="G4477" s="81">
        <v>0</v>
      </c>
      <c r="H4477" s="80">
        <v>0</v>
      </c>
    </row>
    <row r="4478" spans="2:8" x14ac:dyDescent="0.6">
      <c r="B4478" s="75" t="s">
        <v>186</v>
      </c>
      <c r="C4478" s="75" t="str">
        <f t="shared" si="69"/>
        <v>Utah Green River Basin</v>
      </c>
      <c r="D4478" s="97" t="s">
        <v>364</v>
      </c>
      <c r="E4478" s="83" t="s">
        <v>293</v>
      </c>
      <c r="F4478" s="82">
        <v>33.969212113283319</v>
      </c>
      <c r="G4478" s="81">
        <v>0</v>
      </c>
      <c r="H4478" s="80">
        <v>0</v>
      </c>
    </row>
    <row r="4479" spans="2:8" x14ac:dyDescent="0.6">
      <c r="B4479" s="75" t="s">
        <v>186</v>
      </c>
      <c r="C4479" s="75" t="str">
        <f t="shared" si="69"/>
        <v>Utah Green River Basin</v>
      </c>
      <c r="D4479" s="97" t="s">
        <v>364</v>
      </c>
      <c r="E4479" s="83" t="s">
        <v>292</v>
      </c>
      <c r="F4479" s="82">
        <v>38.810528129466647</v>
      </c>
      <c r="G4479" s="81">
        <v>0</v>
      </c>
      <c r="H4479" s="80">
        <v>0</v>
      </c>
    </row>
    <row r="4480" spans="2:8" x14ac:dyDescent="0.6">
      <c r="B4480" s="75" t="s">
        <v>186</v>
      </c>
      <c r="C4480" s="75" t="str">
        <f t="shared" si="69"/>
        <v>Utah Green River Basin</v>
      </c>
      <c r="D4480" s="97" t="s">
        <v>364</v>
      </c>
      <c r="E4480" s="83" t="s">
        <v>291</v>
      </c>
      <c r="F4480" s="82">
        <v>38.820528129466645</v>
      </c>
      <c r="G4480" s="81">
        <v>0</v>
      </c>
      <c r="H4480" s="80">
        <v>0</v>
      </c>
    </row>
    <row r="4481" spans="2:8" x14ac:dyDescent="0.6">
      <c r="B4481" s="75" t="s">
        <v>186</v>
      </c>
      <c r="C4481" s="75" t="str">
        <f t="shared" si="69"/>
        <v>Utah Green River Basin</v>
      </c>
      <c r="D4481" s="97" t="s">
        <v>364</v>
      </c>
      <c r="E4481" s="83" t="s">
        <v>290</v>
      </c>
      <c r="F4481" s="82">
        <v>43.66184414564998</v>
      </c>
      <c r="G4481" s="81">
        <v>0</v>
      </c>
      <c r="H4481" s="80">
        <v>0</v>
      </c>
    </row>
    <row r="4482" spans="2:8" x14ac:dyDescent="0.6">
      <c r="B4482" s="75" t="s">
        <v>186</v>
      </c>
      <c r="C4482" s="75" t="str">
        <f t="shared" si="69"/>
        <v>Utah Green River Basin</v>
      </c>
      <c r="D4482" s="97" t="s">
        <v>364</v>
      </c>
      <c r="E4482" s="83" t="s">
        <v>289</v>
      </c>
      <c r="F4482" s="82">
        <v>43.671844145649978</v>
      </c>
      <c r="G4482" s="81">
        <v>0</v>
      </c>
      <c r="H4482" s="80">
        <v>0</v>
      </c>
    </row>
    <row r="4483" spans="2:8" x14ac:dyDescent="0.6">
      <c r="B4483" s="75" t="s">
        <v>186</v>
      </c>
      <c r="C4483" s="75" t="str">
        <f t="shared" si="69"/>
        <v>Utah Green River Basin</v>
      </c>
      <c r="D4483" s="97" t="s">
        <v>364</v>
      </c>
      <c r="E4483" s="83" t="s">
        <v>288</v>
      </c>
      <c r="F4483" s="82">
        <v>48.513160161833312</v>
      </c>
      <c r="G4483" s="81">
        <v>0</v>
      </c>
      <c r="H4483" s="80">
        <v>0</v>
      </c>
    </row>
    <row r="4484" spans="2:8" x14ac:dyDescent="0.6">
      <c r="B4484" s="75" t="s">
        <v>186</v>
      </c>
      <c r="C4484" s="75" t="str">
        <f t="shared" si="69"/>
        <v>Utah Green River Basin</v>
      </c>
      <c r="D4484" s="97" t="s">
        <v>364</v>
      </c>
      <c r="E4484" s="83" t="s">
        <v>287</v>
      </c>
      <c r="F4484" s="82">
        <v>48.52316016183331</v>
      </c>
      <c r="G4484" s="81">
        <v>0</v>
      </c>
      <c r="H4484" s="80">
        <v>0</v>
      </c>
    </row>
    <row r="4485" spans="2:8" x14ac:dyDescent="0.6">
      <c r="B4485" s="75" t="s">
        <v>186</v>
      </c>
      <c r="C4485" s="75" t="str">
        <f t="shared" ref="C4485:C4548" si="70">IF(D4485="",C4484,D4485)</f>
        <v>Utah Green River Basin</v>
      </c>
      <c r="D4485" s="97" t="s">
        <v>364</v>
      </c>
      <c r="E4485" s="83" t="s">
        <v>286</v>
      </c>
      <c r="F4485" s="82">
        <v>53.364476178016645</v>
      </c>
      <c r="G4485" s="81">
        <v>0</v>
      </c>
      <c r="H4485" s="80">
        <v>0</v>
      </c>
    </row>
    <row r="4486" spans="2:8" x14ac:dyDescent="0.6">
      <c r="B4486" s="75" t="s">
        <v>186</v>
      </c>
      <c r="C4486" s="75" t="str">
        <f t="shared" si="70"/>
        <v>Utah Green River Basin</v>
      </c>
      <c r="D4486" s="97" t="s">
        <v>364</v>
      </c>
      <c r="E4486" s="83" t="s">
        <v>285</v>
      </c>
      <c r="F4486" s="82">
        <v>53.374476178016643</v>
      </c>
      <c r="G4486" s="81">
        <v>0</v>
      </c>
      <c r="H4486" s="80">
        <v>0</v>
      </c>
    </row>
    <row r="4487" spans="2:8" x14ac:dyDescent="0.6">
      <c r="B4487" s="75" t="s">
        <v>186</v>
      </c>
      <c r="C4487" s="75" t="str">
        <f t="shared" si="70"/>
        <v>Utah Green River Basin</v>
      </c>
      <c r="D4487" s="97" t="s">
        <v>364</v>
      </c>
      <c r="E4487" s="83" t="s">
        <v>284</v>
      </c>
      <c r="F4487" s="82">
        <v>58.215792194199977</v>
      </c>
      <c r="G4487" s="81">
        <v>0</v>
      </c>
      <c r="H4487" s="80">
        <v>0</v>
      </c>
    </row>
    <row r="4488" spans="2:8" ht="13.75" thickBot="1" x14ac:dyDescent="0.75">
      <c r="B4488" s="75" t="s">
        <v>186</v>
      </c>
      <c r="C4488" s="75" t="str">
        <f t="shared" si="70"/>
        <v>Utah Green River Basin</v>
      </c>
      <c r="D4488" s="98" t="s">
        <v>364</v>
      </c>
      <c r="E4488" s="79" t="s">
        <v>282</v>
      </c>
      <c r="F4488" s="78">
        <v>58.225792194199975</v>
      </c>
      <c r="G4488" s="77">
        <v>0</v>
      </c>
      <c r="H4488" s="76">
        <v>0</v>
      </c>
    </row>
    <row r="4489" spans="2:8" x14ac:dyDescent="0.6">
      <c r="B4489" s="75" t="s">
        <v>186</v>
      </c>
      <c r="C4489" s="75" t="str">
        <f t="shared" si="70"/>
        <v>Utah Overthrust&amp;Wasatch Uplift</v>
      </c>
      <c r="D4489" s="96" t="s">
        <v>363</v>
      </c>
      <c r="E4489" s="87" t="s">
        <v>320</v>
      </c>
      <c r="F4489" s="86">
        <v>-29.107896097099989</v>
      </c>
      <c r="G4489" s="85">
        <v>0</v>
      </c>
      <c r="H4489" s="84">
        <v>0</v>
      </c>
    </row>
    <row r="4490" spans="2:8" x14ac:dyDescent="0.6">
      <c r="B4490" s="75" t="s">
        <v>186</v>
      </c>
      <c r="C4490" s="75" t="str">
        <f t="shared" si="70"/>
        <v>Utah Overthrust&amp;Wasatch Uplift</v>
      </c>
      <c r="D4490" s="97" t="s">
        <v>363</v>
      </c>
      <c r="E4490" s="83" t="s">
        <v>319</v>
      </c>
      <c r="F4490" s="82">
        <v>-29.097896097099987</v>
      </c>
      <c r="G4490" s="81">
        <v>0</v>
      </c>
      <c r="H4490" s="80">
        <v>0</v>
      </c>
    </row>
    <row r="4491" spans="2:8" x14ac:dyDescent="0.6">
      <c r="B4491" s="75" t="s">
        <v>186</v>
      </c>
      <c r="C4491" s="75" t="str">
        <f t="shared" si="70"/>
        <v>Utah Overthrust&amp;Wasatch Uplift</v>
      </c>
      <c r="D4491" s="97" t="s">
        <v>363</v>
      </c>
      <c r="E4491" s="83" t="s">
        <v>318</v>
      </c>
      <c r="F4491" s="82">
        <v>-24.256580080916656</v>
      </c>
      <c r="G4491" s="81">
        <v>0</v>
      </c>
      <c r="H4491" s="80">
        <v>0</v>
      </c>
    </row>
    <row r="4492" spans="2:8" x14ac:dyDescent="0.6">
      <c r="B4492" s="75" t="s">
        <v>186</v>
      </c>
      <c r="C4492" s="75" t="str">
        <f t="shared" si="70"/>
        <v>Utah Overthrust&amp;Wasatch Uplift</v>
      </c>
      <c r="D4492" s="97" t="s">
        <v>363</v>
      </c>
      <c r="E4492" s="83" t="s">
        <v>317</v>
      </c>
      <c r="F4492" s="82">
        <v>-24.246580080916655</v>
      </c>
      <c r="G4492" s="81">
        <v>0</v>
      </c>
      <c r="H4492" s="80">
        <v>0</v>
      </c>
    </row>
    <row r="4493" spans="2:8" x14ac:dyDescent="0.6">
      <c r="B4493" s="75" t="s">
        <v>186</v>
      </c>
      <c r="C4493" s="75" t="str">
        <f t="shared" si="70"/>
        <v>Utah Overthrust&amp;Wasatch Uplift</v>
      </c>
      <c r="D4493" s="97" t="s">
        <v>363</v>
      </c>
      <c r="E4493" s="83" t="s">
        <v>316</v>
      </c>
      <c r="F4493" s="82">
        <v>-19.405264064733323</v>
      </c>
      <c r="G4493" s="81">
        <v>0</v>
      </c>
      <c r="H4493" s="80">
        <v>0</v>
      </c>
    </row>
    <row r="4494" spans="2:8" x14ac:dyDescent="0.6">
      <c r="B4494" s="75" t="s">
        <v>186</v>
      </c>
      <c r="C4494" s="75" t="str">
        <f t="shared" si="70"/>
        <v>Utah Overthrust&amp;Wasatch Uplift</v>
      </c>
      <c r="D4494" s="97" t="s">
        <v>363</v>
      </c>
      <c r="E4494" s="83" t="s">
        <v>315</v>
      </c>
      <c r="F4494" s="82">
        <v>-19.395264064733322</v>
      </c>
      <c r="G4494" s="81">
        <v>0</v>
      </c>
      <c r="H4494" s="80">
        <v>0</v>
      </c>
    </row>
    <row r="4495" spans="2:8" x14ac:dyDescent="0.6">
      <c r="B4495" s="75" t="s">
        <v>186</v>
      </c>
      <c r="C4495" s="75" t="str">
        <f t="shared" si="70"/>
        <v>Utah Overthrust&amp;Wasatch Uplift</v>
      </c>
      <c r="D4495" s="97" t="s">
        <v>363</v>
      </c>
      <c r="E4495" s="83" t="s">
        <v>314</v>
      </c>
      <c r="F4495" s="82">
        <v>-14.553948048549994</v>
      </c>
      <c r="G4495" s="81">
        <v>0</v>
      </c>
      <c r="H4495" s="80">
        <v>0</v>
      </c>
    </row>
    <row r="4496" spans="2:8" x14ac:dyDescent="0.6">
      <c r="B4496" s="75" t="s">
        <v>186</v>
      </c>
      <c r="C4496" s="75" t="str">
        <f t="shared" si="70"/>
        <v>Utah Overthrust&amp;Wasatch Uplift</v>
      </c>
      <c r="D4496" s="97" t="s">
        <v>363</v>
      </c>
      <c r="E4496" s="83" t="s">
        <v>313</v>
      </c>
      <c r="F4496" s="82">
        <v>-14.543948048549995</v>
      </c>
      <c r="G4496" s="81">
        <v>0</v>
      </c>
      <c r="H4496" s="80">
        <v>0</v>
      </c>
    </row>
    <row r="4497" spans="2:8" x14ac:dyDescent="0.6">
      <c r="B4497" s="75" t="s">
        <v>186</v>
      </c>
      <c r="C4497" s="75" t="str">
        <f t="shared" si="70"/>
        <v>Utah Overthrust&amp;Wasatch Uplift</v>
      </c>
      <c r="D4497" s="97" t="s">
        <v>363</v>
      </c>
      <c r="E4497" s="83" t="s">
        <v>312</v>
      </c>
      <c r="F4497" s="82">
        <v>-9.7026320323666617</v>
      </c>
      <c r="G4497" s="81">
        <v>0</v>
      </c>
      <c r="H4497" s="80">
        <v>0</v>
      </c>
    </row>
    <row r="4498" spans="2:8" x14ac:dyDescent="0.6">
      <c r="B4498" s="75" t="s">
        <v>186</v>
      </c>
      <c r="C4498" s="75" t="str">
        <f t="shared" si="70"/>
        <v>Utah Overthrust&amp;Wasatch Uplift</v>
      </c>
      <c r="D4498" s="97" t="s">
        <v>363</v>
      </c>
      <c r="E4498" s="83" t="s">
        <v>311</v>
      </c>
      <c r="F4498" s="82">
        <v>-9.6926320323666619</v>
      </c>
      <c r="G4498" s="81">
        <v>0</v>
      </c>
      <c r="H4498" s="80">
        <v>0</v>
      </c>
    </row>
    <row r="4499" spans="2:8" x14ac:dyDescent="0.6">
      <c r="B4499" s="75" t="s">
        <v>186</v>
      </c>
      <c r="C4499" s="75" t="str">
        <f t="shared" si="70"/>
        <v>Utah Overthrust&amp;Wasatch Uplift</v>
      </c>
      <c r="D4499" s="97" t="s">
        <v>363</v>
      </c>
      <c r="E4499" s="83" t="s">
        <v>310</v>
      </c>
      <c r="F4499" s="82">
        <v>-4.8513160161833309</v>
      </c>
      <c r="G4499" s="81">
        <v>0</v>
      </c>
      <c r="H4499" s="80">
        <v>0</v>
      </c>
    </row>
    <row r="4500" spans="2:8" x14ac:dyDescent="0.6">
      <c r="B4500" s="75" t="s">
        <v>186</v>
      </c>
      <c r="C4500" s="75" t="str">
        <f t="shared" si="70"/>
        <v>Utah Overthrust&amp;Wasatch Uplift</v>
      </c>
      <c r="D4500" s="97" t="s">
        <v>363</v>
      </c>
      <c r="E4500" s="83" t="s">
        <v>309</v>
      </c>
      <c r="F4500" s="82">
        <v>-4.8413160161833311</v>
      </c>
      <c r="G4500" s="81">
        <v>0</v>
      </c>
      <c r="H4500" s="80">
        <v>0</v>
      </c>
    </row>
    <row r="4501" spans="2:8" x14ac:dyDescent="0.6">
      <c r="B4501" s="75" t="s">
        <v>186</v>
      </c>
      <c r="C4501" s="75" t="str">
        <f t="shared" si="70"/>
        <v>Utah Overthrust&amp;Wasatch Uplift</v>
      </c>
      <c r="D4501" s="97" t="s">
        <v>363</v>
      </c>
      <c r="E4501" s="83" t="s">
        <v>308</v>
      </c>
      <c r="F4501" s="82">
        <v>0</v>
      </c>
      <c r="G4501" s="81">
        <v>0</v>
      </c>
      <c r="H4501" s="80">
        <v>0</v>
      </c>
    </row>
    <row r="4502" spans="2:8" x14ac:dyDescent="0.6">
      <c r="B4502" s="75" t="s">
        <v>186</v>
      </c>
      <c r="C4502" s="75" t="str">
        <f t="shared" si="70"/>
        <v>Utah Overthrust&amp;Wasatch Uplift</v>
      </c>
      <c r="D4502" s="97" t="s">
        <v>363</v>
      </c>
      <c r="E4502" s="83" t="s">
        <v>307</v>
      </c>
      <c r="F4502" s="82">
        <v>0.01</v>
      </c>
      <c r="G4502" s="81">
        <v>0</v>
      </c>
      <c r="H4502" s="80">
        <v>0</v>
      </c>
    </row>
    <row r="4503" spans="2:8" x14ac:dyDescent="0.6">
      <c r="B4503" s="75" t="s">
        <v>186</v>
      </c>
      <c r="C4503" s="75" t="str">
        <f t="shared" si="70"/>
        <v>Utah Overthrust&amp;Wasatch Uplift</v>
      </c>
      <c r="D4503" s="97" t="s">
        <v>363</v>
      </c>
      <c r="E4503" s="83" t="s">
        <v>306</v>
      </c>
      <c r="F4503" s="82">
        <v>4.8513160161833309</v>
      </c>
      <c r="G4503" s="81">
        <v>0</v>
      </c>
      <c r="H4503" s="80">
        <v>0</v>
      </c>
    </row>
    <row r="4504" spans="2:8" x14ac:dyDescent="0.6">
      <c r="B4504" s="75" t="s">
        <v>186</v>
      </c>
      <c r="C4504" s="75" t="str">
        <f t="shared" si="70"/>
        <v>Utah Overthrust&amp;Wasatch Uplift</v>
      </c>
      <c r="D4504" s="97" t="s">
        <v>363</v>
      </c>
      <c r="E4504" s="83" t="s">
        <v>305</v>
      </c>
      <c r="F4504" s="82">
        <v>4.8613160161833306</v>
      </c>
      <c r="G4504" s="81">
        <v>72.637681173087728</v>
      </c>
      <c r="H4504" s="80">
        <v>3631.8840586543865</v>
      </c>
    </row>
    <row r="4505" spans="2:8" x14ac:dyDescent="0.6">
      <c r="B4505" s="75" t="s">
        <v>186</v>
      </c>
      <c r="C4505" s="75" t="str">
        <f t="shared" si="70"/>
        <v>Utah Overthrust&amp;Wasatch Uplift</v>
      </c>
      <c r="D4505" s="97" t="s">
        <v>363</v>
      </c>
      <c r="E4505" s="83" t="s">
        <v>304</v>
      </c>
      <c r="F4505" s="82">
        <v>9.7026320323666617</v>
      </c>
      <c r="G4505" s="81">
        <v>0</v>
      </c>
      <c r="H4505" s="80">
        <v>0</v>
      </c>
    </row>
    <row r="4506" spans="2:8" x14ac:dyDescent="0.6">
      <c r="B4506" s="75" t="s">
        <v>186</v>
      </c>
      <c r="C4506" s="75" t="str">
        <f t="shared" si="70"/>
        <v>Utah Overthrust&amp;Wasatch Uplift</v>
      </c>
      <c r="D4506" s="97" t="s">
        <v>363</v>
      </c>
      <c r="E4506" s="83" t="s">
        <v>303</v>
      </c>
      <c r="F4506" s="82">
        <v>9.7126320323666615</v>
      </c>
      <c r="G4506" s="81">
        <v>76.485028541296487</v>
      </c>
      <c r="H4506" s="80">
        <v>3824.2514270648239</v>
      </c>
    </row>
    <row r="4507" spans="2:8" x14ac:dyDescent="0.6">
      <c r="B4507" s="75" t="s">
        <v>186</v>
      </c>
      <c r="C4507" s="75" t="str">
        <f t="shared" si="70"/>
        <v>Utah Overthrust&amp;Wasatch Uplift</v>
      </c>
      <c r="D4507" s="97" t="s">
        <v>363</v>
      </c>
      <c r="E4507" s="83" t="s">
        <v>302</v>
      </c>
      <c r="F4507" s="82">
        <v>14.553948048549994</v>
      </c>
      <c r="G4507" s="81">
        <v>0</v>
      </c>
      <c r="H4507" s="80">
        <v>0</v>
      </c>
    </row>
    <row r="4508" spans="2:8" x14ac:dyDescent="0.6">
      <c r="B4508" s="75" t="s">
        <v>186</v>
      </c>
      <c r="C4508" s="75" t="str">
        <f t="shared" si="70"/>
        <v>Utah Overthrust&amp;Wasatch Uplift</v>
      </c>
      <c r="D4508" s="97" t="s">
        <v>363</v>
      </c>
      <c r="E4508" s="83" t="s">
        <v>301</v>
      </c>
      <c r="F4508" s="82">
        <v>14.563948048549994</v>
      </c>
      <c r="G4508" s="81">
        <v>7.063471244972245</v>
      </c>
      <c r="H4508" s="80">
        <v>353.1735622486122</v>
      </c>
    </row>
    <row r="4509" spans="2:8" x14ac:dyDescent="0.6">
      <c r="B4509" s="75" t="s">
        <v>186</v>
      </c>
      <c r="C4509" s="75" t="str">
        <f t="shared" si="70"/>
        <v>Utah Overthrust&amp;Wasatch Uplift</v>
      </c>
      <c r="D4509" s="97" t="s">
        <v>363</v>
      </c>
      <c r="E4509" s="83" t="s">
        <v>300</v>
      </c>
      <c r="F4509" s="82">
        <v>19.405264064733323</v>
      </c>
      <c r="G4509" s="81">
        <v>0</v>
      </c>
      <c r="H4509" s="80">
        <v>0</v>
      </c>
    </row>
    <row r="4510" spans="2:8" x14ac:dyDescent="0.6">
      <c r="B4510" s="75" t="s">
        <v>186</v>
      </c>
      <c r="C4510" s="75" t="str">
        <f t="shared" si="70"/>
        <v>Utah Overthrust&amp;Wasatch Uplift</v>
      </c>
      <c r="D4510" s="97" t="s">
        <v>363</v>
      </c>
      <c r="E4510" s="83" t="s">
        <v>299</v>
      </c>
      <c r="F4510" s="82">
        <v>19.415264064733325</v>
      </c>
      <c r="G4510" s="81">
        <v>1.8322762564130444</v>
      </c>
      <c r="H4510" s="80">
        <v>91.613812820652214</v>
      </c>
    </row>
    <row r="4511" spans="2:8" x14ac:dyDescent="0.6">
      <c r="B4511" s="75" t="s">
        <v>186</v>
      </c>
      <c r="C4511" s="75" t="str">
        <f t="shared" si="70"/>
        <v>Utah Overthrust&amp;Wasatch Uplift</v>
      </c>
      <c r="D4511" s="97" t="s">
        <v>363</v>
      </c>
      <c r="E4511" s="83" t="s">
        <v>298</v>
      </c>
      <c r="F4511" s="82">
        <v>24.256580080916656</v>
      </c>
      <c r="G4511" s="81">
        <v>0</v>
      </c>
      <c r="H4511" s="80">
        <v>0</v>
      </c>
    </row>
    <row r="4512" spans="2:8" x14ac:dyDescent="0.6">
      <c r="B4512" s="75" t="s">
        <v>186</v>
      </c>
      <c r="C4512" s="75" t="str">
        <f t="shared" si="70"/>
        <v>Utah Overthrust&amp;Wasatch Uplift</v>
      </c>
      <c r="D4512" s="97" t="s">
        <v>363</v>
      </c>
      <c r="E4512" s="83" t="s">
        <v>297</v>
      </c>
      <c r="F4512" s="82">
        <v>24.266580080916658</v>
      </c>
      <c r="G4512" s="81">
        <v>0.13507371167130242</v>
      </c>
      <c r="H4512" s="80">
        <v>6.7536855835651215</v>
      </c>
    </row>
    <row r="4513" spans="2:8" x14ac:dyDescent="0.6">
      <c r="B4513" s="75" t="s">
        <v>186</v>
      </c>
      <c r="C4513" s="75" t="str">
        <f t="shared" si="70"/>
        <v>Utah Overthrust&amp;Wasatch Uplift</v>
      </c>
      <c r="D4513" s="97" t="s">
        <v>363</v>
      </c>
      <c r="E4513" s="83" t="s">
        <v>296</v>
      </c>
      <c r="F4513" s="82">
        <v>29.107896097099989</v>
      </c>
      <c r="G4513" s="81">
        <v>0</v>
      </c>
      <c r="H4513" s="80">
        <v>0</v>
      </c>
    </row>
    <row r="4514" spans="2:8" x14ac:dyDescent="0.6">
      <c r="B4514" s="75" t="s">
        <v>186</v>
      </c>
      <c r="C4514" s="75" t="str">
        <f t="shared" si="70"/>
        <v>Utah Overthrust&amp;Wasatch Uplift</v>
      </c>
      <c r="D4514" s="97" t="s">
        <v>363</v>
      </c>
      <c r="E4514" s="83" t="s">
        <v>295</v>
      </c>
      <c r="F4514" s="82">
        <v>29.11789609709999</v>
      </c>
      <c r="G4514" s="81">
        <v>0.34081900210803984</v>
      </c>
      <c r="H4514" s="80">
        <v>17.04095010540199</v>
      </c>
    </row>
    <row r="4515" spans="2:8" x14ac:dyDescent="0.6">
      <c r="B4515" s="75" t="s">
        <v>186</v>
      </c>
      <c r="C4515" s="75" t="str">
        <f t="shared" si="70"/>
        <v>Utah Overthrust&amp;Wasatch Uplift</v>
      </c>
      <c r="D4515" s="97" t="s">
        <v>363</v>
      </c>
      <c r="E4515" s="83" t="s">
        <v>294</v>
      </c>
      <c r="F4515" s="82">
        <v>33.959212113283321</v>
      </c>
      <c r="G4515" s="81">
        <v>0</v>
      </c>
      <c r="H4515" s="80">
        <v>0</v>
      </c>
    </row>
    <row r="4516" spans="2:8" x14ac:dyDescent="0.6">
      <c r="B4516" s="75" t="s">
        <v>186</v>
      </c>
      <c r="C4516" s="75" t="str">
        <f t="shared" si="70"/>
        <v>Utah Overthrust&amp;Wasatch Uplift</v>
      </c>
      <c r="D4516" s="97" t="s">
        <v>363</v>
      </c>
      <c r="E4516" s="83" t="s">
        <v>293</v>
      </c>
      <c r="F4516" s="82">
        <v>33.969212113283319</v>
      </c>
      <c r="G4516" s="81">
        <v>1.6346913724961516E-2</v>
      </c>
      <c r="H4516" s="80">
        <v>0.81734568624807591</v>
      </c>
    </row>
    <row r="4517" spans="2:8" x14ac:dyDescent="0.6">
      <c r="B4517" s="75" t="s">
        <v>186</v>
      </c>
      <c r="C4517" s="75" t="str">
        <f t="shared" si="70"/>
        <v>Utah Overthrust&amp;Wasatch Uplift</v>
      </c>
      <c r="D4517" s="97" t="s">
        <v>363</v>
      </c>
      <c r="E4517" s="83" t="s">
        <v>292</v>
      </c>
      <c r="F4517" s="82">
        <v>38.810528129466647</v>
      </c>
      <c r="G4517" s="81">
        <v>0</v>
      </c>
      <c r="H4517" s="80">
        <v>0</v>
      </c>
    </row>
    <row r="4518" spans="2:8" x14ac:dyDescent="0.6">
      <c r="B4518" s="75" t="s">
        <v>186</v>
      </c>
      <c r="C4518" s="75" t="str">
        <f t="shared" si="70"/>
        <v>Utah Overthrust&amp;Wasatch Uplift</v>
      </c>
      <c r="D4518" s="97" t="s">
        <v>363</v>
      </c>
      <c r="E4518" s="83" t="s">
        <v>291</v>
      </c>
      <c r="F4518" s="82">
        <v>38.820528129466645</v>
      </c>
      <c r="G4518" s="81">
        <v>0</v>
      </c>
      <c r="H4518" s="80">
        <v>0</v>
      </c>
    </row>
    <row r="4519" spans="2:8" x14ac:dyDescent="0.6">
      <c r="B4519" s="75" t="s">
        <v>186</v>
      </c>
      <c r="C4519" s="75" t="str">
        <f t="shared" si="70"/>
        <v>Utah Overthrust&amp;Wasatch Uplift</v>
      </c>
      <c r="D4519" s="97" t="s">
        <v>363</v>
      </c>
      <c r="E4519" s="83" t="s">
        <v>290</v>
      </c>
      <c r="F4519" s="82">
        <v>43.66184414564998</v>
      </c>
      <c r="G4519" s="81">
        <v>0</v>
      </c>
      <c r="H4519" s="80">
        <v>0</v>
      </c>
    </row>
    <row r="4520" spans="2:8" x14ac:dyDescent="0.6">
      <c r="B4520" s="75" t="s">
        <v>186</v>
      </c>
      <c r="C4520" s="75" t="str">
        <f t="shared" si="70"/>
        <v>Utah Overthrust&amp;Wasatch Uplift</v>
      </c>
      <c r="D4520" s="97" t="s">
        <v>363</v>
      </c>
      <c r="E4520" s="83" t="s">
        <v>289</v>
      </c>
      <c r="F4520" s="82">
        <v>43.671844145649978</v>
      </c>
      <c r="G4520" s="81">
        <v>6.1992720066997707E-2</v>
      </c>
      <c r="H4520" s="80">
        <v>3.0996360033498855</v>
      </c>
    </row>
    <row r="4521" spans="2:8" x14ac:dyDescent="0.6">
      <c r="B4521" s="75" t="s">
        <v>186</v>
      </c>
      <c r="C4521" s="75" t="str">
        <f t="shared" si="70"/>
        <v>Utah Overthrust&amp;Wasatch Uplift</v>
      </c>
      <c r="D4521" s="97" t="s">
        <v>363</v>
      </c>
      <c r="E4521" s="83" t="s">
        <v>288</v>
      </c>
      <c r="F4521" s="82">
        <v>48.513160161833312</v>
      </c>
      <c r="G4521" s="81">
        <v>0</v>
      </c>
      <c r="H4521" s="80">
        <v>0</v>
      </c>
    </row>
    <row r="4522" spans="2:8" x14ac:dyDescent="0.6">
      <c r="B4522" s="75" t="s">
        <v>186</v>
      </c>
      <c r="C4522" s="75" t="str">
        <f t="shared" si="70"/>
        <v>Utah Overthrust&amp;Wasatch Uplift</v>
      </c>
      <c r="D4522" s="97" t="s">
        <v>363</v>
      </c>
      <c r="E4522" s="83" t="s">
        <v>287</v>
      </c>
      <c r="F4522" s="82">
        <v>48.52316016183331</v>
      </c>
      <c r="G4522" s="81">
        <v>1.0332260299568012E-2</v>
      </c>
      <c r="H4522" s="80">
        <v>0.51661301497840062</v>
      </c>
    </row>
    <row r="4523" spans="2:8" x14ac:dyDescent="0.6">
      <c r="B4523" s="75" t="s">
        <v>186</v>
      </c>
      <c r="C4523" s="75" t="str">
        <f t="shared" si="70"/>
        <v>Utah Overthrust&amp;Wasatch Uplift</v>
      </c>
      <c r="D4523" s="97" t="s">
        <v>363</v>
      </c>
      <c r="E4523" s="83" t="s">
        <v>286</v>
      </c>
      <c r="F4523" s="82">
        <v>53.364476178016645</v>
      </c>
      <c r="G4523" s="81">
        <v>0</v>
      </c>
      <c r="H4523" s="80">
        <v>0</v>
      </c>
    </row>
    <row r="4524" spans="2:8" x14ac:dyDescent="0.6">
      <c r="B4524" s="75" t="s">
        <v>186</v>
      </c>
      <c r="C4524" s="75" t="str">
        <f t="shared" si="70"/>
        <v>Utah Overthrust&amp;Wasatch Uplift</v>
      </c>
      <c r="D4524" s="97" t="s">
        <v>363</v>
      </c>
      <c r="E4524" s="83" t="s">
        <v>285</v>
      </c>
      <c r="F4524" s="82">
        <v>53.374476178016643</v>
      </c>
      <c r="G4524" s="81">
        <v>4.768172940147037E-2</v>
      </c>
      <c r="H4524" s="80">
        <v>2.3840864700735187</v>
      </c>
    </row>
    <row r="4525" spans="2:8" x14ac:dyDescent="0.6">
      <c r="B4525" s="75" t="s">
        <v>186</v>
      </c>
      <c r="C4525" s="75" t="str">
        <f t="shared" si="70"/>
        <v>Utah Overthrust&amp;Wasatch Uplift</v>
      </c>
      <c r="D4525" s="97" t="s">
        <v>363</v>
      </c>
      <c r="E4525" s="83" t="s">
        <v>284</v>
      </c>
      <c r="F4525" s="82">
        <v>58.215792194199977</v>
      </c>
      <c r="G4525" s="81">
        <v>0</v>
      </c>
      <c r="H4525" s="80">
        <v>0</v>
      </c>
    </row>
    <row r="4526" spans="2:8" ht="13.75" thickBot="1" x14ac:dyDescent="0.75">
      <c r="B4526" s="75" t="s">
        <v>186</v>
      </c>
      <c r="C4526" s="75" t="str">
        <f t="shared" si="70"/>
        <v>Utah Overthrust&amp;Wasatch Uplift</v>
      </c>
      <c r="D4526" s="98" t="s">
        <v>363</v>
      </c>
      <c r="E4526" s="79" t="s">
        <v>282</v>
      </c>
      <c r="F4526" s="78">
        <v>58.225792194199975</v>
      </c>
      <c r="G4526" s="77">
        <v>1.4978043653511335E-2</v>
      </c>
      <c r="H4526" s="76">
        <v>0.74890218267556674</v>
      </c>
    </row>
    <row r="4527" spans="2:8" x14ac:dyDescent="0.6">
      <c r="B4527" s="75" t="s">
        <v>186</v>
      </c>
      <c r="C4527" s="75" t="str">
        <f t="shared" si="70"/>
        <v>Utah Paradox Basin</v>
      </c>
      <c r="D4527" s="96" t="s">
        <v>362</v>
      </c>
      <c r="E4527" s="87" t="s">
        <v>320</v>
      </c>
      <c r="F4527" s="86">
        <v>-29.107896097099989</v>
      </c>
      <c r="G4527" s="85">
        <v>0.6400395539306738</v>
      </c>
      <c r="H4527" s="84">
        <v>32.001977696533693</v>
      </c>
    </row>
    <row r="4528" spans="2:8" x14ac:dyDescent="0.6">
      <c r="B4528" s="75" t="s">
        <v>186</v>
      </c>
      <c r="C4528" s="75" t="str">
        <f t="shared" si="70"/>
        <v>Utah Paradox Basin</v>
      </c>
      <c r="D4528" s="97" t="s">
        <v>362</v>
      </c>
      <c r="E4528" s="83" t="s">
        <v>319</v>
      </c>
      <c r="F4528" s="82">
        <v>-29.097896097099987</v>
      </c>
      <c r="G4528" s="81">
        <v>0</v>
      </c>
      <c r="H4528" s="80">
        <v>0</v>
      </c>
    </row>
    <row r="4529" spans="2:8" x14ac:dyDescent="0.6">
      <c r="B4529" s="75" t="s">
        <v>186</v>
      </c>
      <c r="C4529" s="75" t="str">
        <f t="shared" si="70"/>
        <v>Utah Paradox Basin</v>
      </c>
      <c r="D4529" s="97" t="s">
        <v>362</v>
      </c>
      <c r="E4529" s="83" t="s">
        <v>318</v>
      </c>
      <c r="F4529" s="82">
        <v>-24.256580080916656</v>
      </c>
      <c r="G4529" s="81">
        <v>0</v>
      </c>
      <c r="H4529" s="80">
        <v>0</v>
      </c>
    </row>
    <row r="4530" spans="2:8" x14ac:dyDescent="0.6">
      <c r="B4530" s="75" t="s">
        <v>186</v>
      </c>
      <c r="C4530" s="75" t="str">
        <f t="shared" si="70"/>
        <v>Utah Paradox Basin</v>
      </c>
      <c r="D4530" s="97" t="s">
        <v>362</v>
      </c>
      <c r="E4530" s="83" t="s">
        <v>317</v>
      </c>
      <c r="F4530" s="82">
        <v>-24.246580080916655</v>
      </c>
      <c r="G4530" s="81">
        <v>0</v>
      </c>
      <c r="H4530" s="80">
        <v>0</v>
      </c>
    </row>
    <row r="4531" spans="2:8" x14ac:dyDescent="0.6">
      <c r="B4531" s="75" t="s">
        <v>186</v>
      </c>
      <c r="C4531" s="75" t="str">
        <f t="shared" si="70"/>
        <v>Utah Paradox Basin</v>
      </c>
      <c r="D4531" s="97" t="s">
        <v>362</v>
      </c>
      <c r="E4531" s="83" t="s">
        <v>316</v>
      </c>
      <c r="F4531" s="82">
        <v>-19.405264064733323</v>
      </c>
      <c r="G4531" s="81">
        <v>0.25692801534721277</v>
      </c>
      <c r="H4531" s="80">
        <v>12.846400767360636</v>
      </c>
    </row>
    <row r="4532" spans="2:8" x14ac:dyDescent="0.6">
      <c r="B4532" s="75" t="s">
        <v>186</v>
      </c>
      <c r="C4532" s="75" t="str">
        <f t="shared" si="70"/>
        <v>Utah Paradox Basin</v>
      </c>
      <c r="D4532" s="97" t="s">
        <v>362</v>
      </c>
      <c r="E4532" s="83" t="s">
        <v>315</v>
      </c>
      <c r="F4532" s="82">
        <v>-19.395264064733322</v>
      </c>
      <c r="G4532" s="81">
        <v>0</v>
      </c>
      <c r="H4532" s="80">
        <v>0</v>
      </c>
    </row>
    <row r="4533" spans="2:8" x14ac:dyDescent="0.6">
      <c r="B4533" s="75" t="s">
        <v>186</v>
      </c>
      <c r="C4533" s="75" t="str">
        <f t="shared" si="70"/>
        <v>Utah Paradox Basin</v>
      </c>
      <c r="D4533" s="97" t="s">
        <v>362</v>
      </c>
      <c r="E4533" s="83" t="s">
        <v>314</v>
      </c>
      <c r="F4533" s="82">
        <v>-14.553948048549994</v>
      </c>
      <c r="G4533" s="81">
        <v>0</v>
      </c>
      <c r="H4533" s="80">
        <v>0</v>
      </c>
    </row>
    <row r="4534" spans="2:8" x14ac:dyDescent="0.6">
      <c r="B4534" s="75" t="s">
        <v>186</v>
      </c>
      <c r="C4534" s="75" t="str">
        <f t="shared" si="70"/>
        <v>Utah Paradox Basin</v>
      </c>
      <c r="D4534" s="97" t="s">
        <v>362</v>
      </c>
      <c r="E4534" s="83" t="s">
        <v>313</v>
      </c>
      <c r="F4534" s="82">
        <v>-14.543948048549995</v>
      </c>
      <c r="G4534" s="81">
        <v>0</v>
      </c>
      <c r="H4534" s="80">
        <v>0</v>
      </c>
    </row>
    <row r="4535" spans="2:8" x14ac:dyDescent="0.6">
      <c r="B4535" s="75" t="s">
        <v>186</v>
      </c>
      <c r="C4535" s="75" t="str">
        <f t="shared" si="70"/>
        <v>Utah Paradox Basin</v>
      </c>
      <c r="D4535" s="97" t="s">
        <v>362</v>
      </c>
      <c r="E4535" s="83" t="s">
        <v>312</v>
      </c>
      <c r="F4535" s="82">
        <v>-9.7026320323666617</v>
      </c>
      <c r="G4535" s="81">
        <v>0.54800585139490865</v>
      </c>
      <c r="H4535" s="80">
        <v>27.400292569745435</v>
      </c>
    </row>
    <row r="4536" spans="2:8" x14ac:dyDescent="0.6">
      <c r="B4536" s="75" t="s">
        <v>186</v>
      </c>
      <c r="C4536" s="75" t="str">
        <f t="shared" si="70"/>
        <v>Utah Paradox Basin</v>
      </c>
      <c r="D4536" s="97" t="s">
        <v>362</v>
      </c>
      <c r="E4536" s="83" t="s">
        <v>311</v>
      </c>
      <c r="F4536" s="82">
        <v>-9.6926320323666619</v>
      </c>
      <c r="G4536" s="81">
        <v>0</v>
      </c>
      <c r="H4536" s="80">
        <v>0</v>
      </c>
    </row>
    <row r="4537" spans="2:8" x14ac:dyDescent="0.6">
      <c r="B4537" s="75" t="s">
        <v>186</v>
      </c>
      <c r="C4537" s="75" t="str">
        <f t="shared" si="70"/>
        <v>Utah Paradox Basin</v>
      </c>
      <c r="D4537" s="97" t="s">
        <v>362</v>
      </c>
      <c r="E4537" s="83" t="s">
        <v>310</v>
      </c>
      <c r="F4537" s="82">
        <v>-4.8513160161833309</v>
      </c>
      <c r="G4537" s="81">
        <v>0</v>
      </c>
      <c r="H4537" s="80">
        <v>0</v>
      </c>
    </row>
    <row r="4538" spans="2:8" x14ac:dyDescent="0.6">
      <c r="B4538" s="75" t="s">
        <v>186</v>
      </c>
      <c r="C4538" s="75" t="str">
        <f t="shared" si="70"/>
        <v>Utah Paradox Basin</v>
      </c>
      <c r="D4538" s="97" t="s">
        <v>362</v>
      </c>
      <c r="E4538" s="83" t="s">
        <v>309</v>
      </c>
      <c r="F4538" s="82">
        <v>-4.8413160161833311</v>
      </c>
      <c r="G4538" s="81">
        <v>0</v>
      </c>
      <c r="H4538" s="80">
        <v>0</v>
      </c>
    </row>
    <row r="4539" spans="2:8" x14ac:dyDescent="0.6">
      <c r="B4539" s="75" t="s">
        <v>186</v>
      </c>
      <c r="C4539" s="75" t="str">
        <f t="shared" si="70"/>
        <v>Utah Paradox Basin</v>
      </c>
      <c r="D4539" s="97" t="s">
        <v>362</v>
      </c>
      <c r="E4539" s="83" t="s">
        <v>308</v>
      </c>
      <c r="F4539" s="82">
        <v>0</v>
      </c>
      <c r="G4539" s="81">
        <v>0</v>
      </c>
      <c r="H4539" s="80">
        <v>0</v>
      </c>
    </row>
    <row r="4540" spans="2:8" x14ac:dyDescent="0.6">
      <c r="B4540" s="75" t="s">
        <v>186</v>
      </c>
      <c r="C4540" s="75" t="str">
        <f t="shared" si="70"/>
        <v>Utah Paradox Basin</v>
      </c>
      <c r="D4540" s="97" t="s">
        <v>362</v>
      </c>
      <c r="E4540" s="83" t="s">
        <v>307</v>
      </c>
      <c r="F4540" s="82">
        <v>0.01</v>
      </c>
      <c r="G4540" s="81">
        <v>0</v>
      </c>
      <c r="H4540" s="80">
        <v>0</v>
      </c>
    </row>
    <row r="4541" spans="2:8" x14ac:dyDescent="0.6">
      <c r="B4541" s="75" t="s">
        <v>186</v>
      </c>
      <c r="C4541" s="75" t="str">
        <f t="shared" si="70"/>
        <v>Utah Paradox Basin</v>
      </c>
      <c r="D4541" s="97" t="s">
        <v>362</v>
      </c>
      <c r="E4541" s="83" t="s">
        <v>306</v>
      </c>
      <c r="F4541" s="82">
        <v>4.8513160161833309</v>
      </c>
      <c r="G4541" s="81">
        <v>0</v>
      </c>
      <c r="H4541" s="80">
        <v>0</v>
      </c>
    </row>
    <row r="4542" spans="2:8" x14ac:dyDescent="0.6">
      <c r="B4542" s="75" t="s">
        <v>186</v>
      </c>
      <c r="C4542" s="75" t="str">
        <f t="shared" si="70"/>
        <v>Utah Paradox Basin</v>
      </c>
      <c r="D4542" s="97" t="s">
        <v>362</v>
      </c>
      <c r="E4542" s="83" t="s">
        <v>305</v>
      </c>
      <c r="F4542" s="82">
        <v>4.8613160161833306</v>
      </c>
      <c r="G4542" s="81">
        <v>443.53895875862571</v>
      </c>
      <c r="H4542" s="80">
        <v>22176.947937931283</v>
      </c>
    </row>
    <row r="4543" spans="2:8" x14ac:dyDescent="0.6">
      <c r="B4543" s="75" t="s">
        <v>186</v>
      </c>
      <c r="C4543" s="75" t="str">
        <f t="shared" si="70"/>
        <v>Utah Paradox Basin</v>
      </c>
      <c r="D4543" s="97" t="s">
        <v>362</v>
      </c>
      <c r="E4543" s="83" t="s">
        <v>304</v>
      </c>
      <c r="F4543" s="82">
        <v>9.7026320323666617</v>
      </c>
      <c r="G4543" s="81">
        <v>0</v>
      </c>
      <c r="H4543" s="80">
        <v>0</v>
      </c>
    </row>
    <row r="4544" spans="2:8" x14ac:dyDescent="0.6">
      <c r="B4544" s="75" t="s">
        <v>186</v>
      </c>
      <c r="C4544" s="75" t="str">
        <f t="shared" si="70"/>
        <v>Utah Paradox Basin</v>
      </c>
      <c r="D4544" s="97" t="s">
        <v>362</v>
      </c>
      <c r="E4544" s="83" t="s">
        <v>303</v>
      </c>
      <c r="F4544" s="82">
        <v>9.7126320323666615</v>
      </c>
      <c r="G4544" s="81">
        <v>87.207147105820937</v>
      </c>
      <c r="H4544" s="80">
        <v>4360.3573552910475</v>
      </c>
    </row>
    <row r="4545" spans="2:8" x14ac:dyDescent="0.6">
      <c r="B4545" s="75" t="s">
        <v>186</v>
      </c>
      <c r="C4545" s="75" t="str">
        <f t="shared" si="70"/>
        <v>Utah Paradox Basin</v>
      </c>
      <c r="D4545" s="97" t="s">
        <v>362</v>
      </c>
      <c r="E4545" s="83" t="s">
        <v>302</v>
      </c>
      <c r="F4545" s="82">
        <v>14.553948048549994</v>
      </c>
      <c r="G4545" s="81">
        <v>0</v>
      </c>
      <c r="H4545" s="80">
        <v>0</v>
      </c>
    </row>
    <row r="4546" spans="2:8" x14ac:dyDescent="0.6">
      <c r="B4546" s="75" t="s">
        <v>186</v>
      </c>
      <c r="C4546" s="75" t="str">
        <f t="shared" si="70"/>
        <v>Utah Paradox Basin</v>
      </c>
      <c r="D4546" s="97" t="s">
        <v>362</v>
      </c>
      <c r="E4546" s="83" t="s">
        <v>301</v>
      </c>
      <c r="F4546" s="82">
        <v>14.563948048549994</v>
      </c>
      <c r="G4546" s="81">
        <v>15.241103442540412</v>
      </c>
      <c r="H4546" s="80">
        <v>762.05517212702068</v>
      </c>
    </row>
    <row r="4547" spans="2:8" x14ac:dyDescent="0.6">
      <c r="B4547" s="75" t="s">
        <v>186</v>
      </c>
      <c r="C4547" s="75" t="str">
        <f t="shared" si="70"/>
        <v>Utah Paradox Basin</v>
      </c>
      <c r="D4547" s="97" t="s">
        <v>362</v>
      </c>
      <c r="E4547" s="83" t="s">
        <v>300</v>
      </c>
      <c r="F4547" s="82">
        <v>19.405264064733323</v>
      </c>
      <c r="G4547" s="81">
        <v>0</v>
      </c>
      <c r="H4547" s="80">
        <v>0</v>
      </c>
    </row>
    <row r="4548" spans="2:8" x14ac:dyDescent="0.6">
      <c r="B4548" s="75" t="s">
        <v>186</v>
      </c>
      <c r="C4548" s="75" t="str">
        <f t="shared" si="70"/>
        <v>Utah Paradox Basin</v>
      </c>
      <c r="D4548" s="97" t="s">
        <v>362</v>
      </c>
      <c r="E4548" s="83" t="s">
        <v>299</v>
      </c>
      <c r="F4548" s="82">
        <v>19.415264064733325</v>
      </c>
      <c r="G4548" s="81">
        <v>3.7348413841124306</v>
      </c>
      <c r="H4548" s="80">
        <v>186.74206920562153</v>
      </c>
    </row>
    <row r="4549" spans="2:8" x14ac:dyDescent="0.6">
      <c r="B4549" s="75" t="s">
        <v>186</v>
      </c>
      <c r="C4549" s="75" t="str">
        <f t="shared" ref="C4549:C4612" si="71">IF(D4549="",C4548,D4549)</f>
        <v>Utah Paradox Basin</v>
      </c>
      <c r="D4549" s="97" t="s">
        <v>362</v>
      </c>
      <c r="E4549" s="83" t="s">
        <v>298</v>
      </c>
      <c r="F4549" s="82">
        <v>24.256580080916656</v>
      </c>
      <c r="G4549" s="81">
        <v>0</v>
      </c>
      <c r="H4549" s="80">
        <v>0</v>
      </c>
    </row>
    <row r="4550" spans="2:8" x14ac:dyDescent="0.6">
      <c r="B4550" s="75" t="s">
        <v>186</v>
      </c>
      <c r="C4550" s="75" t="str">
        <f t="shared" si="71"/>
        <v>Utah Paradox Basin</v>
      </c>
      <c r="D4550" s="97" t="s">
        <v>362</v>
      </c>
      <c r="E4550" s="83" t="s">
        <v>297</v>
      </c>
      <c r="F4550" s="82">
        <v>24.266580080916658</v>
      </c>
      <c r="G4550" s="81">
        <v>1.9825248590664126</v>
      </c>
      <c r="H4550" s="80">
        <v>99.126242953320642</v>
      </c>
    </row>
    <row r="4551" spans="2:8" x14ac:dyDescent="0.6">
      <c r="B4551" s="75" t="s">
        <v>186</v>
      </c>
      <c r="C4551" s="75" t="str">
        <f t="shared" si="71"/>
        <v>Utah Paradox Basin</v>
      </c>
      <c r="D4551" s="97" t="s">
        <v>362</v>
      </c>
      <c r="E4551" s="83" t="s">
        <v>296</v>
      </c>
      <c r="F4551" s="82">
        <v>29.107896097099989</v>
      </c>
      <c r="G4551" s="81">
        <v>0</v>
      </c>
      <c r="H4551" s="80">
        <v>0</v>
      </c>
    </row>
    <row r="4552" spans="2:8" x14ac:dyDescent="0.6">
      <c r="B4552" s="75" t="s">
        <v>186</v>
      </c>
      <c r="C4552" s="75" t="str">
        <f t="shared" si="71"/>
        <v>Utah Paradox Basin</v>
      </c>
      <c r="D4552" s="97" t="s">
        <v>362</v>
      </c>
      <c r="E4552" s="83" t="s">
        <v>295</v>
      </c>
      <c r="F4552" s="82">
        <v>29.11789609709999</v>
      </c>
      <c r="G4552" s="81">
        <v>0.70744763828603086</v>
      </c>
      <c r="H4552" s="80">
        <v>35.372381914301542</v>
      </c>
    </row>
    <row r="4553" spans="2:8" x14ac:dyDescent="0.6">
      <c r="B4553" s="75" t="s">
        <v>186</v>
      </c>
      <c r="C4553" s="75" t="str">
        <f t="shared" si="71"/>
        <v>Utah Paradox Basin</v>
      </c>
      <c r="D4553" s="97" t="s">
        <v>362</v>
      </c>
      <c r="E4553" s="83" t="s">
        <v>294</v>
      </c>
      <c r="F4553" s="82">
        <v>33.959212113283321</v>
      </c>
      <c r="G4553" s="81">
        <v>0</v>
      </c>
      <c r="H4553" s="80">
        <v>0</v>
      </c>
    </row>
    <row r="4554" spans="2:8" x14ac:dyDescent="0.6">
      <c r="B4554" s="75" t="s">
        <v>186</v>
      </c>
      <c r="C4554" s="75" t="str">
        <f t="shared" si="71"/>
        <v>Utah Paradox Basin</v>
      </c>
      <c r="D4554" s="97" t="s">
        <v>362</v>
      </c>
      <c r="E4554" s="83" t="s">
        <v>293</v>
      </c>
      <c r="F4554" s="82">
        <v>33.969212113283319</v>
      </c>
      <c r="G4554" s="81">
        <v>0.54379620535920514</v>
      </c>
      <c r="H4554" s="80">
        <v>27.189810267960258</v>
      </c>
    </row>
    <row r="4555" spans="2:8" x14ac:dyDescent="0.6">
      <c r="B4555" s="75" t="s">
        <v>186</v>
      </c>
      <c r="C4555" s="75" t="str">
        <f t="shared" si="71"/>
        <v>Utah Paradox Basin</v>
      </c>
      <c r="D4555" s="97" t="s">
        <v>362</v>
      </c>
      <c r="E4555" s="83" t="s">
        <v>292</v>
      </c>
      <c r="F4555" s="82">
        <v>38.810528129466647</v>
      </c>
      <c r="G4555" s="81">
        <v>0</v>
      </c>
      <c r="H4555" s="80">
        <v>0</v>
      </c>
    </row>
    <row r="4556" spans="2:8" x14ac:dyDescent="0.6">
      <c r="B4556" s="75" t="s">
        <v>186</v>
      </c>
      <c r="C4556" s="75" t="str">
        <f t="shared" si="71"/>
        <v>Utah Paradox Basin</v>
      </c>
      <c r="D4556" s="97" t="s">
        <v>362</v>
      </c>
      <c r="E4556" s="83" t="s">
        <v>291</v>
      </c>
      <c r="F4556" s="82">
        <v>38.820528129466645</v>
      </c>
      <c r="G4556" s="81">
        <v>0.17781780221919866</v>
      </c>
      <c r="H4556" s="80">
        <v>8.8908901109599334</v>
      </c>
    </row>
    <row r="4557" spans="2:8" x14ac:dyDescent="0.6">
      <c r="B4557" s="75" t="s">
        <v>186</v>
      </c>
      <c r="C4557" s="75" t="str">
        <f t="shared" si="71"/>
        <v>Utah Paradox Basin</v>
      </c>
      <c r="D4557" s="97" t="s">
        <v>362</v>
      </c>
      <c r="E4557" s="83" t="s">
        <v>290</v>
      </c>
      <c r="F4557" s="82">
        <v>43.66184414564998</v>
      </c>
      <c r="G4557" s="81">
        <v>0</v>
      </c>
      <c r="H4557" s="80">
        <v>0</v>
      </c>
    </row>
    <row r="4558" spans="2:8" x14ac:dyDescent="0.6">
      <c r="B4558" s="75" t="s">
        <v>186</v>
      </c>
      <c r="C4558" s="75" t="str">
        <f t="shared" si="71"/>
        <v>Utah Paradox Basin</v>
      </c>
      <c r="D4558" s="97" t="s">
        <v>362</v>
      </c>
      <c r="E4558" s="83" t="s">
        <v>289</v>
      </c>
      <c r="F4558" s="82">
        <v>43.671844145649978</v>
      </c>
      <c r="G4558" s="81">
        <v>0.13859708090467077</v>
      </c>
      <c r="H4558" s="80">
        <v>6.9298540452335375</v>
      </c>
    </row>
    <row r="4559" spans="2:8" x14ac:dyDescent="0.6">
      <c r="B4559" s="75" t="s">
        <v>186</v>
      </c>
      <c r="C4559" s="75" t="str">
        <f t="shared" si="71"/>
        <v>Utah Paradox Basin</v>
      </c>
      <c r="D4559" s="97" t="s">
        <v>362</v>
      </c>
      <c r="E4559" s="83" t="s">
        <v>288</v>
      </c>
      <c r="F4559" s="82">
        <v>48.513160161833312</v>
      </c>
      <c r="G4559" s="81">
        <v>0</v>
      </c>
      <c r="H4559" s="80">
        <v>0</v>
      </c>
    </row>
    <row r="4560" spans="2:8" x14ac:dyDescent="0.6">
      <c r="B4560" s="75" t="s">
        <v>186</v>
      </c>
      <c r="C4560" s="75" t="str">
        <f t="shared" si="71"/>
        <v>Utah Paradox Basin</v>
      </c>
      <c r="D4560" s="97" t="s">
        <v>362</v>
      </c>
      <c r="E4560" s="83" t="s">
        <v>287</v>
      </c>
      <c r="F4560" s="82">
        <v>48.52316016183331</v>
      </c>
      <c r="G4560" s="81">
        <v>1.5547242027621342E-2</v>
      </c>
      <c r="H4560" s="80">
        <v>0.77736210138106709</v>
      </c>
    </row>
    <row r="4561" spans="2:8" x14ac:dyDescent="0.6">
      <c r="B4561" s="75" t="s">
        <v>186</v>
      </c>
      <c r="C4561" s="75" t="str">
        <f t="shared" si="71"/>
        <v>Utah Paradox Basin</v>
      </c>
      <c r="D4561" s="97" t="s">
        <v>362</v>
      </c>
      <c r="E4561" s="83" t="s">
        <v>286</v>
      </c>
      <c r="F4561" s="82">
        <v>53.364476178016645</v>
      </c>
      <c r="G4561" s="81">
        <v>0</v>
      </c>
      <c r="H4561" s="80">
        <v>0</v>
      </c>
    </row>
    <row r="4562" spans="2:8" x14ac:dyDescent="0.6">
      <c r="B4562" s="75" t="s">
        <v>186</v>
      </c>
      <c r="C4562" s="75" t="str">
        <f t="shared" si="71"/>
        <v>Utah Paradox Basin</v>
      </c>
      <c r="D4562" s="97" t="s">
        <v>362</v>
      </c>
      <c r="E4562" s="83" t="s">
        <v>285</v>
      </c>
      <c r="F4562" s="82">
        <v>53.374476178016643</v>
      </c>
      <c r="G4562" s="81">
        <v>2.9077688791611375E-2</v>
      </c>
      <c r="H4562" s="80">
        <v>1.4538844395805686</v>
      </c>
    </row>
    <row r="4563" spans="2:8" x14ac:dyDescent="0.6">
      <c r="B4563" s="75" t="s">
        <v>186</v>
      </c>
      <c r="C4563" s="75" t="str">
        <f t="shared" si="71"/>
        <v>Utah Paradox Basin</v>
      </c>
      <c r="D4563" s="97" t="s">
        <v>362</v>
      </c>
      <c r="E4563" s="83" t="s">
        <v>284</v>
      </c>
      <c r="F4563" s="82">
        <v>58.215792194199977</v>
      </c>
      <c r="G4563" s="81">
        <v>0</v>
      </c>
      <c r="H4563" s="80">
        <v>0</v>
      </c>
    </row>
    <row r="4564" spans="2:8" ht="13.75" thickBot="1" x14ac:dyDescent="0.75">
      <c r="B4564" s="75" t="s">
        <v>186</v>
      </c>
      <c r="C4564" s="75" t="str">
        <f t="shared" si="71"/>
        <v>Utah Paradox Basin</v>
      </c>
      <c r="D4564" s="98" t="s">
        <v>362</v>
      </c>
      <c r="E4564" s="79" t="s">
        <v>282</v>
      </c>
      <c r="F4564" s="78">
        <v>58.225792194199975</v>
      </c>
      <c r="G4564" s="77">
        <v>0.18183279233418734</v>
      </c>
      <c r="H4564" s="76">
        <v>9.0916396167093669</v>
      </c>
    </row>
    <row r="4565" spans="2:8" x14ac:dyDescent="0.6">
      <c r="B4565" s="75" t="s">
        <v>186</v>
      </c>
      <c r="C4565" s="75" t="str">
        <f t="shared" si="71"/>
        <v>Utah Piceance Basin</v>
      </c>
      <c r="D4565" s="96" t="s">
        <v>361</v>
      </c>
      <c r="E4565" s="87" t="s">
        <v>320</v>
      </c>
      <c r="F4565" s="86">
        <v>-29.107896097099989</v>
      </c>
      <c r="G4565" s="85">
        <v>0</v>
      </c>
      <c r="H4565" s="84">
        <v>0</v>
      </c>
    </row>
    <row r="4566" spans="2:8" x14ac:dyDescent="0.6">
      <c r="B4566" s="75" t="s">
        <v>186</v>
      </c>
      <c r="C4566" s="75" t="str">
        <f t="shared" si="71"/>
        <v>Utah Piceance Basin</v>
      </c>
      <c r="D4566" s="97" t="s">
        <v>361</v>
      </c>
      <c r="E4566" s="83" t="s">
        <v>319</v>
      </c>
      <c r="F4566" s="82">
        <v>-29.097896097099987</v>
      </c>
      <c r="G4566" s="81">
        <v>0</v>
      </c>
      <c r="H4566" s="80">
        <v>0</v>
      </c>
    </row>
    <row r="4567" spans="2:8" x14ac:dyDescent="0.6">
      <c r="B4567" s="75" t="s">
        <v>186</v>
      </c>
      <c r="C4567" s="75" t="str">
        <f t="shared" si="71"/>
        <v>Utah Piceance Basin</v>
      </c>
      <c r="D4567" s="97" t="s">
        <v>361</v>
      </c>
      <c r="E4567" s="83" t="s">
        <v>318</v>
      </c>
      <c r="F4567" s="82">
        <v>-24.256580080916656</v>
      </c>
      <c r="G4567" s="81">
        <v>0</v>
      </c>
      <c r="H4567" s="80">
        <v>0</v>
      </c>
    </row>
    <row r="4568" spans="2:8" x14ac:dyDescent="0.6">
      <c r="B4568" s="75" t="s">
        <v>186</v>
      </c>
      <c r="C4568" s="75" t="str">
        <f t="shared" si="71"/>
        <v>Utah Piceance Basin</v>
      </c>
      <c r="D4568" s="97" t="s">
        <v>361</v>
      </c>
      <c r="E4568" s="83" t="s">
        <v>317</v>
      </c>
      <c r="F4568" s="82">
        <v>-24.246580080916655</v>
      </c>
      <c r="G4568" s="81">
        <v>0</v>
      </c>
      <c r="H4568" s="80">
        <v>0</v>
      </c>
    </row>
    <row r="4569" spans="2:8" x14ac:dyDescent="0.6">
      <c r="B4569" s="75" t="s">
        <v>186</v>
      </c>
      <c r="C4569" s="75" t="str">
        <f t="shared" si="71"/>
        <v>Utah Piceance Basin</v>
      </c>
      <c r="D4569" s="97" t="s">
        <v>361</v>
      </c>
      <c r="E4569" s="83" t="s">
        <v>316</v>
      </c>
      <c r="F4569" s="82">
        <v>-19.405264064733323</v>
      </c>
      <c r="G4569" s="81">
        <v>0</v>
      </c>
      <c r="H4569" s="80">
        <v>0</v>
      </c>
    </row>
    <row r="4570" spans="2:8" x14ac:dyDescent="0.6">
      <c r="B4570" s="75" t="s">
        <v>186</v>
      </c>
      <c r="C4570" s="75" t="str">
        <f t="shared" si="71"/>
        <v>Utah Piceance Basin</v>
      </c>
      <c r="D4570" s="97" t="s">
        <v>361</v>
      </c>
      <c r="E4570" s="83" t="s">
        <v>315</v>
      </c>
      <c r="F4570" s="82">
        <v>-19.395264064733322</v>
      </c>
      <c r="G4570" s="81">
        <v>0</v>
      </c>
      <c r="H4570" s="80">
        <v>0</v>
      </c>
    </row>
    <row r="4571" spans="2:8" x14ac:dyDescent="0.6">
      <c r="B4571" s="75" t="s">
        <v>186</v>
      </c>
      <c r="C4571" s="75" t="str">
        <f t="shared" si="71"/>
        <v>Utah Piceance Basin</v>
      </c>
      <c r="D4571" s="97" t="s">
        <v>361</v>
      </c>
      <c r="E4571" s="83" t="s">
        <v>314</v>
      </c>
      <c r="F4571" s="82">
        <v>-14.553948048549994</v>
      </c>
      <c r="G4571" s="81">
        <v>0</v>
      </c>
      <c r="H4571" s="80">
        <v>0</v>
      </c>
    </row>
    <row r="4572" spans="2:8" x14ac:dyDescent="0.6">
      <c r="B4572" s="75" t="s">
        <v>186</v>
      </c>
      <c r="C4572" s="75" t="str">
        <f t="shared" si="71"/>
        <v>Utah Piceance Basin</v>
      </c>
      <c r="D4572" s="97" t="s">
        <v>361</v>
      </c>
      <c r="E4572" s="83" t="s">
        <v>313</v>
      </c>
      <c r="F4572" s="82">
        <v>-14.543948048549995</v>
      </c>
      <c r="G4572" s="81">
        <v>0</v>
      </c>
      <c r="H4572" s="80">
        <v>0</v>
      </c>
    </row>
    <row r="4573" spans="2:8" x14ac:dyDescent="0.6">
      <c r="B4573" s="75" t="s">
        <v>186</v>
      </c>
      <c r="C4573" s="75" t="str">
        <f t="shared" si="71"/>
        <v>Utah Piceance Basin</v>
      </c>
      <c r="D4573" s="97" t="s">
        <v>361</v>
      </c>
      <c r="E4573" s="83" t="s">
        <v>312</v>
      </c>
      <c r="F4573" s="82">
        <v>-9.7026320323666617</v>
      </c>
      <c r="G4573" s="81">
        <v>0</v>
      </c>
      <c r="H4573" s="80">
        <v>0</v>
      </c>
    </row>
    <row r="4574" spans="2:8" x14ac:dyDescent="0.6">
      <c r="B4574" s="75" t="s">
        <v>186</v>
      </c>
      <c r="C4574" s="75" t="str">
        <f t="shared" si="71"/>
        <v>Utah Piceance Basin</v>
      </c>
      <c r="D4574" s="97" t="s">
        <v>361</v>
      </c>
      <c r="E4574" s="83" t="s">
        <v>311</v>
      </c>
      <c r="F4574" s="82">
        <v>-9.6926320323666619</v>
      </c>
      <c r="G4574" s="81">
        <v>0</v>
      </c>
      <c r="H4574" s="80">
        <v>0</v>
      </c>
    </row>
    <row r="4575" spans="2:8" x14ac:dyDescent="0.6">
      <c r="B4575" s="75" t="s">
        <v>186</v>
      </c>
      <c r="C4575" s="75" t="str">
        <f t="shared" si="71"/>
        <v>Utah Piceance Basin</v>
      </c>
      <c r="D4575" s="97" t="s">
        <v>361</v>
      </c>
      <c r="E4575" s="83" t="s">
        <v>310</v>
      </c>
      <c r="F4575" s="82">
        <v>-4.8513160161833309</v>
      </c>
      <c r="G4575" s="81">
        <v>0</v>
      </c>
      <c r="H4575" s="80">
        <v>0</v>
      </c>
    </row>
    <row r="4576" spans="2:8" x14ac:dyDescent="0.6">
      <c r="B4576" s="75" t="s">
        <v>186</v>
      </c>
      <c r="C4576" s="75" t="str">
        <f t="shared" si="71"/>
        <v>Utah Piceance Basin</v>
      </c>
      <c r="D4576" s="97" t="s">
        <v>361</v>
      </c>
      <c r="E4576" s="83" t="s">
        <v>309</v>
      </c>
      <c r="F4576" s="82">
        <v>-4.8413160161833311</v>
      </c>
      <c r="G4576" s="81">
        <v>0</v>
      </c>
      <c r="H4576" s="80">
        <v>0</v>
      </c>
    </row>
    <row r="4577" spans="2:8" x14ac:dyDescent="0.6">
      <c r="B4577" s="75" t="s">
        <v>186</v>
      </c>
      <c r="C4577" s="75" t="str">
        <f t="shared" si="71"/>
        <v>Utah Piceance Basin</v>
      </c>
      <c r="D4577" s="97" t="s">
        <v>361</v>
      </c>
      <c r="E4577" s="83" t="s">
        <v>308</v>
      </c>
      <c r="F4577" s="82">
        <v>0</v>
      </c>
      <c r="G4577" s="81">
        <v>0</v>
      </c>
      <c r="H4577" s="80">
        <v>0</v>
      </c>
    </row>
    <row r="4578" spans="2:8" x14ac:dyDescent="0.6">
      <c r="B4578" s="75" t="s">
        <v>186</v>
      </c>
      <c r="C4578" s="75" t="str">
        <f t="shared" si="71"/>
        <v>Utah Piceance Basin</v>
      </c>
      <c r="D4578" s="97" t="s">
        <v>361</v>
      </c>
      <c r="E4578" s="83" t="s">
        <v>307</v>
      </c>
      <c r="F4578" s="82">
        <v>0.01</v>
      </c>
      <c r="G4578" s="81">
        <v>0</v>
      </c>
      <c r="H4578" s="80">
        <v>0</v>
      </c>
    </row>
    <row r="4579" spans="2:8" x14ac:dyDescent="0.6">
      <c r="B4579" s="75" t="s">
        <v>186</v>
      </c>
      <c r="C4579" s="75" t="str">
        <f t="shared" si="71"/>
        <v>Utah Piceance Basin</v>
      </c>
      <c r="D4579" s="97" t="s">
        <v>361</v>
      </c>
      <c r="E4579" s="83" t="s">
        <v>306</v>
      </c>
      <c r="F4579" s="82">
        <v>4.8513160161833309</v>
      </c>
      <c r="G4579" s="81">
        <v>0</v>
      </c>
      <c r="H4579" s="80">
        <v>0</v>
      </c>
    </row>
    <row r="4580" spans="2:8" x14ac:dyDescent="0.6">
      <c r="B4580" s="75" t="s">
        <v>186</v>
      </c>
      <c r="C4580" s="75" t="str">
        <f t="shared" si="71"/>
        <v>Utah Piceance Basin</v>
      </c>
      <c r="D4580" s="97" t="s">
        <v>361</v>
      </c>
      <c r="E4580" s="83" t="s">
        <v>305</v>
      </c>
      <c r="F4580" s="82">
        <v>4.8613160161833306</v>
      </c>
      <c r="G4580" s="81">
        <v>5.849974436443075</v>
      </c>
      <c r="H4580" s="80">
        <v>292.49872182215375</v>
      </c>
    </row>
    <row r="4581" spans="2:8" x14ac:dyDescent="0.6">
      <c r="B4581" s="75" t="s">
        <v>186</v>
      </c>
      <c r="C4581" s="75" t="str">
        <f t="shared" si="71"/>
        <v>Utah Piceance Basin</v>
      </c>
      <c r="D4581" s="97" t="s">
        <v>361</v>
      </c>
      <c r="E4581" s="83" t="s">
        <v>304</v>
      </c>
      <c r="F4581" s="82">
        <v>9.7026320323666617</v>
      </c>
      <c r="G4581" s="81">
        <v>0</v>
      </c>
      <c r="H4581" s="80">
        <v>0</v>
      </c>
    </row>
    <row r="4582" spans="2:8" x14ac:dyDescent="0.6">
      <c r="B4582" s="75" t="s">
        <v>186</v>
      </c>
      <c r="C4582" s="75" t="str">
        <f t="shared" si="71"/>
        <v>Utah Piceance Basin</v>
      </c>
      <c r="D4582" s="97" t="s">
        <v>361</v>
      </c>
      <c r="E4582" s="83" t="s">
        <v>303</v>
      </c>
      <c r="F4582" s="82">
        <v>9.7126320323666615</v>
      </c>
      <c r="G4582" s="81">
        <v>9.2581430738965533</v>
      </c>
      <c r="H4582" s="80">
        <v>462.90715369482763</v>
      </c>
    </row>
    <row r="4583" spans="2:8" x14ac:dyDescent="0.6">
      <c r="B4583" s="75" t="s">
        <v>186</v>
      </c>
      <c r="C4583" s="75" t="str">
        <f t="shared" si="71"/>
        <v>Utah Piceance Basin</v>
      </c>
      <c r="D4583" s="97" t="s">
        <v>361</v>
      </c>
      <c r="E4583" s="83" t="s">
        <v>302</v>
      </c>
      <c r="F4583" s="82">
        <v>14.553948048549994</v>
      </c>
      <c r="G4583" s="81">
        <v>0</v>
      </c>
      <c r="H4583" s="80">
        <v>0</v>
      </c>
    </row>
    <row r="4584" spans="2:8" x14ac:dyDescent="0.6">
      <c r="B4584" s="75" t="s">
        <v>186</v>
      </c>
      <c r="C4584" s="75" t="str">
        <f t="shared" si="71"/>
        <v>Utah Piceance Basin</v>
      </c>
      <c r="D4584" s="97" t="s">
        <v>361</v>
      </c>
      <c r="E4584" s="83" t="s">
        <v>301</v>
      </c>
      <c r="F4584" s="82">
        <v>14.563948048549994</v>
      </c>
      <c r="G4584" s="81">
        <v>1.6375242053761305</v>
      </c>
      <c r="H4584" s="80">
        <v>81.876210268806531</v>
      </c>
    </row>
    <row r="4585" spans="2:8" x14ac:dyDescent="0.6">
      <c r="B4585" s="75" t="s">
        <v>186</v>
      </c>
      <c r="C4585" s="75" t="str">
        <f t="shared" si="71"/>
        <v>Utah Piceance Basin</v>
      </c>
      <c r="D4585" s="97" t="s">
        <v>361</v>
      </c>
      <c r="E4585" s="83" t="s">
        <v>300</v>
      </c>
      <c r="F4585" s="82">
        <v>19.405264064733323</v>
      </c>
      <c r="G4585" s="81">
        <v>0</v>
      </c>
      <c r="H4585" s="80">
        <v>0</v>
      </c>
    </row>
    <row r="4586" spans="2:8" x14ac:dyDescent="0.6">
      <c r="B4586" s="75" t="s">
        <v>186</v>
      </c>
      <c r="C4586" s="75" t="str">
        <f t="shared" si="71"/>
        <v>Utah Piceance Basin</v>
      </c>
      <c r="D4586" s="97" t="s">
        <v>361</v>
      </c>
      <c r="E4586" s="83" t="s">
        <v>299</v>
      </c>
      <c r="F4586" s="82">
        <v>19.415264064733325</v>
      </c>
      <c r="G4586" s="81">
        <v>5.8405462215849011E-2</v>
      </c>
      <c r="H4586" s="80">
        <v>2.9202731107924502</v>
      </c>
    </row>
    <row r="4587" spans="2:8" x14ac:dyDescent="0.6">
      <c r="B4587" s="75" t="s">
        <v>186</v>
      </c>
      <c r="C4587" s="75" t="str">
        <f t="shared" si="71"/>
        <v>Utah Piceance Basin</v>
      </c>
      <c r="D4587" s="97" t="s">
        <v>361</v>
      </c>
      <c r="E4587" s="83" t="s">
        <v>298</v>
      </c>
      <c r="F4587" s="82">
        <v>24.256580080916656</v>
      </c>
      <c r="G4587" s="81">
        <v>0</v>
      </c>
      <c r="H4587" s="80">
        <v>0</v>
      </c>
    </row>
    <row r="4588" spans="2:8" x14ac:dyDescent="0.6">
      <c r="B4588" s="75" t="s">
        <v>186</v>
      </c>
      <c r="C4588" s="75" t="str">
        <f t="shared" si="71"/>
        <v>Utah Piceance Basin</v>
      </c>
      <c r="D4588" s="97" t="s">
        <v>361</v>
      </c>
      <c r="E4588" s="83" t="s">
        <v>297</v>
      </c>
      <c r="F4588" s="82">
        <v>24.266580080916658</v>
      </c>
      <c r="G4588" s="81">
        <v>0.25215555035983683</v>
      </c>
      <c r="H4588" s="80">
        <v>12.607777517991842</v>
      </c>
    </row>
    <row r="4589" spans="2:8" x14ac:dyDescent="0.6">
      <c r="B4589" s="75" t="s">
        <v>186</v>
      </c>
      <c r="C4589" s="75" t="str">
        <f t="shared" si="71"/>
        <v>Utah Piceance Basin</v>
      </c>
      <c r="D4589" s="97" t="s">
        <v>361</v>
      </c>
      <c r="E4589" s="83" t="s">
        <v>296</v>
      </c>
      <c r="F4589" s="82">
        <v>29.107896097099989</v>
      </c>
      <c r="G4589" s="81">
        <v>0</v>
      </c>
      <c r="H4589" s="80">
        <v>0</v>
      </c>
    </row>
    <row r="4590" spans="2:8" x14ac:dyDescent="0.6">
      <c r="B4590" s="75" t="s">
        <v>186</v>
      </c>
      <c r="C4590" s="75" t="str">
        <f t="shared" si="71"/>
        <v>Utah Piceance Basin</v>
      </c>
      <c r="D4590" s="97" t="s">
        <v>361</v>
      </c>
      <c r="E4590" s="83" t="s">
        <v>295</v>
      </c>
      <c r="F4590" s="82">
        <v>29.11789609709999</v>
      </c>
      <c r="G4590" s="81">
        <v>2.6994352983192003E-2</v>
      </c>
      <c r="H4590" s="80">
        <v>1.3497176491596001</v>
      </c>
    </row>
    <row r="4591" spans="2:8" x14ac:dyDescent="0.6">
      <c r="B4591" s="75" t="s">
        <v>186</v>
      </c>
      <c r="C4591" s="75" t="str">
        <f t="shared" si="71"/>
        <v>Utah Piceance Basin</v>
      </c>
      <c r="D4591" s="97" t="s">
        <v>361</v>
      </c>
      <c r="E4591" s="83" t="s">
        <v>294</v>
      </c>
      <c r="F4591" s="82">
        <v>33.959212113283321</v>
      </c>
      <c r="G4591" s="81">
        <v>0</v>
      </c>
      <c r="H4591" s="80">
        <v>0</v>
      </c>
    </row>
    <row r="4592" spans="2:8" x14ac:dyDescent="0.6">
      <c r="B4592" s="75" t="s">
        <v>186</v>
      </c>
      <c r="C4592" s="75" t="str">
        <f t="shared" si="71"/>
        <v>Utah Piceance Basin</v>
      </c>
      <c r="D4592" s="97" t="s">
        <v>361</v>
      </c>
      <c r="E4592" s="83" t="s">
        <v>293</v>
      </c>
      <c r="F4592" s="82">
        <v>33.969212113283319</v>
      </c>
      <c r="G4592" s="81">
        <v>0</v>
      </c>
      <c r="H4592" s="80">
        <v>0</v>
      </c>
    </row>
    <row r="4593" spans="2:8" x14ac:dyDescent="0.6">
      <c r="B4593" s="75" t="s">
        <v>186</v>
      </c>
      <c r="C4593" s="75" t="str">
        <f t="shared" si="71"/>
        <v>Utah Piceance Basin</v>
      </c>
      <c r="D4593" s="97" t="s">
        <v>361</v>
      </c>
      <c r="E4593" s="83" t="s">
        <v>292</v>
      </c>
      <c r="F4593" s="82">
        <v>38.810528129466647</v>
      </c>
      <c r="G4593" s="81">
        <v>0</v>
      </c>
      <c r="H4593" s="80">
        <v>0</v>
      </c>
    </row>
    <row r="4594" spans="2:8" x14ac:dyDescent="0.6">
      <c r="B4594" s="75" t="s">
        <v>186</v>
      </c>
      <c r="C4594" s="75" t="str">
        <f t="shared" si="71"/>
        <v>Utah Piceance Basin</v>
      </c>
      <c r="D4594" s="97" t="s">
        <v>361</v>
      </c>
      <c r="E4594" s="83" t="s">
        <v>291</v>
      </c>
      <c r="F4594" s="82">
        <v>38.820528129466645</v>
      </c>
      <c r="G4594" s="81">
        <v>0</v>
      </c>
      <c r="H4594" s="80">
        <v>0</v>
      </c>
    </row>
    <row r="4595" spans="2:8" x14ac:dyDescent="0.6">
      <c r="B4595" s="75" t="s">
        <v>186</v>
      </c>
      <c r="C4595" s="75" t="str">
        <f t="shared" si="71"/>
        <v>Utah Piceance Basin</v>
      </c>
      <c r="D4595" s="97" t="s">
        <v>361</v>
      </c>
      <c r="E4595" s="83" t="s">
        <v>290</v>
      </c>
      <c r="F4595" s="82">
        <v>43.66184414564998</v>
      </c>
      <c r="G4595" s="81">
        <v>0</v>
      </c>
      <c r="H4595" s="80">
        <v>0</v>
      </c>
    </row>
    <row r="4596" spans="2:8" x14ac:dyDescent="0.6">
      <c r="B4596" s="75" t="s">
        <v>186</v>
      </c>
      <c r="C4596" s="75" t="str">
        <f t="shared" si="71"/>
        <v>Utah Piceance Basin</v>
      </c>
      <c r="D4596" s="97" t="s">
        <v>361</v>
      </c>
      <c r="E4596" s="83" t="s">
        <v>289</v>
      </c>
      <c r="F4596" s="82">
        <v>43.671844145649978</v>
      </c>
      <c r="G4596" s="81">
        <v>2.309478369406201E-2</v>
      </c>
      <c r="H4596" s="80">
        <v>1.1547391847031003</v>
      </c>
    </row>
    <row r="4597" spans="2:8" x14ac:dyDescent="0.6">
      <c r="B4597" s="75" t="s">
        <v>186</v>
      </c>
      <c r="C4597" s="75" t="str">
        <f t="shared" si="71"/>
        <v>Utah Piceance Basin</v>
      </c>
      <c r="D4597" s="97" t="s">
        <v>361</v>
      </c>
      <c r="E4597" s="83" t="s">
        <v>288</v>
      </c>
      <c r="F4597" s="82">
        <v>48.513160161833312</v>
      </c>
      <c r="G4597" s="81">
        <v>0</v>
      </c>
      <c r="H4597" s="80">
        <v>0</v>
      </c>
    </row>
    <row r="4598" spans="2:8" x14ac:dyDescent="0.6">
      <c r="B4598" s="75" t="s">
        <v>186</v>
      </c>
      <c r="C4598" s="75" t="str">
        <f t="shared" si="71"/>
        <v>Utah Piceance Basin</v>
      </c>
      <c r="D4598" s="97" t="s">
        <v>361</v>
      </c>
      <c r="E4598" s="83" t="s">
        <v>287</v>
      </c>
      <c r="F4598" s="82">
        <v>48.52316016183331</v>
      </c>
      <c r="G4598" s="81">
        <v>0</v>
      </c>
      <c r="H4598" s="80">
        <v>0</v>
      </c>
    </row>
    <row r="4599" spans="2:8" x14ac:dyDescent="0.6">
      <c r="B4599" s="75" t="s">
        <v>186</v>
      </c>
      <c r="C4599" s="75" t="str">
        <f t="shared" si="71"/>
        <v>Utah Piceance Basin</v>
      </c>
      <c r="D4599" s="97" t="s">
        <v>361</v>
      </c>
      <c r="E4599" s="83" t="s">
        <v>286</v>
      </c>
      <c r="F4599" s="82">
        <v>53.364476178016645</v>
      </c>
      <c r="G4599" s="81">
        <v>0</v>
      </c>
      <c r="H4599" s="80">
        <v>0</v>
      </c>
    </row>
    <row r="4600" spans="2:8" x14ac:dyDescent="0.6">
      <c r="B4600" s="75" t="s">
        <v>186</v>
      </c>
      <c r="C4600" s="75" t="str">
        <f t="shared" si="71"/>
        <v>Utah Piceance Basin</v>
      </c>
      <c r="D4600" s="97" t="s">
        <v>361</v>
      </c>
      <c r="E4600" s="83" t="s">
        <v>285</v>
      </c>
      <c r="F4600" s="82">
        <v>53.374476178016643</v>
      </c>
      <c r="G4600" s="81">
        <v>0</v>
      </c>
      <c r="H4600" s="80">
        <v>0</v>
      </c>
    </row>
    <row r="4601" spans="2:8" x14ac:dyDescent="0.6">
      <c r="B4601" s="75" t="s">
        <v>186</v>
      </c>
      <c r="C4601" s="75" t="str">
        <f t="shared" si="71"/>
        <v>Utah Piceance Basin</v>
      </c>
      <c r="D4601" s="97" t="s">
        <v>361</v>
      </c>
      <c r="E4601" s="83" t="s">
        <v>284</v>
      </c>
      <c r="F4601" s="82">
        <v>58.215792194199977</v>
      </c>
      <c r="G4601" s="81">
        <v>0</v>
      </c>
      <c r="H4601" s="80">
        <v>0</v>
      </c>
    </row>
    <row r="4602" spans="2:8" ht="13.75" thickBot="1" x14ac:dyDescent="0.75">
      <c r="B4602" s="75" t="s">
        <v>186</v>
      </c>
      <c r="C4602" s="75" t="str">
        <f t="shared" si="71"/>
        <v>Utah Piceance Basin</v>
      </c>
      <c r="D4602" s="98" t="s">
        <v>361</v>
      </c>
      <c r="E4602" s="79" t="s">
        <v>282</v>
      </c>
      <c r="F4602" s="78">
        <v>58.225792194199975</v>
      </c>
      <c r="G4602" s="77">
        <v>0</v>
      </c>
      <c r="H4602" s="76">
        <v>0</v>
      </c>
    </row>
    <row r="4603" spans="2:8" x14ac:dyDescent="0.6">
      <c r="B4603" s="75" t="s">
        <v>186</v>
      </c>
      <c r="C4603" s="75" t="str">
        <f t="shared" si="71"/>
        <v>Utah Plateau Sedimentary Prov</v>
      </c>
      <c r="D4603" s="96" t="s">
        <v>360</v>
      </c>
      <c r="E4603" s="87" t="s">
        <v>320</v>
      </c>
      <c r="F4603" s="86">
        <v>-29.107896097099989</v>
      </c>
      <c r="G4603" s="85">
        <v>0</v>
      </c>
      <c r="H4603" s="84">
        <v>0</v>
      </c>
    </row>
    <row r="4604" spans="2:8" x14ac:dyDescent="0.6">
      <c r="B4604" s="75" t="s">
        <v>186</v>
      </c>
      <c r="C4604" s="75" t="str">
        <f t="shared" si="71"/>
        <v>Utah Plateau Sedimentary Prov</v>
      </c>
      <c r="D4604" s="97" t="s">
        <v>360</v>
      </c>
      <c r="E4604" s="83" t="s">
        <v>319</v>
      </c>
      <c r="F4604" s="82">
        <v>-29.097896097099987</v>
      </c>
      <c r="G4604" s="81">
        <v>0</v>
      </c>
      <c r="H4604" s="80">
        <v>0</v>
      </c>
    </row>
    <row r="4605" spans="2:8" x14ac:dyDescent="0.6">
      <c r="B4605" s="75" t="s">
        <v>186</v>
      </c>
      <c r="C4605" s="75" t="str">
        <f t="shared" si="71"/>
        <v>Utah Plateau Sedimentary Prov</v>
      </c>
      <c r="D4605" s="97" t="s">
        <v>360</v>
      </c>
      <c r="E4605" s="83" t="s">
        <v>318</v>
      </c>
      <c r="F4605" s="82">
        <v>-24.256580080916656</v>
      </c>
      <c r="G4605" s="81">
        <v>0</v>
      </c>
      <c r="H4605" s="80">
        <v>0</v>
      </c>
    </row>
    <row r="4606" spans="2:8" x14ac:dyDescent="0.6">
      <c r="B4606" s="75" t="s">
        <v>186</v>
      </c>
      <c r="C4606" s="75" t="str">
        <f t="shared" si="71"/>
        <v>Utah Plateau Sedimentary Prov</v>
      </c>
      <c r="D4606" s="97" t="s">
        <v>360</v>
      </c>
      <c r="E4606" s="83" t="s">
        <v>317</v>
      </c>
      <c r="F4606" s="82">
        <v>-24.246580080916655</v>
      </c>
      <c r="G4606" s="81">
        <v>0</v>
      </c>
      <c r="H4606" s="80">
        <v>0</v>
      </c>
    </row>
    <row r="4607" spans="2:8" x14ac:dyDescent="0.6">
      <c r="B4607" s="75" t="s">
        <v>186</v>
      </c>
      <c r="C4607" s="75" t="str">
        <f t="shared" si="71"/>
        <v>Utah Plateau Sedimentary Prov</v>
      </c>
      <c r="D4607" s="97" t="s">
        <v>360</v>
      </c>
      <c r="E4607" s="83" t="s">
        <v>316</v>
      </c>
      <c r="F4607" s="82">
        <v>-19.405264064733323</v>
      </c>
      <c r="G4607" s="81">
        <v>0</v>
      </c>
      <c r="H4607" s="80">
        <v>0</v>
      </c>
    </row>
    <row r="4608" spans="2:8" x14ac:dyDescent="0.6">
      <c r="B4608" s="75" t="s">
        <v>186</v>
      </c>
      <c r="C4608" s="75" t="str">
        <f t="shared" si="71"/>
        <v>Utah Plateau Sedimentary Prov</v>
      </c>
      <c r="D4608" s="97" t="s">
        <v>360</v>
      </c>
      <c r="E4608" s="83" t="s">
        <v>315</v>
      </c>
      <c r="F4608" s="82">
        <v>-19.395264064733322</v>
      </c>
      <c r="G4608" s="81">
        <v>0</v>
      </c>
      <c r="H4608" s="80">
        <v>0</v>
      </c>
    </row>
    <row r="4609" spans="2:8" x14ac:dyDescent="0.6">
      <c r="B4609" s="75" t="s">
        <v>186</v>
      </c>
      <c r="C4609" s="75" t="str">
        <f t="shared" si="71"/>
        <v>Utah Plateau Sedimentary Prov</v>
      </c>
      <c r="D4609" s="97" t="s">
        <v>360</v>
      </c>
      <c r="E4609" s="83" t="s">
        <v>314</v>
      </c>
      <c r="F4609" s="82">
        <v>-14.553948048549994</v>
      </c>
      <c r="G4609" s="81">
        <v>0</v>
      </c>
      <c r="H4609" s="80">
        <v>0</v>
      </c>
    </row>
    <row r="4610" spans="2:8" x14ac:dyDescent="0.6">
      <c r="B4610" s="75" t="s">
        <v>186</v>
      </c>
      <c r="C4610" s="75" t="str">
        <f t="shared" si="71"/>
        <v>Utah Plateau Sedimentary Prov</v>
      </c>
      <c r="D4610" s="97" t="s">
        <v>360</v>
      </c>
      <c r="E4610" s="83" t="s">
        <v>313</v>
      </c>
      <c r="F4610" s="82">
        <v>-14.543948048549995</v>
      </c>
      <c r="G4610" s="81">
        <v>0</v>
      </c>
      <c r="H4610" s="80">
        <v>0</v>
      </c>
    </row>
    <row r="4611" spans="2:8" x14ac:dyDescent="0.6">
      <c r="B4611" s="75" t="s">
        <v>186</v>
      </c>
      <c r="C4611" s="75" t="str">
        <f t="shared" si="71"/>
        <v>Utah Plateau Sedimentary Prov</v>
      </c>
      <c r="D4611" s="97" t="s">
        <v>360</v>
      </c>
      <c r="E4611" s="83" t="s">
        <v>312</v>
      </c>
      <c r="F4611" s="82">
        <v>-9.7026320323666617</v>
      </c>
      <c r="G4611" s="81">
        <v>0</v>
      </c>
      <c r="H4611" s="80">
        <v>0</v>
      </c>
    </row>
    <row r="4612" spans="2:8" x14ac:dyDescent="0.6">
      <c r="B4612" s="75" t="s">
        <v>186</v>
      </c>
      <c r="C4612" s="75" t="str">
        <f t="shared" si="71"/>
        <v>Utah Plateau Sedimentary Prov</v>
      </c>
      <c r="D4612" s="97" t="s">
        <v>360</v>
      </c>
      <c r="E4612" s="83" t="s">
        <v>311</v>
      </c>
      <c r="F4612" s="82">
        <v>-9.6926320323666619</v>
      </c>
      <c r="G4612" s="81">
        <v>0</v>
      </c>
      <c r="H4612" s="80">
        <v>0</v>
      </c>
    </row>
    <row r="4613" spans="2:8" x14ac:dyDescent="0.6">
      <c r="B4613" s="75" t="s">
        <v>186</v>
      </c>
      <c r="C4613" s="75" t="str">
        <f t="shared" ref="C4613:C4676" si="72">IF(D4613="",C4612,D4613)</f>
        <v>Utah Plateau Sedimentary Prov</v>
      </c>
      <c r="D4613" s="97" t="s">
        <v>360</v>
      </c>
      <c r="E4613" s="83" t="s">
        <v>310</v>
      </c>
      <c r="F4613" s="82">
        <v>-4.8513160161833309</v>
      </c>
      <c r="G4613" s="81">
        <v>0</v>
      </c>
      <c r="H4613" s="80">
        <v>0</v>
      </c>
    </row>
    <row r="4614" spans="2:8" x14ac:dyDescent="0.6">
      <c r="B4614" s="75" t="s">
        <v>186</v>
      </c>
      <c r="C4614" s="75" t="str">
        <f t="shared" si="72"/>
        <v>Utah Plateau Sedimentary Prov</v>
      </c>
      <c r="D4614" s="97" t="s">
        <v>360</v>
      </c>
      <c r="E4614" s="83" t="s">
        <v>309</v>
      </c>
      <c r="F4614" s="82">
        <v>-4.8413160161833311</v>
      </c>
      <c r="G4614" s="81">
        <v>0</v>
      </c>
      <c r="H4614" s="80">
        <v>0</v>
      </c>
    </row>
    <row r="4615" spans="2:8" x14ac:dyDescent="0.6">
      <c r="B4615" s="75" t="s">
        <v>186</v>
      </c>
      <c r="C4615" s="75" t="str">
        <f t="shared" si="72"/>
        <v>Utah Plateau Sedimentary Prov</v>
      </c>
      <c r="D4615" s="97" t="s">
        <v>360</v>
      </c>
      <c r="E4615" s="83" t="s">
        <v>308</v>
      </c>
      <c r="F4615" s="82">
        <v>0</v>
      </c>
      <c r="G4615" s="81">
        <v>0</v>
      </c>
      <c r="H4615" s="80">
        <v>0</v>
      </c>
    </row>
    <row r="4616" spans="2:8" x14ac:dyDescent="0.6">
      <c r="B4616" s="75" t="s">
        <v>186</v>
      </c>
      <c r="C4616" s="75" t="str">
        <f t="shared" si="72"/>
        <v>Utah Plateau Sedimentary Prov</v>
      </c>
      <c r="D4616" s="97" t="s">
        <v>360</v>
      </c>
      <c r="E4616" s="83" t="s">
        <v>307</v>
      </c>
      <c r="F4616" s="82">
        <v>0.01</v>
      </c>
      <c r="G4616" s="81">
        <v>0</v>
      </c>
      <c r="H4616" s="80">
        <v>0</v>
      </c>
    </row>
    <row r="4617" spans="2:8" x14ac:dyDescent="0.6">
      <c r="B4617" s="75" t="s">
        <v>186</v>
      </c>
      <c r="C4617" s="75" t="str">
        <f t="shared" si="72"/>
        <v>Utah Plateau Sedimentary Prov</v>
      </c>
      <c r="D4617" s="97" t="s">
        <v>360</v>
      </c>
      <c r="E4617" s="83" t="s">
        <v>306</v>
      </c>
      <c r="F4617" s="82">
        <v>4.8513160161833309</v>
      </c>
      <c r="G4617" s="81">
        <v>0</v>
      </c>
      <c r="H4617" s="80">
        <v>0</v>
      </c>
    </row>
    <row r="4618" spans="2:8" x14ac:dyDescent="0.6">
      <c r="B4618" s="75" t="s">
        <v>186</v>
      </c>
      <c r="C4618" s="75" t="str">
        <f t="shared" si="72"/>
        <v>Utah Plateau Sedimentary Prov</v>
      </c>
      <c r="D4618" s="97" t="s">
        <v>360</v>
      </c>
      <c r="E4618" s="83" t="s">
        <v>305</v>
      </c>
      <c r="F4618" s="82">
        <v>4.8613160161833306</v>
      </c>
      <c r="G4618" s="81">
        <v>2.1465868961890004</v>
      </c>
      <c r="H4618" s="80">
        <v>107.32934480945002</v>
      </c>
    </row>
    <row r="4619" spans="2:8" x14ac:dyDescent="0.6">
      <c r="B4619" s="75" t="s">
        <v>186</v>
      </c>
      <c r="C4619" s="75" t="str">
        <f t="shared" si="72"/>
        <v>Utah Plateau Sedimentary Prov</v>
      </c>
      <c r="D4619" s="97" t="s">
        <v>360</v>
      </c>
      <c r="E4619" s="83" t="s">
        <v>304</v>
      </c>
      <c r="F4619" s="82">
        <v>9.7026320323666617</v>
      </c>
      <c r="G4619" s="81">
        <v>0</v>
      </c>
      <c r="H4619" s="80">
        <v>0</v>
      </c>
    </row>
    <row r="4620" spans="2:8" x14ac:dyDescent="0.6">
      <c r="B4620" s="75" t="s">
        <v>186</v>
      </c>
      <c r="C4620" s="75" t="str">
        <f t="shared" si="72"/>
        <v>Utah Plateau Sedimentary Prov</v>
      </c>
      <c r="D4620" s="97" t="s">
        <v>360</v>
      </c>
      <c r="E4620" s="83" t="s">
        <v>303</v>
      </c>
      <c r="F4620" s="82">
        <v>9.7126320323666615</v>
      </c>
      <c r="G4620" s="81">
        <v>9.6598450314132833E-2</v>
      </c>
      <c r="H4620" s="80">
        <v>4.8299225157066417</v>
      </c>
    </row>
    <row r="4621" spans="2:8" x14ac:dyDescent="0.6">
      <c r="B4621" s="75" t="s">
        <v>186</v>
      </c>
      <c r="C4621" s="75" t="str">
        <f t="shared" si="72"/>
        <v>Utah Plateau Sedimentary Prov</v>
      </c>
      <c r="D4621" s="97" t="s">
        <v>360</v>
      </c>
      <c r="E4621" s="83" t="s">
        <v>302</v>
      </c>
      <c r="F4621" s="82">
        <v>14.553948048549994</v>
      </c>
      <c r="G4621" s="81">
        <v>0</v>
      </c>
      <c r="H4621" s="80">
        <v>0</v>
      </c>
    </row>
    <row r="4622" spans="2:8" x14ac:dyDescent="0.6">
      <c r="B4622" s="75" t="s">
        <v>186</v>
      </c>
      <c r="C4622" s="75" t="str">
        <f t="shared" si="72"/>
        <v>Utah Plateau Sedimentary Prov</v>
      </c>
      <c r="D4622" s="97" t="s">
        <v>360</v>
      </c>
      <c r="E4622" s="83" t="s">
        <v>301</v>
      </c>
      <c r="F4622" s="82">
        <v>14.563948048549994</v>
      </c>
      <c r="G4622" s="81">
        <v>0</v>
      </c>
      <c r="H4622" s="80">
        <v>0</v>
      </c>
    </row>
    <row r="4623" spans="2:8" x14ac:dyDescent="0.6">
      <c r="B4623" s="75" t="s">
        <v>186</v>
      </c>
      <c r="C4623" s="75" t="str">
        <f t="shared" si="72"/>
        <v>Utah Plateau Sedimentary Prov</v>
      </c>
      <c r="D4623" s="97" t="s">
        <v>360</v>
      </c>
      <c r="E4623" s="83" t="s">
        <v>300</v>
      </c>
      <c r="F4623" s="82">
        <v>19.405264064733323</v>
      </c>
      <c r="G4623" s="81">
        <v>0</v>
      </c>
      <c r="H4623" s="80">
        <v>0</v>
      </c>
    </row>
    <row r="4624" spans="2:8" x14ac:dyDescent="0.6">
      <c r="B4624" s="75" t="s">
        <v>186</v>
      </c>
      <c r="C4624" s="75" t="str">
        <f t="shared" si="72"/>
        <v>Utah Plateau Sedimentary Prov</v>
      </c>
      <c r="D4624" s="97" t="s">
        <v>360</v>
      </c>
      <c r="E4624" s="83" t="s">
        <v>299</v>
      </c>
      <c r="F4624" s="82">
        <v>19.415264064733325</v>
      </c>
      <c r="G4624" s="81">
        <v>0</v>
      </c>
      <c r="H4624" s="80">
        <v>0</v>
      </c>
    </row>
    <row r="4625" spans="2:8" x14ac:dyDescent="0.6">
      <c r="B4625" s="75" t="s">
        <v>186</v>
      </c>
      <c r="C4625" s="75" t="str">
        <f t="shared" si="72"/>
        <v>Utah Plateau Sedimentary Prov</v>
      </c>
      <c r="D4625" s="97" t="s">
        <v>360</v>
      </c>
      <c r="E4625" s="83" t="s">
        <v>298</v>
      </c>
      <c r="F4625" s="82">
        <v>24.256580080916656</v>
      </c>
      <c r="G4625" s="81">
        <v>0</v>
      </c>
      <c r="H4625" s="80">
        <v>0</v>
      </c>
    </row>
    <row r="4626" spans="2:8" x14ac:dyDescent="0.6">
      <c r="B4626" s="75" t="s">
        <v>186</v>
      </c>
      <c r="C4626" s="75" t="str">
        <f t="shared" si="72"/>
        <v>Utah Plateau Sedimentary Prov</v>
      </c>
      <c r="D4626" s="97" t="s">
        <v>360</v>
      </c>
      <c r="E4626" s="83" t="s">
        <v>297</v>
      </c>
      <c r="F4626" s="82">
        <v>24.266580080916658</v>
      </c>
      <c r="G4626" s="81">
        <v>0</v>
      </c>
      <c r="H4626" s="80">
        <v>0</v>
      </c>
    </row>
    <row r="4627" spans="2:8" x14ac:dyDescent="0.6">
      <c r="B4627" s="75" t="s">
        <v>186</v>
      </c>
      <c r="C4627" s="75" t="str">
        <f t="shared" si="72"/>
        <v>Utah Plateau Sedimentary Prov</v>
      </c>
      <c r="D4627" s="97" t="s">
        <v>360</v>
      </c>
      <c r="E4627" s="83" t="s">
        <v>296</v>
      </c>
      <c r="F4627" s="82">
        <v>29.107896097099989</v>
      </c>
      <c r="G4627" s="81">
        <v>0</v>
      </c>
      <c r="H4627" s="80">
        <v>0</v>
      </c>
    </row>
    <row r="4628" spans="2:8" x14ac:dyDescent="0.6">
      <c r="B4628" s="75" t="s">
        <v>186</v>
      </c>
      <c r="C4628" s="75" t="str">
        <f t="shared" si="72"/>
        <v>Utah Plateau Sedimentary Prov</v>
      </c>
      <c r="D4628" s="97" t="s">
        <v>360</v>
      </c>
      <c r="E4628" s="83" t="s">
        <v>295</v>
      </c>
      <c r="F4628" s="82">
        <v>29.11789609709999</v>
      </c>
      <c r="G4628" s="81">
        <v>0</v>
      </c>
      <c r="H4628" s="80">
        <v>0</v>
      </c>
    </row>
    <row r="4629" spans="2:8" x14ac:dyDescent="0.6">
      <c r="B4629" s="75" t="s">
        <v>186</v>
      </c>
      <c r="C4629" s="75" t="str">
        <f t="shared" si="72"/>
        <v>Utah Plateau Sedimentary Prov</v>
      </c>
      <c r="D4629" s="97" t="s">
        <v>360</v>
      </c>
      <c r="E4629" s="83" t="s">
        <v>294</v>
      </c>
      <c r="F4629" s="82">
        <v>33.959212113283321</v>
      </c>
      <c r="G4629" s="81">
        <v>0</v>
      </c>
      <c r="H4629" s="80">
        <v>0</v>
      </c>
    </row>
    <row r="4630" spans="2:8" x14ac:dyDescent="0.6">
      <c r="B4630" s="75" t="s">
        <v>186</v>
      </c>
      <c r="C4630" s="75" t="str">
        <f t="shared" si="72"/>
        <v>Utah Plateau Sedimentary Prov</v>
      </c>
      <c r="D4630" s="97" t="s">
        <v>360</v>
      </c>
      <c r="E4630" s="83" t="s">
        <v>293</v>
      </c>
      <c r="F4630" s="82">
        <v>33.969212113283319</v>
      </c>
      <c r="G4630" s="81">
        <v>0</v>
      </c>
      <c r="H4630" s="80">
        <v>0</v>
      </c>
    </row>
    <row r="4631" spans="2:8" x14ac:dyDescent="0.6">
      <c r="B4631" s="75" t="s">
        <v>186</v>
      </c>
      <c r="C4631" s="75" t="str">
        <f t="shared" si="72"/>
        <v>Utah Plateau Sedimentary Prov</v>
      </c>
      <c r="D4631" s="97" t="s">
        <v>360</v>
      </c>
      <c r="E4631" s="83" t="s">
        <v>292</v>
      </c>
      <c r="F4631" s="82">
        <v>38.810528129466647</v>
      </c>
      <c r="G4631" s="81">
        <v>0</v>
      </c>
      <c r="H4631" s="80">
        <v>0</v>
      </c>
    </row>
    <row r="4632" spans="2:8" x14ac:dyDescent="0.6">
      <c r="B4632" s="75" t="s">
        <v>186</v>
      </c>
      <c r="C4632" s="75" t="str">
        <f t="shared" si="72"/>
        <v>Utah Plateau Sedimentary Prov</v>
      </c>
      <c r="D4632" s="97" t="s">
        <v>360</v>
      </c>
      <c r="E4632" s="83" t="s">
        <v>291</v>
      </c>
      <c r="F4632" s="82">
        <v>38.820528129466645</v>
      </c>
      <c r="G4632" s="81">
        <v>0</v>
      </c>
      <c r="H4632" s="80">
        <v>0</v>
      </c>
    </row>
    <row r="4633" spans="2:8" x14ac:dyDescent="0.6">
      <c r="B4633" s="75" t="s">
        <v>186</v>
      </c>
      <c r="C4633" s="75" t="str">
        <f t="shared" si="72"/>
        <v>Utah Plateau Sedimentary Prov</v>
      </c>
      <c r="D4633" s="97" t="s">
        <v>360</v>
      </c>
      <c r="E4633" s="83" t="s">
        <v>290</v>
      </c>
      <c r="F4633" s="82">
        <v>43.66184414564998</v>
      </c>
      <c r="G4633" s="81">
        <v>0</v>
      </c>
      <c r="H4633" s="80">
        <v>0</v>
      </c>
    </row>
    <row r="4634" spans="2:8" x14ac:dyDescent="0.6">
      <c r="B4634" s="75" t="s">
        <v>186</v>
      </c>
      <c r="C4634" s="75" t="str">
        <f t="shared" si="72"/>
        <v>Utah Plateau Sedimentary Prov</v>
      </c>
      <c r="D4634" s="97" t="s">
        <v>360</v>
      </c>
      <c r="E4634" s="83" t="s">
        <v>289</v>
      </c>
      <c r="F4634" s="82">
        <v>43.671844145649978</v>
      </c>
      <c r="G4634" s="81">
        <v>0</v>
      </c>
      <c r="H4634" s="80">
        <v>0</v>
      </c>
    </row>
    <row r="4635" spans="2:8" x14ac:dyDescent="0.6">
      <c r="B4635" s="75" t="s">
        <v>186</v>
      </c>
      <c r="C4635" s="75" t="str">
        <f t="shared" si="72"/>
        <v>Utah Plateau Sedimentary Prov</v>
      </c>
      <c r="D4635" s="97" t="s">
        <v>360</v>
      </c>
      <c r="E4635" s="83" t="s">
        <v>288</v>
      </c>
      <c r="F4635" s="82">
        <v>48.513160161833312</v>
      </c>
      <c r="G4635" s="81">
        <v>0</v>
      </c>
      <c r="H4635" s="80">
        <v>0</v>
      </c>
    </row>
    <row r="4636" spans="2:8" x14ac:dyDescent="0.6">
      <c r="B4636" s="75" t="s">
        <v>186</v>
      </c>
      <c r="C4636" s="75" t="str">
        <f t="shared" si="72"/>
        <v>Utah Plateau Sedimentary Prov</v>
      </c>
      <c r="D4636" s="97" t="s">
        <v>360</v>
      </c>
      <c r="E4636" s="83" t="s">
        <v>287</v>
      </c>
      <c r="F4636" s="82">
        <v>48.52316016183331</v>
      </c>
      <c r="G4636" s="81">
        <v>0</v>
      </c>
      <c r="H4636" s="80">
        <v>0</v>
      </c>
    </row>
    <row r="4637" spans="2:8" x14ac:dyDescent="0.6">
      <c r="B4637" s="75" t="s">
        <v>186</v>
      </c>
      <c r="C4637" s="75" t="str">
        <f t="shared" si="72"/>
        <v>Utah Plateau Sedimentary Prov</v>
      </c>
      <c r="D4637" s="97" t="s">
        <v>360</v>
      </c>
      <c r="E4637" s="83" t="s">
        <v>286</v>
      </c>
      <c r="F4637" s="82">
        <v>53.364476178016645</v>
      </c>
      <c r="G4637" s="81">
        <v>0</v>
      </c>
      <c r="H4637" s="80">
        <v>0</v>
      </c>
    </row>
    <row r="4638" spans="2:8" x14ac:dyDescent="0.6">
      <c r="B4638" s="75" t="s">
        <v>186</v>
      </c>
      <c r="C4638" s="75" t="str">
        <f t="shared" si="72"/>
        <v>Utah Plateau Sedimentary Prov</v>
      </c>
      <c r="D4638" s="97" t="s">
        <v>360</v>
      </c>
      <c r="E4638" s="83" t="s">
        <v>285</v>
      </c>
      <c r="F4638" s="82">
        <v>53.374476178016643</v>
      </c>
      <c r="G4638" s="81">
        <v>0</v>
      </c>
      <c r="H4638" s="80">
        <v>0</v>
      </c>
    </row>
    <row r="4639" spans="2:8" x14ac:dyDescent="0.6">
      <c r="B4639" s="75" t="s">
        <v>186</v>
      </c>
      <c r="C4639" s="75" t="str">
        <f t="shared" si="72"/>
        <v>Utah Plateau Sedimentary Prov</v>
      </c>
      <c r="D4639" s="97" t="s">
        <v>360</v>
      </c>
      <c r="E4639" s="83" t="s">
        <v>284</v>
      </c>
      <c r="F4639" s="82">
        <v>58.215792194199977</v>
      </c>
      <c r="G4639" s="81">
        <v>0</v>
      </c>
      <c r="H4639" s="80">
        <v>0</v>
      </c>
    </row>
    <row r="4640" spans="2:8" ht="13.75" thickBot="1" x14ac:dyDescent="0.75">
      <c r="B4640" s="75" t="s">
        <v>186</v>
      </c>
      <c r="C4640" s="75" t="str">
        <f t="shared" si="72"/>
        <v>Utah Plateau Sedimentary Prov</v>
      </c>
      <c r="D4640" s="98" t="s">
        <v>360</v>
      </c>
      <c r="E4640" s="79" t="s">
        <v>282</v>
      </c>
      <c r="F4640" s="78">
        <v>58.225792194199975</v>
      </c>
      <c r="G4640" s="77">
        <v>0</v>
      </c>
      <c r="H4640" s="76">
        <v>0</v>
      </c>
    </row>
    <row r="4641" spans="2:8" x14ac:dyDescent="0.6">
      <c r="B4641" s="75" t="s">
        <v>186</v>
      </c>
      <c r="C4641" s="75" t="str">
        <f t="shared" si="72"/>
        <v>Utah Uinta Basin</v>
      </c>
      <c r="D4641" s="96" t="s">
        <v>359</v>
      </c>
      <c r="E4641" s="87" t="s">
        <v>320</v>
      </c>
      <c r="F4641" s="86">
        <v>-29.107896097099989</v>
      </c>
      <c r="G4641" s="85">
        <v>1.098869091473005</v>
      </c>
      <c r="H4641" s="84">
        <v>54.943454573650257</v>
      </c>
    </row>
    <row r="4642" spans="2:8" x14ac:dyDescent="0.6">
      <c r="B4642" s="75" t="s">
        <v>186</v>
      </c>
      <c r="C4642" s="75" t="str">
        <f t="shared" si="72"/>
        <v>Utah Uinta Basin</v>
      </c>
      <c r="D4642" s="97" t="s">
        <v>359</v>
      </c>
      <c r="E4642" s="83" t="s">
        <v>319</v>
      </c>
      <c r="F4642" s="82">
        <v>-29.097896097099987</v>
      </c>
      <c r="G4642" s="81">
        <v>0</v>
      </c>
      <c r="H4642" s="80">
        <v>0</v>
      </c>
    </row>
    <row r="4643" spans="2:8" x14ac:dyDescent="0.6">
      <c r="B4643" s="75" t="s">
        <v>186</v>
      </c>
      <c r="C4643" s="75" t="str">
        <f t="shared" si="72"/>
        <v>Utah Uinta Basin</v>
      </c>
      <c r="D4643" s="97" t="s">
        <v>359</v>
      </c>
      <c r="E4643" s="83" t="s">
        <v>318</v>
      </c>
      <c r="F4643" s="82">
        <v>-24.256580080916656</v>
      </c>
      <c r="G4643" s="81">
        <v>0</v>
      </c>
      <c r="H4643" s="80">
        <v>0</v>
      </c>
    </row>
    <row r="4644" spans="2:8" x14ac:dyDescent="0.6">
      <c r="B4644" s="75" t="s">
        <v>186</v>
      </c>
      <c r="C4644" s="75" t="str">
        <f t="shared" si="72"/>
        <v>Utah Uinta Basin</v>
      </c>
      <c r="D4644" s="97" t="s">
        <v>359</v>
      </c>
      <c r="E4644" s="83" t="s">
        <v>317</v>
      </c>
      <c r="F4644" s="82">
        <v>-24.246580080916655</v>
      </c>
      <c r="G4644" s="81">
        <v>0</v>
      </c>
      <c r="H4644" s="80">
        <v>0</v>
      </c>
    </row>
    <row r="4645" spans="2:8" x14ac:dyDescent="0.6">
      <c r="B4645" s="75" t="s">
        <v>186</v>
      </c>
      <c r="C4645" s="75" t="str">
        <f t="shared" si="72"/>
        <v>Utah Uinta Basin</v>
      </c>
      <c r="D4645" s="97" t="s">
        <v>359</v>
      </c>
      <c r="E4645" s="83" t="s">
        <v>316</v>
      </c>
      <c r="F4645" s="82">
        <v>-19.405264064733323</v>
      </c>
      <c r="G4645" s="81">
        <v>0.24683794268538939</v>
      </c>
      <c r="H4645" s="80">
        <v>12.34189713426947</v>
      </c>
    </row>
    <row r="4646" spans="2:8" x14ac:dyDescent="0.6">
      <c r="B4646" s="75" t="s">
        <v>186</v>
      </c>
      <c r="C4646" s="75" t="str">
        <f t="shared" si="72"/>
        <v>Utah Uinta Basin</v>
      </c>
      <c r="D4646" s="97" t="s">
        <v>359</v>
      </c>
      <c r="E4646" s="83" t="s">
        <v>315</v>
      </c>
      <c r="F4646" s="82">
        <v>-19.395264064733322</v>
      </c>
      <c r="G4646" s="81">
        <v>0</v>
      </c>
      <c r="H4646" s="80">
        <v>0</v>
      </c>
    </row>
    <row r="4647" spans="2:8" x14ac:dyDescent="0.6">
      <c r="B4647" s="75" t="s">
        <v>186</v>
      </c>
      <c r="C4647" s="75" t="str">
        <f t="shared" si="72"/>
        <v>Utah Uinta Basin</v>
      </c>
      <c r="D4647" s="97" t="s">
        <v>359</v>
      </c>
      <c r="E4647" s="83" t="s">
        <v>314</v>
      </c>
      <c r="F4647" s="82">
        <v>-14.553948048549994</v>
      </c>
      <c r="G4647" s="81">
        <v>0</v>
      </c>
      <c r="H4647" s="80">
        <v>0</v>
      </c>
    </row>
    <row r="4648" spans="2:8" x14ac:dyDescent="0.6">
      <c r="B4648" s="75" t="s">
        <v>186</v>
      </c>
      <c r="C4648" s="75" t="str">
        <f t="shared" si="72"/>
        <v>Utah Uinta Basin</v>
      </c>
      <c r="D4648" s="97" t="s">
        <v>359</v>
      </c>
      <c r="E4648" s="83" t="s">
        <v>313</v>
      </c>
      <c r="F4648" s="82">
        <v>-14.543948048549995</v>
      </c>
      <c r="G4648" s="81">
        <v>0</v>
      </c>
      <c r="H4648" s="80">
        <v>0</v>
      </c>
    </row>
    <row r="4649" spans="2:8" x14ac:dyDescent="0.6">
      <c r="B4649" s="75" t="s">
        <v>186</v>
      </c>
      <c r="C4649" s="75" t="str">
        <f t="shared" si="72"/>
        <v>Utah Uinta Basin</v>
      </c>
      <c r="D4649" s="97" t="s">
        <v>359</v>
      </c>
      <c r="E4649" s="83" t="s">
        <v>312</v>
      </c>
      <c r="F4649" s="82">
        <v>-9.7026320323666617</v>
      </c>
      <c r="G4649" s="81">
        <v>0.13629526324070498</v>
      </c>
      <c r="H4649" s="80">
        <v>6.8147631620352493</v>
      </c>
    </row>
    <row r="4650" spans="2:8" x14ac:dyDescent="0.6">
      <c r="B4650" s="75" t="s">
        <v>186</v>
      </c>
      <c r="C4650" s="75" t="str">
        <f t="shared" si="72"/>
        <v>Utah Uinta Basin</v>
      </c>
      <c r="D4650" s="97" t="s">
        <v>359</v>
      </c>
      <c r="E4650" s="83" t="s">
        <v>311</v>
      </c>
      <c r="F4650" s="82">
        <v>-9.6926320323666619</v>
      </c>
      <c r="G4650" s="81">
        <v>0</v>
      </c>
      <c r="H4650" s="80">
        <v>0</v>
      </c>
    </row>
    <row r="4651" spans="2:8" x14ac:dyDescent="0.6">
      <c r="B4651" s="75" t="s">
        <v>186</v>
      </c>
      <c r="C4651" s="75" t="str">
        <f t="shared" si="72"/>
        <v>Utah Uinta Basin</v>
      </c>
      <c r="D4651" s="97" t="s">
        <v>359</v>
      </c>
      <c r="E4651" s="83" t="s">
        <v>310</v>
      </c>
      <c r="F4651" s="82">
        <v>-4.8513160161833309</v>
      </c>
      <c r="G4651" s="81">
        <v>0.2098475835057291</v>
      </c>
      <c r="H4651" s="80">
        <v>10.492379175286455</v>
      </c>
    </row>
    <row r="4652" spans="2:8" x14ac:dyDescent="0.6">
      <c r="B4652" s="75" t="s">
        <v>186</v>
      </c>
      <c r="C4652" s="75" t="str">
        <f t="shared" si="72"/>
        <v>Utah Uinta Basin</v>
      </c>
      <c r="D4652" s="97" t="s">
        <v>359</v>
      </c>
      <c r="E4652" s="83" t="s">
        <v>309</v>
      </c>
      <c r="F4652" s="82">
        <v>-4.8413160161833311</v>
      </c>
      <c r="G4652" s="81">
        <v>0</v>
      </c>
      <c r="H4652" s="80">
        <v>0</v>
      </c>
    </row>
    <row r="4653" spans="2:8" x14ac:dyDescent="0.6">
      <c r="B4653" s="75" t="s">
        <v>186</v>
      </c>
      <c r="C4653" s="75" t="str">
        <f t="shared" si="72"/>
        <v>Utah Uinta Basin</v>
      </c>
      <c r="D4653" s="97" t="s">
        <v>359</v>
      </c>
      <c r="E4653" s="83" t="s">
        <v>308</v>
      </c>
      <c r="F4653" s="82">
        <v>0</v>
      </c>
      <c r="G4653" s="81">
        <v>0.16667101102002474</v>
      </c>
      <c r="H4653" s="80">
        <v>8.3335505510012364</v>
      </c>
    </row>
    <row r="4654" spans="2:8" x14ac:dyDescent="0.6">
      <c r="B4654" s="75" t="s">
        <v>186</v>
      </c>
      <c r="C4654" s="75" t="str">
        <f t="shared" si="72"/>
        <v>Utah Uinta Basin</v>
      </c>
      <c r="D4654" s="97" t="s">
        <v>359</v>
      </c>
      <c r="E4654" s="83" t="s">
        <v>307</v>
      </c>
      <c r="F4654" s="82">
        <v>0.01</v>
      </c>
      <c r="G4654" s="81">
        <v>0</v>
      </c>
      <c r="H4654" s="80">
        <v>0</v>
      </c>
    </row>
    <row r="4655" spans="2:8" x14ac:dyDescent="0.6">
      <c r="B4655" s="75" t="s">
        <v>186</v>
      </c>
      <c r="C4655" s="75" t="str">
        <f t="shared" si="72"/>
        <v>Utah Uinta Basin</v>
      </c>
      <c r="D4655" s="97" t="s">
        <v>359</v>
      </c>
      <c r="E4655" s="83" t="s">
        <v>306</v>
      </c>
      <c r="F4655" s="82">
        <v>4.8513160161833309</v>
      </c>
      <c r="G4655" s="81">
        <v>0.12150243818743192</v>
      </c>
      <c r="H4655" s="80">
        <v>6.075121909371596</v>
      </c>
    </row>
    <row r="4656" spans="2:8" x14ac:dyDescent="0.6">
      <c r="B4656" s="75" t="s">
        <v>186</v>
      </c>
      <c r="C4656" s="75" t="str">
        <f t="shared" si="72"/>
        <v>Utah Uinta Basin</v>
      </c>
      <c r="D4656" s="97" t="s">
        <v>359</v>
      </c>
      <c r="E4656" s="83" t="s">
        <v>305</v>
      </c>
      <c r="F4656" s="82">
        <v>4.8613160161833306</v>
      </c>
      <c r="G4656" s="81">
        <v>245.71850083712224</v>
      </c>
      <c r="H4656" s="80">
        <v>12285.925041856111</v>
      </c>
    </row>
    <row r="4657" spans="2:8" x14ac:dyDescent="0.6">
      <c r="B4657" s="75" t="s">
        <v>186</v>
      </c>
      <c r="C4657" s="75" t="str">
        <f t="shared" si="72"/>
        <v>Utah Uinta Basin</v>
      </c>
      <c r="D4657" s="97" t="s">
        <v>359</v>
      </c>
      <c r="E4657" s="83" t="s">
        <v>304</v>
      </c>
      <c r="F4657" s="82">
        <v>9.7026320323666617</v>
      </c>
      <c r="G4657" s="81">
        <v>0.77631887942499844</v>
      </c>
      <c r="H4657" s="80">
        <v>38.815943971249915</v>
      </c>
    </row>
    <row r="4658" spans="2:8" x14ac:dyDescent="0.6">
      <c r="B4658" s="75" t="s">
        <v>186</v>
      </c>
      <c r="C4658" s="75" t="str">
        <f t="shared" si="72"/>
        <v>Utah Uinta Basin</v>
      </c>
      <c r="D4658" s="97" t="s">
        <v>359</v>
      </c>
      <c r="E4658" s="83" t="s">
        <v>303</v>
      </c>
      <c r="F4658" s="82">
        <v>9.7126320323666615</v>
      </c>
      <c r="G4658" s="81">
        <v>273.71463034724388</v>
      </c>
      <c r="H4658" s="80">
        <v>13685.731517362196</v>
      </c>
    </row>
    <row r="4659" spans="2:8" x14ac:dyDescent="0.6">
      <c r="B4659" s="75" t="s">
        <v>186</v>
      </c>
      <c r="C4659" s="75" t="str">
        <f t="shared" si="72"/>
        <v>Utah Uinta Basin</v>
      </c>
      <c r="D4659" s="97" t="s">
        <v>359</v>
      </c>
      <c r="E4659" s="83" t="s">
        <v>302</v>
      </c>
      <c r="F4659" s="82">
        <v>14.553948048549994</v>
      </c>
      <c r="G4659" s="81">
        <v>9.1272541739626262E-2</v>
      </c>
      <c r="H4659" s="80">
        <v>4.5636270869813131</v>
      </c>
    </row>
    <row r="4660" spans="2:8" x14ac:dyDescent="0.6">
      <c r="B4660" s="75" t="s">
        <v>186</v>
      </c>
      <c r="C4660" s="75" t="str">
        <f t="shared" si="72"/>
        <v>Utah Uinta Basin</v>
      </c>
      <c r="D4660" s="97" t="s">
        <v>359</v>
      </c>
      <c r="E4660" s="83" t="s">
        <v>301</v>
      </c>
      <c r="F4660" s="82">
        <v>14.563948048549994</v>
      </c>
      <c r="G4660" s="81">
        <v>39.985963897233518</v>
      </c>
      <c r="H4660" s="80">
        <v>1999.2981948616762</v>
      </c>
    </row>
    <row r="4661" spans="2:8" x14ac:dyDescent="0.6">
      <c r="B4661" s="75" t="s">
        <v>186</v>
      </c>
      <c r="C4661" s="75" t="str">
        <f t="shared" si="72"/>
        <v>Utah Uinta Basin</v>
      </c>
      <c r="D4661" s="97" t="s">
        <v>359</v>
      </c>
      <c r="E4661" s="83" t="s">
        <v>300</v>
      </c>
      <c r="F4661" s="82">
        <v>19.405264064733323</v>
      </c>
      <c r="G4661" s="81">
        <v>0.19595440403393219</v>
      </c>
      <c r="H4661" s="80">
        <v>9.7977202016966096</v>
      </c>
    </row>
    <row r="4662" spans="2:8" x14ac:dyDescent="0.6">
      <c r="B4662" s="75" t="s">
        <v>186</v>
      </c>
      <c r="C4662" s="75" t="str">
        <f t="shared" si="72"/>
        <v>Utah Uinta Basin</v>
      </c>
      <c r="D4662" s="97" t="s">
        <v>359</v>
      </c>
      <c r="E4662" s="83" t="s">
        <v>299</v>
      </c>
      <c r="F4662" s="82">
        <v>19.415264064733325</v>
      </c>
      <c r="G4662" s="81">
        <v>7.2529454807600455</v>
      </c>
      <c r="H4662" s="80">
        <v>362.64727403800231</v>
      </c>
    </row>
    <row r="4663" spans="2:8" x14ac:dyDescent="0.6">
      <c r="B4663" s="75" t="s">
        <v>186</v>
      </c>
      <c r="C4663" s="75" t="str">
        <f t="shared" si="72"/>
        <v>Utah Uinta Basin</v>
      </c>
      <c r="D4663" s="97" t="s">
        <v>359</v>
      </c>
      <c r="E4663" s="83" t="s">
        <v>298</v>
      </c>
      <c r="F4663" s="82">
        <v>24.256580080916656</v>
      </c>
      <c r="G4663" s="81">
        <v>0.18435430914797285</v>
      </c>
      <c r="H4663" s="80">
        <v>9.2177154573986435</v>
      </c>
    </row>
    <row r="4664" spans="2:8" x14ac:dyDescent="0.6">
      <c r="B4664" s="75" t="s">
        <v>186</v>
      </c>
      <c r="C4664" s="75" t="str">
        <f t="shared" si="72"/>
        <v>Utah Uinta Basin</v>
      </c>
      <c r="D4664" s="97" t="s">
        <v>359</v>
      </c>
      <c r="E4664" s="83" t="s">
        <v>297</v>
      </c>
      <c r="F4664" s="82">
        <v>24.266580080916658</v>
      </c>
      <c r="G4664" s="81">
        <v>3.887041127732163</v>
      </c>
      <c r="H4664" s="80">
        <v>194.35205638660813</v>
      </c>
    </row>
    <row r="4665" spans="2:8" x14ac:dyDescent="0.6">
      <c r="B4665" s="75" t="s">
        <v>186</v>
      </c>
      <c r="C4665" s="75" t="str">
        <f t="shared" si="72"/>
        <v>Utah Uinta Basin</v>
      </c>
      <c r="D4665" s="97" t="s">
        <v>359</v>
      </c>
      <c r="E4665" s="83" t="s">
        <v>296</v>
      </c>
      <c r="F4665" s="82">
        <v>29.107896097099989</v>
      </c>
      <c r="G4665" s="81">
        <v>0</v>
      </c>
      <c r="H4665" s="80">
        <v>0</v>
      </c>
    </row>
    <row r="4666" spans="2:8" x14ac:dyDescent="0.6">
      <c r="B4666" s="75" t="s">
        <v>186</v>
      </c>
      <c r="C4666" s="75" t="str">
        <f t="shared" si="72"/>
        <v>Utah Uinta Basin</v>
      </c>
      <c r="D4666" s="97" t="s">
        <v>359</v>
      </c>
      <c r="E4666" s="83" t="s">
        <v>295</v>
      </c>
      <c r="F4666" s="82">
        <v>29.11789609709999</v>
      </c>
      <c r="G4666" s="81">
        <v>0.98599309560480886</v>
      </c>
      <c r="H4666" s="80">
        <v>49.299654780240438</v>
      </c>
    </row>
    <row r="4667" spans="2:8" x14ac:dyDescent="0.6">
      <c r="B4667" s="75" t="s">
        <v>186</v>
      </c>
      <c r="C4667" s="75" t="str">
        <f t="shared" si="72"/>
        <v>Utah Uinta Basin</v>
      </c>
      <c r="D4667" s="97" t="s">
        <v>359</v>
      </c>
      <c r="E4667" s="83" t="s">
        <v>294</v>
      </c>
      <c r="F4667" s="82">
        <v>33.959212113283321</v>
      </c>
      <c r="G4667" s="81">
        <v>0</v>
      </c>
      <c r="H4667" s="80">
        <v>0</v>
      </c>
    </row>
    <row r="4668" spans="2:8" x14ac:dyDescent="0.6">
      <c r="B4668" s="75" t="s">
        <v>186</v>
      </c>
      <c r="C4668" s="75" t="str">
        <f t="shared" si="72"/>
        <v>Utah Uinta Basin</v>
      </c>
      <c r="D4668" s="97" t="s">
        <v>359</v>
      </c>
      <c r="E4668" s="83" t="s">
        <v>293</v>
      </c>
      <c r="F4668" s="82">
        <v>33.969212113283319</v>
      </c>
      <c r="G4668" s="81">
        <v>0.51893571368056701</v>
      </c>
      <c r="H4668" s="80">
        <v>25.946785684028349</v>
      </c>
    </row>
    <row r="4669" spans="2:8" x14ac:dyDescent="0.6">
      <c r="B4669" s="75" t="s">
        <v>186</v>
      </c>
      <c r="C4669" s="75" t="str">
        <f t="shared" si="72"/>
        <v>Utah Uinta Basin</v>
      </c>
      <c r="D4669" s="97" t="s">
        <v>359</v>
      </c>
      <c r="E4669" s="83" t="s">
        <v>292</v>
      </c>
      <c r="F4669" s="82">
        <v>38.810528129466647</v>
      </c>
      <c r="G4669" s="81">
        <v>0</v>
      </c>
      <c r="H4669" s="80">
        <v>0</v>
      </c>
    </row>
    <row r="4670" spans="2:8" x14ac:dyDescent="0.6">
      <c r="B4670" s="75" t="s">
        <v>186</v>
      </c>
      <c r="C4670" s="75" t="str">
        <f t="shared" si="72"/>
        <v>Utah Uinta Basin</v>
      </c>
      <c r="D4670" s="97" t="s">
        <v>359</v>
      </c>
      <c r="E4670" s="83" t="s">
        <v>291</v>
      </c>
      <c r="F4670" s="82">
        <v>38.820528129466645</v>
      </c>
      <c r="G4670" s="81">
        <v>8.2541417478541018E-2</v>
      </c>
      <c r="H4670" s="80">
        <v>4.1270708739270505</v>
      </c>
    </row>
    <row r="4671" spans="2:8" x14ac:dyDescent="0.6">
      <c r="B4671" s="75" t="s">
        <v>186</v>
      </c>
      <c r="C4671" s="75" t="str">
        <f t="shared" si="72"/>
        <v>Utah Uinta Basin</v>
      </c>
      <c r="D4671" s="97" t="s">
        <v>359</v>
      </c>
      <c r="E4671" s="83" t="s">
        <v>290</v>
      </c>
      <c r="F4671" s="82">
        <v>43.66184414564998</v>
      </c>
      <c r="G4671" s="81">
        <v>0</v>
      </c>
      <c r="H4671" s="80">
        <v>0</v>
      </c>
    </row>
    <row r="4672" spans="2:8" x14ac:dyDescent="0.6">
      <c r="B4672" s="75" t="s">
        <v>186</v>
      </c>
      <c r="C4672" s="75" t="str">
        <f t="shared" si="72"/>
        <v>Utah Uinta Basin</v>
      </c>
      <c r="D4672" s="97" t="s">
        <v>359</v>
      </c>
      <c r="E4672" s="83" t="s">
        <v>289</v>
      </c>
      <c r="F4672" s="82">
        <v>43.671844145649978</v>
      </c>
      <c r="G4672" s="81">
        <v>0.25416638103587397</v>
      </c>
      <c r="H4672" s="80">
        <v>12.708319051793699</v>
      </c>
    </row>
    <row r="4673" spans="2:8" x14ac:dyDescent="0.6">
      <c r="B4673" s="75" t="s">
        <v>186</v>
      </c>
      <c r="C4673" s="75" t="str">
        <f t="shared" si="72"/>
        <v>Utah Uinta Basin</v>
      </c>
      <c r="D4673" s="97" t="s">
        <v>359</v>
      </c>
      <c r="E4673" s="83" t="s">
        <v>288</v>
      </c>
      <c r="F4673" s="82">
        <v>48.513160161833312</v>
      </c>
      <c r="G4673" s="81">
        <v>0</v>
      </c>
      <c r="H4673" s="80">
        <v>0</v>
      </c>
    </row>
    <row r="4674" spans="2:8" x14ac:dyDescent="0.6">
      <c r="B4674" s="75" t="s">
        <v>186</v>
      </c>
      <c r="C4674" s="75" t="str">
        <f t="shared" si="72"/>
        <v>Utah Uinta Basin</v>
      </c>
      <c r="D4674" s="97" t="s">
        <v>359</v>
      </c>
      <c r="E4674" s="83" t="s">
        <v>287</v>
      </c>
      <c r="F4674" s="82">
        <v>48.52316016183331</v>
      </c>
      <c r="G4674" s="81">
        <v>8.6509418559280724E-2</v>
      </c>
      <c r="H4674" s="80">
        <v>4.3254709279640355</v>
      </c>
    </row>
    <row r="4675" spans="2:8" x14ac:dyDescent="0.6">
      <c r="B4675" s="75" t="s">
        <v>186</v>
      </c>
      <c r="C4675" s="75" t="str">
        <f t="shared" si="72"/>
        <v>Utah Uinta Basin</v>
      </c>
      <c r="D4675" s="97" t="s">
        <v>359</v>
      </c>
      <c r="E4675" s="83" t="s">
        <v>286</v>
      </c>
      <c r="F4675" s="82">
        <v>53.364476178016645</v>
      </c>
      <c r="G4675" s="81">
        <v>0</v>
      </c>
      <c r="H4675" s="80">
        <v>0</v>
      </c>
    </row>
    <row r="4676" spans="2:8" x14ac:dyDescent="0.6">
      <c r="B4676" s="75" t="s">
        <v>186</v>
      </c>
      <c r="C4676" s="75" t="str">
        <f t="shared" si="72"/>
        <v>Utah Uinta Basin</v>
      </c>
      <c r="D4676" s="97" t="s">
        <v>359</v>
      </c>
      <c r="E4676" s="83" t="s">
        <v>285</v>
      </c>
      <c r="F4676" s="82">
        <v>53.374476178016643</v>
      </c>
      <c r="G4676" s="81">
        <v>4.3522800681878041E-2</v>
      </c>
      <c r="H4676" s="80">
        <v>2.1761400340939021</v>
      </c>
    </row>
    <row r="4677" spans="2:8" x14ac:dyDescent="0.6">
      <c r="B4677" s="75" t="s">
        <v>186</v>
      </c>
      <c r="C4677" s="75" t="str">
        <f t="shared" ref="C4677:C4740" si="73">IF(D4677="",C4676,D4677)</f>
        <v>Utah Uinta Basin</v>
      </c>
      <c r="D4677" s="97" t="s">
        <v>359</v>
      </c>
      <c r="E4677" s="83" t="s">
        <v>284</v>
      </c>
      <c r="F4677" s="82">
        <v>58.215792194199977</v>
      </c>
      <c r="G4677" s="81">
        <v>0</v>
      </c>
      <c r="H4677" s="80">
        <v>0</v>
      </c>
    </row>
    <row r="4678" spans="2:8" ht="13.75" thickBot="1" x14ac:dyDescent="0.75">
      <c r="B4678" s="75" t="s">
        <v>186</v>
      </c>
      <c r="C4678" s="75" t="str">
        <f t="shared" si="73"/>
        <v>Utah Uinta Basin</v>
      </c>
      <c r="D4678" s="98" t="s">
        <v>359</v>
      </c>
      <c r="E4678" s="79" t="s">
        <v>282</v>
      </c>
      <c r="F4678" s="78">
        <v>58.225792194199975</v>
      </c>
      <c r="G4678" s="77">
        <v>0.41651652636749459</v>
      </c>
      <c r="H4678" s="76">
        <v>20.825826318374727</v>
      </c>
    </row>
    <row r="4679" spans="2:8" x14ac:dyDescent="0.6">
      <c r="B4679" s="75" t="s">
        <v>190</v>
      </c>
      <c r="C4679" s="75" t="str">
        <f t="shared" si="73"/>
        <v>Virginia Appalachian Basin (Eastern Overthrust Area)</v>
      </c>
      <c r="D4679" s="96" t="s">
        <v>358</v>
      </c>
      <c r="E4679" s="87" t="s">
        <v>320</v>
      </c>
      <c r="F4679" s="86">
        <v>-29.107896097099989</v>
      </c>
      <c r="G4679" s="85">
        <v>0</v>
      </c>
      <c r="H4679" s="84">
        <v>0</v>
      </c>
    </row>
    <row r="4680" spans="2:8" x14ac:dyDescent="0.6">
      <c r="B4680" s="75" t="s">
        <v>190</v>
      </c>
      <c r="C4680" s="75" t="str">
        <f t="shared" si="73"/>
        <v>Virginia Appalachian Basin (Eastern Overthrust Area)</v>
      </c>
      <c r="D4680" s="97" t="s">
        <v>358</v>
      </c>
      <c r="E4680" s="83" t="s">
        <v>319</v>
      </c>
      <c r="F4680" s="82">
        <v>-29.097896097099987</v>
      </c>
      <c r="G4680" s="81">
        <v>0</v>
      </c>
      <c r="H4680" s="80">
        <v>0</v>
      </c>
    </row>
    <row r="4681" spans="2:8" x14ac:dyDescent="0.6">
      <c r="B4681" s="75" t="s">
        <v>190</v>
      </c>
      <c r="C4681" s="75" t="str">
        <f t="shared" si="73"/>
        <v>Virginia Appalachian Basin (Eastern Overthrust Area)</v>
      </c>
      <c r="D4681" s="97" t="s">
        <v>358</v>
      </c>
      <c r="E4681" s="83" t="s">
        <v>318</v>
      </c>
      <c r="F4681" s="82">
        <v>-24.256580080916656</v>
      </c>
      <c r="G4681" s="81">
        <v>0</v>
      </c>
      <c r="H4681" s="80">
        <v>0</v>
      </c>
    </row>
    <row r="4682" spans="2:8" x14ac:dyDescent="0.6">
      <c r="B4682" s="75" t="s">
        <v>190</v>
      </c>
      <c r="C4682" s="75" t="str">
        <f t="shared" si="73"/>
        <v>Virginia Appalachian Basin (Eastern Overthrust Area)</v>
      </c>
      <c r="D4682" s="97" t="s">
        <v>358</v>
      </c>
      <c r="E4682" s="83" t="s">
        <v>317</v>
      </c>
      <c r="F4682" s="82">
        <v>-24.246580080916655</v>
      </c>
      <c r="G4682" s="81">
        <v>0</v>
      </c>
      <c r="H4682" s="80">
        <v>0</v>
      </c>
    </row>
    <row r="4683" spans="2:8" x14ac:dyDescent="0.6">
      <c r="B4683" s="75" t="s">
        <v>190</v>
      </c>
      <c r="C4683" s="75" t="str">
        <f t="shared" si="73"/>
        <v>Virginia Appalachian Basin (Eastern Overthrust Area)</v>
      </c>
      <c r="D4683" s="97" t="s">
        <v>358</v>
      </c>
      <c r="E4683" s="83" t="s">
        <v>316</v>
      </c>
      <c r="F4683" s="82">
        <v>-19.405264064733323</v>
      </c>
      <c r="G4683" s="81">
        <v>0</v>
      </c>
      <c r="H4683" s="80">
        <v>0</v>
      </c>
    </row>
    <row r="4684" spans="2:8" x14ac:dyDescent="0.6">
      <c r="B4684" s="75" t="s">
        <v>190</v>
      </c>
      <c r="C4684" s="75" t="str">
        <f t="shared" si="73"/>
        <v>Virginia Appalachian Basin (Eastern Overthrust Area)</v>
      </c>
      <c r="D4684" s="97" t="s">
        <v>358</v>
      </c>
      <c r="E4684" s="83" t="s">
        <v>315</v>
      </c>
      <c r="F4684" s="82">
        <v>-19.395264064733322</v>
      </c>
      <c r="G4684" s="81">
        <v>0</v>
      </c>
      <c r="H4684" s="80">
        <v>0</v>
      </c>
    </row>
    <row r="4685" spans="2:8" x14ac:dyDescent="0.6">
      <c r="B4685" s="75" t="s">
        <v>190</v>
      </c>
      <c r="C4685" s="75" t="str">
        <f t="shared" si="73"/>
        <v>Virginia Appalachian Basin (Eastern Overthrust Area)</v>
      </c>
      <c r="D4685" s="97" t="s">
        <v>358</v>
      </c>
      <c r="E4685" s="83" t="s">
        <v>314</v>
      </c>
      <c r="F4685" s="82">
        <v>-14.553948048549994</v>
      </c>
      <c r="G4685" s="81">
        <v>0</v>
      </c>
      <c r="H4685" s="80">
        <v>0</v>
      </c>
    </row>
    <row r="4686" spans="2:8" x14ac:dyDescent="0.6">
      <c r="B4686" s="75" t="s">
        <v>190</v>
      </c>
      <c r="C4686" s="75" t="str">
        <f t="shared" si="73"/>
        <v>Virginia Appalachian Basin (Eastern Overthrust Area)</v>
      </c>
      <c r="D4686" s="97" t="s">
        <v>358</v>
      </c>
      <c r="E4686" s="83" t="s">
        <v>313</v>
      </c>
      <c r="F4686" s="82">
        <v>-14.543948048549995</v>
      </c>
      <c r="G4686" s="81">
        <v>0</v>
      </c>
      <c r="H4686" s="80">
        <v>0</v>
      </c>
    </row>
    <row r="4687" spans="2:8" x14ac:dyDescent="0.6">
      <c r="B4687" s="75" t="s">
        <v>190</v>
      </c>
      <c r="C4687" s="75" t="str">
        <f t="shared" si="73"/>
        <v>Virginia Appalachian Basin (Eastern Overthrust Area)</v>
      </c>
      <c r="D4687" s="97" t="s">
        <v>358</v>
      </c>
      <c r="E4687" s="83" t="s">
        <v>312</v>
      </c>
      <c r="F4687" s="82">
        <v>-9.7026320323666617</v>
      </c>
      <c r="G4687" s="81">
        <v>0</v>
      </c>
      <c r="H4687" s="80">
        <v>0</v>
      </c>
    </row>
    <row r="4688" spans="2:8" x14ac:dyDescent="0.6">
      <c r="B4688" s="75" t="s">
        <v>190</v>
      </c>
      <c r="C4688" s="75" t="str">
        <f t="shared" si="73"/>
        <v>Virginia Appalachian Basin (Eastern Overthrust Area)</v>
      </c>
      <c r="D4688" s="97" t="s">
        <v>358</v>
      </c>
      <c r="E4688" s="83" t="s">
        <v>311</v>
      </c>
      <c r="F4688" s="82">
        <v>-9.6926320323666619</v>
      </c>
      <c r="G4688" s="81">
        <v>0</v>
      </c>
      <c r="H4688" s="80">
        <v>0</v>
      </c>
    </row>
    <row r="4689" spans="2:8" x14ac:dyDescent="0.6">
      <c r="B4689" s="75" t="s">
        <v>190</v>
      </c>
      <c r="C4689" s="75" t="str">
        <f t="shared" si="73"/>
        <v>Virginia Appalachian Basin (Eastern Overthrust Area)</v>
      </c>
      <c r="D4689" s="97" t="s">
        <v>358</v>
      </c>
      <c r="E4689" s="83" t="s">
        <v>310</v>
      </c>
      <c r="F4689" s="82">
        <v>-4.8513160161833309</v>
      </c>
      <c r="G4689" s="81">
        <v>0</v>
      </c>
      <c r="H4689" s="80">
        <v>0</v>
      </c>
    </row>
    <row r="4690" spans="2:8" x14ac:dyDescent="0.6">
      <c r="B4690" s="75" t="s">
        <v>190</v>
      </c>
      <c r="C4690" s="75" t="str">
        <f t="shared" si="73"/>
        <v>Virginia Appalachian Basin (Eastern Overthrust Area)</v>
      </c>
      <c r="D4690" s="97" t="s">
        <v>358</v>
      </c>
      <c r="E4690" s="83" t="s">
        <v>309</v>
      </c>
      <c r="F4690" s="82">
        <v>-4.8413160161833311</v>
      </c>
      <c r="G4690" s="81">
        <v>0</v>
      </c>
      <c r="H4690" s="80">
        <v>0</v>
      </c>
    </row>
    <row r="4691" spans="2:8" x14ac:dyDescent="0.6">
      <c r="B4691" s="75" t="s">
        <v>190</v>
      </c>
      <c r="C4691" s="75" t="str">
        <f t="shared" si="73"/>
        <v>Virginia Appalachian Basin (Eastern Overthrust Area)</v>
      </c>
      <c r="D4691" s="97" t="s">
        <v>358</v>
      </c>
      <c r="E4691" s="83" t="s">
        <v>308</v>
      </c>
      <c r="F4691" s="82">
        <v>0</v>
      </c>
      <c r="G4691" s="81">
        <v>0</v>
      </c>
      <c r="H4691" s="80">
        <v>0</v>
      </c>
    </row>
    <row r="4692" spans="2:8" x14ac:dyDescent="0.6">
      <c r="B4692" s="75" t="s">
        <v>190</v>
      </c>
      <c r="C4692" s="75" t="str">
        <f t="shared" si="73"/>
        <v>Virginia Appalachian Basin (Eastern Overthrust Area)</v>
      </c>
      <c r="D4692" s="97" t="s">
        <v>358</v>
      </c>
      <c r="E4692" s="83" t="s">
        <v>307</v>
      </c>
      <c r="F4692" s="82">
        <v>0.01</v>
      </c>
      <c r="G4692" s="81">
        <v>0</v>
      </c>
      <c r="H4692" s="80">
        <v>0</v>
      </c>
    </row>
    <row r="4693" spans="2:8" x14ac:dyDescent="0.6">
      <c r="B4693" s="75" t="s">
        <v>190</v>
      </c>
      <c r="C4693" s="75" t="str">
        <f t="shared" si="73"/>
        <v>Virginia Appalachian Basin (Eastern Overthrust Area)</v>
      </c>
      <c r="D4693" s="97" t="s">
        <v>358</v>
      </c>
      <c r="E4693" s="83" t="s">
        <v>306</v>
      </c>
      <c r="F4693" s="82">
        <v>4.8513160161833309</v>
      </c>
      <c r="G4693" s="81">
        <v>0</v>
      </c>
      <c r="H4693" s="80">
        <v>0</v>
      </c>
    </row>
    <row r="4694" spans="2:8" x14ac:dyDescent="0.6">
      <c r="B4694" s="75" t="s">
        <v>190</v>
      </c>
      <c r="C4694" s="75" t="str">
        <f t="shared" si="73"/>
        <v>Virginia Appalachian Basin (Eastern Overthrust Area)</v>
      </c>
      <c r="D4694" s="97" t="s">
        <v>358</v>
      </c>
      <c r="E4694" s="83" t="s">
        <v>305</v>
      </c>
      <c r="F4694" s="82">
        <v>4.8613160161833306</v>
      </c>
      <c r="G4694" s="81">
        <v>0</v>
      </c>
      <c r="H4694" s="80">
        <v>0</v>
      </c>
    </row>
    <row r="4695" spans="2:8" x14ac:dyDescent="0.6">
      <c r="B4695" s="75" t="s">
        <v>190</v>
      </c>
      <c r="C4695" s="75" t="str">
        <f t="shared" si="73"/>
        <v>Virginia Appalachian Basin (Eastern Overthrust Area)</v>
      </c>
      <c r="D4695" s="97" t="s">
        <v>358</v>
      </c>
      <c r="E4695" s="83" t="s">
        <v>304</v>
      </c>
      <c r="F4695" s="82">
        <v>9.7026320323666617</v>
      </c>
      <c r="G4695" s="81">
        <v>0</v>
      </c>
      <c r="H4695" s="80">
        <v>0</v>
      </c>
    </row>
    <row r="4696" spans="2:8" x14ac:dyDescent="0.6">
      <c r="B4696" s="75" t="s">
        <v>190</v>
      </c>
      <c r="C4696" s="75" t="str">
        <f t="shared" si="73"/>
        <v>Virginia Appalachian Basin (Eastern Overthrust Area)</v>
      </c>
      <c r="D4696" s="97" t="s">
        <v>358</v>
      </c>
      <c r="E4696" s="83" t="s">
        <v>303</v>
      </c>
      <c r="F4696" s="82">
        <v>9.7126320323666615</v>
      </c>
      <c r="G4696" s="81">
        <v>0</v>
      </c>
      <c r="H4696" s="80">
        <v>0</v>
      </c>
    </row>
    <row r="4697" spans="2:8" x14ac:dyDescent="0.6">
      <c r="B4697" s="75" t="s">
        <v>190</v>
      </c>
      <c r="C4697" s="75" t="str">
        <f t="shared" si="73"/>
        <v>Virginia Appalachian Basin (Eastern Overthrust Area)</v>
      </c>
      <c r="D4697" s="97" t="s">
        <v>358</v>
      </c>
      <c r="E4697" s="83" t="s">
        <v>302</v>
      </c>
      <c r="F4697" s="82">
        <v>14.553948048549994</v>
      </c>
      <c r="G4697" s="81">
        <v>0</v>
      </c>
      <c r="H4697" s="80">
        <v>0</v>
      </c>
    </row>
    <row r="4698" spans="2:8" x14ac:dyDescent="0.6">
      <c r="B4698" s="75" t="s">
        <v>190</v>
      </c>
      <c r="C4698" s="75" t="str">
        <f t="shared" si="73"/>
        <v>Virginia Appalachian Basin (Eastern Overthrust Area)</v>
      </c>
      <c r="D4698" s="97" t="s">
        <v>358</v>
      </c>
      <c r="E4698" s="83" t="s">
        <v>301</v>
      </c>
      <c r="F4698" s="82">
        <v>14.563948048549994</v>
      </c>
      <c r="G4698" s="81">
        <v>0.13805281343823717</v>
      </c>
      <c r="H4698" s="80">
        <v>6.9026406719118576</v>
      </c>
    </row>
    <row r="4699" spans="2:8" x14ac:dyDescent="0.6">
      <c r="B4699" s="75" t="s">
        <v>190</v>
      </c>
      <c r="C4699" s="75" t="str">
        <f t="shared" si="73"/>
        <v>Virginia Appalachian Basin (Eastern Overthrust Area)</v>
      </c>
      <c r="D4699" s="97" t="s">
        <v>358</v>
      </c>
      <c r="E4699" s="83" t="s">
        <v>300</v>
      </c>
      <c r="F4699" s="82">
        <v>19.405264064733323</v>
      </c>
      <c r="G4699" s="81">
        <v>0</v>
      </c>
      <c r="H4699" s="80">
        <v>0</v>
      </c>
    </row>
    <row r="4700" spans="2:8" x14ac:dyDescent="0.6">
      <c r="B4700" s="75" t="s">
        <v>190</v>
      </c>
      <c r="C4700" s="75" t="str">
        <f t="shared" si="73"/>
        <v>Virginia Appalachian Basin (Eastern Overthrust Area)</v>
      </c>
      <c r="D4700" s="97" t="s">
        <v>358</v>
      </c>
      <c r="E4700" s="83" t="s">
        <v>299</v>
      </c>
      <c r="F4700" s="82">
        <v>19.415264064733325</v>
      </c>
      <c r="G4700" s="81">
        <v>0</v>
      </c>
      <c r="H4700" s="80">
        <v>0</v>
      </c>
    </row>
    <row r="4701" spans="2:8" x14ac:dyDescent="0.6">
      <c r="B4701" s="75" t="s">
        <v>190</v>
      </c>
      <c r="C4701" s="75" t="str">
        <f t="shared" si="73"/>
        <v>Virginia Appalachian Basin (Eastern Overthrust Area)</v>
      </c>
      <c r="D4701" s="97" t="s">
        <v>358</v>
      </c>
      <c r="E4701" s="83" t="s">
        <v>298</v>
      </c>
      <c r="F4701" s="82">
        <v>24.256580080916656</v>
      </c>
      <c r="G4701" s="81">
        <v>0</v>
      </c>
      <c r="H4701" s="80">
        <v>0</v>
      </c>
    </row>
    <row r="4702" spans="2:8" x14ac:dyDescent="0.6">
      <c r="B4702" s="75" t="s">
        <v>190</v>
      </c>
      <c r="C4702" s="75" t="str">
        <f t="shared" si="73"/>
        <v>Virginia Appalachian Basin (Eastern Overthrust Area)</v>
      </c>
      <c r="D4702" s="97" t="s">
        <v>358</v>
      </c>
      <c r="E4702" s="83" t="s">
        <v>297</v>
      </c>
      <c r="F4702" s="82">
        <v>24.266580080916658</v>
      </c>
      <c r="G4702" s="81">
        <v>0.1691476898270419</v>
      </c>
      <c r="H4702" s="80">
        <v>8.4573844913520961</v>
      </c>
    </row>
    <row r="4703" spans="2:8" x14ac:dyDescent="0.6">
      <c r="B4703" s="75" t="s">
        <v>190</v>
      </c>
      <c r="C4703" s="75" t="str">
        <f t="shared" si="73"/>
        <v>Virginia Appalachian Basin (Eastern Overthrust Area)</v>
      </c>
      <c r="D4703" s="97" t="s">
        <v>358</v>
      </c>
      <c r="E4703" s="83" t="s">
        <v>296</v>
      </c>
      <c r="F4703" s="82">
        <v>29.107896097099989</v>
      </c>
      <c r="G4703" s="81">
        <v>0</v>
      </c>
      <c r="H4703" s="80">
        <v>0</v>
      </c>
    </row>
    <row r="4704" spans="2:8" x14ac:dyDescent="0.6">
      <c r="B4704" s="75" t="s">
        <v>190</v>
      </c>
      <c r="C4704" s="75" t="str">
        <f t="shared" si="73"/>
        <v>Virginia Appalachian Basin (Eastern Overthrust Area)</v>
      </c>
      <c r="D4704" s="97" t="s">
        <v>358</v>
      </c>
      <c r="E4704" s="83" t="s">
        <v>295</v>
      </c>
      <c r="F4704" s="82">
        <v>29.11789609709999</v>
      </c>
      <c r="G4704" s="81">
        <v>0.30932265944992088</v>
      </c>
      <c r="H4704" s="80">
        <v>15.466132972496045</v>
      </c>
    </row>
    <row r="4705" spans="2:8" x14ac:dyDescent="0.6">
      <c r="B4705" s="75" t="s">
        <v>190</v>
      </c>
      <c r="C4705" s="75" t="str">
        <f t="shared" si="73"/>
        <v>Virginia Appalachian Basin (Eastern Overthrust Area)</v>
      </c>
      <c r="D4705" s="97" t="s">
        <v>358</v>
      </c>
      <c r="E4705" s="83" t="s">
        <v>294</v>
      </c>
      <c r="F4705" s="82">
        <v>33.959212113283321</v>
      </c>
      <c r="G4705" s="81">
        <v>0</v>
      </c>
      <c r="H4705" s="80">
        <v>0</v>
      </c>
    </row>
    <row r="4706" spans="2:8" x14ac:dyDescent="0.6">
      <c r="B4706" s="75" t="s">
        <v>190</v>
      </c>
      <c r="C4706" s="75" t="str">
        <f t="shared" si="73"/>
        <v>Virginia Appalachian Basin (Eastern Overthrust Area)</v>
      </c>
      <c r="D4706" s="97" t="s">
        <v>358</v>
      </c>
      <c r="E4706" s="83" t="s">
        <v>293</v>
      </c>
      <c r="F4706" s="82">
        <v>33.969212113283319</v>
      </c>
      <c r="G4706" s="81">
        <v>8.2457966024852891E-2</v>
      </c>
      <c r="H4706" s="80">
        <v>4.1228983012426452</v>
      </c>
    </row>
    <row r="4707" spans="2:8" x14ac:dyDescent="0.6">
      <c r="B4707" s="75" t="s">
        <v>190</v>
      </c>
      <c r="C4707" s="75" t="str">
        <f t="shared" si="73"/>
        <v>Virginia Appalachian Basin (Eastern Overthrust Area)</v>
      </c>
      <c r="D4707" s="97" t="s">
        <v>358</v>
      </c>
      <c r="E4707" s="83" t="s">
        <v>292</v>
      </c>
      <c r="F4707" s="82">
        <v>38.810528129466647</v>
      </c>
      <c r="G4707" s="81">
        <v>0</v>
      </c>
      <c r="H4707" s="80">
        <v>0</v>
      </c>
    </row>
    <row r="4708" spans="2:8" x14ac:dyDescent="0.6">
      <c r="B4708" s="75" t="s">
        <v>190</v>
      </c>
      <c r="C4708" s="75" t="str">
        <f t="shared" si="73"/>
        <v>Virginia Appalachian Basin (Eastern Overthrust Area)</v>
      </c>
      <c r="D4708" s="97" t="s">
        <v>358</v>
      </c>
      <c r="E4708" s="83" t="s">
        <v>291</v>
      </c>
      <c r="F4708" s="82">
        <v>38.820528129466645</v>
      </c>
      <c r="G4708" s="81">
        <v>0</v>
      </c>
      <c r="H4708" s="80">
        <v>0</v>
      </c>
    </row>
    <row r="4709" spans="2:8" x14ac:dyDescent="0.6">
      <c r="B4709" s="75" t="s">
        <v>190</v>
      </c>
      <c r="C4709" s="75" t="str">
        <f t="shared" si="73"/>
        <v>Virginia Appalachian Basin (Eastern Overthrust Area)</v>
      </c>
      <c r="D4709" s="97" t="s">
        <v>358</v>
      </c>
      <c r="E4709" s="83" t="s">
        <v>290</v>
      </c>
      <c r="F4709" s="82">
        <v>43.66184414564998</v>
      </c>
      <c r="G4709" s="81">
        <v>0</v>
      </c>
      <c r="H4709" s="80">
        <v>0</v>
      </c>
    </row>
    <row r="4710" spans="2:8" x14ac:dyDescent="0.6">
      <c r="B4710" s="75" t="s">
        <v>190</v>
      </c>
      <c r="C4710" s="75" t="str">
        <f t="shared" si="73"/>
        <v>Virginia Appalachian Basin (Eastern Overthrust Area)</v>
      </c>
      <c r="D4710" s="97" t="s">
        <v>358</v>
      </c>
      <c r="E4710" s="83" t="s">
        <v>289</v>
      </c>
      <c r="F4710" s="82">
        <v>43.671844145649978</v>
      </c>
      <c r="G4710" s="81">
        <v>5.4194645028306884E-2</v>
      </c>
      <c r="H4710" s="80">
        <v>2.7097322514153444</v>
      </c>
    </row>
    <row r="4711" spans="2:8" x14ac:dyDescent="0.6">
      <c r="B4711" s="75" t="s">
        <v>190</v>
      </c>
      <c r="C4711" s="75" t="str">
        <f t="shared" si="73"/>
        <v>Virginia Appalachian Basin (Eastern Overthrust Area)</v>
      </c>
      <c r="D4711" s="97" t="s">
        <v>358</v>
      </c>
      <c r="E4711" s="83" t="s">
        <v>288</v>
      </c>
      <c r="F4711" s="82">
        <v>48.513160161833312</v>
      </c>
      <c r="G4711" s="81">
        <v>0</v>
      </c>
      <c r="H4711" s="80">
        <v>0</v>
      </c>
    </row>
    <row r="4712" spans="2:8" x14ac:dyDescent="0.6">
      <c r="B4712" s="75" t="s">
        <v>190</v>
      </c>
      <c r="C4712" s="75" t="str">
        <f t="shared" si="73"/>
        <v>Virginia Appalachian Basin (Eastern Overthrust Area)</v>
      </c>
      <c r="D4712" s="97" t="s">
        <v>358</v>
      </c>
      <c r="E4712" s="83" t="s">
        <v>287</v>
      </c>
      <c r="F4712" s="82">
        <v>48.52316016183331</v>
      </c>
      <c r="G4712" s="81">
        <v>4.0723112135947911E-2</v>
      </c>
      <c r="H4712" s="80">
        <v>2.0361556067973954</v>
      </c>
    </row>
    <row r="4713" spans="2:8" x14ac:dyDescent="0.6">
      <c r="B4713" s="75" t="s">
        <v>190</v>
      </c>
      <c r="C4713" s="75" t="str">
        <f t="shared" si="73"/>
        <v>Virginia Appalachian Basin (Eastern Overthrust Area)</v>
      </c>
      <c r="D4713" s="97" t="s">
        <v>358</v>
      </c>
      <c r="E4713" s="83" t="s">
        <v>286</v>
      </c>
      <c r="F4713" s="82">
        <v>53.364476178016645</v>
      </c>
      <c r="G4713" s="81">
        <v>0</v>
      </c>
      <c r="H4713" s="80">
        <v>0</v>
      </c>
    </row>
    <row r="4714" spans="2:8" x14ac:dyDescent="0.6">
      <c r="B4714" s="75" t="s">
        <v>190</v>
      </c>
      <c r="C4714" s="75" t="str">
        <f t="shared" si="73"/>
        <v>Virginia Appalachian Basin (Eastern Overthrust Area)</v>
      </c>
      <c r="D4714" s="97" t="s">
        <v>358</v>
      </c>
      <c r="E4714" s="83" t="s">
        <v>285</v>
      </c>
      <c r="F4714" s="82">
        <v>53.374476178016643</v>
      </c>
      <c r="G4714" s="81">
        <v>5.8171710049014828E-2</v>
      </c>
      <c r="H4714" s="80">
        <v>2.9085855024507419</v>
      </c>
    </row>
    <row r="4715" spans="2:8" x14ac:dyDescent="0.6">
      <c r="B4715" s="75" t="s">
        <v>190</v>
      </c>
      <c r="C4715" s="75" t="str">
        <f t="shared" si="73"/>
        <v>Virginia Appalachian Basin (Eastern Overthrust Area)</v>
      </c>
      <c r="D4715" s="97" t="s">
        <v>358</v>
      </c>
      <c r="E4715" s="83" t="s">
        <v>284</v>
      </c>
      <c r="F4715" s="82">
        <v>58.215792194199977</v>
      </c>
      <c r="G4715" s="81">
        <v>0</v>
      </c>
      <c r="H4715" s="80">
        <v>0</v>
      </c>
    </row>
    <row r="4716" spans="2:8" ht="13.75" thickBot="1" x14ac:dyDescent="0.75">
      <c r="B4716" s="75" t="s">
        <v>190</v>
      </c>
      <c r="C4716" s="75" t="str">
        <f t="shared" si="73"/>
        <v>Virginia Appalachian Basin (Eastern Overthrust Area)</v>
      </c>
      <c r="D4716" s="98" t="s">
        <v>358</v>
      </c>
      <c r="E4716" s="79" t="s">
        <v>282</v>
      </c>
      <c r="F4716" s="78">
        <v>58.225792194199975</v>
      </c>
      <c r="G4716" s="77">
        <v>3.5279481584811909E-2</v>
      </c>
      <c r="H4716" s="76">
        <v>1.7639740792405956</v>
      </c>
    </row>
    <row r="4717" spans="2:8" x14ac:dyDescent="0.6">
      <c r="B4717" s="75" t="s">
        <v>190</v>
      </c>
      <c r="C4717" s="75" t="str">
        <f t="shared" si="73"/>
        <v>Virginia Atlantic Coast Basin</v>
      </c>
      <c r="D4717" s="96" t="s">
        <v>357</v>
      </c>
      <c r="E4717" s="87" t="s">
        <v>320</v>
      </c>
      <c r="F4717" s="86">
        <v>-29.107896097099989</v>
      </c>
      <c r="G4717" s="85">
        <v>0</v>
      </c>
      <c r="H4717" s="84">
        <v>0</v>
      </c>
    </row>
    <row r="4718" spans="2:8" x14ac:dyDescent="0.6">
      <c r="B4718" s="75" t="s">
        <v>190</v>
      </c>
      <c r="C4718" s="75" t="str">
        <f t="shared" si="73"/>
        <v>Virginia Atlantic Coast Basin</v>
      </c>
      <c r="D4718" s="97" t="s">
        <v>357</v>
      </c>
      <c r="E4718" s="83" t="s">
        <v>319</v>
      </c>
      <c r="F4718" s="82">
        <v>-29.097896097099987</v>
      </c>
      <c r="G4718" s="81">
        <v>0</v>
      </c>
      <c r="H4718" s="80">
        <v>0</v>
      </c>
    </row>
    <row r="4719" spans="2:8" x14ac:dyDescent="0.6">
      <c r="B4719" s="75" t="s">
        <v>190</v>
      </c>
      <c r="C4719" s="75" t="str">
        <f t="shared" si="73"/>
        <v>Virginia Atlantic Coast Basin</v>
      </c>
      <c r="D4719" s="97" t="s">
        <v>357</v>
      </c>
      <c r="E4719" s="83" t="s">
        <v>318</v>
      </c>
      <c r="F4719" s="82">
        <v>-24.256580080916656</v>
      </c>
      <c r="G4719" s="81">
        <v>0</v>
      </c>
      <c r="H4719" s="80">
        <v>0</v>
      </c>
    </row>
    <row r="4720" spans="2:8" x14ac:dyDescent="0.6">
      <c r="B4720" s="75" t="s">
        <v>190</v>
      </c>
      <c r="C4720" s="75" t="str">
        <f t="shared" si="73"/>
        <v>Virginia Atlantic Coast Basin</v>
      </c>
      <c r="D4720" s="97" t="s">
        <v>357</v>
      </c>
      <c r="E4720" s="83" t="s">
        <v>317</v>
      </c>
      <c r="F4720" s="82">
        <v>-24.246580080916655</v>
      </c>
      <c r="G4720" s="81">
        <v>0</v>
      </c>
      <c r="H4720" s="80">
        <v>0</v>
      </c>
    </row>
    <row r="4721" spans="2:8" x14ac:dyDescent="0.6">
      <c r="B4721" s="75" t="s">
        <v>190</v>
      </c>
      <c r="C4721" s="75" t="str">
        <f t="shared" si="73"/>
        <v>Virginia Atlantic Coast Basin</v>
      </c>
      <c r="D4721" s="97" t="s">
        <v>357</v>
      </c>
      <c r="E4721" s="83" t="s">
        <v>316</v>
      </c>
      <c r="F4721" s="82">
        <v>-19.405264064733323</v>
      </c>
      <c r="G4721" s="81">
        <v>0</v>
      </c>
      <c r="H4721" s="80">
        <v>0</v>
      </c>
    </row>
    <row r="4722" spans="2:8" x14ac:dyDescent="0.6">
      <c r="B4722" s="75" t="s">
        <v>190</v>
      </c>
      <c r="C4722" s="75" t="str">
        <f t="shared" si="73"/>
        <v>Virginia Atlantic Coast Basin</v>
      </c>
      <c r="D4722" s="97" t="s">
        <v>357</v>
      </c>
      <c r="E4722" s="83" t="s">
        <v>315</v>
      </c>
      <c r="F4722" s="82">
        <v>-19.395264064733322</v>
      </c>
      <c r="G4722" s="81">
        <v>0</v>
      </c>
      <c r="H4722" s="80">
        <v>0</v>
      </c>
    </row>
    <row r="4723" spans="2:8" x14ac:dyDescent="0.6">
      <c r="B4723" s="75" t="s">
        <v>190</v>
      </c>
      <c r="C4723" s="75" t="str">
        <f t="shared" si="73"/>
        <v>Virginia Atlantic Coast Basin</v>
      </c>
      <c r="D4723" s="97" t="s">
        <v>357</v>
      </c>
      <c r="E4723" s="83" t="s">
        <v>314</v>
      </c>
      <c r="F4723" s="82">
        <v>-14.553948048549994</v>
      </c>
      <c r="G4723" s="81">
        <v>0</v>
      </c>
      <c r="H4723" s="80">
        <v>0</v>
      </c>
    </row>
    <row r="4724" spans="2:8" x14ac:dyDescent="0.6">
      <c r="B4724" s="75" t="s">
        <v>190</v>
      </c>
      <c r="C4724" s="75" t="str">
        <f t="shared" si="73"/>
        <v>Virginia Atlantic Coast Basin</v>
      </c>
      <c r="D4724" s="97" t="s">
        <v>357</v>
      </c>
      <c r="E4724" s="83" t="s">
        <v>313</v>
      </c>
      <c r="F4724" s="82">
        <v>-14.543948048549995</v>
      </c>
      <c r="G4724" s="81">
        <v>0</v>
      </c>
      <c r="H4724" s="80">
        <v>0</v>
      </c>
    </row>
    <row r="4725" spans="2:8" x14ac:dyDescent="0.6">
      <c r="B4725" s="75" t="s">
        <v>190</v>
      </c>
      <c r="C4725" s="75" t="str">
        <f t="shared" si="73"/>
        <v>Virginia Atlantic Coast Basin</v>
      </c>
      <c r="D4725" s="97" t="s">
        <v>357</v>
      </c>
      <c r="E4725" s="83" t="s">
        <v>312</v>
      </c>
      <c r="F4725" s="82">
        <v>-9.7026320323666617</v>
      </c>
      <c r="G4725" s="81">
        <v>0</v>
      </c>
      <c r="H4725" s="80">
        <v>0</v>
      </c>
    </row>
    <row r="4726" spans="2:8" x14ac:dyDescent="0.6">
      <c r="B4726" s="75" t="s">
        <v>190</v>
      </c>
      <c r="C4726" s="75" t="str">
        <f t="shared" si="73"/>
        <v>Virginia Atlantic Coast Basin</v>
      </c>
      <c r="D4726" s="97" t="s">
        <v>357</v>
      </c>
      <c r="E4726" s="83" t="s">
        <v>311</v>
      </c>
      <c r="F4726" s="82">
        <v>-9.6926320323666619</v>
      </c>
      <c r="G4726" s="81">
        <v>0</v>
      </c>
      <c r="H4726" s="80">
        <v>0</v>
      </c>
    </row>
    <row r="4727" spans="2:8" x14ac:dyDescent="0.6">
      <c r="B4727" s="75" t="s">
        <v>190</v>
      </c>
      <c r="C4727" s="75" t="str">
        <f t="shared" si="73"/>
        <v>Virginia Atlantic Coast Basin</v>
      </c>
      <c r="D4727" s="97" t="s">
        <v>357</v>
      </c>
      <c r="E4727" s="83" t="s">
        <v>310</v>
      </c>
      <c r="F4727" s="82">
        <v>-4.8513160161833309</v>
      </c>
      <c r="G4727" s="81">
        <v>0</v>
      </c>
      <c r="H4727" s="80">
        <v>0</v>
      </c>
    </row>
    <row r="4728" spans="2:8" x14ac:dyDescent="0.6">
      <c r="B4728" s="75" t="s">
        <v>190</v>
      </c>
      <c r="C4728" s="75" t="str">
        <f t="shared" si="73"/>
        <v>Virginia Atlantic Coast Basin</v>
      </c>
      <c r="D4728" s="97" t="s">
        <v>357</v>
      </c>
      <c r="E4728" s="83" t="s">
        <v>309</v>
      </c>
      <c r="F4728" s="82">
        <v>-4.8413160161833311</v>
      </c>
      <c r="G4728" s="81">
        <v>0</v>
      </c>
      <c r="H4728" s="80">
        <v>0</v>
      </c>
    </row>
    <row r="4729" spans="2:8" x14ac:dyDescent="0.6">
      <c r="B4729" s="75" t="s">
        <v>190</v>
      </c>
      <c r="C4729" s="75" t="str">
        <f t="shared" si="73"/>
        <v>Virginia Atlantic Coast Basin</v>
      </c>
      <c r="D4729" s="97" t="s">
        <v>357</v>
      </c>
      <c r="E4729" s="83" t="s">
        <v>308</v>
      </c>
      <c r="F4729" s="82">
        <v>0</v>
      </c>
      <c r="G4729" s="81">
        <v>0</v>
      </c>
      <c r="H4729" s="80">
        <v>0</v>
      </c>
    </row>
    <row r="4730" spans="2:8" x14ac:dyDescent="0.6">
      <c r="B4730" s="75" t="s">
        <v>190</v>
      </c>
      <c r="C4730" s="75" t="str">
        <f t="shared" si="73"/>
        <v>Virginia Atlantic Coast Basin</v>
      </c>
      <c r="D4730" s="97" t="s">
        <v>357</v>
      </c>
      <c r="E4730" s="83" t="s">
        <v>307</v>
      </c>
      <c r="F4730" s="82">
        <v>0.01</v>
      </c>
      <c r="G4730" s="81">
        <v>0</v>
      </c>
      <c r="H4730" s="80">
        <v>0</v>
      </c>
    </row>
    <row r="4731" spans="2:8" x14ac:dyDescent="0.6">
      <c r="B4731" s="75" t="s">
        <v>190</v>
      </c>
      <c r="C4731" s="75" t="str">
        <f t="shared" si="73"/>
        <v>Virginia Atlantic Coast Basin</v>
      </c>
      <c r="D4731" s="97" t="s">
        <v>357</v>
      </c>
      <c r="E4731" s="83" t="s">
        <v>306</v>
      </c>
      <c r="F4731" s="82">
        <v>4.8513160161833309</v>
      </c>
      <c r="G4731" s="81">
        <v>0</v>
      </c>
      <c r="H4731" s="80">
        <v>0</v>
      </c>
    </row>
    <row r="4732" spans="2:8" x14ac:dyDescent="0.6">
      <c r="B4732" s="75" t="s">
        <v>190</v>
      </c>
      <c r="C4732" s="75" t="str">
        <f t="shared" si="73"/>
        <v>Virginia Atlantic Coast Basin</v>
      </c>
      <c r="D4732" s="97" t="s">
        <v>357</v>
      </c>
      <c r="E4732" s="83" t="s">
        <v>305</v>
      </c>
      <c r="F4732" s="82">
        <v>4.8613160161833306</v>
      </c>
      <c r="G4732" s="81">
        <v>0.63475210820417349</v>
      </c>
      <c r="H4732" s="80">
        <v>31.737605410208673</v>
      </c>
    </row>
    <row r="4733" spans="2:8" x14ac:dyDescent="0.6">
      <c r="B4733" s="75" t="s">
        <v>190</v>
      </c>
      <c r="C4733" s="75" t="str">
        <f t="shared" si="73"/>
        <v>Virginia Atlantic Coast Basin</v>
      </c>
      <c r="D4733" s="97" t="s">
        <v>357</v>
      </c>
      <c r="E4733" s="83" t="s">
        <v>304</v>
      </c>
      <c r="F4733" s="82">
        <v>9.7026320323666617</v>
      </c>
      <c r="G4733" s="81">
        <v>0</v>
      </c>
      <c r="H4733" s="80">
        <v>0</v>
      </c>
    </row>
    <row r="4734" spans="2:8" x14ac:dyDescent="0.6">
      <c r="B4734" s="75" t="s">
        <v>190</v>
      </c>
      <c r="C4734" s="75" t="str">
        <f t="shared" si="73"/>
        <v>Virginia Atlantic Coast Basin</v>
      </c>
      <c r="D4734" s="97" t="s">
        <v>357</v>
      </c>
      <c r="E4734" s="83" t="s">
        <v>303</v>
      </c>
      <c r="F4734" s="82">
        <v>9.7126320323666615</v>
      </c>
      <c r="G4734" s="81">
        <v>7.6684977041608787E-2</v>
      </c>
      <c r="H4734" s="80">
        <v>3.8342488520804392</v>
      </c>
    </row>
    <row r="4735" spans="2:8" x14ac:dyDescent="0.6">
      <c r="B4735" s="75" t="s">
        <v>190</v>
      </c>
      <c r="C4735" s="75" t="str">
        <f t="shared" si="73"/>
        <v>Virginia Atlantic Coast Basin</v>
      </c>
      <c r="D4735" s="97" t="s">
        <v>357</v>
      </c>
      <c r="E4735" s="83" t="s">
        <v>302</v>
      </c>
      <c r="F4735" s="82">
        <v>14.553948048549994</v>
      </c>
      <c r="G4735" s="81">
        <v>0</v>
      </c>
      <c r="H4735" s="80">
        <v>0</v>
      </c>
    </row>
    <row r="4736" spans="2:8" x14ac:dyDescent="0.6">
      <c r="B4736" s="75" t="s">
        <v>190</v>
      </c>
      <c r="C4736" s="75" t="str">
        <f t="shared" si="73"/>
        <v>Virginia Atlantic Coast Basin</v>
      </c>
      <c r="D4736" s="97" t="s">
        <v>357</v>
      </c>
      <c r="E4736" s="83" t="s">
        <v>301</v>
      </c>
      <c r="F4736" s="82">
        <v>14.563948048549994</v>
      </c>
      <c r="G4736" s="81">
        <v>0.45231807984340683</v>
      </c>
      <c r="H4736" s="80">
        <v>22.615903992170342</v>
      </c>
    </row>
    <row r="4737" spans="2:8" x14ac:dyDescent="0.6">
      <c r="B4737" s="75" t="s">
        <v>190</v>
      </c>
      <c r="C4737" s="75" t="str">
        <f t="shared" si="73"/>
        <v>Virginia Atlantic Coast Basin</v>
      </c>
      <c r="D4737" s="97" t="s">
        <v>357</v>
      </c>
      <c r="E4737" s="83" t="s">
        <v>300</v>
      </c>
      <c r="F4737" s="82">
        <v>19.405264064733323</v>
      </c>
      <c r="G4737" s="81">
        <v>0</v>
      </c>
      <c r="H4737" s="80">
        <v>0</v>
      </c>
    </row>
    <row r="4738" spans="2:8" x14ac:dyDescent="0.6">
      <c r="B4738" s="75" t="s">
        <v>190</v>
      </c>
      <c r="C4738" s="75" t="str">
        <f t="shared" si="73"/>
        <v>Virginia Atlantic Coast Basin</v>
      </c>
      <c r="D4738" s="97" t="s">
        <v>357</v>
      </c>
      <c r="E4738" s="83" t="s">
        <v>299</v>
      </c>
      <c r="F4738" s="82">
        <v>19.415264064733325</v>
      </c>
      <c r="G4738" s="81">
        <v>9.7008639052258532E-3</v>
      </c>
      <c r="H4738" s="80">
        <v>0.48504319526129269</v>
      </c>
    </row>
    <row r="4739" spans="2:8" x14ac:dyDescent="0.6">
      <c r="B4739" s="75" t="s">
        <v>190</v>
      </c>
      <c r="C4739" s="75" t="str">
        <f t="shared" si="73"/>
        <v>Virginia Atlantic Coast Basin</v>
      </c>
      <c r="D4739" s="97" t="s">
        <v>357</v>
      </c>
      <c r="E4739" s="83" t="s">
        <v>298</v>
      </c>
      <c r="F4739" s="82">
        <v>24.256580080916656</v>
      </c>
      <c r="G4739" s="81">
        <v>0</v>
      </c>
      <c r="H4739" s="80">
        <v>0</v>
      </c>
    </row>
    <row r="4740" spans="2:8" x14ac:dyDescent="0.6">
      <c r="B4740" s="75" t="s">
        <v>190</v>
      </c>
      <c r="C4740" s="75" t="str">
        <f t="shared" si="73"/>
        <v>Virginia Atlantic Coast Basin</v>
      </c>
      <c r="D4740" s="97" t="s">
        <v>357</v>
      </c>
      <c r="E4740" s="83" t="s">
        <v>297</v>
      </c>
      <c r="F4740" s="82">
        <v>24.266580080916658</v>
      </c>
      <c r="G4740" s="81">
        <v>0</v>
      </c>
      <c r="H4740" s="80">
        <v>0</v>
      </c>
    </row>
    <row r="4741" spans="2:8" x14ac:dyDescent="0.6">
      <c r="B4741" s="75" t="s">
        <v>190</v>
      </c>
      <c r="C4741" s="75" t="str">
        <f t="shared" ref="C4741:C4804" si="74">IF(D4741="",C4740,D4741)</f>
        <v>Virginia Atlantic Coast Basin</v>
      </c>
      <c r="D4741" s="97" t="s">
        <v>357</v>
      </c>
      <c r="E4741" s="83" t="s">
        <v>296</v>
      </c>
      <c r="F4741" s="82">
        <v>29.107896097099989</v>
      </c>
      <c r="G4741" s="81">
        <v>0</v>
      </c>
      <c r="H4741" s="80">
        <v>0</v>
      </c>
    </row>
    <row r="4742" spans="2:8" x14ac:dyDescent="0.6">
      <c r="B4742" s="75" t="s">
        <v>190</v>
      </c>
      <c r="C4742" s="75" t="str">
        <f t="shared" si="74"/>
        <v>Virginia Atlantic Coast Basin</v>
      </c>
      <c r="D4742" s="97" t="s">
        <v>357</v>
      </c>
      <c r="E4742" s="83" t="s">
        <v>295</v>
      </c>
      <c r="F4742" s="82">
        <v>29.11789609709999</v>
      </c>
      <c r="G4742" s="81">
        <v>0</v>
      </c>
      <c r="H4742" s="80">
        <v>0</v>
      </c>
    </row>
    <row r="4743" spans="2:8" x14ac:dyDescent="0.6">
      <c r="B4743" s="75" t="s">
        <v>190</v>
      </c>
      <c r="C4743" s="75" t="str">
        <f t="shared" si="74"/>
        <v>Virginia Atlantic Coast Basin</v>
      </c>
      <c r="D4743" s="97" t="s">
        <v>357</v>
      </c>
      <c r="E4743" s="83" t="s">
        <v>294</v>
      </c>
      <c r="F4743" s="82">
        <v>33.959212113283321</v>
      </c>
      <c r="G4743" s="81">
        <v>0</v>
      </c>
      <c r="H4743" s="80">
        <v>0</v>
      </c>
    </row>
    <row r="4744" spans="2:8" x14ac:dyDescent="0.6">
      <c r="B4744" s="75" t="s">
        <v>190</v>
      </c>
      <c r="C4744" s="75" t="str">
        <f t="shared" si="74"/>
        <v>Virginia Atlantic Coast Basin</v>
      </c>
      <c r="D4744" s="97" t="s">
        <v>357</v>
      </c>
      <c r="E4744" s="83" t="s">
        <v>293</v>
      </c>
      <c r="F4744" s="82">
        <v>33.969212113283319</v>
      </c>
      <c r="G4744" s="81">
        <v>1.1344261031494659E-2</v>
      </c>
      <c r="H4744" s="80">
        <v>0.56721305157473301</v>
      </c>
    </row>
    <row r="4745" spans="2:8" x14ac:dyDescent="0.6">
      <c r="B4745" s="75" t="s">
        <v>190</v>
      </c>
      <c r="C4745" s="75" t="str">
        <f t="shared" si="74"/>
        <v>Virginia Atlantic Coast Basin</v>
      </c>
      <c r="D4745" s="97" t="s">
        <v>357</v>
      </c>
      <c r="E4745" s="83" t="s">
        <v>292</v>
      </c>
      <c r="F4745" s="82">
        <v>38.810528129466647</v>
      </c>
      <c r="G4745" s="81">
        <v>0</v>
      </c>
      <c r="H4745" s="80">
        <v>0</v>
      </c>
    </row>
    <row r="4746" spans="2:8" x14ac:dyDescent="0.6">
      <c r="B4746" s="75" t="s">
        <v>190</v>
      </c>
      <c r="C4746" s="75" t="str">
        <f t="shared" si="74"/>
        <v>Virginia Atlantic Coast Basin</v>
      </c>
      <c r="D4746" s="97" t="s">
        <v>357</v>
      </c>
      <c r="E4746" s="83" t="s">
        <v>291</v>
      </c>
      <c r="F4746" s="82">
        <v>38.820528129466645</v>
      </c>
      <c r="G4746" s="81">
        <v>0</v>
      </c>
      <c r="H4746" s="80">
        <v>0</v>
      </c>
    </row>
    <row r="4747" spans="2:8" x14ac:dyDescent="0.6">
      <c r="B4747" s="75" t="s">
        <v>190</v>
      </c>
      <c r="C4747" s="75" t="str">
        <f t="shared" si="74"/>
        <v>Virginia Atlantic Coast Basin</v>
      </c>
      <c r="D4747" s="97" t="s">
        <v>357</v>
      </c>
      <c r="E4747" s="83" t="s">
        <v>290</v>
      </c>
      <c r="F4747" s="82">
        <v>43.66184414564998</v>
      </c>
      <c r="G4747" s="81">
        <v>0</v>
      </c>
      <c r="H4747" s="80">
        <v>0</v>
      </c>
    </row>
    <row r="4748" spans="2:8" x14ac:dyDescent="0.6">
      <c r="B4748" s="75" t="s">
        <v>190</v>
      </c>
      <c r="C4748" s="75" t="str">
        <f t="shared" si="74"/>
        <v>Virginia Atlantic Coast Basin</v>
      </c>
      <c r="D4748" s="97" t="s">
        <v>357</v>
      </c>
      <c r="E4748" s="83" t="s">
        <v>289</v>
      </c>
      <c r="F4748" s="82">
        <v>43.671844145649978</v>
      </c>
      <c r="G4748" s="81">
        <v>0</v>
      </c>
      <c r="H4748" s="80">
        <v>0</v>
      </c>
    </row>
    <row r="4749" spans="2:8" x14ac:dyDescent="0.6">
      <c r="B4749" s="75" t="s">
        <v>190</v>
      </c>
      <c r="C4749" s="75" t="str">
        <f t="shared" si="74"/>
        <v>Virginia Atlantic Coast Basin</v>
      </c>
      <c r="D4749" s="97" t="s">
        <v>357</v>
      </c>
      <c r="E4749" s="83" t="s">
        <v>288</v>
      </c>
      <c r="F4749" s="82">
        <v>48.513160161833312</v>
      </c>
      <c r="G4749" s="81">
        <v>0</v>
      </c>
      <c r="H4749" s="80">
        <v>0</v>
      </c>
    </row>
    <row r="4750" spans="2:8" x14ac:dyDescent="0.6">
      <c r="B4750" s="75" t="s">
        <v>190</v>
      </c>
      <c r="C4750" s="75" t="str">
        <f t="shared" si="74"/>
        <v>Virginia Atlantic Coast Basin</v>
      </c>
      <c r="D4750" s="97" t="s">
        <v>357</v>
      </c>
      <c r="E4750" s="83" t="s">
        <v>287</v>
      </c>
      <c r="F4750" s="82">
        <v>48.52316016183331</v>
      </c>
      <c r="G4750" s="81">
        <v>0</v>
      </c>
      <c r="H4750" s="80">
        <v>0</v>
      </c>
    </row>
    <row r="4751" spans="2:8" x14ac:dyDescent="0.6">
      <c r="B4751" s="75" t="s">
        <v>190</v>
      </c>
      <c r="C4751" s="75" t="str">
        <f t="shared" si="74"/>
        <v>Virginia Atlantic Coast Basin</v>
      </c>
      <c r="D4751" s="97" t="s">
        <v>357</v>
      </c>
      <c r="E4751" s="83" t="s">
        <v>286</v>
      </c>
      <c r="F4751" s="82">
        <v>53.364476178016645</v>
      </c>
      <c r="G4751" s="81">
        <v>0</v>
      </c>
      <c r="H4751" s="80">
        <v>0</v>
      </c>
    </row>
    <row r="4752" spans="2:8" x14ac:dyDescent="0.6">
      <c r="B4752" s="75" t="s">
        <v>190</v>
      </c>
      <c r="C4752" s="75" t="str">
        <f t="shared" si="74"/>
        <v>Virginia Atlantic Coast Basin</v>
      </c>
      <c r="D4752" s="97" t="s">
        <v>357</v>
      </c>
      <c r="E4752" s="83" t="s">
        <v>285</v>
      </c>
      <c r="F4752" s="82">
        <v>53.374476178016643</v>
      </c>
      <c r="G4752" s="81">
        <v>0</v>
      </c>
      <c r="H4752" s="80">
        <v>0</v>
      </c>
    </row>
    <row r="4753" spans="2:8" x14ac:dyDescent="0.6">
      <c r="B4753" s="75" t="s">
        <v>190</v>
      </c>
      <c r="C4753" s="75" t="str">
        <f t="shared" si="74"/>
        <v>Virginia Atlantic Coast Basin</v>
      </c>
      <c r="D4753" s="97" t="s">
        <v>357</v>
      </c>
      <c r="E4753" s="83" t="s">
        <v>284</v>
      </c>
      <c r="F4753" s="82">
        <v>58.215792194199977</v>
      </c>
      <c r="G4753" s="81">
        <v>0</v>
      </c>
      <c r="H4753" s="80">
        <v>0</v>
      </c>
    </row>
    <row r="4754" spans="2:8" ht="13.75" thickBot="1" x14ac:dyDescent="0.75">
      <c r="B4754" s="75" t="s">
        <v>190</v>
      </c>
      <c r="C4754" s="75" t="str">
        <f t="shared" si="74"/>
        <v>Virginia Atlantic Coast Basin</v>
      </c>
      <c r="D4754" s="98" t="s">
        <v>357</v>
      </c>
      <c r="E4754" s="79" t="s">
        <v>282</v>
      </c>
      <c r="F4754" s="78">
        <v>58.225792194199975</v>
      </c>
      <c r="G4754" s="77">
        <v>0</v>
      </c>
      <c r="H4754" s="76">
        <v>0</v>
      </c>
    </row>
    <row r="4755" spans="2:8" x14ac:dyDescent="0.6">
      <c r="B4755" s="75" t="s">
        <v>192</v>
      </c>
      <c r="C4755" s="75" t="str">
        <f t="shared" si="74"/>
        <v>Washington Puget Sound Province</v>
      </c>
      <c r="D4755" s="96" t="s">
        <v>356</v>
      </c>
      <c r="E4755" s="87" t="s">
        <v>320</v>
      </c>
      <c r="F4755" s="86">
        <v>-29.107896097099989</v>
      </c>
      <c r="G4755" s="85">
        <v>0</v>
      </c>
      <c r="H4755" s="84">
        <v>0</v>
      </c>
    </row>
    <row r="4756" spans="2:8" x14ac:dyDescent="0.6">
      <c r="B4756" s="75" t="s">
        <v>192</v>
      </c>
      <c r="C4756" s="75" t="str">
        <f t="shared" si="74"/>
        <v>Washington Puget Sound Province</v>
      </c>
      <c r="D4756" s="97" t="s">
        <v>356</v>
      </c>
      <c r="E4756" s="83" t="s">
        <v>319</v>
      </c>
      <c r="F4756" s="82">
        <v>-29.097896097099987</v>
      </c>
      <c r="G4756" s="81">
        <v>0</v>
      </c>
      <c r="H4756" s="80">
        <v>0</v>
      </c>
    </row>
    <row r="4757" spans="2:8" x14ac:dyDescent="0.6">
      <c r="B4757" s="75" t="s">
        <v>192</v>
      </c>
      <c r="C4757" s="75" t="str">
        <f t="shared" si="74"/>
        <v>Washington Puget Sound Province</v>
      </c>
      <c r="D4757" s="97" t="s">
        <v>356</v>
      </c>
      <c r="E4757" s="83" t="s">
        <v>318</v>
      </c>
      <c r="F4757" s="82">
        <v>-24.256580080916656</v>
      </c>
      <c r="G4757" s="81">
        <v>0</v>
      </c>
      <c r="H4757" s="80">
        <v>0</v>
      </c>
    </row>
    <row r="4758" spans="2:8" x14ac:dyDescent="0.6">
      <c r="B4758" s="75" t="s">
        <v>192</v>
      </c>
      <c r="C4758" s="75" t="str">
        <f t="shared" si="74"/>
        <v>Washington Puget Sound Province</v>
      </c>
      <c r="D4758" s="97" t="s">
        <v>356</v>
      </c>
      <c r="E4758" s="83" t="s">
        <v>317</v>
      </c>
      <c r="F4758" s="82">
        <v>-24.246580080916655</v>
      </c>
      <c r="G4758" s="81">
        <v>0</v>
      </c>
      <c r="H4758" s="80">
        <v>0</v>
      </c>
    </row>
    <row r="4759" spans="2:8" x14ac:dyDescent="0.6">
      <c r="B4759" s="75" t="s">
        <v>192</v>
      </c>
      <c r="C4759" s="75" t="str">
        <f t="shared" si="74"/>
        <v>Washington Puget Sound Province</v>
      </c>
      <c r="D4759" s="97" t="s">
        <v>356</v>
      </c>
      <c r="E4759" s="83" t="s">
        <v>316</v>
      </c>
      <c r="F4759" s="82">
        <v>-19.405264064733323</v>
      </c>
      <c r="G4759" s="81">
        <v>0</v>
      </c>
      <c r="H4759" s="80">
        <v>0</v>
      </c>
    </row>
    <row r="4760" spans="2:8" x14ac:dyDescent="0.6">
      <c r="B4760" s="75" t="s">
        <v>192</v>
      </c>
      <c r="C4760" s="75" t="str">
        <f t="shared" si="74"/>
        <v>Washington Puget Sound Province</v>
      </c>
      <c r="D4760" s="97" t="s">
        <v>356</v>
      </c>
      <c r="E4760" s="83" t="s">
        <v>315</v>
      </c>
      <c r="F4760" s="82">
        <v>-19.395264064733322</v>
      </c>
      <c r="G4760" s="81">
        <v>0</v>
      </c>
      <c r="H4760" s="80">
        <v>0</v>
      </c>
    </row>
    <row r="4761" spans="2:8" x14ac:dyDescent="0.6">
      <c r="B4761" s="75" t="s">
        <v>192</v>
      </c>
      <c r="C4761" s="75" t="str">
        <f t="shared" si="74"/>
        <v>Washington Puget Sound Province</v>
      </c>
      <c r="D4761" s="97" t="s">
        <v>356</v>
      </c>
      <c r="E4761" s="83" t="s">
        <v>314</v>
      </c>
      <c r="F4761" s="82">
        <v>-14.553948048549994</v>
      </c>
      <c r="G4761" s="81">
        <v>0</v>
      </c>
      <c r="H4761" s="80">
        <v>0</v>
      </c>
    </row>
    <row r="4762" spans="2:8" x14ac:dyDescent="0.6">
      <c r="B4762" s="75" t="s">
        <v>192</v>
      </c>
      <c r="C4762" s="75" t="str">
        <f t="shared" si="74"/>
        <v>Washington Puget Sound Province</v>
      </c>
      <c r="D4762" s="97" t="s">
        <v>356</v>
      </c>
      <c r="E4762" s="83" t="s">
        <v>313</v>
      </c>
      <c r="F4762" s="82">
        <v>-14.543948048549995</v>
      </c>
      <c r="G4762" s="81">
        <v>0</v>
      </c>
      <c r="H4762" s="80">
        <v>0</v>
      </c>
    </row>
    <row r="4763" spans="2:8" x14ac:dyDescent="0.6">
      <c r="B4763" s="75" t="s">
        <v>192</v>
      </c>
      <c r="C4763" s="75" t="str">
        <f t="shared" si="74"/>
        <v>Washington Puget Sound Province</v>
      </c>
      <c r="D4763" s="97" t="s">
        <v>356</v>
      </c>
      <c r="E4763" s="83" t="s">
        <v>312</v>
      </c>
      <c r="F4763" s="82">
        <v>-9.7026320323666617</v>
      </c>
      <c r="G4763" s="81">
        <v>0</v>
      </c>
      <c r="H4763" s="80">
        <v>0</v>
      </c>
    </row>
    <row r="4764" spans="2:8" x14ac:dyDescent="0.6">
      <c r="B4764" s="75" t="s">
        <v>192</v>
      </c>
      <c r="C4764" s="75" t="str">
        <f t="shared" si="74"/>
        <v>Washington Puget Sound Province</v>
      </c>
      <c r="D4764" s="97" t="s">
        <v>356</v>
      </c>
      <c r="E4764" s="83" t="s">
        <v>311</v>
      </c>
      <c r="F4764" s="82">
        <v>-9.6926320323666619</v>
      </c>
      <c r="G4764" s="81">
        <v>0</v>
      </c>
      <c r="H4764" s="80">
        <v>0</v>
      </c>
    </row>
    <row r="4765" spans="2:8" x14ac:dyDescent="0.6">
      <c r="B4765" s="75" t="s">
        <v>192</v>
      </c>
      <c r="C4765" s="75" t="str">
        <f t="shared" si="74"/>
        <v>Washington Puget Sound Province</v>
      </c>
      <c r="D4765" s="97" t="s">
        <v>356</v>
      </c>
      <c r="E4765" s="83" t="s">
        <v>310</v>
      </c>
      <c r="F4765" s="82">
        <v>-4.8513160161833309</v>
      </c>
      <c r="G4765" s="81">
        <v>0</v>
      </c>
      <c r="H4765" s="80">
        <v>0</v>
      </c>
    </row>
    <row r="4766" spans="2:8" x14ac:dyDescent="0.6">
      <c r="B4766" s="75" t="s">
        <v>192</v>
      </c>
      <c r="C4766" s="75" t="str">
        <f t="shared" si="74"/>
        <v>Washington Puget Sound Province</v>
      </c>
      <c r="D4766" s="97" t="s">
        <v>356</v>
      </c>
      <c r="E4766" s="83" t="s">
        <v>309</v>
      </c>
      <c r="F4766" s="82">
        <v>-4.8413160161833311</v>
      </c>
      <c r="G4766" s="81">
        <v>0</v>
      </c>
      <c r="H4766" s="80">
        <v>0</v>
      </c>
    </row>
    <row r="4767" spans="2:8" x14ac:dyDescent="0.6">
      <c r="B4767" s="75" t="s">
        <v>192</v>
      </c>
      <c r="C4767" s="75" t="str">
        <f t="shared" si="74"/>
        <v>Washington Puget Sound Province</v>
      </c>
      <c r="D4767" s="97" t="s">
        <v>356</v>
      </c>
      <c r="E4767" s="83" t="s">
        <v>308</v>
      </c>
      <c r="F4767" s="82">
        <v>0</v>
      </c>
      <c r="G4767" s="81">
        <v>0</v>
      </c>
      <c r="H4767" s="80">
        <v>0</v>
      </c>
    </row>
    <row r="4768" spans="2:8" x14ac:dyDescent="0.6">
      <c r="B4768" s="75" t="s">
        <v>192</v>
      </c>
      <c r="C4768" s="75" t="str">
        <f t="shared" si="74"/>
        <v>Washington Puget Sound Province</v>
      </c>
      <c r="D4768" s="97" t="s">
        <v>356</v>
      </c>
      <c r="E4768" s="83" t="s">
        <v>307</v>
      </c>
      <c r="F4768" s="82">
        <v>0.01</v>
      </c>
      <c r="G4768" s="81">
        <v>0</v>
      </c>
      <c r="H4768" s="80">
        <v>0</v>
      </c>
    </row>
    <row r="4769" spans="2:8" x14ac:dyDescent="0.6">
      <c r="B4769" s="75" t="s">
        <v>192</v>
      </c>
      <c r="C4769" s="75" t="str">
        <f t="shared" si="74"/>
        <v>Washington Puget Sound Province</v>
      </c>
      <c r="D4769" s="97" t="s">
        <v>356</v>
      </c>
      <c r="E4769" s="83" t="s">
        <v>306</v>
      </c>
      <c r="F4769" s="82">
        <v>4.8513160161833309</v>
      </c>
      <c r="G4769" s="81">
        <v>0</v>
      </c>
      <c r="H4769" s="80">
        <v>0</v>
      </c>
    </row>
    <row r="4770" spans="2:8" x14ac:dyDescent="0.6">
      <c r="B4770" s="75" t="s">
        <v>192</v>
      </c>
      <c r="C4770" s="75" t="str">
        <f t="shared" si="74"/>
        <v>Washington Puget Sound Province</v>
      </c>
      <c r="D4770" s="97" t="s">
        <v>356</v>
      </c>
      <c r="E4770" s="83" t="s">
        <v>305</v>
      </c>
      <c r="F4770" s="82">
        <v>4.8613160161833306</v>
      </c>
      <c r="G4770" s="81">
        <v>0.71775310470784892</v>
      </c>
      <c r="H4770" s="80">
        <v>35.887655235392444</v>
      </c>
    </row>
    <row r="4771" spans="2:8" x14ac:dyDescent="0.6">
      <c r="B4771" s="75" t="s">
        <v>192</v>
      </c>
      <c r="C4771" s="75" t="str">
        <f t="shared" si="74"/>
        <v>Washington Puget Sound Province</v>
      </c>
      <c r="D4771" s="97" t="s">
        <v>356</v>
      </c>
      <c r="E4771" s="83" t="s">
        <v>304</v>
      </c>
      <c r="F4771" s="82">
        <v>9.7026320323666617</v>
      </c>
      <c r="G4771" s="81">
        <v>0</v>
      </c>
      <c r="H4771" s="80">
        <v>0</v>
      </c>
    </row>
    <row r="4772" spans="2:8" x14ac:dyDescent="0.6">
      <c r="B4772" s="75" t="s">
        <v>192</v>
      </c>
      <c r="C4772" s="75" t="str">
        <f t="shared" si="74"/>
        <v>Washington Puget Sound Province</v>
      </c>
      <c r="D4772" s="97" t="s">
        <v>356</v>
      </c>
      <c r="E4772" s="83" t="s">
        <v>303</v>
      </c>
      <c r="F4772" s="82">
        <v>9.7126320323666615</v>
      </c>
      <c r="G4772" s="81">
        <v>141.34576903497663</v>
      </c>
      <c r="H4772" s="80">
        <v>7067.2884517488319</v>
      </c>
    </row>
    <row r="4773" spans="2:8" x14ac:dyDescent="0.6">
      <c r="B4773" s="75" t="s">
        <v>192</v>
      </c>
      <c r="C4773" s="75" t="str">
        <f t="shared" si="74"/>
        <v>Washington Puget Sound Province</v>
      </c>
      <c r="D4773" s="97" t="s">
        <v>356</v>
      </c>
      <c r="E4773" s="83" t="s">
        <v>302</v>
      </c>
      <c r="F4773" s="82">
        <v>14.553948048549994</v>
      </c>
      <c r="G4773" s="81">
        <v>0</v>
      </c>
      <c r="H4773" s="80">
        <v>0</v>
      </c>
    </row>
    <row r="4774" spans="2:8" x14ac:dyDescent="0.6">
      <c r="B4774" s="75" t="s">
        <v>192</v>
      </c>
      <c r="C4774" s="75" t="str">
        <f t="shared" si="74"/>
        <v>Washington Puget Sound Province</v>
      </c>
      <c r="D4774" s="97" t="s">
        <v>356</v>
      </c>
      <c r="E4774" s="83" t="s">
        <v>301</v>
      </c>
      <c r="F4774" s="82">
        <v>14.563948048549994</v>
      </c>
      <c r="G4774" s="81">
        <v>34.524627731779532</v>
      </c>
      <c r="H4774" s="80">
        <v>1726.2313865889766</v>
      </c>
    </row>
    <row r="4775" spans="2:8" x14ac:dyDescent="0.6">
      <c r="B4775" s="75" t="s">
        <v>192</v>
      </c>
      <c r="C4775" s="75" t="str">
        <f t="shared" si="74"/>
        <v>Washington Puget Sound Province</v>
      </c>
      <c r="D4775" s="97" t="s">
        <v>356</v>
      </c>
      <c r="E4775" s="83" t="s">
        <v>300</v>
      </c>
      <c r="F4775" s="82">
        <v>19.405264064733323</v>
      </c>
      <c r="G4775" s="81">
        <v>0</v>
      </c>
      <c r="H4775" s="80">
        <v>0</v>
      </c>
    </row>
    <row r="4776" spans="2:8" x14ac:dyDescent="0.6">
      <c r="B4776" s="75" t="s">
        <v>192</v>
      </c>
      <c r="C4776" s="75" t="str">
        <f t="shared" si="74"/>
        <v>Washington Puget Sound Province</v>
      </c>
      <c r="D4776" s="97" t="s">
        <v>356</v>
      </c>
      <c r="E4776" s="83" t="s">
        <v>299</v>
      </c>
      <c r="F4776" s="82">
        <v>19.415264064733325</v>
      </c>
      <c r="G4776" s="81">
        <v>0</v>
      </c>
      <c r="H4776" s="80">
        <v>0</v>
      </c>
    </row>
    <row r="4777" spans="2:8" x14ac:dyDescent="0.6">
      <c r="B4777" s="75" t="s">
        <v>192</v>
      </c>
      <c r="C4777" s="75" t="str">
        <f t="shared" si="74"/>
        <v>Washington Puget Sound Province</v>
      </c>
      <c r="D4777" s="97" t="s">
        <v>356</v>
      </c>
      <c r="E4777" s="83" t="s">
        <v>298</v>
      </c>
      <c r="F4777" s="82">
        <v>24.256580080916656</v>
      </c>
      <c r="G4777" s="81">
        <v>0</v>
      </c>
      <c r="H4777" s="80">
        <v>0</v>
      </c>
    </row>
    <row r="4778" spans="2:8" x14ac:dyDescent="0.6">
      <c r="B4778" s="75" t="s">
        <v>192</v>
      </c>
      <c r="C4778" s="75" t="str">
        <f t="shared" si="74"/>
        <v>Washington Puget Sound Province</v>
      </c>
      <c r="D4778" s="97" t="s">
        <v>356</v>
      </c>
      <c r="E4778" s="83" t="s">
        <v>297</v>
      </c>
      <c r="F4778" s="82">
        <v>24.266580080916658</v>
      </c>
      <c r="G4778" s="81">
        <v>0</v>
      </c>
      <c r="H4778" s="80">
        <v>0</v>
      </c>
    </row>
    <row r="4779" spans="2:8" x14ac:dyDescent="0.6">
      <c r="B4779" s="75" t="s">
        <v>192</v>
      </c>
      <c r="C4779" s="75" t="str">
        <f t="shared" si="74"/>
        <v>Washington Puget Sound Province</v>
      </c>
      <c r="D4779" s="97" t="s">
        <v>356</v>
      </c>
      <c r="E4779" s="83" t="s">
        <v>296</v>
      </c>
      <c r="F4779" s="82">
        <v>29.107896097099989</v>
      </c>
      <c r="G4779" s="81">
        <v>0</v>
      </c>
      <c r="H4779" s="80">
        <v>0</v>
      </c>
    </row>
    <row r="4780" spans="2:8" x14ac:dyDescent="0.6">
      <c r="B4780" s="75" t="s">
        <v>192</v>
      </c>
      <c r="C4780" s="75" t="str">
        <f t="shared" si="74"/>
        <v>Washington Puget Sound Province</v>
      </c>
      <c r="D4780" s="97" t="s">
        <v>356</v>
      </c>
      <c r="E4780" s="83" t="s">
        <v>295</v>
      </c>
      <c r="F4780" s="82">
        <v>29.11789609709999</v>
      </c>
      <c r="G4780" s="81">
        <v>0</v>
      </c>
      <c r="H4780" s="80">
        <v>0</v>
      </c>
    </row>
    <row r="4781" spans="2:8" x14ac:dyDescent="0.6">
      <c r="B4781" s="75" t="s">
        <v>192</v>
      </c>
      <c r="C4781" s="75" t="str">
        <f t="shared" si="74"/>
        <v>Washington Puget Sound Province</v>
      </c>
      <c r="D4781" s="97" t="s">
        <v>356</v>
      </c>
      <c r="E4781" s="83" t="s">
        <v>294</v>
      </c>
      <c r="F4781" s="82">
        <v>33.959212113283321</v>
      </c>
      <c r="G4781" s="81">
        <v>0</v>
      </c>
      <c r="H4781" s="80">
        <v>0</v>
      </c>
    </row>
    <row r="4782" spans="2:8" x14ac:dyDescent="0.6">
      <c r="B4782" s="75" t="s">
        <v>192</v>
      </c>
      <c r="C4782" s="75" t="str">
        <f t="shared" si="74"/>
        <v>Washington Puget Sound Province</v>
      </c>
      <c r="D4782" s="97" t="s">
        <v>356</v>
      </c>
      <c r="E4782" s="83" t="s">
        <v>293</v>
      </c>
      <c r="F4782" s="82">
        <v>33.969212113283319</v>
      </c>
      <c r="G4782" s="81">
        <v>8.3696368370156691</v>
      </c>
      <c r="H4782" s="80">
        <v>418.48184185078344</v>
      </c>
    </row>
    <row r="4783" spans="2:8" x14ac:dyDescent="0.6">
      <c r="B4783" s="75" t="s">
        <v>192</v>
      </c>
      <c r="C4783" s="75" t="str">
        <f t="shared" si="74"/>
        <v>Washington Puget Sound Province</v>
      </c>
      <c r="D4783" s="97" t="s">
        <v>356</v>
      </c>
      <c r="E4783" s="83" t="s">
        <v>292</v>
      </c>
      <c r="F4783" s="82">
        <v>38.810528129466647</v>
      </c>
      <c r="G4783" s="81">
        <v>0</v>
      </c>
      <c r="H4783" s="80">
        <v>0</v>
      </c>
    </row>
    <row r="4784" spans="2:8" x14ac:dyDescent="0.6">
      <c r="B4784" s="75" t="s">
        <v>192</v>
      </c>
      <c r="C4784" s="75" t="str">
        <f t="shared" si="74"/>
        <v>Washington Puget Sound Province</v>
      </c>
      <c r="D4784" s="97" t="s">
        <v>356</v>
      </c>
      <c r="E4784" s="83" t="s">
        <v>291</v>
      </c>
      <c r="F4784" s="82">
        <v>38.820528129466645</v>
      </c>
      <c r="G4784" s="81">
        <v>3.8065820645528534E-2</v>
      </c>
      <c r="H4784" s="80">
        <v>1.9032910322764267</v>
      </c>
    </row>
    <row r="4785" spans="2:8" x14ac:dyDescent="0.6">
      <c r="B4785" s="75" t="s">
        <v>192</v>
      </c>
      <c r="C4785" s="75" t="str">
        <f t="shared" si="74"/>
        <v>Washington Puget Sound Province</v>
      </c>
      <c r="D4785" s="97" t="s">
        <v>356</v>
      </c>
      <c r="E4785" s="83" t="s">
        <v>290</v>
      </c>
      <c r="F4785" s="82">
        <v>43.66184414564998</v>
      </c>
      <c r="G4785" s="81">
        <v>0</v>
      </c>
      <c r="H4785" s="80">
        <v>0</v>
      </c>
    </row>
    <row r="4786" spans="2:8" x14ac:dyDescent="0.6">
      <c r="B4786" s="75" t="s">
        <v>192</v>
      </c>
      <c r="C4786" s="75" t="str">
        <f t="shared" si="74"/>
        <v>Washington Puget Sound Province</v>
      </c>
      <c r="D4786" s="97" t="s">
        <v>356</v>
      </c>
      <c r="E4786" s="83" t="s">
        <v>289</v>
      </c>
      <c r="F4786" s="82">
        <v>43.671844145649978</v>
      </c>
      <c r="G4786" s="81">
        <v>0</v>
      </c>
      <c r="H4786" s="80">
        <v>0</v>
      </c>
    </row>
    <row r="4787" spans="2:8" x14ac:dyDescent="0.6">
      <c r="B4787" s="75" t="s">
        <v>192</v>
      </c>
      <c r="C4787" s="75" t="str">
        <f t="shared" si="74"/>
        <v>Washington Puget Sound Province</v>
      </c>
      <c r="D4787" s="97" t="s">
        <v>356</v>
      </c>
      <c r="E4787" s="83" t="s">
        <v>288</v>
      </c>
      <c r="F4787" s="82">
        <v>48.513160161833312</v>
      </c>
      <c r="G4787" s="81">
        <v>0</v>
      </c>
      <c r="H4787" s="80">
        <v>0</v>
      </c>
    </row>
    <row r="4788" spans="2:8" x14ac:dyDescent="0.6">
      <c r="B4788" s="75" t="s">
        <v>192</v>
      </c>
      <c r="C4788" s="75" t="str">
        <f t="shared" si="74"/>
        <v>Washington Puget Sound Province</v>
      </c>
      <c r="D4788" s="97" t="s">
        <v>356</v>
      </c>
      <c r="E4788" s="83" t="s">
        <v>287</v>
      </c>
      <c r="F4788" s="82">
        <v>48.52316016183331</v>
      </c>
      <c r="G4788" s="81">
        <v>0</v>
      </c>
      <c r="H4788" s="80">
        <v>0</v>
      </c>
    </row>
    <row r="4789" spans="2:8" x14ac:dyDescent="0.6">
      <c r="B4789" s="75" t="s">
        <v>192</v>
      </c>
      <c r="C4789" s="75" t="str">
        <f t="shared" si="74"/>
        <v>Washington Puget Sound Province</v>
      </c>
      <c r="D4789" s="97" t="s">
        <v>356</v>
      </c>
      <c r="E4789" s="83" t="s">
        <v>286</v>
      </c>
      <c r="F4789" s="82">
        <v>53.364476178016645</v>
      </c>
      <c r="G4789" s="81">
        <v>0</v>
      </c>
      <c r="H4789" s="80">
        <v>0</v>
      </c>
    </row>
    <row r="4790" spans="2:8" x14ac:dyDescent="0.6">
      <c r="B4790" s="75" t="s">
        <v>192</v>
      </c>
      <c r="C4790" s="75" t="str">
        <f t="shared" si="74"/>
        <v>Washington Puget Sound Province</v>
      </c>
      <c r="D4790" s="97" t="s">
        <v>356</v>
      </c>
      <c r="E4790" s="83" t="s">
        <v>285</v>
      </c>
      <c r="F4790" s="82">
        <v>53.374476178016643</v>
      </c>
      <c r="G4790" s="81">
        <v>0</v>
      </c>
      <c r="H4790" s="80">
        <v>0</v>
      </c>
    </row>
    <row r="4791" spans="2:8" x14ac:dyDescent="0.6">
      <c r="B4791" s="75" t="s">
        <v>192</v>
      </c>
      <c r="C4791" s="75" t="str">
        <f t="shared" si="74"/>
        <v>Washington Puget Sound Province</v>
      </c>
      <c r="D4791" s="97" t="s">
        <v>356</v>
      </c>
      <c r="E4791" s="83" t="s">
        <v>284</v>
      </c>
      <c r="F4791" s="82">
        <v>58.215792194199977</v>
      </c>
      <c r="G4791" s="81">
        <v>0</v>
      </c>
      <c r="H4791" s="80">
        <v>0</v>
      </c>
    </row>
    <row r="4792" spans="2:8" ht="13.75" thickBot="1" x14ac:dyDescent="0.75">
      <c r="B4792" s="75" t="s">
        <v>192</v>
      </c>
      <c r="C4792" s="75" t="str">
        <f t="shared" si="74"/>
        <v>Washington Puget Sound Province</v>
      </c>
      <c r="D4792" s="98" t="s">
        <v>356</v>
      </c>
      <c r="E4792" s="79" t="s">
        <v>282</v>
      </c>
      <c r="F4792" s="78">
        <v>58.225792194199975</v>
      </c>
      <c r="G4792" s="77">
        <v>0</v>
      </c>
      <c r="H4792" s="76">
        <v>0</v>
      </c>
    </row>
    <row r="4793" spans="2:8" x14ac:dyDescent="0.6">
      <c r="B4793" s="75" t="s">
        <v>192</v>
      </c>
      <c r="C4793" s="75" t="str">
        <f t="shared" si="74"/>
        <v>Washington Western Columbia Basin</v>
      </c>
      <c r="D4793" s="96" t="s">
        <v>355</v>
      </c>
      <c r="E4793" s="87" t="s">
        <v>320</v>
      </c>
      <c r="F4793" s="86">
        <v>-29.107896097099989</v>
      </c>
      <c r="G4793" s="85">
        <v>0</v>
      </c>
      <c r="H4793" s="84">
        <v>0</v>
      </c>
    </row>
    <row r="4794" spans="2:8" x14ac:dyDescent="0.6">
      <c r="B4794" s="75" t="s">
        <v>192</v>
      </c>
      <c r="C4794" s="75" t="str">
        <f t="shared" si="74"/>
        <v>Washington Western Columbia Basin</v>
      </c>
      <c r="D4794" s="97" t="s">
        <v>355</v>
      </c>
      <c r="E4794" s="83" t="s">
        <v>319</v>
      </c>
      <c r="F4794" s="82">
        <v>-29.097896097099987</v>
      </c>
      <c r="G4794" s="81">
        <v>0</v>
      </c>
      <c r="H4794" s="80">
        <v>0</v>
      </c>
    </row>
    <row r="4795" spans="2:8" x14ac:dyDescent="0.6">
      <c r="B4795" s="75" t="s">
        <v>192</v>
      </c>
      <c r="C4795" s="75" t="str">
        <f t="shared" si="74"/>
        <v>Washington Western Columbia Basin</v>
      </c>
      <c r="D4795" s="97" t="s">
        <v>355</v>
      </c>
      <c r="E4795" s="83" t="s">
        <v>318</v>
      </c>
      <c r="F4795" s="82">
        <v>-24.256580080916656</v>
      </c>
      <c r="G4795" s="81">
        <v>0</v>
      </c>
      <c r="H4795" s="80">
        <v>0</v>
      </c>
    </row>
    <row r="4796" spans="2:8" x14ac:dyDescent="0.6">
      <c r="B4796" s="75" t="s">
        <v>192</v>
      </c>
      <c r="C4796" s="75" t="str">
        <f t="shared" si="74"/>
        <v>Washington Western Columbia Basin</v>
      </c>
      <c r="D4796" s="97" t="s">
        <v>355</v>
      </c>
      <c r="E4796" s="83" t="s">
        <v>317</v>
      </c>
      <c r="F4796" s="82">
        <v>-24.246580080916655</v>
      </c>
      <c r="G4796" s="81">
        <v>0</v>
      </c>
      <c r="H4796" s="80">
        <v>0</v>
      </c>
    </row>
    <row r="4797" spans="2:8" x14ac:dyDescent="0.6">
      <c r="B4797" s="75" t="s">
        <v>192</v>
      </c>
      <c r="C4797" s="75" t="str">
        <f t="shared" si="74"/>
        <v>Washington Western Columbia Basin</v>
      </c>
      <c r="D4797" s="97" t="s">
        <v>355</v>
      </c>
      <c r="E4797" s="83" t="s">
        <v>316</v>
      </c>
      <c r="F4797" s="82">
        <v>-19.405264064733323</v>
      </c>
      <c r="G4797" s="81">
        <v>0</v>
      </c>
      <c r="H4797" s="80">
        <v>0</v>
      </c>
    </row>
    <row r="4798" spans="2:8" x14ac:dyDescent="0.6">
      <c r="B4798" s="75" t="s">
        <v>192</v>
      </c>
      <c r="C4798" s="75" t="str">
        <f t="shared" si="74"/>
        <v>Washington Western Columbia Basin</v>
      </c>
      <c r="D4798" s="97" t="s">
        <v>355</v>
      </c>
      <c r="E4798" s="83" t="s">
        <v>315</v>
      </c>
      <c r="F4798" s="82">
        <v>-19.395264064733322</v>
      </c>
      <c r="G4798" s="81">
        <v>0</v>
      </c>
      <c r="H4798" s="80">
        <v>0</v>
      </c>
    </row>
    <row r="4799" spans="2:8" x14ac:dyDescent="0.6">
      <c r="B4799" s="75" t="s">
        <v>192</v>
      </c>
      <c r="C4799" s="75" t="str">
        <f t="shared" si="74"/>
        <v>Washington Western Columbia Basin</v>
      </c>
      <c r="D4799" s="97" t="s">
        <v>355</v>
      </c>
      <c r="E4799" s="83" t="s">
        <v>314</v>
      </c>
      <c r="F4799" s="82">
        <v>-14.553948048549994</v>
      </c>
      <c r="G4799" s="81">
        <v>0</v>
      </c>
      <c r="H4799" s="80">
        <v>0</v>
      </c>
    </row>
    <row r="4800" spans="2:8" x14ac:dyDescent="0.6">
      <c r="B4800" s="75" t="s">
        <v>192</v>
      </c>
      <c r="C4800" s="75" t="str">
        <f t="shared" si="74"/>
        <v>Washington Western Columbia Basin</v>
      </c>
      <c r="D4800" s="97" t="s">
        <v>355</v>
      </c>
      <c r="E4800" s="83" t="s">
        <v>313</v>
      </c>
      <c r="F4800" s="82">
        <v>-14.543948048549995</v>
      </c>
      <c r="G4800" s="81">
        <v>0</v>
      </c>
      <c r="H4800" s="80">
        <v>0</v>
      </c>
    </row>
    <row r="4801" spans="2:8" x14ac:dyDescent="0.6">
      <c r="B4801" s="75" t="s">
        <v>192</v>
      </c>
      <c r="C4801" s="75" t="str">
        <f t="shared" si="74"/>
        <v>Washington Western Columbia Basin</v>
      </c>
      <c r="D4801" s="97" t="s">
        <v>355</v>
      </c>
      <c r="E4801" s="83" t="s">
        <v>312</v>
      </c>
      <c r="F4801" s="82">
        <v>-9.7026320323666617</v>
      </c>
      <c r="G4801" s="81">
        <v>0</v>
      </c>
      <c r="H4801" s="80">
        <v>0</v>
      </c>
    </row>
    <row r="4802" spans="2:8" x14ac:dyDescent="0.6">
      <c r="B4802" s="75" t="s">
        <v>192</v>
      </c>
      <c r="C4802" s="75" t="str">
        <f t="shared" si="74"/>
        <v>Washington Western Columbia Basin</v>
      </c>
      <c r="D4802" s="97" t="s">
        <v>355</v>
      </c>
      <c r="E4802" s="83" t="s">
        <v>311</v>
      </c>
      <c r="F4802" s="82">
        <v>-9.6926320323666619</v>
      </c>
      <c r="G4802" s="81">
        <v>0</v>
      </c>
      <c r="H4802" s="80">
        <v>0</v>
      </c>
    </row>
    <row r="4803" spans="2:8" x14ac:dyDescent="0.6">
      <c r="B4803" s="75" t="s">
        <v>192</v>
      </c>
      <c r="C4803" s="75" t="str">
        <f t="shared" si="74"/>
        <v>Washington Western Columbia Basin</v>
      </c>
      <c r="D4803" s="97" t="s">
        <v>355</v>
      </c>
      <c r="E4803" s="83" t="s">
        <v>310</v>
      </c>
      <c r="F4803" s="82">
        <v>-4.8513160161833309</v>
      </c>
      <c r="G4803" s="81">
        <v>0</v>
      </c>
      <c r="H4803" s="80">
        <v>0</v>
      </c>
    </row>
    <row r="4804" spans="2:8" x14ac:dyDescent="0.6">
      <c r="B4804" s="75" t="s">
        <v>192</v>
      </c>
      <c r="C4804" s="75" t="str">
        <f t="shared" si="74"/>
        <v>Washington Western Columbia Basin</v>
      </c>
      <c r="D4804" s="97" t="s">
        <v>355</v>
      </c>
      <c r="E4804" s="83" t="s">
        <v>309</v>
      </c>
      <c r="F4804" s="82">
        <v>-4.8413160161833311</v>
      </c>
      <c r="G4804" s="81">
        <v>0</v>
      </c>
      <c r="H4804" s="80">
        <v>0</v>
      </c>
    </row>
    <row r="4805" spans="2:8" x14ac:dyDescent="0.6">
      <c r="B4805" s="75" t="s">
        <v>192</v>
      </c>
      <c r="C4805" s="75" t="str">
        <f t="shared" ref="C4805:C4868" si="75">IF(D4805="",C4804,D4805)</f>
        <v>Washington Western Columbia Basin</v>
      </c>
      <c r="D4805" s="97" t="s">
        <v>355</v>
      </c>
      <c r="E4805" s="83" t="s">
        <v>308</v>
      </c>
      <c r="F4805" s="82">
        <v>0</v>
      </c>
      <c r="G4805" s="81">
        <v>0</v>
      </c>
      <c r="H4805" s="80">
        <v>0</v>
      </c>
    </row>
    <row r="4806" spans="2:8" x14ac:dyDescent="0.6">
      <c r="B4806" s="75" t="s">
        <v>192</v>
      </c>
      <c r="C4806" s="75" t="str">
        <f t="shared" si="75"/>
        <v>Washington Western Columbia Basin</v>
      </c>
      <c r="D4806" s="97" t="s">
        <v>355</v>
      </c>
      <c r="E4806" s="83" t="s">
        <v>307</v>
      </c>
      <c r="F4806" s="82">
        <v>0.01</v>
      </c>
      <c r="G4806" s="81">
        <v>0</v>
      </c>
      <c r="H4806" s="80">
        <v>0</v>
      </c>
    </row>
    <row r="4807" spans="2:8" x14ac:dyDescent="0.6">
      <c r="B4807" s="75" t="s">
        <v>192</v>
      </c>
      <c r="C4807" s="75" t="str">
        <f t="shared" si="75"/>
        <v>Washington Western Columbia Basin</v>
      </c>
      <c r="D4807" s="97" t="s">
        <v>355</v>
      </c>
      <c r="E4807" s="83" t="s">
        <v>306</v>
      </c>
      <c r="F4807" s="82">
        <v>4.8513160161833309</v>
      </c>
      <c r="G4807" s="81">
        <v>0</v>
      </c>
      <c r="H4807" s="80">
        <v>0</v>
      </c>
    </row>
    <row r="4808" spans="2:8" x14ac:dyDescent="0.6">
      <c r="B4808" s="75" t="s">
        <v>192</v>
      </c>
      <c r="C4808" s="75" t="str">
        <f t="shared" si="75"/>
        <v>Washington Western Columbia Basin</v>
      </c>
      <c r="D4808" s="97" t="s">
        <v>355</v>
      </c>
      <c r="E4808" s="83" t="s">
        <v>305</v>
      </c>
      <c r="F4808" s="82">
        <v>4.8613160161833306</v>
      </c>
      <c r="G4808" s="81">
        <v>68.571318753157968</v>
      </c>
      <c r="H4808" s="80">
        <v>3428.5659376578983</v>
      </c>
    </row>
    <row r="4809" spans="2:8" x14ac:dyDescent="0.6">
      <c r="B4809" s="75" t="s">
        <v>192</v>
      </c>
      <c r="C4809" s="75" t="str">
        <f t="shared" si="75"/>
        <v>Washington Western Columbia Basin</v>
      </c>
      <c r="D4809" s="97" t="s">
        <v>355</v>
      </c>
      <c r="E4809" s="83" t="s">
        <v>304</v>
      </c>
      <c r="F4809" s="82">
        <v>9.7026320323666617</v>
      </c>
      <c r="G4809" s="81">
        <v>0</v>
      </c>
      <c r="H4809" s="80">
        <v>0</v>
      </c>
    </row>
    <row r="4810" spans="2:8" x14ac:dyDescent="0.6">
      <c r="B4810" s="75" t="s">
        <v>192</v>
      </c>
      <c r="C4810" s="75" t="str">
        <f t="shared" si="75"/>
        <v>Washington Western Columbia Basin</v>
      </c>
      <c r="D4810" s="97" t="s">
        <v>355</v>
      </c>
      <c r="E4810" s="83" t="s">
        <v>303</v>
      </c>
      <c r="F4810" s="82">
        <v>9.7126320323666615</v>
      </c>
      <c r="G4810" s="81">
        <v>651.42876135997176</v>
      </c>
      <c r="H4810" s="80">
        <v>32571.438067998588</v>
      </c>
    </row>
    <row r="4811" spans="2:8" x14ac:dyDescent="0.6">
      <c r="B4811" s="75" t="s">
        <v>192</v>
      </c>
      <c r="C4811" s="75" t="str">
        <f t="shared" si="75"/>
        <v>Washington Western Columbia Basin</v>
      </c>
      <c r="D4811" s="97" t="s">
        <v>355</v>
      </c>
      <c r="E4811" s="83" t="s">
        <v>302</v>
      </c>
      <c r="F4811" s="82">
        <v>14.553948048549994</v>
      </c>
      <c r="G4811" s="81">
        <v>0</v>
      </c>
      <c r="H4811" s="80">
        <v>0</v>
      </c>
    </row>
    <row r="4812" spans="2:8" x14ac:dyDescent="0.6">
      <c r="B4812" s="75" t="s">
        <v>192</v>
      </c>
      <c r="C4812" s="75" t="str">
        <f t="shared" si="75"/>
        <v>Washington Western Columbia Basin</v>
      </c>
      <c r="D4812" s="97" t="s">
        <v>355</v>
      </c>
      <c r="E4812" s="83" t="s">
        <v>301</v>
      </c>
      <c r="F4812" s="82">
        <v>14.563948048549994</v>
      </c>
      <c r="G4812" s="81">
        <v>13.068934245459628</v>
      </c>
      <c r="H4812" s="80">
        <v>653.44671227298136</v>
      </c>
    </row>
    <row r="4813" spans="2:8" x14ac:dyDescent="0.6">
      <c r="B4813" s="75" t="s">
        <v>192</v>
      </c>
      <c r="C4813" s="75" t="str">
        <f t="shared" si="75"/>
        <v>Washington Western Columbia Basin</v>
      </c>
      <c r="D4813" s="97" t="s">
        <v>355</v>
      </c>
      <c r="E4813" s="83" t="s">
        <v>300</v>
      </c>
      <c r="F4813" s="82">
        <v>19.405264064733323</v>
      </c>
      <c r="G4813" s="81">
        <v>0</v>
      </c>
      <c r="H4813" s="80">
        <v>0</v>
      </c>
    </row>
    <row r="4814" spans="2:8" x14ac:dyDescent="0.6">
      <c r="B4814" s="75" t="s">
        <v>192</v>
      </c>
      <c r="C4814" s="75" t="str">
        <f t="shared" si="75"/>
        <v>Washington Western Columbia Basin</v>
      </c>
      <c r="D4814" s="97" t="s">
        <v>355</v>
      </c>
      <c r="E4814" s="83" t="s">
        <v>299</v>
      </c>
      <c r="F4814" s="82">
        <v>19.415264064733325</v>
      </c>
      <c r="G4814" s="81">
        <v>6.0305071807787568E-2</v>
      </c>
      <c r="H4814" s="80">
        <v>3.0152535903893782</v>
      </c>
    </row>
    <row r="4815" spans="2:8" x14ac:dyDescent="0.6">
      <c r="B4815" s="75" t="s">
        <v>192</v>
      </c>
      <c r="C4815" s="75" t="str">
        <f t="shared" si="75"/>
        <v>Washington Western Columbia Basin</v>
      </c>
      <c r="D4815" s="97" t="s">
        <v>355</v>
      </c>
      <c r="E4815" s="83" t="s">
        <v>298</v>
      </c>
      <c r="F4815" s="82">
        <v>24.256580080916656</v>
      </c>
      <c r="G4815" s="81">
        <v>0</v>
      </c>
      <c r="H4815" s="80">
        <v>0</v>
      </c>
    </row>
    <row r="4816" spans="2:8" x14ac:dyDescent="0.6">
      <c r="B4816" s="75" t="s">
        <v>192</v>
      </c>
      <c r="C4816" s="75" t="str">
        <f t="shared" si="75"/>
        <v>Washington Western Columbia Basin</v>
      </c>
      <c r="D4816" s="97" t="s">
        <v>355</v>
      </c>
      <c r="E4816" s="83" t="s">
        <v>297</v>
      </c>
      <c r="F4816" s="82">
        <v>24.266580080916658</v>
      </c>
      <c r="G4816" s="81">
        <v>0</v>
      </c>
      <c r="H4816" s="80">
        <v>0</v>
      </c>
    </row>
    <row r="4817" spans="2:8" x14ac:dyDescent="0.6">
      <c r="B4817" s="75" t="s">
        <v>192</v>
      </c>
      <c r="C4817" s="75" t="str">
        <f t="shared" si="75"/>
        <v>Washington Western Columbia Basin</v>
      </c>
      <c r="D4817" s="97" t="s">
        <v>355</v>
      </c>
      <c r="E4817" s="83" t="s">
        <v>296</v>
      </c>
      <c r="F4817" s="82">
        <v>29.107896097099989</v>
      </c>
      <c r="G4817" s="81">
        <v>0</v>
      </c>
      <c r="H4817" s="80">
        <v>0</v>
      </c>
    </row>
    <row r="4818" spans="2:8" x14ac:dyDescent="0.6">
      <c r="B4818" s="75" t="s">
        <v>192</v>
      </c>
      <c r="C4818" s="75" t="str">
        <f t="shared" si="75"/>
        <v>Washington Western Columbia Basin</v>
      </c>
      <c r="D4818" s="97" t="s">
        <v>355</v>
      </c>
      <c r="E4818" s="83" t="s">
        <v>295</v>
      </c>
      <c r="F4818" s="82">
        <v>29.11789609709999</v>
      </c>
      <c r="G4818" s="81">
        <v>19.668825561854131</v>
      </c>
      <c r="H4818" s="80">
        <v>983.44127809270663</v>
      </c>
    </row>
    <row r="4819" spans="2:8" x14ac:dyDescent="0.6">
      <c r="B4819" s="75" t="s">
        <v>192</v>
      </c>
      <c r="C4819" s="75" t="str">
        <f t="shared" si="75"/>
        <v>Washington Western Columbia Basin</v>
      </c>
      <c r="D4819" s="97" t="s">
        <v>355</v>
      </c>
      <c r="E4819" s="83" t="s">
        <v>294</v>
      </c>
      <c r="F4819" s="82">
        <v>33.959212113283321</v>
      </c>
      <c r="G4819" s="81">
        <v>0</v>
      </c>
      <c r="H4819" s="80">
        <v>0</v>
      </c>
    </row>
    <row r="4820" spans="2:8" x14ac:dyDescent="0.6">
      <c r="B4820" s="75" t="s">
        <v>192</v>
      </c>
      <c r="C4820" s="75" t="str">
        <f t="shared" si="75"/>
        <v>Washington Western Columbia Basin</v>
      </c>
      <c r="D4820" s="97" t="s">
        <v>355</v>
      </c>
      <c r="E4820" s="83" t="s">
        <v>293</v>
      </c>
      <c r="F4820" s="82">
        <v>33.969212113283319</v>
      </c>
      <c r="G4820" s="81">
        <v>2.5055428221348119</v>
      </c>
      <c r="H4820" s="80">
        <v>125.27714110674059</v>
      </c>
    </row>
    <row r="4821" spans="2:8" x14ac:dyDescent="0.6">
      <c r="B4821" s="75" t="s">
        <v>192</v>
      </c>
      <c r="C4821" s="75" t="str">
        <f t="shared" si="75"/>
        <v>Washington Western Columbia Basin</v>
      </c>
      <c r="D4821" s="97" t="s">
        <v>355</v>
      </c>
      <c r="E4821" s="83" t="s">
        <v>292</v>
      </c>
      <c r="F4821" s="82">
        <v>38.810528129466647</v>
      </c>
      <c r="G4821" s="81">
        <v>0</v>
      </c>
      <c r="H4821" s="80">
        <v>0</v>
      </c>
    </row>
    <row r="4822" spans="2:8" x14ac:dyDescent="0.6">
      <c r="B4822" s="75" t="s">
        <v>192</v>
      </c>
      <c r="C4822" s="75" t="str">
        <f t="shared" si="75"/>
        <v>Washington Western Columbia Basin</v>
      </c>
      <c r="D4822" s="97" t="s">
        <v>355</v>
      </c>
      <c r="E4822" s="83" t="s">
        <v>291</v>
      </c>
      <c r="F4822" s="82">
        <v>38.820528129466645</v>
      </c>
      <c r="G4822" s="81">
        <v>0</v>
      </c>
      <c r="H4822" s="80">
        <v>0</v>
      </c>
    </row>
    <row r="4823" spans="2:8" x14ac:dyDescent="0.6">
      <c r="B4823" s="75" t="s">
        <v>192</v>
      </c>
      <c r="C4823" s="75" t="str">
        <f t="shared" si="75"/>
        <v>Washington Western Columbia Basin</v>
      </c>
      <c r="D4823" s="97" t="s">
        <v>355</v>
      </c>
      <c r="E4823" s="83" t="s">
        <v>290</v>
      </c>
      <c r="F4823" s="82">
        <v>43.66184414564998</v>
      </c>
      <c r="G4823" s="81">
        <v>0</v>
      </c>
      <c r="H4823" s="80">
        <v>0</v>
      </c>
    </row>
    <row r="4824" spans="2:8" x14ac:dyDescent="0.6">
      <c r="B4824" s="75" t="s">
        <v>192</v>
      </c>
      <c r="C4824" s="75" t="str">
        <f t="shared" si="75"/>
        <v>Washington Western Columbia Basin</v>
      </c>
      <c r="D4824" s="97" t="s">
        <v>355</v>
      </c>
      <c r="E4824" s="83" t="s">
        <v>289</v>
      </c>
      <c r="F4824" s="82">
        <v>43.671844145649978</v>
      </c>
      <c r="G4824" s="81">
        <v>2.6569400771477718E-2</v>
      </c>
      <c r="H4824" s="80">
        <v>1.3284700385738859</v>
      </c>
    </row>
    <row r="4825" spans="2:8" x14ac:dyDescent="0.6">
      <c r="B4825" s="75" t="s">
        <v>192</v>
      </c>
      <c r="C4825" s="75" t="str">
        <f t="shared" si="75"/>
        <v>Washington Western Columbia Basin</v>
      </c>
      <c r="D4825" s="97" t="s">
        <v>355</v>
      </c>
      <c r="E4825" s="83" t="s">
        <v>288</v>
      </c>
      <c r="F4825" s="82">
        <v>48.513160161833312</v>
      </c>
      <c r="G4825" s="81">
        <v>0</v>
      </c>
      <c r="H4825" s="80">
        <v>0</v>
      </c>
    </row>
    <row r="4826" spans="2:8" x14ac:dyDescent="0.6">
      <c r="B4826" s="75" t="s">
        <v>192</v>
      </c>
      <c r="C4826" s="75" t="str">
        <f t="shared" si="75"/>
        <v>Washington Western Columbia Basin</v>
      </c>
      <c r="D4826" s="97" t="s">
        <v>355</v>
      </c>
      <c r="E4826" s="83" t="s">
        <v>287</v>
      </c>
      <c r="F4826" s="82">
        <v>48.52316016183331</v>
      </c>
      <c r="G4826" s="81">
        <v>0</v>
      </c>
      <c r="H4826" s="80">
        <v>0</v>
      </c>
    </row>
    <row r="4827" spans="2:8" x14ac:dyDescent="0.6">
      <c r="B4827" s="75" t="s">
        <v>192</v>
      </c>
      <c r="C4827" s="75" t="str">
        <f t="shared" si="75"/>
        <v>Washington Western Columbia Basin</v>
      </c>
      <c r="D4827" s="97" t="s">
        <v>355</v>
      </c>
      <c r="E4827" s="83" t="s">
        <v>286</v>
      </c>
      <c r="F4827" s="82">
        <v>53.364476178016645</v>
      </c>
      <c r="G4827" s="81">
        <v>0</v>
      </c>
      <c r="H4827" s="80">
        <v>0</v>
      </c>
    </row>
    <row r="4828" spans="2:8" x14ac:dyDescent="0.6">
      <c r="B4828" s="75" t="s">
        <v>192</v>
      </c>
      <c r="C4828" s="75" t="str">
        <f t="shared" si="75"/>
        <v>Washington Western Columbia Basin</v>
      </c>
      <c r="D4828" s="97" t="s">
        <v>355</v>
      </c>
      <c r="E4828" s="83" t="s">
        <v>285</v>
      </c>
      <c r="F4828" s="82">
        <v>53.374476178016643</v>
      </c>
      <c r="G4828" s="81">
        <v>0</v>
      </c>
      <c r="H4828" s="80">
        <v>0</v>
      </c>
    </row>
    <row r="4829" spans="2:8" x14ac:dyDescent="0.6">
      <c r="B4829" s="75" t="s">
        <v>192</v>
      </c>
      <c r="C4829" s="75" t="str">
        <f t="shared" si="75"/>
        <v>Washington Western Columbia Basin</v>
      </c>
      <c r="D4829" s="97" t="s">
        <v>355</v>
      </c>
      <c r="E4829" s="83" t="s">
        <v>284</v>
      </c>
      <c r="F4829" s="82">
        <v>58.215792194199977</v>
      </c>
      <c r="G4829" s="81">
        <v>0</v>
      </c>
      <c r="H4829" s="80">
        <v>0</v>
      </c>
    </row>
    <row r="4830" spans="2:8" ht="13.75" thickBot="1" x14ac:dyDescent="0.75">
      <c r="B4830" s="75" t="s">
        <v>192</v>
      </c>
      <c r="C4830" s="75" t="str">
        <f t="shared" si="75"/>
        <v>Washington Western Columbia Basin</v>
      </c>
      <c r="D4830" s="98" t="s">
        <v>355</v>
      </c>
      <c r="E4830" s="79" t="s">
        <v>282</v>
      </c>
      <c r="F4830" s="78">
        <v>58.225792194199975</v>
      </c>
      <c r="G4830" s="77">
        <v>0</v>
      </c>
      <c r="H4830" s="76">
        <v>0</v>
      </c>
    </row>
    <row r="4831" spans="2:8" x14ac:dyDescent="0.6">
      <c r="B4831" s="75" t="s">
        <v>190</v>
      </c>
      <c r="C4831" s="75" t="str">
        <f t="shared" si="75"/>
        <v>West Virginia Appalachian Basin</v>
      </c>
      <c r="D4831" s="96" t="s">
        <v>354</v>
      </c>
      <c r="E4831" s="87" t="s">
        <v>320</v>
      </c>
      <c r="F4831" s="86">
        <v>-29.107896097099989</v>
      </c>
      <c r="G4831" s="85">
        <v>0</v>
      </c>
      <c r="H4831" s="84">
        <v>0</v>
      </c>
    </row>
    <row r="4832" spans="2:8" x14ac:dyDescent="0.6">
      <c r="B4832" s="75" t="s">
        <v>190</v>
      </c>
      <c r="C4832" s="75" t="str">
        <f t="shared" si="75"/>
        <v>West Virginia Appalachian Basin</v>
      </c>
      <c r="D4832" s="97" t="s">
        <v>354</v>
      </c>
      <c r="E4832" s="83" t="s">
        <v>319</v>
      </c>
      <c r="F4832" s="82">
        <v>-29.097896097099987</v>
      </c>
      <c r="G4832" s="81">
        <v>0</v>
      </c>
      <c r="H4832" s="80">
        <v>0</v>
      </c>
    </row>
    <row r="4833" spans="2:8" x14ac:dyDescent="0.6">
      <c r="B4833" s="75" t="s">
        <v>190</v>
      </c>
      <c r="C4833" s="75" t="str">
        <f t="shared" si="75"/>
        <v>West Virginia Appalachian Basin</v>
      </c>
      <c r="D4833" s="97" t="s">
        <v>354</v>
      </c>
      <c r="E4833" s="83" t="s">
        <v>318</v>
      </c>
      <c r="F4833" s="82">
        <v>-24.256580080916656</v>
      </c>
      <c r="G4833" s="81">
        <v>0</v>
      </c>
      <c r="H4833" s="80">
        <v>0</v>
      </c>
    </row>
    <row r="4834" spans="2:8" x14ac:dyDescent="0.6">
      <c r="B4834" s="75" t="s">
        <v>190</v>
      </c>
      <c r="C4834" s="75" t="str">
        <f t="shared" si="75"/>
        <v>West Virginia Appalachian Basin</v>
      </c>
      <c r="D4834" s="97" t="s">
        <v>354</v>
      </c>
      <c r="E4834" s="83" t="s">
        <v>317</v>
      </c>
      <c r="F4834" s="82">
        <v>-24.246580080916655</v>
      </c>
      <c r="G4834" s="81">
        <v>0</v>
      </c>
      <c r="H4834" s="80">
        <v>0</v>
      </c>
    </row>
    <row r="4835" spans="2:8" x14ac:dyDescent="0.6">
      <c r="B4835" s="75" t="s">
        <v>190</v>
      </c>
      <c r="C4835" s="75" t="str">
        <f t="shared" si="75"/>
        <v>West Virginia Appalachian Basin</v>
      </c>
      <c r="D4835" s="97" t="s">
        <v>354</v>
      </c>
      <c r="E4835" s="83" t="s">
        <v>316</v>
      </c>
      <c r="F4835" s="82">
        <v>-19.405264064733323</v>
      </c>
      <c r="G4835" s="81">
        <v>0</v>
      </c>
      <c r="H4835" s="80">
        <v>0</v>
      </c>
    </row>
    <row r="4836" spans="2:8" x14ac:dyDescent="0.6">
      <c r="B4836" s="75" t="s">
        <v>190</v>
      </c>
      <c r="C4836" s="75" t="str">
        <f t="shared" si="75"/>
        <v>West Virginia Appalachian Basin</v>
      </c>
      <c r="D4836" s="97" t="s">
        <v>354</v>
      </c>
      <c r="E4836" s="83" t="s">
        <v>315</v>
      </c>
      <c r="F4836" s="82">
        <v>-19.395264064733322</v>
      </c>
      <c r="G4836" s="81">
        <v>0</v>
      </c>
      <c r="H4836" s="80">
        <v>0</v>
      </c>
    </row>
    <row r="4837" spans="2:8" x14ac:dyDescent="0.6">
      <c r="B4837" s="75" t="s">
        <v>190</v>
      </c>
      <c r="C4837" s="75" t="str">
        <f t="shared" si="75"/>
        <v>West Virginia Appalachian Basin</v>
      </c>
      <c r="D4837" s="97" t="s">
        <v>354</v>
      </c>
      <c r="E4837" s="83" t="s">
        <v>314</v>
      </c>
      <c r="F4837" s="82">
        <v>-14.553948048549994</v>
      </c>
      <c r="G4837" s="81">
        <v>0</v>
      </c>
      <c r="H4837" s="80">
        <v>0</v>
      </c>
    </row>
    <row r="4838" spans="2:8" x14ac:dyDescent="0.6">
      <c r="B4838" s="75" t="s">
        <v>190</v>
      </c>
      <c r="C4838" s="75" t="str">
        <f t="shared" si="75"/>
        <v>West Virginia Appalachian Basin</v>
      </c>
      <c r="D4838" s="97" t="s">
        <v>354</v>
      </c>
      <c r="E4838" s="83" t="s">
        <v>313</v>
      </c>
      <c r="F4838" s="82">
        <v>-14.543948048549995</v>
      </c>
      <c r="G4838" s="81">
        <v>0</v>
      </c>
      <c r="H4838" s="80">
        <v>0</v>
      </c>
    </row>
    <row r="4839" spans="2:8" x14ac:dyDescent="0.6">
      <c r="B4839" s="75" t="s">
        <v>190</v>
      </c>
      <c r="C4839" s="75" t="str">
        <f t="shared" si="75"/>
        <v>West Virginia Appalachian Basin</v>
      </c>
      <c r="D4839" s="97" t="s">
        <v>354</v>
      </c>
      <c r="E4839" s="83" t="s">
        <v>312</v>
      </c>
      <c r="F4839" s="82">
        <v>-9.7026320323666617</v>
      </c>
      <c r="G4839" s="81">
        <v>0</v>
      </c>
      <c r="H4839" s="80">
        <v>0</v>
      </c>
    </row>
    <row r="4840" spans="2:8" x14ac:dyDescent="0.6">
      <c r="B4840" s="75" t="s">
        <v>190</v>
      </c>
      <c r="C4840" s="75" t="str">
        <f t="shared" si="75"/>
        <v>West Virginia Appalachian Basin</v>
      </c>
      <c r="D4840" s="97" t="s">
        <v>354</v>
      </c>
      <c r="E4840" s="83" t="s">
        <v>311</v>
      </c>
      <c r="F4840" s="82">
        <v>-9.6926320323666619</v>
      </c>
      <c r="G4840" s="81">
        <v>0</v>
      </c>
      <c r="H4840" s="80">
        <v>0</v>
      </c>
    </row>
    <row r="4841" spans="2:8" x14ac:dyDescent="0.6">
      <c r="B4841" s="75" t="s">
        <v>190</v>
      </c>
      <c r="C4841" s="75" t="str">
        <f t="shared" si="75"/>
        <v>West Virginia Appalachian Basin</v>
      </c>
      <c r="D4841" s="97" t="s">
        <v>354</v>
      </c>
      <c r="E4841" s="83" t="s">
        <v>310</v>
      </c>
      <c r="F4841" s="82">
        <v>-4.8513160161833309</v>
      </c>
      <c r="G4841" s="81">
        <v>0</v>
      </c>
      <c r="H4841" s="80">
        <v>0</v>
      </c>
    </row>
    <row r="4842" spans="2:8" x14ac:dyDescent="0.6">
      <c r="B4842" s="75" t="s">
        <v>190</v>
      </c>
      <c r="C4842" s="75" t="str">
        <f t="shared" si="75"/>
        <v>West Virginia Appalachian Basin</v>
      </c>
      <c r="D4842" s="97" t="s">
        <v>354</v>
      </c>
      <c r="E4842" s="83" t="s">
        <v>309</v>
      </c>
      <c r="F4842" s="82">
        <v>-4.8413160161833311</v>
      </c>
      <c r="G4842" s="81">
        <v>0</v>
      </c>
      <c r="H4842" s="80">
        <v>0</v>
      </c>
    </row>
    <row r="4843" spans="2:8" x14ac:dyDescent="0.6">
      <c r="B4843" s="75" t="s">
        <v>190</v>
      </c>
      <c r="C4843" s="75" t="str">
        <f t="shared" si="75"/>
        <v>West Virginia Appalachian Basin</v>
      </c>
      <c r="D4843" s="97" t="s">
        <v>354</v>
      </c>
      <c r="E4843" s="83" t="s">
        <v>308</v>
      </c>
      <c r="F4843" s="82">
        <v>0</v>
      </c>
      <c r="G4843" s="81">
        <v>0</v>
      </c>
      <c r="H4843" s="80">
        <v>0</v>
      </c>
    </row>
    <row r="4844" spans="2:8" x14ac:dyDescent="0.6">
      <c r="B4844" s="75" t="s">
        <v>190</v>
      </c>
      <c r="C4844" s="75" t="str">
        <f t="shared" si="75"/>
        <v>West Virginia Appalachian Basin</v>
      </c>
      <c r="D4844" s="97" t="s">
        <v>354</v>
      </c>
      <c r="E4844" s="83" t="s">
        <v>307</v>
      </c>
      <c r="F4844" s="82">
        <v>0.01</v>
      </c>
      <c r="G4844" s="81">
        <v>0</v>
      </c>
      <c r="H4844" s="80">
        <v>0</v>
      </c>
    </row>
    <row r="4845" spans="2:8" x14ac:dyDescent="0.6">
      <c r="B4845" s="75" t="s">
        <v>190</v>
      </c>
      <c r="C4845" s="75" t="str">
        <f t="shared" si="75"/>
        <v>West Virginia Appalachian Basin</v>
      </c>
      <c r="D4845" s="97" t="s">
        <v>354</v>
      </c>
      <c r="E4845" s="83" t="s">
        <v>306</v>
      </c>
      <c r="F4845" s="82">
        <v>4.8513160161833309</v>
      </c>
      <c r="G4845" s="81">
        <v>0</v>
      </c>
      <c r="H4845" s="80">
        <v>0</v>
      </c>
    </row>
    <row r="4846" spans="2:8" x14ac:dyDescent="0.6">
      <c r="B4846" s="75" t="s">
        <v>190</v>
      </c>
      <c r="C4846" s="75" t="str">
        <f t="shared" si="75"/>
        <v>West Virginia Appalachian Basin</v>
      </c>
      <c r="D4846" s="97" t="s">
        <v>354</v>
      </c>
      <c r="E4846" s="83" t="s">
        <v>305</v>
      </c>
      <c r="F4846" s="82">
        <v>4.8613160161833306</v>
      </c>
      <c r="G4846" s="81">
        <v>1.5876461143190079E-2</v>
      </c>
      <c r="H4846" s="80">
        <v>0.79382305715950396</v>
      </c>
    </row>
    <row r="4847" spans="2:8" x14ac:dyDescent="0.6">
      <c r="B4847" s="75" t="s">
        <v>190</v>
      </c>
      <c r="C4847" s="75" t="str">
        <f t="shared" si="75"/>
        <v>West Virginia Appalachian Basin</v>
      </c>
      <c r="D4847" s="97" t="s">
        <v>354</v>
      </c>
      <c r="E4847" s="83" t="s">
        <v>304</v>
      </c>
      <c r="F4847" s="82">
        <v>9.7026320323666617</v>
      </c>
      <c r="G4847" s="81">
        <v>0</v>
      </c>
      <c r="H4847" s="80">
        <v>0</v>
      </c>
    </row>
    <row r="4848" spans="2:8" x14ac:dyDescent="0.6">
      <c r="B4848" s="75" t="s">
        <v>190</v>
      </c>
      <c r="C4848" s="75" t="str">
        <f t="shared" si="75"/>
        <v>West Virginia Appalachian Basin</v>
      </c>
      <c r="D4848" s="97" t="s">
        <v>354</v>
      </c>
      <c r="E4848" s="83" t="s">
        <v>303</v>
      </c>
      <c r="F4848" s="82">
        <v>9.7126320323666615</v>
      </c>
      <c r="G4848" s="81">
        <v>1.5455847161653873</v>
      </c>
      <c r="H4848" s="80">
        <v>77.279235808269362</v>
      </c>
    </row>
    <row r="4849" spans="2:8" x14ac:dyDescent="0.6">
      <c r="B4849" s="75" t="s">
        <v>190</v>
      </c>
      <c r="C4849" s="75" t="str">
        <f t="shared" si="75"/>
        <v>West Virginia Appalachian Basin</v>
      </c>
      <c r="D4849" s="97" t="s">
        <v>354</v>
      </c>
      <c r="E4849" s="83" t="s">
        <v>302</v>
      </c>
      <c r="F4849" s="82">
        <v>14.553948048549994</v>
      </c>
      <c r="G4849" s="81">
        <v>0</v>
      </c>
      <c r="H4849" s="80">
        <v>0</v>
      </c>
    </row>
    <row r="4850" spans="2:8" x14ac:dyDescent="0.6">
      <c r="B4850" s="75" t="s">
        <v>190</v>
      </c>
      <c r="C4850" s="75" t="str">
        <f t="shared" si="75"/>
        <v>West Virginia Appalachian Basin</v>
      </c>
      <c r="D4850" s="97" t="s">
        <v>354</v>
      </c>
      <c r="E4850" s="83" t="s">
        <v>301</v>
      </c>
      <c r="F4850" s="82">
        <v>14.563948048549994</v>
      </c>
      <c r="G4850" s="81">
        <v>3.4582939149404814</v>
      </c>
      <c r="H4850" s="80">
        <v>172.91469574702407</v>
      </c>
    </row>
    <row r="4851" spans="2:8" x14ac:dyDescent="0.6">
      <c r="B4851" s="75" t="s">
        <v>190</v>
      </c>
      <c r="C4851" s="75" t="str">
        <f t="shared" si="75"/>
        <v>West Virginia Appalachian Basin</v>
      </c>
      <c r="D4851" s="97" t="s">
        <v>354</v>
      </c>
      <c r="E4851" s="83" t="s">
        <v>300</v>
      </c>
      <c r="F4851" s="82">
        <v>19.405264064733323</v>
      </c>
      <c r="G4851" s="81">
        <v>0</v>
      </c>
      <c r="H4851" s="80">
        <v>0</v>
      </c>
    </row>
    <row r="4852" spans="2:8" x14ac:dyDescent="0.6">
      <c r="B4852" s="75" t="s">
        <v>190</v>
      </c>
      <c r="C4852" s="75" t="str">
        <f t="shared" si="75"/>
        <v>West Virginia Appalachian Basin</v>
      </c>
      <c r="D4852" s="97" t="s">
        <v>354</v>
      </c>
      <c r="E4852" s="83" t="s">
        <v>299</v>
      </c>
      <c r="F4852" s="82">
        <v>19.415264064733325</v>
      </c>
      <c r="G4852" s="81">
        <v>6.1137860110390729</v>
      </c>
      <c r="H4852" s="80">
        <v>305.68930055195364</v>
      </c>
    </row>
    <row r="4853" spans="2:8" x14ac:dyDescent="0.6">
      <c r="B4853" s="75" t="s">
        <v>190</v>
      </c>
      <c r="C4853" s="75" t="str">
        <f t="shared" si="75"/>
        <v>West Virginia Appalachian Basin</v>
      </c>
      <c r="D4853" s="97" t="s">
        <v>354</v>
      </c>
      <c r="E4853" s="83" t="s">
        <v>298</v>
      </c>
      <c r="F4853" s="82">
        <v>24.256580080916656</v>
      </c>
      <c r="G4853" s="81">
        <v>0</v>
      </c>
      <c r="H4853" s="80">
        <v>0</v>
      </c>
    </row>
    <row r="4854" spans="2:8" x14ac:dyDescent="0.6">
      <c r="B4854" s="75" t="s">
        <v>190</v>
      </c>
      <c r="C4854" s="75" t="str">
        <f t="shared" si="75"/>
        <v>West Virginia Appalachian Basin</v>
      </c>
      <c r="D4854" s="97" t="s">
        <v>354</v>
      </c>
      <c r="E4854" s="83" t="s">
        <v>297</v>
      </c>
      <c r="F4854" s="82">
        <v>24.266580080916658</v>
      </c>
      <c r="G4854" s="81">
        <v>3.8257176959334069</v>
      </c>
      <c r="H4854" s="80">
        <v>191.28588479667036</v>
      </c>
    </row>
    <row r="4855" spans="2:8" x14ac:dyDescent="0.6">
      <c r="B4855" s="75" t="s">
        <v>190</v>
      </c>
      <c r="C4855" s="75" t="str">
        <f t="shared" si="75"/>
        <v>West Virginia Appalachian Basin</v>
      </c>
      <c r="D4855" s="97" t="s">
        <v>354</v>
      </c>
      <c r="E4855" s="83" t="s">
        <v>296</v>
      </c>
      <c r="F4855" s="82">
        <v>29.107896097099989</v>
      </c>
      <c r="G4855" s="81">
        <v>0</v>
      </c>
      <c r="H4855" s="80">
        <v>0</v>
      </c>
    </row>
    <row r="4856" spans="2:8" x14ac:dyDescent="0.6">
      <c r="B4856" s="75" t="s">
        <v>190</v>
      </c>
      <c r="C4856" s="75" t="str">
        <f t="shared" si="75"/>
        <v>West Virginia Appalachian Basin</v>
      </c>
      <c r="D4856" s="97" t="s">
        <v>354</v>
      </c>
      <c r="E4856" s="83" t="s">
        <v>295</v>
      </c>
      <c r="F4856" s="82">
        <v>29.11789609709999</v>
      </c>
      <c r="G4856" s="81">
        <v>3.0808081562273646</v>
      </c>
      <c r="H4856" s="80">
        <v>154.04040781136823</v>
      </c>
    </row>
    <row r="4857" spans="2:8" x14ac:dyDescent="0.6">
      <c r="B4857" s="75" t="s">
        <v>190</v>
      </c>
      <c r="C4857" s="75" t="str">
        <f t="shared" si="75"/>
        <v>West Virginia Appalachian Basin</v>
      </c>
      <c r="D4857" s="97" t="s">
        <v>354</v>
      </c>
      <c r="E4857" s="83" t="s">
        <v>294</v>
      </c>
      <c r="F4857" s="82">
        <v>33.959212113283321</v>
      </c>
      <c r="G4857" s="81">
        <v>0</v>
      </c>
      <c r="H4857" s="80">
        <v>0</v>
      </c>
    </row>
    <row r="4858" spans="2:8" x14ac:dyDescent="0.6">
      <c r="B4858" s="75" t="s">
        <v>190</v>
      </c>
      <c r="C4858" s="75" t="str">
        <f t="shared" si="75"/>
        <v>West Virginia Appalachian Basin</v>
      </c>
      <c r="D4858" s="97" t="s">
        <v>354</v>
      </c>
      <c r="E4858" s="83" t="s">
        <v>293</v>
      </c>
      <c r="F4858" s="82">
        <v>33.969212113283319</v>
      </c>
      <c r="G4858" s="81">
        <v>2.7372375315220387</v>
      </c>
      <c r="H4858" s="80">
        <v>136.86187657610193</v>
      </c>
    </row>
    <row r="4859" spans="2:8" x14ac:dyDescent="0.6">
      <c r="B4859" s="75" t="s">
        <v>190</v>
      </c>
      <c r="C4859" s="75" t="str">
        <f t="shared" si="75"/>
        <v>West Virginia Appalachian Basin</v>
      </c>
      <c r="D4859" s="97" t="s">
        <v>354</v>
      </c>
      <c r="E4859" s="83" t="s">
        <v>292</v>
      </c>
      <c r="F4859" s="82">
        <v>38.810528129466647</v>
      </c>
      <c r="G4859" s="81">
        <v>0</v>
      </c>
      <c r="H4859" s="80">
        <v>0</v>
      </c>
    </row>
    <row r="4860" spans="2:8" x14ac:dyDescent="0.6">
      <c r="B4860" s="75" t="s">
        <v>190</v>
      </c>
      <c r="C4860" s="75" t="str">
        <f t="shared" si="75"/>
        <v>West Virginia Appalachian Basin</v>
      </c>
      <c r="D4860" s="97" t="s">
        <v>354</v>
      </c>
      <c r="E4860" s="83" t="s">
        <v>291</v>
      </c>
      <c r="F4860" s="82">
        <v>38.820528129466645</v>
      </c>
      <c r="G4860" s="81">
        <v>1.1260308281746034</v>
      </c>
      <c r="H4860" s="80">
        <v>56.301541408730181</v>
      </c>
    </row>
    <row r="4861" spans="2:8" x14ac:dyDescent="0.6">
      <c r="B4861" s="75" t="s">
        <v>190</v>
      </c>
      <c r="C4861" s="75" t="str">
        <f t="shared" si="75"/>
        <v>West Virginia Appalachian Basin</v>
      </c>
      <c r="D4861" s="97" t="s">
        <v>354</v>
      </c>
      <c r="E4861" s="83" t="s">
        <v>290</v>
      </c>
      <c r="F4861" s="82">
        <v>43.66184414564998</v>
      </c>
      <c r="G4861" s="81">
        <v>0</v>
      </c>
      <c r="H4861" s="80">
        <v>0</v>
      </c>
    </row>
    <row r="4862" spans="2:8" x14ac:dyDescent="0.6">
      <c r="B4862" s="75" t="s">
        <v>190</v>
      </c>
      <c r="C4862" s="75" t="str">
        <f t="shared" si="75"/>
        <v>West Virginia Appalachian Basin</v>
      </c>
      <c r="D4862" s="97" t="s">
        <v>354</v>
      </c>
      <c r="E4862" s="83" t="s">
        <v>289</v>
      </c>
      <c r="F4862" s="82">
        <v>43.671844145649978</v>
      </c>
      <c r="G4862" s="81">
        <v>1.1383207961637221</v>
      </c>
      <c r="H4862" s="80">
        <v>56.916039808186106</v>
      </c>
    </row>
    <row r="4863" spans="2:8" x14ac:dyDescent="0.6">
      <c r="B4863" s="75" t="s">
        <v>190</v>
      </c>
      <c r="C4863" s="75" t="str">
        <f t="shared" si="75"/>
        <v>West Virginia Appalachian Basin</v>
      </c>
      <c r="D4863" s="97" t="s">
        <v>354</v>
      </c>
      <c r="E4863" s="83" t="s">
        <v>288</v>
      </c>
      <c r="F4863" s="82">
        <v>48.513160161833312</v>
      </c>
      <c r="G4863" s="81">
        <v>0</v>
      </c>
      <c r="H4863" s="80">
        <v>0</v>
      </c>
    </row>
    <row r="4864" spans="2:8" x14ac:dyDescent="0.6">
      <c r="B4864" s="75" t="s">
        <v>190</v>
      </c>
      <c r="C4864" s="75" t="str">
        <f t="shared" si="75"/>
        <v>West Virginia Appalachian Basin</v>
      </c>
      <c r="D4864" s="97" t="s">
        <v>354</v>
      </c>
      <c r="E4864" s="83" t="s">
        <v>287</v>
      </c>
      <c r="F4864" s="82">
        <v>48.52316016183331</v>
      </c>
      <c r="G4864" s="81">
        <v>0.72233185018397328</v>
      </c>
      <c r="H4864" s="80">
        <v>36.116592509198661</v>
      </c>
    </row>
    <row r="4865" spans="2:8" x14ac:dyDescent="0.6">
      <c r="B4865" s="75" t="s">
        <v>190</v>
      </c>
      <c r="C4865" s="75" t="str">
        <f t="shared" si="75"/>
        <v>West Virginia Appalachian Basin</v>
      </c>
      <c r="D4865" s="97" t="s">
        <v>354</v>
      </c>
      <c r="E4865" s="83" t="s">
        <v>286</v>
      </c>
      <c r="F4865" s="82">
        <v>53.364476178016645</v>
      </c>
      <c r="G4865" s="81">
        <v>0</v>
      </c>
      <c r="H4865" s="80">
        <v>0</v>
      </c>
    </row>
    <row r="4866" spans="2:8" x14ac:dyDescent="0.6">
      <c r="B4866" s="75" t="s">
        <v>190</v>
      </c>
      <c r="C4866" s="75" t="str">
        <f t="shared" si="75"/>
        <v>West Virginia Appalachian Basin</v>
      </c>
      <c r="D4866" s="97" t="s">
        <v>354</v>
      </c>
      <c r="E4866" s="83" t="s">
        <v>285</v>
      </c>
      <c r="F4866" s="82">
        <v>53.374476178016643</v>
      </c>
      <c r="G4866" s="81">
        <v>0.4213955140352183</v>
      </c>
      <c r="H4866" s="80">
        <v>21.069775701760914</v>
      </c>
    </row>
    <row r="4867" spans="2:8" x14ac:dyDescent="0.6">
      <c r="B4867" s="75" t="s">
        <v>190</v>
      </c>
      <c r="C4867" s="75" t="str">
        <f t="shared" si="75"/>
        <v>West Virginia Appalachian Basin</v>
      </c>
      <c r="D4867" s="97" t="s">
        <v>354</v>
      </c>
      <c r="E4867" s="83" t="s">
        <v>284</v>
      </c>
      <c r="F4867" s="82">
        <v>58.215792194199977</v>
      </c>
      <c r="G4867" s="81">
        <v>0</v>
      </c>
      <c r="H4867" s="80">
        <v>0</v>
      </c>
    </row>
    <row r="4868" spans="2:8" ht="13.75" thickBot="1" x14ac:dyDescent="0.75">
      <c r="B4868" s="75" t="s">
        <v>190</v>
      </c>
      <c r="C4868" s="75" t="str">
        <f t="shared" si="75"/>
        <v>West Virginia Appalachian Basin</v>
      </c>
      <c r="D4868" s="98" t="s">
        <v>354</v>
      </c>
      <c r="E4868" s="79" t="s">
        <v>282</v>
      </c>
      <c r="F4868" s="78">
        <v>58.225792194199975</v>
      </c>
      <c r="G4868" s="77">
        <v>1.184783721973649</v>
      </c>
      <c r="H4868" s="76">
        <v>59.239186098682445</v>
      </c>
    </row>
    <row r="4869" spans="2:8" x14ac:dyDescent="0.6">
      <c r="B4869" s="75" t="s">
        <v>190</v>
      </c>
      <c r="C4869" s="75" t="str">
        <f t="shared" ref="C4869:C4932" si="76">IF(D4869="",C4868,D4869)</f>
        <v>West Virginia Appalachian Basin (Eastern Overthrust Area)</v>
      </c>
      <c r="D4869" s="96" t="s">
        <v>353</v>
      </c>
      <c r="E4869" s="87" t="s">
        <v>320</v>
      </c>
      <c r="F4869" s="86">
        <v>-29.107896097099989</v>
      </c>
      <c r="G4869" s="85">
        <v>0</v>
      </c>
      <c r="H4869" s="84">
        <v>0</v>
      </c>
    </row>
    <row r="4870" spans="2:8" x14ac:dyDescent="0.6">
      <c r="B4870" s="75" t="s">
        <v>190</v>
      </c>
      <c r="C4870" s="75" t="str">
        <f t="shared" si="76"/>
        <v>West Virginia Appalachian Basin (Eastern Overthrust Area)</v>
      </c>
      <c r="D4870" s="97" t="s">
        <v>353</v>
      </c>
      <c r="E4870" s="83" t="s">
        <v>319</v>
      </c>
      <c r="F4870" s="82">
        <v>-29.097896097099987</v>
      </c>
      <c r="G4870" s="81">
        <v>0</v>
      </c>
      <c r="H4870" s="80">
        <v>0</v>
      </c>
    </row>
    <row r="4871" spans="2:8" x14ac:dyDescent="0.6">
      <c r="B4871" s="75" t="s">
        <v>190</v>
      </c>
      <c r="C4871" s="75" t="str">
        <f t="shared" si="76"/>
        <v>West Virginia Appalachian Basin (Eastern Overthrust Area)</v>
      </c>
      <c r="D4871" s="97" t="s">
        <v>353</v>
      </c>
      <c r="E4871" s="83" t="s">
        <v>318</v>
      </c>
      <c r="F4871" s="82">
        <v>-24.256580080916656</v>
      </c>
      <c r="G4871" s="81">
        <v>0</v>
      </c>
      <c r="H4871" s="80">
        <v>0</v>
      </c>
    </row>
    <row r="4872" spans="2:8" x14ac:dyDescent="0.6">
      <c r="B4872" s="75" t="s">
        <v>190</v>
      </c>
      <c r="C4872" s="75" t="str">
        <f t="shared" si="76"/>
        <v>West Virginia Appalachian Basin (Eastern Overthrust Area)</v>
      </c>
      <c r="D4872" s="97" t="s">
        <v>353</v>
      </c>
      <c r="E4872" s="83" t="s">
        <v>317</v>
      </c>
      <c r="F4872" s="82">
        <v>-24.246580080916655</v>
      </c>
      <c r="G4872" s="81">
        <v>0</v>
      </c>
      <c r="H4872" s="80">
        <v>0</v>
      </c>
    </row>
    <row r="4873" spans="2:8" x14ac:dyDescent="0.6">
      <c r="B4873" s="75" t="s">
        <v>190</v>
      </c>
      <c r="C4873" s="75" t="str">
        <f t="shared" si="76"/>
        <v>West Virginia Appalachian Basin (Eastern Overthrust Area)</v>
      </c>
      <c r="D4873" s="97" t="s">
        <v>353</v>
      </c>
      <c r="E4873" s="83" t="s">
        <v>316</v>
      </c>
      <c r="F4873" s="82">
        <v>-19.405264064733323</v>
      </c>
      <c r="G4873" s="81">
        <v>0</v>
      </c>
      <c r="H4873" s="80">
        <v>0</v>
      </c>
    </row>
    <row r="4874" spans="2:8" x14ac:dyDescent="0.6">
      <c r="B4874" s="75" t="s">
        <v>190</v>
      </c>
      <c r="C4874" s="75" t="str">
        <f t="shared" si="76"/>
        <v>West Virginia Appalachian Basin (Eastern Overthrust Area)</v>
      </c>
      <c r="D4874" s="97" t="s">
        <v>353</v>
      </c>
      <c r="E4874" s="83" t="s">
        <v>315</v>
      </c>
      <c r="F4874" s="82">
        <v>-19.395264064733322</v>
      </c>
      <c r="G4874" s="81">
        <v>0</v>
      </c>
      <c r="H4874" s="80">
        <v>0</v>
      </c>
    </row>
    <row r="4875" spans="2:8" x14ac:dyDescent="0.6">
      <c r="B4875" s="75" t="s">
        <v>190</v>
      </c>
      <c r="C4875" s="75" t="str">
        <f t="shared" si="76"/>
        <v>West Virginia Appalachian Basin (Eastern Overthrust Area)</v>
      </c>
      <c r="D4875" s="97" t="s">
        <v>353</v>
      </c>
      <c r="E4875" s="83" t="s">
        <v>314</v>
      </c>
      <c r="F4875" s="82">
        <v>-14.553948048549994</v>
      </c>
      <c r="G4875" s="81">
        <v>0</v>
      </c>
      <c r="H4875" s="80">
        <v>0</v>
      </c>
    </row>
    <row r="4876" spans="2:8" x14ac:dyDescent="0.6">
      <c r="B4876" s="75" t="s">
        <v>190</v>
      </c>
      <c r="C4876" s="75" t="str">
        <f t="shared" si="76"/>
        <v>West Virginia Appalachian Basin (Eastern Overthrust Area)</v>
      </c>
      <c r="D4876" s="97" t="s">
        <v>353</v>
      </c>
      <c r="E4876" s="83" t="s">
        <v>313</v>
      </c>
      <c r="F4876" s="82">
        <v>-14.543948048549995</v>
      </c>
      <c r="G4876" s="81">
        <v>0</v>
      </c>
      <c r="H4876" s="80">
        <v>0</v>
      </c>
    </row>
    <row r="4877" spans="2:8" x14ac:dyDescent="0.6">
      <c r="B4877" s="75" t="s">
        <v>190</v>
      </c>
      <c r="C4877" s="75" t="str">
        <f t="shared" si="76"/>
        <v>West Virginia Appalachian Basin (Eastern Overthrust Area)</v>
      </c>
      <c r="D4877" s="97" t="s">
        <v>353</v>
      </c>
      <c r="E4877" s="83" t="s">
        <v>312</v>
      </c>
      <c r="F4877" s="82">
        <v>-9.7026320323666617</v>
      </c>
      <c r="G4877" s="81">
        <v>0</v>
      </c>
      <c r="H4877" s="80">
        <v>0</v>
      </c>
    </row>
    <row r="4878" spans="2:8" x14ac:dyDescent="0.6">
      <c r="B4878" s="75" t="s">
        <v>190</v>
      </c>
      <c r="C4878" s="75" t="str">
        <f t="shared" si="76"/>
        <v>West Virginia Appalachian Basin (Eastern Overthrust Area)</v>
      </c>
      <c r="D4878" s="97" t="s">
        <v>353</v>
      </c>
      <c r="E4878" s="83" t="s">
        <v>311</v>
      </c>
      <c r="F4878" s="82">
        <v>-9.6926320323666619</v>
      </c>
      <c r="G4878" s="81">
        <v>0</v>
      </c>
      <c r="H4878" s="80">
        <v>0</v>
      </c>
    </row>
    <row r="4879" spans="2:8" x14ac:dyDescent="0.6">
      <c r="B4879" s="75" t="s">
        <v>190</v>
      </c>
      <c r="C4879" s="75" t="str">
        <f t="shared" si="76"/>
        <v>West Virginia Appalachian Basin (Eastern Overthrust Area)</v>
      </c>
      <c r="D4879" s="97" t="s">
        <v>353</v>
      </c>
      <c r="E4879" s="83" t="s">
        <v>310</v>
      </c>
      <c r="F4879" s="82">
        <v>-4.8513160161833309</v>
      </c>
      <c r="G4879" s="81">
        <v>0</v>
      </c>
      <c r="H4879" s="80">
        <v>0</v>
      </c>
    </row>
    <row r="4880" spans="2:8" x14ac:dyDescent="0.6">
      <c r="B4880" s="75" t="s">
        <v>190</v>
      </c>
      <c r="C4880" s="75" t="str">
        <f t="shared" si="76"/>
        <v>West Virginia Appalachian Basin (Eastern Overthrust Area)</v>
      </c>
      <c r="D4880" s="97" t="s">
        <v>353</v>
      </c>
      <c r="E4880" s="83" t="s">
        <v>309</v>
      </c>
      <c r="F4880" s="82">
        <v>-4.8413160161833311</v>
      </c>
      <c r="G4880" s="81">
        <v>0</v>
      </c>
      <c r="H4880" s="80">
        <v>0</v>
      </c>
    </row>
    <row r="4881" spans="2:8" x14ac:dyDescent="0.6">
      <c r="B4881" s="75" t="s">
        <v>190</v>
      </c>
      <c r="C4881" s="75" t="str">
        <f t="shared" si="76"/>
        <v>West Virginia Appalachian Basin (Eastern Overthrust Area)</v>
      </c>
      <c r="D4881" s="97" t="s">
        <v>353</v>
      </c>
      <c r="E4881" s="83" t="s">
        <v>308</v>
      </c>
      <c r="F4881" s="82">
        <v>0</v>
      </c>
      <c r="G4881" s="81">
        <v>0</v>
      </c>
      <c r="H4881" s="80">
        <v>0</v>
      </c>
    </row>
    <row r="4882" spans="2:8" x14ac:dyDescent="0.6">
      <c r="B4882" s="75" t="s">
        <v>190</v>
      </c>
      <c r="C4882" s="75" t="str">
        <f t="shared" si="76"/>
        <v>West Virginia Appalachian Basin (Eastern Overthrust Area)</v>
      </c>
      <c r="D4882" s="97" t="s">
        <v>353</v>
      </c>
      <c r="E4882" s="83" t="s">
        <v>307</v>
      </c>
      <c r="F4882" s="82">
        <v>0.01</v>
      </c>
      <c r="G4882" s="81">
        <v>0</v>
      </c>
      <c r="H4882" s="80">
        <v>0</v>
      </c>
    </row>
    <row r="4883" spans="2:8" x14ac:dyDescent="0.6">
      <c r="B4883" s="75" t="s">
        <v>190</v>
      </c>
      <c r="C4883" s="75" t="str">
        <f t="shared" si="76"/>
        <v>West Virginia Appalachian Basin (Eastern Overthrust Area)</v>
      </c>
      <c r="D4883" s="97" t="s">
        <v>353</v>
      </c>
      <c r="E4883" s="83" t="s">
        <v>306</v>
      </c>
      <c r="F4883" s="82">
        <v>4.8513160161833309</v>
      </c>
      <c r="G4883" s="81">
        <v>0</v>
      </c>
      <c r="H4883" s="80">
        <v>0</v>
      </c>
    </row>
    <row r="4884" spans="2:8" x14ac:dyDescent="0.6">
      <c r="B4884" s="75" t="s">
        <v>190</v>
      </c>
      <c r="C4884" s="75" t="str">
        <f t="shared" si="76"/>
        <v>West Virginia Appalachian Basin (Eastern Overthrust Area)</v>
      </c>
      <c r="D4884" s="97" t="s">
        <v>353</v>
      </c>
      <c r="E4884" s="83" t="s">
        <v>305</v>
      </c>
      <c r="F4884" s="82">
        <v>4.8613160161833306</v>
      </c>
      <c r="G4884" s="81">
        <v>2.0935886286211391</v>
      </c>
      <c r="H4884" s="80">
        <v>104.67943143105695</v>
      </c>
    </row>
    <row r="4885" spans="2:8" x14ac:dyDescent="0.6">
      <c r="B4885" s="75" t="s">
        <v>190</v>
      </c>
      <c r="C4885" s="75" t="str">
        <f t="shared" si="76"/>
        <v>West Virginia Appalachian Basin (Eastern Overthrust Area)</v>
      </c>
      <c r="D4885" s="97" t="s">
        <v>353</v>
      </c>
      <c r="E4885" s="83" t="s">
        <v>304</v>
      </c>
      <c r="F4885" s="82">
        <v>9.7026320323666617</v>
      </c>
      <c r="G4885" s="81">
        <v>0</v>
      </c>
      <c r="H4885" s="80">
        <v>0</v>
      </c>
    </row>
    <row r="4886" spans="2:8" x14ac:dyDescent="0.6">
      <c r="B4886" s="75" t="s">
        <v>190</v>
      </c>
      <c r="C4886" s="75" t="str">
        <f t="shared" si="76"/>
        <v>West Virginia Appalachian Basin (Eastern Overthrust Area)</v>
      </c>
      <c r="D4886" s="97" t="s">
        <v>353</v>
      </c>
      <c r="E4886" s="83" t="s">
        <v>303</v>
      </c>
      <c r="F4886" s="82">
        <v>9.7126320323666615</v>
      </c>
      <c r="G4886" s="81">
        <v>30.743588213454945</v>
      </c>
      <c r="H4886" s="80">
        <v>1537.1794106727473</v>
      </c>
    </row>
    <row r="4887" spans="2:8" x14ac:dyDescent="0.6">
      <c r="B4887" s="75" t="s">
        <v>190</v>
      </c>
      <c r="C4887" s="75" t="str">
        <f t="shared" si="76"/>
        <v>West Virginia Appalachian Basin (Eastern Overthrust Area)</v>
      </c>
      <c r="D4887" s="97" t="s">
        <v>353</v>
      </c>
      <c r="E4887" s="83" t="s">
        <v>302</v>
      </c>
      <c r="F4887" s="82">
        <v>14.553948048549994</v>
      </c>
      <c r="G4887" s="81">
        <v>0</v>
      </c>
      <c r="H4887" s="80">
        <v>0</v>
      </c>
    </row>
    <row r="4888" spans="2:8" x14ac:dyDescent="0.6">
      <c r="B4888" s="75" t="s">
        <v>190</v>
      </c>
      <c r="C4888" s="75" t="str">
        <f t="shared" si="76"/>
        <v>West Virginia Appalachian Basin (Eastern Overthrust Area)</v>
      </c>
      <c r="D4888" s="97" t="s">
        <v>353</v>
      </c>
      <c r="E4888" s="83" t="s">
        <v>301</v>
      </c>
      <c r="F4888" s="82">
        <v>14.563948048549994</v>
      </c>
      <c r="G4888" s="81">
        <v>12.523834206530939</v>
      </c>
      <c r="H4888" s="80">
        <v>626.19171032654697</v>
      </c>
    </row>
    <row r="4889" spans="2:8" x14ac:dyDescent="0.6">
      <c r="B4889" s="75" t="s">
        <v>190</v>
      </c>
      <c r="C4889" s="75" t="str">
        <f t="shared" si="76"/>
        <v>West Virginia Appalachian Basin (Eastern Overthrust Area)</v>
      </c>
      <c r="D4889" s="97" t="s">
        <v>353</v>
      </c>
      <c r="E4889" s="83" t="s">
        <v>300</v>
      </c>
      <c r="F4889" s="82">
        <v>19.405264064733323</v>
      </c>
      <c r="G4889" s="81">
        <v>0</v>
      </c>
      <c r="H4889" s="80">
        <v>0</v>
      </c>
    </row>
    <row r="4890" spans="2:8" x14ac:dyDescent="0.6">
      <c r="B4890" s="75" t="s">
        <v>190</v>
      </c>
      <c r="C4890" s="75" t="str">
        <f t="shared" si="76"/>
        <v>West Virginia Appalachian Basin (Eastern Overthrust Area)</v>
      </c>
      <c r="D4890" s="97" t="s">
        <v>353</v>
      </c>
      <c r="E4890" s="83" t="s">
        <v>299</v>
      </c>
      <c r="F4890" s="82">
        <v>19.415264064733325</v>
      </c>
      <c r="G4890" s="81">
        <v>4.4687307351145336</v>
      </c>
      <c r="H4890" s="80">
        <v>223.43653675572671</v>
      </c>
    </row>
    <row r="4891" spans="2:8" x14ac:dyDescent="0.6">
      <c r="B4891" s="75" t="s">
        <v>190</v>
      </c>
      <c r="C4891" s="75" t="str">
        <f t="shared" si="76"/>
        <v>West Virginia Appalachian Basin (Eastern Overthrust Area)</v>
      </c>
      <c r="D4891" s="97" t="s">
        <v>353</v>
      </c>
      <c r="E4891" s="83" t="s">
        <v>298</v>
      </c>
      <c r="F4891" s="82">
        <v>24.256580080916656</v>
      </c>
      <c r="G4891" s="81">
        <v>0</v>
      </c>
      <c r="H4891" s="80">
        <v>0</v>
      </c>
    </row>
    <row r="4892" spans="2:8" x14ac:dyDescent="0.6">
      <c r="B4892" s="75" t="s">
        <v>190</v>
      </c>
      <c r="C4892" s="75" t="str">
        <f t="shared" si="76"/>
        <v>West Virginia Appalachian Basin (Eastern Overthrust Area)</v>
      </c>
      <c r="D4892" s="97" t="s">
        <v>353</v>
      </c>
      <c r="E4892" s="83" t="s">
        <v>297</v>
      </c>
      <c r="F4892" s="82">
        <v>24.266580080916658</v>
      </c>
      <c r="G4892" s="81">
        <v>3.0597362576183778</v>
      </c>
      <c r="H4892" s="80">
        <v>152.98681288091888</v>
      </c>
    </row>
    <row r="4893" spans="2:8" x14ac:dyDescent="0.6">
      <c r="B4893" s="75" t="s">
        <v>190</v>
      </c>
      <c r="C4893" s="75" t="str">
        <f t="shared" si="76"/>
        <v>West Virginia Appalachian Basin (Eastern Overthrust Area)</v>
      </c>
      <c r="D4893" s="97" t="s">
        <v>353</v>
      </c>
      <c r="E4893" s="83" t="s">
        <v>296</v>
      </c>
      <c r="F4893" s="82">
        <v>29.107896097099989</v>
      </c>
      <c r="G4893" s="81">
        <v>0</v>
      </c>
      <c r="H4893" s="80">
        <v>0</v>
      </c>
    </row>
    <row r="4894" spans="2:8" x14ac:dyDescent="0.6">
      <c r="B4894" s="75" t="s">
        <v>190</v>
      </c>
      <c r="C4894" s="75" t="str">
        <f t="shared" si="76"/>
        <v>West Virginia Appalachian Basin (Eastern Overthrust Area)</v>
      </c>
      <c r="D4894" s="97" t="s">
        <v>353</v>
      </c>
      <c r="E4894" s="83" t="s">
        <v>295</v>
      </c>
      <c r="F4894" s="82">
        <v>29.11789609709999</v>
      </c>
      <c r="G4894" s="81">
        <v>2.0160561463148214</v>
      </c>
      <c r="H4894" s="80">
        <v>100.80280731574108</v>
      </c>
    </row>
    <row r="4895" spans="2:8" x14ac:dyDescent="0.6">
      <c r="B4895" s="75" t="s">
        <v>190</v>
      </c>
      <c r="C4895" s="75" t="str">
        <f t="shared" si="76"/>
        <v>West Virginia Appalachian Basin (Eastern Overthrust Area)</v>
      </c>
      <c r="D4895" s="97" t="s">
        <v>353</v>
      </c>
      <c r="E4895" s="83" t="s">
        <v>294</v>
      </c>
      <c r="F4895" s="82">
        <v>33.959212113283321</v>
      </c>
      <c r="G4895" s="81">
        <v>0</v>
      </c>
      <c r="H4895" s="80">
        <v>0</v>
      </c>
    </row>
    <row r="4896" spans="2:8" x14ac:dyDescent="0.6">
      <c r="B4896" s="75" t="s">
        <v>190</v>
      </c>
      <c r="C4896" s="75" t="str">
        <f t="shared" si="76"/>
        <v>West Virginia Appalachian Basin (Eastern Overthrust Area)</v>
      </c>
      <c r="D4896" s="97" t="s">
        <v>353</v>
      </c>
      <c r="E4896" s="83" t="s">
        <v>293</v>
      </c>
      <c r="F4896" s="82">
        <v>33.969212113283319</v>
      </c>
      <c r="G4896" s="81">
        <v>1.3866795803620604</v>
      </c>
      <c r="H4896" s="80">
        <v>69.333979018103022</v>
      </c>
    </row>
    <row r="4897" spans="2:8" x14ac:dyDescent="0.6">
      <c r="B4897" s="75" t="s">
        <v>190</v>
      </c>
      <c r="C4897" s="75" t="str">
        <f t="shared" si="76"/>
        <v>West Virginia Appalachian Basin (Eastern Overthrust Area)</v>
      </c>
      <c r="D4897" s="97" t="s">
        <v>353</v>
      </c>
      <c r="E4897" s="83" t="s">
        <v>292</v>
      </c>
      <c r="F4897" s="82">
        <v>38.810528129466647</v>
      </c>
      <c r="G4897" s="81">
        <v>0</v>
      </c>
      <c r="H4897" s="80">
        <v>0</v>
      </c>
    </row>
    <row r="4898" spans="2:8" x14ac:dyDescent="0.6">
      <c r="B4898" s="75" t="s">
        <v>190</v>
      </c>
      <c r="C4898" s="75" t="str">
        <f t="shared" si="76"/>
        <v>West Virginia Appalachian Basin (Eastern Overthrust Area)</v>
      </c>
      <c r="D4898" s="97" t="s">
        <v>353</v>
      </c>
      <c r="E4898" s="83" t="s">
        <v>291</v>
      </c>
      <c r="F4898" s="82">
        <v>38.820528129466645</v>
      </c>
      <c r="G4898" s="81">
        <v>1.2913131613723194</v>
      </c>
      <c r="H4898" s="80">
        <v>64.565658068615974</v>
      </c>
    </row>
    <row r="4899" spans="2:8" x14ac:dyDescent="0.6">
      <c r="B4899" s="75" t="s">
        <v>190</v>
      </c>
      <c r="C4899" s="75" t="str">
        <f t="shared" si="76"/>
        <v>West Virginia Appalachian Basin (Eastern Overthrust Area)</v>
      </c>
      <c r="D4899" s="97" t="s">
        <v>353</v>
      </c>
      <c r="E4899" s="83" t="s">
        <v>290</v>
      </c>
      <c r="F4899" s="82">
        <v>43.66184414564998</v>
      </c>
      <c r="G4899" s="81">
        <v>0</v>
      </c>
      <c r="H4899" s="80">
        <v>0</v>
      </c>
    </row>
    <row r="4900" spans="2:8" x14ac:dyDescent="0.6">
      <c r="B4900" s="75" t="s">
        <v>190</v>
      </c>
      <c r="C4900" s="75" t="str">
        <f t="shared" si="76"/>
        <v>West Virginia Appalachian Basin (Eastern Overthrust Area)</v>
      </c>
      <c r="D4900" s="97" t="s">
        <v>353</v>
      </c>
      <c r="E4900" s="83" t="s">
        <v>289</v>
      </c>
      <c r="F4900" s="82">
        <v>43.671844145649978</v>
      </c>
      <c r="G4900" s="81">
        <v>0.62858727240150869</v>
      </c>
      <c r="H4900" s="80">
        <v>31.429363620075438</v>
      </c>
    </row>
    <row r="4901" spans="2:8" x14ac:dyDescent="0.6">
      <c r="B4901" s="75" t="s">
        <v>190</v>
      </c>
      <c r="C4901" s="75" t="str">
        <f t="shared" si="76"/>
        <v>West Virginia Appalachian Basin (Eastern Overthrust Area)</v>
      </c>
      <c r="D4901" s="97" t="s">
        <v>353</v>
      </c>
      <c r="E4901" s="83" t="s">
        <v>288</v>
      </c>
      <c r="F4901" s="82">
        <v>48.513160161833312</v>
      </c>
      <c r="G4901" s="81">
        <v>0</v>
      </c>
      <c r="H4901" s="80">
        <v>0</v>
      </c>
    </row>
    <row r="4902" spans="2:8" x14ac:dyDescent="0.6">
      <c r="B4902" s="75" t="s">
        <v>190</v>
      </c>
      <c r="C4902" s="75" t="str">
        <f t="shared" si="76"/>
        <v>West Virginia Appalachian Basin (Eastern Overthrust Area)</v>
      </c>
      <c r="D4902" s="97" t="s">
        <v>353</v>
      </c>
      <c r="E4902" s="83" t="s">
        <v>287</v>
      </c>
      <c r="F4902" s="82">
        <v>48.52316016183331</v>
      </c>
      <c r="G4902" s="81">
        <v>0.88438004412089721</v>
      </c>
      <c r="H4902" s="80">
        <v>44.219002206044863</v>
      </c>
    </row>
    <row r="4903" spans="2:8" x14ac:dyDescent="0.6">
      <c r="B4903" s="75" t="s">
        <v>190</v>
      </c>
      <c r="C4903" s="75" t="str">
        <f t="shared" si="76"/>
        <v>West Virginia Appalachian Basin (Eastern Overthrust Area)</v>
      </c>
      <c r="D4903" s="97" t="s">
        <v>353</v>
      </c>
      <c r="E4903" s="83" t="s">
        <v>286</v>
      </c>
      <c r="F4903" s="82">
        <v>53.364476178016645</v>
      </c>
      <c r="G4903" s="81">
        <v>0</v>
      </c>
      <c r="H4903" s="80">
        <v>0</v>
      </c>
    </row>
    <row r="4904" spans="2:8" x14ac:dyDescent="0.6">
      <c r="B4904" s="75" t="s">
        <v>190</v>
      </c>
      <c r="C4904" s="75" t="str">
        <f t="shared" si="76"/>
        <v>West Virginia Appalachian Basin (Eastern Overthrust Area)</v>
      </c>
      <c r="D4904" s="97" t="s">
        <v>353</v>
      </c>
      <c r="E4904" s="83" t="s">
        <v>285</v>
      </c>
      <c r="F4904" s="82">
        <v>53.374476178016643</v>
      </c>
      <c r="G4904" s="81">
        <v>1.1616088319722073</v>
      </c>
      <c r="H4904" s="80">
        <v>58.080441598610371</v>
      </c>
    </row>
    <row r="4905" spans="2:8" x14ac:dyDescent="0.6">
      <c r="B4905" s="75" t="s">
        <v>190</v>
      </c>
      <c r="C4905" s="75" t="str">
        <f t="shared" si="76"/>
        <v>West Virginia Appalachian Basin (Eastern Overthrust Area)</v>
      </c>
      <c r="D4905" s="97" t="s">
        <v>353</v>
      </c>
      <c r="E4905" s="83" t="s">
        <v>284</v>
      </c>
      <c r="F4905" s="82">
        <v>58.215792194199977</v>
      </c>
      <c r="G4905" s="81">
        <v>0</v>
      </c>
      <c r="H4905" s="80">
        <v>0</v>
      </c>
    </row>
    <row r="4906" spans="2:8" ht="13.75" thickBot="1" x14ac:dyDescent="0.75">
      <c r="B4906" s="75" t="s">
        <v>190</v>
      </c>
      <c r="C4906" s="75" t="str">
        <f t="shared" si="76"/>
        <v>West Virginia Appalachian Basin (Eastern Overthrust Area)</v>
      </c>
      <c r="D4906" s="98" t="s">
        <v>353</v>
      </c>
      <c r="E4906" s="79" t="s">
        <v>282</v>
      </c>
      <c r="F4906" s="78">
        <v>58.225792194199975</v>
      </c>
      <c r="G4906" s="77">
        <v>2.9264674630111229</v>
      </c>
      <c r="H4906" s="76">
        <v>146.32337315055617</v>
      </c>
    </row>
    <row r="4907" spans="2:8" x14ac:dyDescent="0.6">
      <c r="B4907" s="75" t="s">
        <v>198</v>
      </c>
      <c r="C4907" s="75" t="str">
        <f t="shared" si="76"/>
        <v>Wyoming Big Horn Basin</v>
      </c>
      <c r="D4907" s="96" t="s">
        <v>352</v>
      </c>
      <c r="E4907" s="87" t="s">
        <v>320</v>
      </c>
      <c r="F4907" s="86">
        <v>-29.107896097099989</v>
      </c>
      <c r="G4907" s="85">
        <v>0.2955445843219312</v>
      </c>
      <c r="H4907" s="84">
        <v>14.777229216096558</v>
      </c>
    </row>
    <row r="4908" spans="2:8" x14ac:dyDescent="0.6">
      <c r="B4908" s="75" t="s">
        <v>198</v>
      </c>
      <c r="C4908" s="75" t="str">
        <f t="shared" si="76"/>
        <v>Wyoming Big Horn Basin</v>
      </c>
      <c r="D4908" s="97" t="s">
        <v>352</v>
      </c>
      <c r="E4908" s="83" t="s">
        <v>319</v>
      </c>
      <c r="F4908" s="82">
        <v>-29.097896097099987</v>
      </c>
      <c r="G4908" s="81">
        <v>0</v>
      </c>
      <c r="H4908" s="80">
        <v>0</v>
      </c>
    </row>
    <row r="4909" spans="2:8" x14ac:dyDescent="0.6">
      <c r="B4909" s="75" t="s">
        <v>198</v>
      </c>
      <c r="C4909" s="75" t="str">
        <f t="shared" si="76"/>
        <v>Wyoming Big Horn Basin</v>
      </c>
      <c r="D4909" s="97" t="s">
        <v>352</v>
      </c>
      <c r="E4909" s="83" t="s">
        <v>318</v>
      </c>
      <c r="F4909" s="82">
        <v>-24.256580080916656</v>
      </c>
      <c r="G4909" s="81">
        <v>0.29463641997922824</v>
      </c>
      <c r="H4909" s="80">
        <v>14.731820998961412</v>
      </c>
    </row>
    <row r="4910" spans="2:8" x14ac:dyDescent="0.6">
      <c r="B4910" s="75" t="s">
        <v>198</v>
      </c>
      <c r="C4910" s="75" t="str">
        <f t="shared" si="76"/>
        <v>Wyoming Big Horn Basin</v>
      </c>
      <c r="D4910" s="97" t="s">
        <v>352</v>
      </c>
      <c r="E4910" s="83" t="s">
        <v>317</v>
      </c>
      <c r="F4910" s="82">
        <v>-24.246580080916655</v>
      </c>
      <c r="G4910" s="81">
        <v>0</v>
      </c>
      <c r="H4910" s="80">
        <v>0</v>
      </c>
    </row>
    <row r="4911" spans="2:8" x14ac:dyDescent="0.6">
      <c r="B4911" s="75" t="s">
        <v>198</v>
      </c>
      <c r="C4911" s="75" t="str">
        <f t="shared" si="76"/>
        <v>Wyoming Big Horn Basin</v>
      </c>
      <c r="D4911" s="97" t="s">
        <v>352</v>
      </c>
      <c r="E4911" s="83" t="s">
        <v>316</v>
      </c>
      <c r="F4911" s="82">
        <v>-19.405264064733323</v>
      </c>
      <c r="G4911" s="81">
        <v>9.0371014384342752E-2</v>
      </c>
      <c r="H4911" s="80">
        <v>4.5185507192171377</v>
      </c>
    </row>
    <row r="4912" spans="2:8" x14ac:dyDescent="0.6">
      <c r="B4912" s="75" t="s">
        <v>198</v>
      </c>
      <c r="C4912" s="75" t="str">
        <f t="shared" si="76"/>
        <v>Wyoming Big Horn Basin</v>
      </c>
      <c r="D4912" s="97" t="s">
        <v>352</v>
      </c>
      <c r="E4912" s="83" t="s">
        <v>315</v>
      </c>
      <c r="F4912" s="82">
        <v>-19.395264064733322</v>
      </c>
      <c r="G4912" s="81">
        <v>0</v>
      </c>
      <c r="H4912" s="80">
        <v>0</v>
      </c>
    </row>
    <row r="4913" spans="2:8" x14ac:dyDescent="0.6">
      <c r="B4913" s="75" t="s">
        <v>198</v>
      </c>
      <c r="C4913" s="75" t="str">
        <f t="shared" si="76"/>
        <v>Wyoming Big Horn Basin</v>
      </c>
      <c r="D4913" s="97" t="s">
        <v>352</v>
      </c>
      <c r="E4913" s="83" t="s">
        <v>314</v>
      </c>
      <c r="F4913" s="82">
        <v>-14.553948048549994</v>
      </c>
      <c r="G4913" s="81">
        <v>0</v>
      </c>
      <c r="H4913" s="80">
        <v>0</v>
      </c>
    </row>
    <row r="4914" spans="2:8" x14ac:dyDescent="0.6">
      <c r="B4914" s="75" t="s">
        <v>198</v>
      </c>
      <c r="C4914" s="75" t="str">
        <f t="shared" si="76"/>
        <v>Wyoming Big Horn Basin</v>
      </c>
      <c r="D4914" s="97" t="s">
        <v>352</v>
      </c>
      <c r="E4914" s="83" t="s">
        <v>313</v>
      </c>
      <c r="F4914" s="82">
        <v>-14.543948048549995</v>
      </c>
      <c r="G4914" s="81">
        <v>0</v>
      </c>
      <c r="H4914" s="80">
        <v>0</v>
      </c>
    </row>
    <row r="4915" spans="2:8" x14ac:dyDescent="0.6">
      <c r="B4915" s="75" t="s">
        <v>198</v>
      </c>
      <c r="C4915" s="75" t="str">
        <f t="shared" si="76"/>
        <v>Wyoming Big Horn Basin</v>
      </c>
      <c r="D4915" s="97" t="s">
        <v>352</v>
      </c>
      <c r="E4915" s="83" t="s">
        <v>312</v>
      </c>
      <c r="F4915" s="82">
        <v>-9.7026320323666617</v>
      </c>
      <c r="G4915" s="81">
        <v>0.26678123565630024</v>
      </c>
      <c r="H4915" s="80">
        <v>13.339061782815012</v>
      </c>
    </row>
    <row r="4916" spans="2:8" x14ac:dyDescent="0.6">
      <c r="B4916" s="75" t="s">
        <v>198</v>
      </c>
      <c r="C4916" s="75" t="str">
        <f t="shared" si="76"/>
        <v>Wyoming Big Horn Basin</v>
      </c>
      <c r="D4916" s="97" t="s">
        <v>352</v>
      </c>
      <c r="E4916" s="83" t="s">
        <v>311</v>
      </c>
      <c r="F4916" s="82">
        <v>-9.6926320323666619</v>
      </c>
      <c r="G4916" s="81">
        <v>0</v>
      </c>
      <c r="H4916" s="80">
        <v>0</v>
      </c>
    </row>
    <row r="4917" spans="2:8" x14ac:dyDescent="0.6">
      <c r="B4917" s="75" t="s">
        <v>198</v>
      </c>
      <c r="C4917" s="75" t="str">
        <f t="shared" si="76"/>
        <v>Wyoming Big Horn Basin</v>
      </c>
      <c r="D4917" s="97" t="s">
        <v>352</v>
      </c>
      <c r="E4917" s="83" t="s">
        <v>310</v>
      </c>
      <c r="F4917" s="82">
        <v>-4.8513160161833309</v>
      </c>
      <c r="G4917" s="81">
        <v>0</v>
      </c>
      <c r="H4917" s="80">
        <v>0</v>
      </c>
    </row>
    <row r="4918" spans="2:8" x14ac:dyDescent="0.6">
      <c r="B4918" s="75" t="s">
        <v>198</v>
      </c>
      <c r="C4918" s="75" t="str">
        <f t="shared" si="76"/>
        <v>Wyoming Big Horn Basin</v>
      </c>
      <c r="D4918" s="97" t="s">
        <v>352</v>
      </c>
      <c r="E4918" s="83" t="s">
        <v>309</v>
      </c>
      <c r="F4918" s="82">
        <v>-4.8413160161833311</v>
      </c>
      <c r="G4918" s="81">
        <v>0</v>
      </c>
      <c r="H4918" s="80">
        <v>0</v>
      </c>
    </row>
    <row r="4919" spans="2:8" x14ac:dyDescent="0.6">
      <c r="B4919" s="75" t="s">
        <v>198</v>
      </c>
      <c r="C4919" s="75" t="str">
        <f t="shared" si="76"/>
        <v>Wyoming Big Horn Basin</v>
      </c>
      <c r="D4919" s="97" t="s">
        <v>352</v>
      </c>
      <c r="E4919" s="83" t="s">
        <v>308</v>
      </c>
      <c r="F4919" s="82">
        <v>0</v>
      </c>
      <c r="G4919" s="81">
        <v>0</v>
      </c>
      <c r="H4919" s="80">
        <v>0</v>
      </c>
    </row>
    <row r="4920" spans="2:8" x14ac:dyDescent="0.6">
      <c r="B4920" s="75" t="s">
        <v>198</v>
      </c>
      <c r="C4920" s="75" t="str">
        <f t="shared" si="76"/>
        <v>Wyoming Big Horn Basin</v>
      </c>
      <c r="D4920" s="97" t="s">
        <v>352</v>
      </c>
      <c r="E4920" s="83" t="s">
        <v>307</v>
      </c>
      <c r="F4920" s="82">
        <v>0.01</v>
      </c>
      <c r="G4920" s="81">
        <v>0</v>
      </c>
      <c r="H4920" s="80">
        <v>0</v>
      </c>
    </row>
    <row r="4921" spans="2:8" x14ac:dyDescent="0.6">
      <c r="B4921" s="75" t="s">
        <v>198</v>
      </c>
      <c r="C4921" s="75" t="str">
        <f t="shared" si="76"/>
        <v>Wyoming Big Horn Basin</v>
      </c>
      <c r="D4921" s="97" t="s">
        <v>352</v>
      </c>
      <c r="E4921" s="83" t="s">
        <v>306</v>
      </c>
      <c r="F4921" s="82">
        <v>4.8513160161833309</v>
      </c>
      <c r="G4921" s="81">
        <v>0</v>
      </c>
      <c r="H4921" s="80">
        <v>0</v>
      </c>
    </row>
    <row r="4922" spans="2:8" x14ac:dyDescent="0.6">
      <c r="B4922" s="75" t="s">
        <v>198</v>
      </c>
      <c r="C4922" s="75" t="str">
        <f t="shared" si="76"/>
        <v>Wyoming Big Horn Basin</v>
      </c>
      <c r="D4922" s="97" t="s">
        <v>352</v>
      </c>
      <c r="E4922" s="83" t="s">
        <v>305</v>
      </c>
      <c r="F4922" s="82">
        <v>4.8613160161833306</v>
      </c>
      <c r="G4922" s="81">
        <v>124.94851958133036</v>
      </c>
      <c r="H4922" s="80">
        <v>6247.4259790665183</v>
      </c>
    </row>
    <row r="4923" spans="2:8" x14ac:dyDescent="0.6">
      <c r="B4923" s="75" t="s">
        <v>198</v>
      </c>
      <c r="C4923" s="75" t="str">
        <f t="shared" si="76"/>
        <v>Wyoming Big Horn Basin</v>
      </c>
      <c r="D4923" s="97" t="s">
        <v>352</v>
      </c>
      <c r="E4923" s="83" t="s">
        <v>304</v>
      </c>
      <c r="F4923" s="82">
        <v>9.7026320323666617</v>
      </c>
      <c r="G4923" s="81">
        <v>0</v>
      </c>
      <c r="H4923" s="80">
        <v>0</v>
      </c>
    </row>
    <row r="4924" spans="2:8" x14ac:dyDescent="0.6">
      <c r="B4924" s="75" t="s">
        <v>198</v>
      </c>
      <c r="C4924" s="75" t="str">
        <f t="shared" si="76"/>
        <v>Wyoming Big Horn Basin</v>
      </c>
      <c r="D4924" s="97" t="s">
        <v>352</v>
      </c>
      <c r="E4924" s="83" t="s">
        <v>303</v>
      </c>
      <c r="F4924" s="82">
        <v>9.7126320323666615</v>
      </c>
      <c r="G4924" s="81">
        <v>142.6818460335347</v>
      </c>
      <c r="H4924" s="80">
        <v>7134.0923016767347</v>
      </c>
    </row>
    <row r="4925" spans="2:8" x14ac:dyDescent="0.6">
      <c r="B4925" s="75" t="s">
        <v>198</v>
      </c>
      <c r="C4925" s="75" t="str">
        <f t="shared" si="76"/>
        <v>Wyoming Big Horn Basin</v>
      </c>
      <c r="D4925" s="97" t="s">
        <v>352</v>
      </c>
      <c r="E4925" s="83" t="s">
        <v>302</v>
      </c>
      <c r="F4925" s="82">
        <v>14.553948048549994</v>
      </c>
      <c r="G4925" s="81">
        <v>0</v>
      </c>
      <c r="H4925" s="80">
        <v>0</v>
      </c>
    </row>
    <row r="4926" spans="2:8" x14ac:dyDescent="0.6">
      <c r="B4926" s="75" t="s">
        <v>198</v>
      </c>
      <c r="C4926" s="75" t="str">
        <f t="shared" si="76"/>
        <v>Wyoming Big Horn Basin</v>
      </c>
      <c r="D4926" s="97" t="s">
        <v>352</v>
      </c>
      <c r="E4926" s="83" t="s">
        <v>301</v>
      </c>
      <c r="F4926" s="82">
        <v>14.563948048549994</v>
      </c>
      <c r="G4926" s="81">
        <v>58.145925685029837</v>
      </c>
      <c r="H4926" s="80">
        <v>2907.2962842514917</v>
      </c>
    </row>
    <row r="4927" spans="2:8" x14ac:dyDescent="0.6">
      <c r="B4927" s="75" t="s">
        <v>198</v>
      </c>
      <c r="C4927" s="75" t="str">
        <f t="shared" si="76"/>
        <v>Wyoming Big Horn Basin</v>
      </c>
      <c r="D4927" s="97" t="s">
        <v>352</v>
      </c>
      <c r="E4927" s="83" t="s">
        <v>300</v>
      </c>
      <c r="F4927" s="82">
        <v>19.405264064733323</v>
      </c>
      <c r="G4927" s="81">
        <v>3.384467885059813E-2</v>
      </c>
      <c r="H4927" s="80">
        <v>1.6922339425299064</v>
      </c>
    </row>
    <row r="4928" spans="2:8" x14ac:dyDescent="0.6">
      <c r="B4928" s="75" t="s">
        <v>198</v>
      </c>
      <c r="C4928" s="75" t="str">
        <f t="shared" si="76"/>
        <v>Wyoming Big Horn Basin</v>
      </c>
      <c r="D4928" s="97" t="s">
        <v>352</v>
      </c>
      <c r="E4928" s="83" t="s">
        <v>299</v>
      </c>
      <c r="F4928" s="82">
        <v>19.415264064733325</v>
      </c>
      <c r="G4928" s="81">
        <v>8.2184135737338639</v>
      </c>
      <c r="H4928" s="80">
        <v>410.92067868669312</v>
      </c>
    </row>
    <row r="4929" spans="2:8" x14ac:dyDescent="0.6">
      <c r="B4929" s="75" t="s">
        <v>198</v>
      </c>
      <c r="C4929" s="75" t="str">
        <f t="shared" si="76"/>
        <v>Wyoming Big Horn Basin</v>
      </c>
      <c r="D4929" s="97" t="s">
        <v>352</v>
      </c>
      <c r="E4929" s="83" t="s">
        <v>298</v>
      </c>
      <c r="F4929" s="82">
        <v>24.256580080916656</v>
      </c>
      <c r="G4929" s="81">
        <v>0</v>
      </c>
      <c r="H4929" s="80">
        <v>0</v>
      </c>
    </row>
    <row r="4930" spans="2:8" x14ac:dyDescent="0.6">
      <c r="B4930" s="75" t="s">
        <v>198</v>
      </c>
      <c r="C4930" s="75" t="str">
        <f t="shared" si="76"/>
        <v>Wyoming Big Horn Basin</v>
      </c>
      <c r="D4930" s="97" t="s">
        <v>352</v>
      </c>
      <c r="E4930" s="83" t="s">
        <v>297</v>
      </c>
      <c r="F4930" s="82">
        <v>24.266580080916658</v>
      </c>
      <c r="G4930" s="81">
        <v>10.467912172358043</v>
      </c>
      <c r="H4930" s="80">
        <v>523.3956086179021</v>
      </c>
    </row>
    <row r="4931" spans="2:8" x14ac:dyDescent="0.6">
      <c r="B4931" s="75" t="s">
        <v>198</v>
      </c>
      <c r="C4931" s="75" t="str">
        <f t="shared" si="76"/>
        <v>Wyoming Big Horn Basin</v>
      </c>
      <c r="D4931" s="97" t="s">
        <v>352</v>
      </c>
      <c r="E4931" s="83" t="s">
        <v>296</v>
      </c>
      <c r="F4931" s="82">
        <v>29.107896097099989</v>
      </c>
      <c r="G4931" s="81">
        <v>0</v>
      </c>
      <c r="H4931" s="80">
        <v>0</v>
      </c>
    </row>
    <row r="4932" spans="2:8" x14ac:dyDescent="0.6">
      <c r="B4932" s="75" t="s">
        <v>198</v>
      </c>
      <c r="C4932" s="75" t="str">
        <f t="shared" si="76"/>
        <v>Wyoming Big Horn Basin</v>
      </c>
      <c r="D4932" s="97" t="s">
        <v>352</v>
      </c>
      <c r="E4932" s="83" t="s">
        <v>295</v>
      </c>
      <c r="F4932" s="82">
        <v>29.11789609709999</v>
      </c>
      <c r="G4932" s="81">
        <v>1.1727732334402352</v>
      </c>
      <c r="H4932" s="80">
        <v>58.638661672011757</v>
      </c>
    </row>
    <row r="4933" spans="2:8" x14ac:dyDescent="0.6">
      <c r="B4933" s="75" t="s">
        <v>198</v>
      </c>
      <c r="C4933" s="75" t="str">
        <f t="shared" ref="C4933:C4996" si="77">IF(D4933="",C4932,D4933)</f>
        <v>Wyoming Big Horn Basin</v>
      </c>
      <c r="D4933" s="97" t="s">
        <v>352</v>
      </c>
      <c r="E4933" s="83" t="s">
        <v>294</v>
      </c>
      <c r="F4933" s="82">
        <v>33.959212113283321</v>
      </c>
      <c r="G4933" s="81">
        <v>0</v>
      </c>
      <c r="H4933" s="80">
        <v>0</v>
      </c>
    </row>
    <row r="4934" spans="2:8" x14ac:dyDescent="0.6">
      <c r="B4934" s="75" t="s">
        <v>198</v>
      </c>
      <c r="C4934" s="75" t="str">
        <f t="shared" si="77"/>
        <v>Wyoming Big Horn Basin</v>
      </c>
      <c r="D4934" s="97" t="s">
        <v>352</v>
      </c>
      <c r="E4934" s="83" t="s">
        <v>293</v>
      </c>
      <c r="F4934" s="82">
        <v>33.969212113283319</v>
      </c>
      <c r="G4934" s="81">
        <v>1.8472505567558488</v>
      </c>
      <c r="H4934" s="80">
        <v>92.362527837792442</v>
      </c>
    </row>
    <row r="4935" spans="2:8" x14ac:dyDescent="0.6">
      <c r="B4935" s="75" t="s">
        <v>198</v>
      </c>
      <c r="C4935" s="75" t="str">
        <f t="shared" si="77"/>
        <v>Wyoming Big Horn Basin</v>
      </c>
      <c r="D4935" s="97" t="s">
        <v>352</v>
      </c>
      <c r="E4935" s="83" t="s">
        <v>292</v>
      </c>
      <c r="F4935" s="82">
        <v>38.810528129466647</v>
      </c>
      <c r="G4935" s="81">
        <v>0</v>
      </c>
      <c r="H4935" s="80">
        <v>0</v>
      </c>
    </row>
    <row r="4936" spans="2:8" x14ac:dyDescent="0.6">
      <c r="B4936" s="75" t="s">
        <v>198</v>
      </c>
      <c r="C4936" s="75" t="str">
        <f t="shared" si="77"/>
        <v>Wyoming Big Horn Basin</v>
      </c>
      <c r="D4936" s="97" t="s">
        <v>352</v>
      </c>
      <c r="E4936" s="83" t="s">
        <v>291</v>
      </c>
      <c r="F4936" s="82">
        <v>38.820528129466645</v>
      </c>
      <c r="G4936" s="81">
        <v>0.10620279890592357</v>
      </c>
      <c r="H4936" s="80">
        <v>5.3101399452961786</v>
      </c>
    </row>
    <row r="4937" spans="2:8" x14ac:dyDescent="0.6">
      <c r="B4937" s="75" t="s">
        <v>198</v>
      </c>
      <c r="C4937" s="75" t="str">
        <f t="shared" si="77"/>
        <v>Wyoming Big Horn Basin</v>
      </c>
      <c r="D4937" s="97" t="s">
        <v>352</v>
      </c>
      <c r="E4937" s="83" t="s">
        <v>290</v>
      </c>
      <c r="F4937" s="82">
        <v>43.66184414564998</v>
      </c>
      <c r="G4937" s="81">
        <v>0</v>
      </c>
      <c r="H4937" s="80">
        <v>0</v>
      </c>
    </row>
    <row r="4938" spans="2:8" x14ac:dyDescent="0.6">
      <c r="B4938" s="75" t="s">
        <v>198</v>
      </c>
      <c r="C4938" s="75" t="str">
        <f t="shared" si="77"/>
        <v>Wyoming Big Horn Basin</v>
      </c>
      <c r="D4938" s="97" t="s">
        <v>352</v>
      </c>
      <c r="E4938" s="83" t="s">
        <v>289</v>
      </c>
      <c r="F4938" s="82">
        <v>43.671844145649978</v>
      </c>
      <c r="G4938" s="81">
        <v>1.5746501138758719E-2</v>
      </c>
      <c r="H4938" s="80">
        <v>0.78732505693793597</v>
      </c>
    </row>
    <row r="4939" spans="2:8" x14ac:dyDescent="0.6">
      <c r="B4939" s="75" t="s">
        <v>198</v>
      </c>
      <c r="C4939" s="75" t="str">
        <f t="shared" si="77"/>
        <v>Wyoming Big Horn Basin</v>
      </c>
      <c r="D4939" s="97" t="s">
        <v>352</v>
      </c>
      <c r="E4939" s="83" t="s">
        <v>288</v>
      </c>
      <c r="F4939" s="82">
        <v>48.513160161833312</v>
      </c>
      <c r="G4939" s="81">
        <v>0</v>
      </c>
      <c r="H4939" s="80">
        <v>0</v>
      </c>
    </row>
    <row r="4940" spans="2:8" x14ac:dyDescent="0.6">
      <c r="B4940" s="75" t="s">
        <v>198</v>
      </c>
      <c r="C4940" s="75" t="str">
        <f t="shared" si="77"/>
        <v>Wyoming Big Horn Basin</v>
      </c>
      <c r="D4940" s="97" t="s">
        <v>352</v>
      </c>
      <c r="E4940" s="83" t="s">
        <v>287</v>
      </c>
      <c r="F4940" s="82">
        <v>48.52316016183331</v>
      </c>
      <c r="G4940" s="81">
        <v>3.803700956216418E-2</v>
      </c>
      <c r="H4940" s="80">
        <v>1.9018504781082091</v>
      </c>
    </row>
    <row r="4941" spans="2:8" x14ac:dyDescent="0.6">
      <c r="B4941" s="75" t="s">
        <v>198</v>
      </c>
      <c r="C4941" s="75" t="str">
        <f t="shared" si="77"/>
        <v>Wyoming Big Horn Basin</v>
      </c>
      <c r="D4941" s="97" t="s">
        <v>352</v>
      </c>
      <c r="E4941" s="83" t="s">
        <v>286</v>
      </c>
      <c r="F4941" s="82">
        <v>53.364476178016645</v>
      </c>
      <c r="G4941" s="81">
        <v>0</v>
      </c>
      <c r="H4941" s="80">
        <v>0</v>
      </c>
    </row>
    <row r="4942" spans="2:8" x14ac:dyDescent="0.6">
      <c r="B4942" s="75" t="s">
        <v>198</v>
      </c>
      <c r="C4942" s="75" t="str">
        <f t="shared" si="77"/>
        <v>Wyoming Big Horn Basin</v>
      </c>
      <c r="D4942" s="97" t="s">
        <v>352</v>
      </c>
      <c r="E4942" s="83" t="s">
        <v>285</v>
      </c>
      <c r="F4942" s="82">
        <v>53.374476178016643</v>
      </c>
      <c r="G4942" s="81">
        <v>3.6530699587278288E-2</v>
      </c>
      <c r="H4942" s="80">
        <v>1.8265349793639143</v>
      </c>
    </row>
    <row r="4943" spans="2:8" x14ac:dyDescent="0.6">
      <c r="B4943" s="75" t="s">
        <v>198</v>
      </c>
      <c r="C4943" s="75" t="str">
        <f t="shared" si="77"/>
        <v>Wyoming Big Horn Basin</v>
      </c>
      <c r="D4943" s="97" t="s">
        <v>352</v>
      </c>
      <c r="E4943" s="83" t="s">
        <v>284</v>
      </c>
      <c r="F4943" s="82">
        <v>58.215792194199977</v>
      </c>
      <c r="G4943" s="81">
        <v>5.6464231069564223E-3</v>
      </c>
      <c r="H4943" s="80">
        <v>0.2823211553478211</v>
      </c>
    </row>
    <row r="4944" spans="2:8" ht="13.75" thickBot="1" x14ac:dyDescent="0.75">
      <c r="B4944" s="75" t="s">
        <v>198</v>
      </c>
      <c r="C4944" s="75" t="str">
        <f t="shared" si="77"/>
        <v>Wyoming Big Horn Basin</v>
      </c>
      <c r="D4944" s="98" t="s">
        <v>352</v>
      </c>
      <c r="E4944" s="79" t="s">
        <v>282</v>
      </c>
      <c r="F4944" s="78">
        <v>58.225792194199975</v>
      </c>
      <c r="G4944" s="77">
        <v>8.8682336877553976</v>
      </c>
      <c r="H4944" s="76">
        <v>443.41168438776987</v>
      </c>
    </row>
    <row r="4945" spans="2:8" x14ac:dyDescent="0.6">
      <c r="B4945" s="75" t="s">
        <v>198</v>
      </c>
      <c r="C4945" s="75" t="str">
        <f t="shared" si="77"/>
        <v>Wyoming Central Western Overthrust</v>
      </c>
      <c r="D4945" s="96" t="s">
        <v>351</v>
      </c>
      <c r="E4945" s="87" t="s">
        <v>320</v>
      </c>
      <c r="F4945" s="86">
        <v>-29.107896097099989</v>
      </c>
      <c r="G4945" s="85">
        <v>0</v>
      </c>
      <c r="H4945" s="84">
        <v>0</v>
      </c>
    </row>
    <row r="4946" spans="2:8" x14ac:dyDescent="0.6">
      <c r="B4946" s="75" t="s">
        <v>198</v>
      </c>
      <c r="C4946" s="75" t="str">
        <f t="shared" si="77"/>
        <v>Wyoming Central Western Overthrust</v>
      </c>
      <c r="D4946" s="97" t="s">
        <v>351</v>
      </c>
      <c r="E4946" s="83" t="s">
        <v>319</v>
      </c>
      <c r="F4946" s="82">
        <v>-29.097896097099987</v>
      </c>
      <c r="G4946" s="81">
        <v>0</v>
      </c>
      <c r="H4946" s="80">
        <v>0</v>
      </c>
    </row>
    <row r="4947" spans="2:8" x14ac:dyDescent="0.6">
      <c r="B4947" s="75" t="s">
        <v>198</v>
      </c>
      <c r="C4947" s="75" t="str">
        <f t="shared" si="77"/>
        <v>Wyoming Central Western Overthrust</v>
      </c>
      <c r="D4947" s="97" t="s">
        <v>351</v>
      </c>
      <c r="E4947" s="83" t="s">
        <v>318</v>
      </c>
      <c r="F4947" s="82">
        <v>-24.256580080916656</v>
      </c>
      <c r="G4947" s="81">
        <v>0</v>
      </c>
      <c r="H4947" s="80">
        <v>0</v>
      </c>
    </row>
    <row r="4948" spans="2:8" x14ac:dyDescent="0.6">
      <c r="B4948" s="75" t="s">
        <v>198</v>
      </c>
      <c r="C4948" s="75" t="str">
        <f t="shared" si="77"/>
        <v>Wyoming Central Western Overthrust</v>
      </c>
      <c r="D4948" s="97" t="s">
        <v>351</v>
      </c>
      <c r="E4948" s="83" t="s">
        <v>317</v>
      </c>
      <c r="F4948" s="82">
        <v>-24.246580080916655</v>
      </c>
      <c r="G4948" s="81">
        <v>0</v>
      </c>
      <c r="H4948" s="80">
        <v>0</v>
      </c>
    </row>
    <row r="4949" spans="2:8" x14ac:dyDescent="0.6">
      <c r="B4949" s="75" t="s">
        <v>198</v>
      </c>
      <c r="C4949" s="75" t="str">
        <f t="shared" si="77"/>
        <v>Wyoming Central Western Overthrust</v>
      </c>
      <c r="D4949" s="97" t="s">
        <v>351</v>
      </c>
      <c r="E4949" s="83" t="s">
        <v>316</v>
      </c>
      <c r="F4949" s="82">
        <v>-19.405264064733323</v>
      </c>
      <c r="G4949" s="81">
        <v>0</v>
      </c>
      <c r="H4949" s="80">
        <v>0</v>
      </c>
    </row>
    <row r="4950" spans="2:8" x14ac:dyDescent="0.6">
      <c r="B4950" s="75" t="s">
        <v>198</v>
      </c>
      <c r="C4950" s="75" t="str">
        <f t="shared" si="77"/>
        <v>Wyoming Central Western Overthrust</v>
      </c>
      <c r="D4950" s="97" t="s">
        <v>351</v>
      </c>
      <c r="E4950" s="83" t="s">
        <v>315</v>
      </c>
      <c r="F4950" s="82">
        <v>-19.395264064733322</v>
      </c>
      <c r="G4950" s="81">
        <v>0</v>
      </c>
      <c r="H4950" s="80">
        <v>0</v>
      </c>
    </row>
    <row r="4951" spans="2:8" x14ac:dyDescent="0.6">
      <c r="B4951" s="75" t="s">
        <v>198</v>
      </c>
      <c r="C4951" s="75" t="str">
        <f t="shared" si="77"/>
        <v>Wyoming Central Western Overthrust</v>
      </c>
      <c r="D4951" s="97" t="s">
        <v>351</v>
      </c>
      <c r="E4951" s="83" t="s">
        <v>314</v>
      </c>
      <c r="F4951" s="82">
        <v>-14.553948048549994</v>
      </c>
      <c r="G4951" s="81">
        <v>0</v>
      </c>
      <c r="H4951" s="80">
        <v>0</v>
      </c>
    </row>
    <row r="4952" spans="2:8" x14ac:dyDescent="0.6">
      <c r="B4952" s="75" t="s">
        <v>198</v>
      </c>
      <c r="C4952" s="75" t="str">
        <f t="shared" si="77"/>
        <v>Wyoming Central Western Overthrust</v>
      </c>
      <c r="D4952" s="97" t="s">
        <v>351</v>
      </c>
      <c r="E4952" s="83" t="s">
        <v>313</v>
      </c>
      <c r="F4952" s="82">
        <v>-14.543948048549995</v>
      </c>
      <c r="G4952" s="81">
        <v>0</v>
      </c>
      <c r="H4952" s="80">
        <v>0</v>
      </c>
    </row>
    <row r="4953" spans="2:8" x14ac:dyDescent="0.6">
      <c r="B4953" s="75" t="s">
        <v>198</v>
      </c>
      <c r="C4953" s="75" t="str">
        <f t="shared" si="77"/>
        <v>Wyoming Central Western Overthrust</v>
      </c>
      <c r="D4953" s="97" t="s">
        <v>351</v>
      </c>
      <c r="E4953" s="83" t="s">
        <v>312</v>
      </c>
      <c r="F4953" s="82">
        <v>-9.7026320323666617</v>
      </c>
      <c r="G4953" s="81">
        <v>0</v>
      </c>
      <c r="H4953" s="80">
        <v>0</v>
      </c>
    </row>
    <row r="4954" spans="2:8" x14ac:dyDescent="0.6">
      <c r="B4954" s="75" t="s">
        <v>198</v>
      </c>
      <c r="C4954" s="75" t="str">
        <f t="shared" si="77"/>
        <v>Wyoming Central Western Overthrust</v>
      </c>
      <c r="D4954" s="97" t="s">
        <v>351</v>
      </c>
      <c r="E4954" s="83" t="s">
        <v>311</v>
      </c>
      <c r="F4954" s="82">
        <v>-9.6926320323666619</v>
      </c>
      <c r="G4954" s="81">
        <v>0</v>
      </c>
      <c r="H4954" s="80">
        <v>0</v>
      </c>
    </row>
    <row r="4955" spans="2:8" x14ac:dyDescent="0.6">
      <c r="B4955" s="75" t="s">
        <v>198</v>
      </c>
      <c r="C4955" s="75" t="str">
        <f t="shared" si="77"/>
        <v>Wyoming Central Western Overthrust</v>
      </c>
      <c r="D4955" s="97" t="s">
        <v>351</v>
      </c>
      <c r="E4955" s="83" t="s">
        <v>310</v>
      </c>
      <c r="F4955" s="82">
        <v>-4.8513160161833309</v>
      </c>
      <c r="G4955" s="81">
        <v>0</v>
      </c>
      <c r="H4955" s="80">
        <v>0</v>
      </c>
    </row>
    <row r="4956" spans="2:8" x14ac:dyDescent="0.6">
      <c r="B4956" s="75" t="s">
        <v>198</v>
      </c>
      <c r="C4956" s="75" t="str">
        <f t="shared" si="77"/>
        <v>Wyoming Central Western Overthrust</v>
      </c>
      <c r="D4956" s="97" t="s">
        <v>351</v>
      </c>
      <c r="E4956" s="83" t="s">
        <v>309</v>
      </c>
      <c r="F4956" s="82">
        <v>-4.8413160161833311</v>
      </c>
      <c r="G4956" s="81">
        <v>0</v>
      </c>
      <c r="H4956" s="80">
        <v>0</v>
      </c>
    </row>
    <row r="4957" spans="2:8" x14ac:dyDescent="0.6">
      <c r="B4957" s="75" t="s">
        <v>198</v>
      </c>
      <c r="C4957" s="75" t="str">
        <f t="shared" si="77"/>
        <v>Wyoming Central Western Overthrust</v>
      </c>
      <c r="D4957" s="97" t="s">
        <v>351</v>
      </c>
      <c r="E4957" s="83" t="s">
        <v>308</v>
      </c>
      <c r="F4957" s="82">
        <v>0</v>
      </c>
      <c r="G4957" s="81">
        <v>0</v>
      </c>
      <c r="H4957" s="80">
        <v>0</v>
      </c>
    </row>
    <row r="4958" spans="2:8" x14ac:dyDescent="0.6">
      <c r="B4958" s="75" t="s">
        <v>198</v>
      </c>
      <c r="C4958" s="75" t="str">
        <f t="shared" si="77"/>
        <v>Wyoming Central Western Overthrust</v>
      </c>
      <c r="D4958" s="97" t="s">
        <v>351</v>
      </c>
      <c r="E4958" s="83" t="s">
        <v>307</v>
      </c>
      <c r="F4958" s="82">
        <v>0.01</v>
      </c>
      <c r="G4958" s="81">
        <v>0</v>
      </c>
      <c r="H4958" s="80">
        <v>0</v>
      </c>
    </row>
    <row r="4959" spans="2:8" x14ac:dyDescent="0.6">
      <c r="B4959" s="75" t="s">
        <v>198</v>
      </c>
      <c r="C4959" s="75" t="str">
        <f t="shared" si="77"/>
        <v>Wyoming Central Western Overthrust</v>
      </c>
      <c r="D4959" s="97" t="s">
        <v>351</v>
      </c>
      <c r="E4959" s="83" t="s">
        <v>306</v>
      </c>
      <c r="F4959" s="82">
        <v>4.8513160161833309</v>
      </c>
      <c r="G4959" s="81">
        <v>0</v>
      </c>
      <c r="H4959" s="80">
        <v>0</v>
      </c>
    </row>
    <row r="4960" spans="2:8" x14ac:dyDescent="0.6">
      <c r="B4960" s="75" t="s">
        <v>198</v>
      </c>
      <c r="C4960" s="75" t="str">
        <f t="shared" si="77"/>
        <v>Wyoming Central Western Overthrust</v>
      </c>
      <c r="D4960" s="97" t="s">
        <v>351</v>
      </c>
      <c r="E4960" s="83" t="s">
        <v>305</v>
      </c>
      <c r="F4960" s="82">
        <v>4.8613160161833306</v>
      </c>
      <c r="G4960" s="81">
        <v>517.47997388929912</v>
      </c>
      <c r="H4960" s="80">
        <v>25873.998694464957</v>
      </c>
    </row>
    <row r="4961" spans="2:8" x14ac:dyDescent="0.6">
      <c r="B4961" s="75" t="s">
        <v>198</v>
      </c>
      <c r="C4961" s="75" t="str">
        <f t="shared" si="77"/>
        <v>Wyoming Central Western Overthrust</v>
      </c>
      <c r="D4961" s="97" t="s">
        <v>351</v>
      </c>
      <c r="E4961" s="83" t="s">
        <v>304</v>
      </c>
      <c r="F4961" s="82">
        <v>9.7026320323666617</v>
      </c>
      <c r="G4961" s="81">
        <v>0</v>
      </c>
      <c r="H4961" s="80">
        <v>0</v>
      </c>
    </row>
    <row r="4962" spans="2:8" x14ac:dyDescent="0.6">
      <c r="B4962" s="75" t="s">
        <v>198</v>
      </c>
      <c r="C4962" s="75" t="str">
        <f t="shared" si="77"/>
        <v>Wyoming Central Western Overthrust</v>
      </c>
      <c r="D4962" s="97" t="s">
        <v>351</v>
      </c>
      <c r="E4962" s="83" t="s">
        <v>303</v>
      </c>
      <c r="F4962" s="82">
        <v>9.7126320323666615</v>
      </c>
      <c r="G4962" s="81">
        <v>303.71256451746541</v>
      </c>
      <c r="H4962" s="80">
        <v>15185.628225873268</v>
      </c>
    </row>
    <row r="4963" spans="2:8" x14ac:dyDescent="0.6">
      <c r="B4963" s="75" t="s">
        <v>198</v>
      </c>
      <c r="C4963" s="75" t="str">
        <f t="shared" si="77"/>
        <v>Wyoming Central Western Overthrust</v>
      </c>
      <c r="D4963" s="97" t="s">
        <v>351</v>
      </c>
      <c r="E4963" s="83" t="s">
        <v>302</v>
      </c>
      <c r="F4963" s="82">
        <v>14.553948048549994</v>
      </c>
      <c r="G4963" s="81">
        <v>0</v>
      </c>
      <c r="H4963" s="80">
        <v>0</v>
      </c>
    </row>
    <row r="4964" spans="2:8" x14ac:dyDescent="0.6">
      <c r="B4964" s="75" t="s">
        <v>198</v>
      </c>
      <c r="C4964" s="75" t="str">
        <f t="shared" si="77"/>
        <v>Wyoming Central Western Overthrust</v>
      </c>
      <c r="D4964" s="97" t="s">
        <v>351</v>
      </c>
      <c r="E4964" s="83" t="s">
        <v>301</v>
      </c>
      <c r="F4964" s="82">
        <v>14.563948048549994</v>
      </c>
      <c r="G4964" s="81">
        <v>59.956158858210465</v>
      </c>
      <c r="H4964" s="80">
        <v>2997.8079429105233</v>
      </c>
    </row>
    <row r="4965" spans="2:8" x14ac:dyDescent="0.6">
      <c r="B4965" s="75" t="s">
        <v>198</v>
      </c>
      <c r="C4965" s="75" t="str">
        <f t="shared" si="77"/>
        <v>Wyoming Central Western Overthrust</v>
      </c>
      <c r="D4965" s="97" t="s">
        <v>351</v>
      </c>
      <c r="E4965" s="83" t="s">
        <v>300</v>
      </c>
      <c r="F4965" s="82">
        <v>19.405264064733323</v>
      </c>
      <c r="G4965" s="81">
        <v>0</v>
      </c>
      <c r="H4965" s="80">
        <v>0</v>
      </c>
    </row>
    <row r="4966" spans="2:8" x14ac:dyDescent="0.6">
      <c r="B4966" s="75" t="s">
        <v>198</v>
      </c>
      <c r="C4966" s="75" t="str">
        <f t="shared" si="77"/>
        <v>Wyoming Central Western Overthrust</v>
      </c>
      <c r="D4966" s="97" t="s">
        <v>351</v>
      </c>
      <c r="E4966" s="83" t="s">
        <v>299</v>
      </c>
      <c r="F4966" s="82">
        <v>19.415264064733325</v>
      </c>
      <c r="G4966" s="81">
        <v>26.113627476262796</v>
      </c>
      <c r="H4966" s="80">
        <v>1305.6813738131398</v>
      </c>
    </row>
    <row r="4967" spans="2:8" x14ac:dyDescent="0.6">
      <c r="B4967" s="75" t="s">
        <v>198</v>
      </c>
      <c r="C4967" s="75" t="str">
        <f t="shared" si="77"/>
        <v>Wyoming Central Western Overthrust</v>
      </c>
      <c r="D4967" s="97" t="s">
        <v>351</v>
      </c>
      <c r="E4967" s="83" t="s">
        <v>298</v>
      </c>
      <c r="F4967" s="82">
        <v>24.256580080916656</v>
      </c>
      <c r="G4967" s="81">
        <v>0</v>
      </c>
      <c r="H4967" s="80">
        <v>0</v>
      </c>
    </row>
    <row r="4968" spans="2:8" x14ac:dyDescent="0.6">
      <c r="B4968" s="75" t="s">
        <v>198</v>
      </c>
      <c r="C4968" s="75" t="str">
        <f t="shared" si="77"/>
        <v>Wyoming Central Western Overthrust</v>
      </c>
      <c r="D4968" s="97" t="s">
        <v>351</v>
      </c>
      <c r="E4968" s="83" t="s">
        <v>297</v>
      </c>
      <c r="F4968" s="82">
        <v>24.266580080916658</v>
      </c>
      <c r="G4968" s="81">
        <v>6.7100928156869584</v>
      </c>
      <c r="H4968" s="80">
        <v>335.50464078434794</v>
      </c>
    </row>
    <row r="4969" spans="2:8" x14ac:dyDescent="0.6">
      <c r="B4969" s="75" t="s">
        <v>198</v>
      </c>
      <c r="C4969" s="75" t="str">
        <f t="shared" si="77"/>
        <v>Wyoming Central Western Overthrust</v>
      </c>
      <c r="D4969" s="97" t="s">
        <v>351</v>
      </c>
      <c r="E4969" s="83" t="s">
        <v>296</v>
      </c>
      <c r="F4969" s="82">
        <v>29.107896097099989</v>
      </c>
      <c r="G4969" s="81">
        <v>0</v>
      </c>
      <c r="H4969" s="80">
        <v>0</v>
      </c>
    </row>
    <row r="4970" spans="2:8" x14ac:dyDescent="0.6">
      <c r="B4970" s="75" t="s">
        <v>198</v>
      </c>
      <c r="C4970" s="75" t="str">
        <f t="shared" si="77"/>
        <v>Wyoming Central Western Overthrust</v>
      </c>
      <c r="D4970" s="97" t="s">
        <v>351</v>
      </c>
      <c r="E4970" s="83" t="s">
        <v>295</v>
      </c>
      <c r="F4970" s="82">
        <v>29.11789609709999</v>
      </c>
      <c r="G4970" s="81">
        <v>0.80842144173499342</v>
      </c>
      <c r="H4970" s="80">
        <v>40.421072086749675</v>
      </c>
    </row>
    <row r="4971" spans="2:8" x14ac:dyDescent="0.6">
      <c r="B4971" s="75" t="s">
        <v>198</v>
      </c>
      <c r="C4971" s="75" t="str">
        <f t="shared" si="77"/>
        <v>Wyoming Central Western Overthrust</v>
      </c>
      <c r="D4971" s="97" t="s">
        <v>351</v>
      </c>
      <c r="E4971" s="83" t="s">
        <v>294</v>
      </c>
      <c r="F4971" s="82">
        <v>33.959212113283321</v>
      </c>
      <c r="G4971" s="81">
        <v>0</v>
      </c>
      <c r="H4971" s="80">
        <v>0</v>
      </c>
    </row>
    <row r="4972" spans="2:8" x14ac:dyDescent="0.6">
      <c r="B4972" s="75" t="s">
        <v>198</v>
      </c>
      <c r="C4972" s="75" t="str">
        <f t="shared" si="77"/>
        <v>Wyoming Central Western Overthrust</v>
      </c>
      <c r="D4972" s="97" t="s">
        <v>351</v>
      </c>
      <c r="E4972" s="83" t="s">
        <v>293</v>
      </c>
      <c r="F4972" s="82">
        <v>33.969212113283319</v>
      </c>
      <c r="G4972" s="81">
        <v>6.3530223746465992</v>
      </c>
      <c r="H4972" s="80">
        <v>317.65111873232996</v>
      </c>
    </row>
    <row r="4973" spans="2:8" x14ac:dyDescent="0.6">
      <c r="B4973" s="75" t="s">
        <v>198</v>
      </c>
      <c r="C4973" s="75" t="str">
        <f t="shared" si="77"/>
        <v>Wyoming Central Western Overthrust</v>
      </c>
      <c r="D4973" s="97" t="s">
        <v>351</v>
      </c>
      <c r="E4973" s="83" t="s">
        <v>292</v>
      </c>
      <c r="F4973" s="82">
        <v>38.810528129466647</v>
      </c>
      <c r="G4973" s="81">
        <v>0</v>
      </c>
      <c r="H4973" s="80">
        <v>0</v>
      </c>
    </row>
    <row r="4974" spans="2:8" x14ac:dyDescent="0.6">
      <c r="B4974" s="75" t="s">
        <v>198</v>
      </c>
      <c r="C4974" s="75" t="str">
        <f t="shared" si="77"/>
        <v>Wyoming Central Western Overthrust</v>
      </c>
      <c r="D4974" s="97" t="s">
        <v>351</v>
      </c>
      <c r="E4974" s="83" t="s">
        <v>291</v>
      </c>
      <c r="F4974" s="82">
        <v>38.820528129466645</v>
      </c>
      <c r="G4974" s="81">
        <v>0.11555865720258314</v>
      </c>
      <c r="H4974" s="80">
        <v>5.7779328601291571</v>
      </c>
    </row>
    <row r="4975" spans="2:8" x14ac:dyDescent="0.6">
      <c r="B4975" s="75" t="s">
        <v>198</v>
      </c>
      <c r="C4975" s="75" t="str">
        <f t="shared" si="77"/>
        <v>Wyoming Central Western Overthrust</v>
      </c>
      <c r="D4975" s="97" t="s">
        <v>351</v>
      </c>
      <c r="E4975" s="83" t="s">
        <v>290</v>
      </c>
      <c r="F4975" s="82">
        <v>43.66184414564998</v>
      </c>
      <c r="G4975" s="81">
        <v>0</v>
      </c>
      <c r="H4975" s="80">
        <v>0</v>
      </c>
    </row>
    <row r="4976" spans="2:8" x14ac:dyDescent="0.6">
      <c r="B4976" s="75" t="s">
        <v>198</v>
      </c>
      <c r="C4976" s="75" t="str">
        <f t="shared" si="77"/>
        <v>Wyoming Central Western Overthrust</v>
      </c>
      <c r="D4976" s="97" t="s">
        <v>351</v>
      </c>
      <c r="E4976" s="83" t="s">
        <v>289</v>
      </c>
      <c r="F4976" s="82">
        <v>43.671844145649978</v>
      </c>
      <c r="G4976" s="81">
        <v>2.6037315120722132E-2</v>
      </c>
      <c r="H4976" s="80">
        <v>1.3018657560361067</v>
      </c>
    </row>
    <row r="4977" spans="2:8" x14ac:dyDescent="0.6">
      <c r="B4977" s="75" t="s">
        <v>198</v>
      </c>
      <c r="C4977" s="75" t="str">
        <f t="shared" si="77"/>
        <v>Wyoming Central Western Overthrust</v>
      </c>
      <c r="D4977" s="97" t="s">
        <v>351</v>
      </c>
      <c r="E4977" s="83" t="s">
        <v>288</v>
      </c>
      <c r="F4977" s="82">
        <v>48.513160161833312</v>
      </c>
      <c r="G4977" s="81">
        <v>0</v>
      </c>
      <c r="H4977" s="80">
        <v>0</v>
      </c>
    </row>
    <row r="4978" spans="2:8" x14ac:dyDescent="0.6">
      <c r="B4978" s="75" t="s">
        <v>198</v>
      </c>
      <c r="C4978" s="75" t="str">
        <f t="shared" si="77"/>
        <v>Wyoming Central Western Overthrust</v>
      </c>
      <c r="D4978" s="97" t="s">
        <v>351</v>
      </c>
      <c r="E4978" s="83" t="s">
        <v>287</v>
      </c>
      <c r="F4978" s="82">
        <v>48.52316016183331</v>
      </c>
      <c r="G4978" s="81">
        <v>2.0910208358838174E-2</v>
      </c>
      <c r="H4978" s="80">
        <v>1.0455104179419088</v>
      </c>
    </row>
    <row r="4979" spans="2:8" x14ac:dyDescent="0.6">
      <c r="B4979" s="75" t="s">
        <v>198</v>
      </c>
      <c r="C4979" s="75" t="str">
        <f t="shared" si="77"/>
        <v>Wyoming Central Western Overthrust</v>
      </c>
      <c r="D4979" s="97" t="s">
        <v>351</v>
      </c>
      <c r="E4979" s="83" t="s">
        <v>286</v>
      </c>
      <c r="F4979" s="82">
        <v>53.364476178016645</v>
      </c>
      <c r="G4979" s="81">
        <v>0</v>
      </c>
      <c r="H4979" s="80">
        <v>0</v>
      </c>
    </row>
    <row r="4980" spans="2:8" x14ac:dyDescent="0.6">
      <c r="B4980" s="75" t="s">
        <v>198</v>
      </c>
      <c r="C4980" s="75" t="str">
        <f t="shared" si="77"/>
        <v>Wyoming Central Western Overthrust</v>
      </c>
      <c r="D4980" s="97" t="s">
        <v>351</v>
      </c>
      <c r="E4980" s="83" t="s">
        <v>285</v>
      </c>
      <c r="F4980" s="82">
        <v>53.374476178016643</v>
      </c>
      <c r="G4980" s="81">
        <v>5.556799530521012E-3</v>
      </c>
      <c r="H4980" s="80">
        <v>0.27783997652605058</v>
      </c>
    </row>
    <row r="4981" spans="2:8" x14ac:dyDescent="0.6">
      <c r="B4981" s="75" t="s">
        <v>198</v>
      </c>
      <c r="C4981" s="75" t="str">
        <f t="shared" si="77"/>
        <v>Wyoming Central Western Overthrust</v>
      </c>
      <c r="D4981" s="97" t="s">
        <v>351</v>
      </c>
      <c r="E4981" s="83" t="s">
        <v>284</v>
      </c>
      <c r="F4981" s="82">
        <v>58.215792194199977</v>
      </c>
      <c r="G4981" s="81">
        <v>0</v>
      </c>
      <c r="H4981" s="80">
        <v>0</v>
      </c>
    </row>
    <row r="4982" spans="2:8" ht="13.75" thickBot="1" x14ac:dyDescent="0.75">
      <c r="B4982" s="75" t="s">
        <v>198</v>
      </c>
      <c r="C4982" s="75" t="str">
        <f t="shared" si="77"/>
        <v>Wyoming Central Western Overthrust</v>
      </c>
      <c r="D4982" s="98" t="s">
        <v>351</v>
      </c>
      <c r="E4982" s="79" t="s">
        <v>282</v>
      </c>
      <c r="F4982" s="78">
        <v>58.225792194199975</v>
      </c>
      <c r="G4982" s="77">
        <v>4.5507737057869382E-2</v>
      </c>
      <c r="H4982" s="76">
        <v>2.2753868528934689</v>
      </c>
    </row>
    <row r="4983" spans="2:8" x14ac:dyDescent="0.6">
      <c r="B4983" s="75" t="s">
        <v>198</v>
      </c>
      <c r="C4983" s="75" t="str">
        <f t="shared" si="77"/>
        <v>Wyoming Denver Basin</v>
      </c>
      <c r="D4983" s="96" t="s">
        <v>350</v>
      </c>
      <c r="E4983" s="87" t="s">
        <v>320</v>
      </c>
      <c r="F4983" s="86">
        <v>-29.107896097099989</v>
      </c>
      <c r="G4983" s="85">
        <v>0</v>
      </c>
      <c r="H4983" s="84">
        <v>0</v>
      </c>
    </row>
    <row r="4984" spans="2:8" x14ac:dyDescent="0.6">
      <c r="B4984" s="75" t="s">
        <v>198</v>
      </c>
      <c r="C4984" s="75" t="str">
        <f t="shared" si="77"/>
        <v>Wyoming Denver Basin</v>
      </c>
      <c r="D4984" s="97" t="s">
        <v>350</v>
      </c>
      <c r="E4984" s="83" t="s">
        <v>319</v>
      </c>
      <c r="F4984" s="82">
        <v>-29.097896097099987</v>
      </c>
      <c r="G4984" s="81">
        <v>0</v>
      </c>
      <c r="H4984" s="80">
        <v>0</v>
      </c>
    </row>
    <row r="4985" spans="2:8" x14ac:dyDescent="0.6">
      <c r="B4985" s="75" t="s">
        <v>198</v>
      </c>
      <c r="C4985" s="75" t="str">
        <f t="shared" si="77"/>
        <v>Wyoming Denver Basin</v>
      </c>
      <c r="D4985" s="97" t="s">
        <v>350</v>
      </c>
      <c r="E4985" s="83" t="s">
        <v>318</v>
      </c>
      <c r="F4985" s="82">
        <v>-24.256580080916656</v>
      </c>
      <c r="G4985" s="81">
        <v>0</v>
      </c>
      <c r="H4985" s="80">
        <v>0</v>
      </c>
    </row>
    <row r="4986" spans="2:8" x14ac:dyDescent="0.6">
      <c r="B4986" s="75" t="s">
        <v>198</v>
      </c>
      <c r="C4986" s="75" t="str">
        <f t="shared" si="77"/>
        <v>Wyoming Denver Basin</v>
      </c>
      <c r="D4986" s="97" t="s">
        <v>350</v>
      </c>
      <c r="E4986" s="83" t="s">
        <v>317</v>
      </c>
      <c r="F4986" s="82">
        <v>-24.246580080916655</v>
      </c>
      <c r="G4986" s="81">
        <v>0</v>
      </c>
      <c r="H4986" s="80">
        <v>0</v>
      </c>
    </row>
    <row r="4987" spans="2:8" x14ac:dyDescent="0.6">
      <c r="B4987" s="75" t="s">
        <v>198</v>
      </c>
      <c r="C4987" s="75" t="str">
        <f t="shared" si="77"/>
        <v>Wyoming Denver Basin</v>
      </c>
      <c r="D4987" s="97" t="s">
        <v>350</v>
      </c>
      <c r="E4987" s="83" t="s">
        <v>316</v>
      </c>
      <c r="F4987" s="82">
        <v>-19.405264064733323</v>
      </c>
      <c r="G4987" s="81">
        <v>0</v>
      </c>
      <c r="H4987" s="80">
        <v>0</v>
      </c>
    </row>
    <row r="4988" spans="2:8" x14ac:dyDescent="0.6">
      <c r="B4988" s="75" t="s">
        <v>198</v>
      </c>
      <c r="C4988" s="75" t="str">
        <f t="shared" si="77"/>
        <v>Wyoming Denver Basin</v>
      </c>
      <c r="D4988" s="97" t="s">
        <v>350</v>
      </c>
      <c r="E4988" s="83" t="s">
        <v>315</v>
      </c>
      <c r="F4988" s="82">
        <v>-19.395264064733322</v>
      </c>
      <c r="G4988" s="81">
        <v>0</v>
      </c>
      <c r="H4988" s="80">
        <v>0</v>
      </c>
    </row>
    <row r="4989" spans="2:8" x14ac:dyDescent="0.6">
      <c r="B4989" s="75" t="s">
        <v>198</v>
      </c>
      <c r="C4989" s="75" t="str">
        <f t="shared" si="77"/>
        <v>Wyoming Denver Basin</v>
      </c>
      <c r="D4989" s="97" t="s">
        <v>350</v>
      </c>
      <c r="E4989" s="83" t="s">
        <v>314</v>
      </c>
      <c r="F4989" s="82">
        <v>-14.553948048549994</v>
      </c>
      <c r="G4989" s="81">
        <v>0</v>
      </c>
      <c r="H4989" s="80">
        <v>0</v>
      </c>
    </row>
    <row r="4990" spans="2:8" x14ac:dyDescent="0.6">
      <c r="B4990" s="75" t="s">
        <v>198</v>
      </c>
      <c r="C4990" s="75" t="str">
        <f t="shared" si="77"/>
        <v>Wyoming Denver Basin</v>
      </c>
      <c r="D4990" s="97" t="s">
        <v>350</v>
      </c>
      <c r="E4990" s="83" t="s">
        <v>313</v>
      </c>
      <c r="F4990" s="82">
        <v>-14.543948048549995</v>
      </c>
      <c r="G4990" s="81">
        <v>0</v>
      </c>
      <c r="H4990" s="80">
        <v>0</v>
      </c>
    </row>
    <row r="4991" spans="2:8" x14ac:dyDescent="0.6">
      <c r="B4991" s="75" t="s">
        <v>198</v>
      </c>
      <c r="C4991" s="75" t="str">
        <f t="shared" si="77"/>
        <v>Wyoming Denver Basin</v>
      </c>
      <c r="D4991" s="97" t="s">
        <v>350</v>
      </c>
      <c r="E4991" s="83" t="s">
        <v>312</v>
      </c>
      <c r="F4991" s="82">
        <v>-9.7026320323666617</v>
      </c>
      <c r="G4991" s="81">
        <v>0</v>
      </c>
      <c r="H4991" s="80">
        <v>0</v>
      </c>
    </row>
    <row r="4992" spans="2:8" x14ac:dyDescent="0.6">
      <c r="B4992" s="75" t="s">
        <v>198</v>
      </c>
      <c r="C4992" s="75" t="str">
        <f t="shared" si="77"/>
        <v>Wyoming Denver Basin</v>
      </c>
      <c r="D4992" s="97" t="s">
        <v>350</v>
      </c>
      <c r="E4992" s="83" t="s">
        <v>311</v>
      </c>
      <c r="F4992" s="82">
        <v>-9.6926320323666619</v>
      </c>
      <c r="G4992" s="81">
        <v>0</v>
      </c>
      <c r="H4992" s="80">
        <v>0</v>
      </c>
    </row>
    <row r="4993" spans="2:8" x14ac:dyDescent="0.6">
      <c r="B4993" s="75" t="s">
        <v>198</v>
      </c>
      <c r="C4993" s="75" t="str">
        <f t="shared" si="77"/>
        <v>Wyoming Denver Basin</v>
      </c>
      <c r="D4993" s="97" t="s">
        <v>350</v>
      </c>
      <c r="E4993" s="83" t="s">
        <v>310</v>
      </c>
      <c r="F4993" s="82">
        <v>-4.8513160161833309</v>
      </c>
      <c r="G4993" s="81">
        <v>0</v>
      </c>
      <c r="H4993" s="80">
        <v>0</v>
      </c>
    </row>
    <row r="4994" spans="2:8" x14ac:dyDescent="0.6">
      <c r="B4994" s="75" t="s">
        <v>198</v>
      </c>
      <c r="C4994" s="75" t="str">
        <f t="shared" si="77"/>
        <v>Wyoming Denver Basin</v>
      </c>
      <c r="D4994" s="97" t="s">
        <v>350</v>
      </c>
      <c r="E4994" s="83" t="s">
        <v>309</v>
      </c>
      <c r="F4994" s="82">
        <v>-4.8413160161833311</v>
      </c>
      <c r="G4994" s="81">
        <v>0</v>
      </c>
      <c r="H4994" s="80">
        <v>0</v>
      </c>
    </row>
    <row r="4995" spans="2:8" x14ac:dyDescent="0.6">
      <c r="B4995" s="75" t="s">
        <v>198</v>
      </c>
      <c r="C4995" s="75" t="str">
        <f t="shared" si="77"/>
        <v>Wyoming Denver Basin</v>
      </c>
      <c r="D4995" s="97" t="s">
        <v>350</v>
      </c>
      <c r="E4995" s="83" t="s">
        <v>308</v>
      </c>
      <c r="F4995" s="82">
        <v>0</v>
      </c>
      <c r="G4995" s="81">
        <v>0</v>
      </c>
      <c r="H4995" s="80">
        <v>0</v>
      </c>
    </row>
    <row r="4996" spans="2:8" x14ac:dyDescent="0.6">
      <c r="B4996" s="75" t="s">
        <v>198</v>
      </c>
      <c r="C4996" s="75" t="str">
        <f t="shared" si="77"/>
        <v>Wyoming Denver Basin</v>
      </c>
      <c r="D4996" s="97" t="s">
        <v>350</v>
      </c>
      <c r="E4996" s="83" t="s">
        <v>307</v>
      </c>
      <c r="F4996" s="82">
        <v>0.01</v>
      </c>
      <c r="G4996" s="81">
        <v>0</v>
      </c>
      <c r="H4996" s="80">
        <v>0</v>
      </c>
    </row>
    <row r="4997" spans="2:8" x14ac:dyDescent="0.6">
      <c r="B4997" s="75" t="s">
        <v>198</v>
      </c>
      <c r="C4997" s="75" t="str">
        <f t="shared" ref="C4997:C5060" si="78">IF(D4997="",C4996,D4997)</f>
        <v>Wyoming Denver Basin</v>
      </c>
      <c r="D4997" s="97" t="s">
        <v>350</v>
      </c>
      <c r="E4997" s="83" t="s">
        <v>306</v>
      </c>
      <c r="F4997" s="82">
        <v>4.8513160161833309</v>
      </c>
      <c r="G4997" s="81">
        <v>0</v>
      </c>
      <c r="H4997" s="80">
        <v>0</v>
      </c>
    </row>
    <row r="4998" spans="2:8" x14ac:dyDescent="0.6">
      <c r="B4998" s="75" t="s">
        <v>198</v>
      </c>
      <c r="C4998" s="75" t="str">
        <f t="shared" si="78"/>
        <v>Wyoming Denver Basin</v>
      </c>
      <c r="D4998" s="97" t="s">
        <v>350</v>
      </c>
      <c r="E4998" s="83" t="s">
        <v>305</v>
      </c>
      <c r="F4998" s="82">
        <v>4.8613160161833306</v>
      </c>
      <c r="G4998" s="81">
        <v>112.76200424373077</v>
      </c>
      <c r="H4998" s="80">
        <v>5638.1002121865395</v>
      </c>
    </row>
    <row r="4999" spans="2:8" x14ac:dyDescent="0.6">
      <c r="B4999" s="75" t="s">
        <v>198</v>
      </c>
      <c r="C4999" s="75" t="str">
        <f t="shared" si="78"/>
        <v>Wyoming Denver Basin</v>
      </c>
      <c r="D4999" s="97" t="s">
        <v>350</v>
      </c>
      <c r="E4999" s="83" t="s">
        <v>304</v>
      </c>
      <c r="F4999" s="82">
        <v>9.7026320323666617</v>
      </c>
      <c r="G4999" s="81">
        <v>0</v>
      </c>
      <c r="H4999" s="80">
        <v>0</v>
      </c>
    </row>
    <row r="5000" spans="2:8" x14ac:dyDescent="0.6">
      <c r="B5000" s="75" t="s">
        <v>198</v>
      </c>
      <c r="C5000" s="75" t="str">
        <f t="shared" si="78"/>
        <v>Wyoming Denver Basin</v>
      </c>
      <c r="D5000" s="97" t="s">
        <v>350</v>
      </c>
      <c r="E5000" s="83" t="s">
        <v>303</v>
      </c>
      <c r="F5000" s="82">
        <v>9.7126320323666615</v>
      </c>
      <c r="G5000" s="81">
        <v>31.841856677880401</v>
      </c>
      <c r="H5000" s="80">
        <v>1592.09283389402</v>
      </c>
    </row>
    <row r="5001" spans="2:8" x14ac:dyDescent="0.6">
      <c r="B5001" s="75" t="s">
        <v>198</v>
      </c>
      <c r="C5001" s="75" t="str">
        <f t="shared" si="78"/>
        <v>Wyoming Denver Basin</v>
      </c>
      <c r="D5001" s="97" t="s">
        <v>350</v>
      </c>
      <c r="E5001" s="83" t="s">
        <v>302</v>
      </c>
      <c r="F5001" s="82">
        <v>14.553948048549994</v>
      </c>
      <c r="G5001" s="81">
        <v>0</v>
      </c>
      <c r="H5001" s="80">
        <v>0</v>
      </c>
    </row>
    <row r="5002" spans="2:8" x14ac:dyDescent="0.6">
      <c r="B5002" s="75" t="s">
        <v>198</v>
      </c>
      <c r="C5002" s="75" t="str">
        <f t="shared" si="78"/>
        <v>Wyoming Denver Basin</v>
      </c>
      <c r="D5002" s="97" t="s">
        <v>350</v>
      </c>
      <c r="E5002" s="83" t="s">
        <v>301</v>
      </c>
      <c r="F5002" s="82">
        <v>14.563948048549994</v>
      </c>
      <c r="G5002" s="81">
        <v>5.7566188653352111</v>
      </c>
      <c r="H5002" s="80">
        <v>287.83094326676053</v>
      </c>
    </row>
    <row r="5003" spans="2:8" x14ac:dyDescent="0.6">
      <c r="B5003" s="75" t="s">
        <v>198</v>
      </c>
      <c r="C5003" s="75" t="str">
        <f t="shared" si="78"/>
        <v>Wyoming Denver Basin</v>
      </c>
      <c r="D5003" s="97" t="s">
        <v>350</v>
      </c>
      <c r="E5003" s="83" t="s">
        <v>300</v>
      </c>
      <c r="F5003" s="82">
        <v>19.405264064733323</v>
      </c>
      <c r="G5003" s="81">
        <v>0</v>
      </c>
      <c r="H5003" s="80">
        <v>0</v>
      </c>
    </row>
    <row r="5004" spans="2:8" x14ac:dyDescent="0.6">
      <c r="B5004" s="75" t="s">
        <v>198</v>
      </c>
      <c r="C5004" s="75" t="str">
        <f t="shared" si="78"/>
        <v>Wyoming Denver Basin</v>
      </c>
      <c r="D5004" s="97" t="s">
        <v>350</v>
      </c>
      <c r="E5004" s="83" t="s">
        <v>299</v>
      </c>
      <c r="F5004" s="82">
        <v>19.415264064733325</v>
      </c>
      <c r="G5004" s="81">
        <v>9.410189256017583</v>
      </c>
      <c r="H5004" s="80">
        <v>470.50946280087913</v>
      </c>
    </row>
    <row r="5005" spans="2:8" x14ac:dyDescent="0.6">
      <c r="B5005" s="75" t="s">
        <v>198</v>
      </c>
      <c r="C5005" s="75" t="str">
        <f t="shared" si="78"/>
        <v>Wyoming Denver Basin</v>
      </c>
      <c r="D5005" s="97" t="s">
        <v>350</v>
      </c>
      <c r="E5005" s="83" t="s">
        <v>298</v>
      </c>
      <c r="F5005" s="82">
        <v>24.256580080916656</v>
      </c>
      <c r="G5005" s="81">
        <v>0</v>
      </c>
      <c r="H5005" s="80">
        <v>0</v>
      </c>
    </row>
    <row r="5006" spans="2:8" x14ac:dyDescent="0.6">
      <c r="B5006" s="75" t="s">
        <v>198</v>
      </c>
      <c r="C5006" s="75" t="str">
        <f t="shared" si="78"/>
        <v>Wyoming Denver Basin</v>
      </c>
      <c r="D5006" s="97" t="s">
        <v>350</v>
      </c>
      <c r="E5006" s="83" t="s">
        <v>297</v>
      </c>
      <c r="F5006" s="82">
        <v>24.266580080916658</v>
      </c>
      <c r="G5006" s="81">
        <v>3.8615853657450945</v>
      </c>
      <c r="H5006" s="80">
        <v>193.07926828725471</v>
      </c>
    </row>
    <row r="5007" spans="2:8" x14ac:dyDescent="0.6">
      <c r="B5007" s="75" t="s">
        <v>198</v>
      </c>
      <c r="C5007" s="75" t="str">
        <f t="shared" si="78"/>
        <v>Wyoming Denver Basin</v>
      </c>
      <c r="D5007" s="97" t="s">
        <v>350</v>
      </c>
      <c r="E5007" s="83" t="s">
        <v>296</v>
      </c>
      <c r="F5007" s="82">
        <v>29.107896097099989</v>
      </c>
      <c r="G5007" s="81">
        <v>0</v>
      </c>
      <c r="H5007" s="80">
        <v>0</v>
      </c>
    </row>
    <row r="5008" spans="2:8" x14ac:dyDescent="0.6">
      <c r="B5008" s="75" t="s">
        <v>198</v>
      </c>
      <c r="C5008" s="75" t="str">
        <f t="shared" si="78"/>
        <v>Wyoming Denver Basin</v>
      </c>
      <c r="D5008" s="97" t="s">
        <v>350</v>
      </c>
      <c r="E5008" s="83" t="s">
        <v>295</v>
      </c>
      <c r="F5008" s="82">
        <v>29.11789609709999</v>
      </c>
      <c r="G5008" s="81">
        <v>2.0587488131493279</v>
      </c>
      <c r="H5008" s="80">
        <v>102.9374406574664</v>
      </c>
    </row>
    <row r="5009" spans="2:8" x14ac:dyDescent="0.6">
      <c r="B5009" s="75" t="s">
        <v>198</v>
      </c>
      <c r="C5009" s="75" t="str">
        <f t="shared" si="78"/>
        <v>Wyoming Denver Basin</v>
      </c>
      <c r="D5009" s="97" t="s">
        <v>350</v>
      </c>
      <c r="E5009" s="83" t="s">
        <v>294</v>
      </c>
      <c r="F5009" s="82">
        <v>33.959212113283321</v>
      </c>
      <c r="G5009" s="81">
        <v>0</v>
      </c>
      <c r="H5009" s="80">
        <v>0</v>
      </c>
    </row>
    <row r="5010" spans="2:8" x14ac:dyDescent="0.6">
      <c r="B5010" s="75" t="s">
        <v>198</v>
      </c>
      <c r="C5010" s="75" t="str">
        <f t="shared" si="78"/>
        <v>Wyoming Denver Basin</v>
      </c>
      <c r="D5010" s="97" t="s">
        <v>350</v>
      </c>
      <c r="E5010" s="83" t="s">
        <v>293</v>
      </c>
      <c r="F5010" s="82">
        <v>33.969212113283319</v>
      </c>
      <c r="G5010" s="81">
        <v>1.1879807388105905</v>
      </c>
      <c r="H5010" s="80">
        <v>59.399036940529527</v>
      </c>
    </row>
    <row r="5011" spans="2:8" x14ac:dyDescent="0.6">
      <c r="B5011" s="75" t="s">
        <v>198</v>
      </c>
      <c r="C5011" s="75" t="str">
        <f t="shared" si="78"/>
        <v>Wyoming Denver Basin</v>
      </c>
      <c r="D5011" s="97" t="s">
        <v>350</v>
      </c>
      <c r="E5011" s="83" t="s">
        <v>292</v>
      </c>
      <c r="F5011" s="82">
        <v>38.810528129466647</v>
      </c>
      <c r="G5011" s="81">
        <v>0</v>
      </c>
      <c r="H5011" s="80">
        <v>0</v>
      </c>
    </row>
    <row r="5012" spans="2:8" x14ac:dyDescent="0.6">
      <c r="B5012" s="75" t="s">
        <v>198</v>
      </c>
      <c r="C5012" s="75" t="str">
        <f t="shared" si="78"/>
        <v>Wyoming Denver Basin</v>
      </c>
      <c r="D5012" s="97" t="s">
        <v>350</v>
      </c>
      <c r="E5012" s="83" t="s">
        <v>291</v>
      </c>
      <c r="F5012" s="82">
        <v>38.820528129466645</v>
      </c>
      <c r="G5012" s="81">
        <v>2.0095604462738974</v>
      </c>
      <c r="H5012" s="80">
        <v>100.47802231369486</v>
      </c>
    </row>
    <row r="5013" spans="2:8" x14ac:dyDescent="0.6">
      <c r="B5013" s="75" t="s">
        <v>198</v>
      </c>
      <c r="C5013" s="75" t="str">
        <f t="shared" si="78"/>
        <v>Wyoming Denver Basin</v>
      </c>
      <c r="D5013" s="97" t="s">
        <v>350</v>
      </c>
      <c r="E5013" s="83" t="s">
        <v>290</v>
      </c>
      <c r="F5013" s="82">
        <v>43.66184414564998</v>
      </c>
      <c r="G5013" s="81">
        <v>0</v>
      </c>
      <c r="H5013" s="80">
        <v>0</v>
      </c>
    </row>
    <row r="5014" spans="2:8" x14ac:dyDescent="0.6">
      <c r="B5014" s="75" t="s">
        <v>198</v>
      </c>
      <c r="C5014" s="75" t="str">
        <f t="shared" si="78"/>
        <v>Wyoming Denver Basin</v>
      </c>
      <c r="D5014" s="97" t="s">
        <v>350</v>
      </c>
      <c r="E5014" s="83" t="s">
        <v>289</v>
      </c>
      <c r="F5014" s="82">
        <v>43.671844145649978</v>
      </c>
      <c r="G5014" s="81">
        <v>0.91442884055134488</v>
      </c>
      <c r="H5014" s="80">
        <v>45.721442027567242</v>
      </c>
    </row>
    <row r="5015" spans="2:8" x14ac:dyDescent="0.6">
      <c r="B5015" s="75" t="s">
        <v>198</v>
      </c>
      <c r="C5015" s="75" t="str">
        <f t="shared" si="78"/>
        <v>Wyoming Denver Basin</v>
      </c>
      <c r="D5015" s="97" t="s">
        <v>350</v>
      </c>
      <c r="E5015" s="83" t="s">
        <v>288</v>
      </c>
      <c r="F5015" s="82">
        <v>48.513160161833312</v>
      </c>
      <c r="G5015" s="81">
        <v>0</v>
      </c>
      <c r="H5015" s="80">
        <v>0</v>
      </c>
    </row>
    <row r="5016" spans="2:8" x14ac:dyDescent="0.6">
      <c r="B5016" s="75" t="s">
        <v>198</v>
      </c>
      <c r="C5016" s="75" t="str">
        <f t="shared" si="78"/>
        <v>Wyoming Denver Basin</v>
      </c>
      <c r="D5016" s="97" t="s">
        <v>350</v>
      </c>
      <c r="E5016" s="83" t="s">
        <v>287</v>
      </c>
      <c r="F5016" s="82">
        <v>48.52316016183331</v>
      </c>
      <c r="G5016" s="81">
        <v>2.6165321257629297</v>
      </c>
      <c r="H5016" s="80">
        <v>130.82660628814648</v>
      </c>
    </row>
    <row r="5017" spans="2:8" x14ac:dyDescent="0.6">
      <c r="B5017" s="75" t="s">
        <v>198</v>
      </c>
      <c r="C5017" s="75" t="str">
        <f t="shared" si="78"/>
        <v>Wyoming Denver Basin</v>
      </c>
      <c r="D5017" s="97" t="s">
        <v>350</v>
      </c>
      <c r="E5017" s="83" t="s">
        <v>286</v>
      </c>
      <c r="F5017" s="82">
        <v>53.364476178016645</v>
      </c>
      <c r="G5017" s="81">
        <v>0</v>
      </c>
      <c r="H5017" s="80">
        <v>0</v>
      </c>
    </row>
    <row r="5018" spans="2:8" x14ac:dyDescent="0.6">
      <c r="B5018" s="75" t="s">
        <v>198</v>
      </c>
      <c r="C5018" s="75" t="str">
        <f t="shared" si="78"/>
        <v>Wyoming Denver Basin</v>
      </c>
      <c r="D5018" s="97" t="s">
        <v>350</v>
      </c>
      <c r="E5018" s="83" t="s">
        <v>285</v>
      </c>
      <c r="F5018" s="82">
        <v>53.374476178016643</v>
      </c>
      <c r="G5018" s="81">
        <v>1.32131769884627</v>
      </c>
      <c r="H5018" s="80">
        <v>66.065884942313517</v>
      </c>
    </row>
    <row r="5019" spans="2:8" x14ac:dyDescent="0.6">
      <c r="B5019" s="75" t="s">
        <v>198</v>
      </c>
      <c r="C5019" s="75" t="str">
        <f t="shared" si="78"/>
        <v>Wyoming Denver Basin</v>
      </c>
      <c r="D5019" s="97" t="s">
        <v>350</v>
      </c>
      <c r="E5019" s="83" t="s">
        <v>284</v>
      </c>
      <c r="F5019" s="82">
        <v>58.215792194199977</v>
      </c>
      <c r="G5019" s="81">
        <v>0</v>
      </c>
      <c r="H5019" s="80">
        <v>0</v>
      </c>
    </row>
    <row r="5020" spans="2:8" ht="13.75" thickBot="1" x14ac:dyDescent="0.75">
      <c r="B5020" s="75" t="s">
        <v>198</v>
      </c>
      <c r="C5020" s="75" t="str">
        <f t="shared" si="78"/>
        <v>Wyoming Denver Basin</v>
      </c>
      <c r="D5020" s="98" t="s">
        <v>350</v>
      </c>
      <c r="E5020" s="79" t="s">
        <v>282</v>
      </c>
      <c r="F5020" s="78">
        <v>58.225792194199975</v>
      </c>
      <c r="G5020" s="77">
        <v>6.4436330531191475</v>
      </c>
      <c r="H5020" s="76">
        <v>322.18165265595735</v>
      </c>
    </row>
    <row r="5021" spans="2:8" x14ac:dyDescent="0.6">
      <c r="B5021" s="75" t="s">
        <v>198</v>
      </c>
      <c r="C5021" s="75" t="str">
        <f t="shared" si="78"/>
        <v>Wyoming Green River Basin</v>
      </c>
      <c r="D5021" s="96" t="s">
        <v>349</v>
      </c>
      <c r="E5021" s="87" t="s">
        <v>320</v>
      </c>
      <c r="F5021" s="86">
        <v>-29.107896097099989</v>
      </c>
      <c r="G5021" s="85">
        <v>0.22876422295995499</v>
      </c>
      <c r="H5021" s="84">
        <v>11.43821114799775</v>
      </c>
    </row>
    <row r="5022" spans="2:8" x14ac:dyDescent="0.6">
      <c r="B5022" s="75" t="s">
        <v>198</v>
      </c>
      <c r="C5022" s="75" t="str">
        <f t="shared" si="78"/>
        <v>Wyoming Green River Basin</v>
      </c>
      <c r="D5022" s="97" t="s">
        <v>349</v>
      </c>
      <c r="E5022" s="83" t="s">
        <v>319</v>
      </c>
      <c r="F5022" s="82">
        <v>-29.097896097099987</v>
      </c>
      <c r="G5022" s="81">
        <v>0</v>
      </c>
      <c r="H5022" s="80">
        <v>0</v>
      </c>
    </row>
    <row r="5023" spans="2:8" x14ac:dyDescent="0.6">
      <c r="B5023" s="75" t="s">
        <v>198</v>
      </c>
      <c r="C5023" s="75" t="str">
        <f t="shared" si="78"/>
        <v>Wyoming Green River Basin</v>
      </c>
      <c r="D5023" s="97" t="s">
        <v>349</v>
      </c>
      <c r="E5023" s="83" t="s">
        <v>318</v>
      </c>
      <c r="F5023" s="82">
        <v>-24.256580080916656</v>
      </c>
      <c r="G5023" s="81">
        <v>1.5237912046662663E-2</v>
      </c>
      <c r="H5023" s="80">
        <v>0.76189560233313314</v>
      </c>
    </row>
    <row r="5024" spans="2:8" x14ac:dyDescent="0.6">
      <c r="B5024" s="75" t="s">
        <v>198</v>
      </c>
      <c r="C5024" s="75" t="str">
        <f t="shared" si="78"/>
        <v>Wyoming Green River Basin</v>
      </c>
      <c r="D5024" s="97" t="s">
        <v>349</v>
      </c>
      <c r="E5024" s="83" t="s">
        <v>317</v>
      </c>
      <c r="F5024" s="82">
        <v>-24.246580080916655</v>
      </c>
      <c r="G5024" s="81">
        <v>0</v>
      </c>
      <c r="H5024" s="80">
        <v>0</v>
      </c>
    </row>
    <row r="5025" spans="2:8" x14ac:dyDescent="0.6">
      <c r="B5025" s="75" t="s">
        <v>198</v>
      </c>
      <c r="C5025" s="75" t="str">
        <f t="shared" si="78"/>
        <v>Wyoming Green River Basin</v>
      </c>
      <c r="D5025" s="97" t="s">
        <v>349</v>
      </c>
      <c r="E5025" s="83" t="s">
        <v>316</v>
      </c>
      <c r="F5025" s="82">
        <v>-19.405264064733323</v>
      </c>
      <c r="G5025" s="81">
        <v>0</v>
      </c>
      <c r="H5025" s="80">
        <v>0</v>
      </c>
    </row>
    <row r="5026" spans="2:8" x14ac:dyDescent="0.6">
      <c r="B5026" s="75" t="s">
        <v>198</v>
      </c>
      <c r="C5026" s="75" t="str">
        <f t="shared" si="78"/>
        <v>Wyoming Green River Basin</v>
      </c>
      <c r="D5026" s="97" t="s">
        <v>349</v>
      </c>
      <c r="E5026" s="83" t="s">
        <v>315</v>
      </c>
      <c r="F5026" s="82">
        <v>-19.395264064733322</v>
      </c>
      <c r="G5026" s="81">
        <v>0</v>
      </c>
      <c r="H5026" s="80">
        <v>0</v>
      </c>
    </row>
    <row r="5027" spans="2:8" x14ac:dyDescent="0.6">
      <c r="B5027" s="75" t="s">
        <v>198</v>
      </c>
      <c r="C5027" s="75" t="str">
        <f t="shared" si="78"/>
        <v>Wyoming Green River Basin</v>
      </c>
      <c r="D5027" s="97" t="s">
        <v>349</v>
      </c>
      <c r="E5027" s="83" t="s">
        <v>314</v>
      </c>
      <c r="F5027" s="82">
        <v>-14.553948048549994</v>
      </c>
      <c r="G5027" s="81">
        <v>9.6127911672083691E-2</v>
      </c>
      <c r="H5027" s="80">
        <v>4.8063955836041847</v>
      </c>
    </row>
    <row r="5028" spans="2:8" x14ac:dyDescent="0.6">
      <c r="B5028" s="75" t="s">
        <v>198</v>
      </c>
      <c r="C5028" s="75" t="str">
        <f t="shared" si="78"/>
        <v>Wyoming Green River Basin</v>
      </c>
      <c r="D5028" s="97" t="s">
        <v>349</v>
      </c>
      <c r="E5028" s="83" t="s">
        <v>313</v>
      </c>
      <c r="F5028" s="82">
        <v>-14.543948048549995</v>
      </c>
      <c r="G5028" s="81">
        <v>0</v>
      </c>
      <c r="H5028" s="80">
        <v>0</v>
      </c>
    </row>
    <row r="5029" spans="2:8" x14ac:dyDescent="0.6">
      <c r="B5029" s="75" t="s">
        <v>198</v>
      </c>
      <c r="C5029" s="75" t="str">
        <f t="shared" si="78"/>
        <v>Wyoming Green River Basin</v>
      </c>
      <c r="D5029" s="97" t="s">
        <v>349</v>
      </c>
      <c r="E5029" s="83" t="s">
        <v>312</v>
      </c>
      <c r="F5029" s="82">
        <v>-9.7026320323666617</v>
      </c>
      <c r="G5029" s="81">
        <v>1.026292710219324E-2</v>
      </c>
      <c r="H5029" s="80">
        <v>0.513146355109662</v>
      </c>
    </row>
    <row r="5030" spans="2:8" x14ac:dyDescent="0.6">
      <c r="B5030" s="75" t="s">
        <v>198</v>
      </c>
      <c r="C5030" s="75" t="str">
        <f t="shared" si="78"/>
        <v>Wyoming Green River Basin</v>
      </c>
      <c r="D5030" s="97" t="s">
        <v>349</v>
      </c>
      <c r="E5030" s="83" t="s">
        <v>311</v>
      </c>
      <c r="F5030" s="82">
        <v>-9.6926320323666619</v>
      </c>
      <c r="G5030" s="81">
        <v>0</v>
      </c>
      <c r="H5030" s="80">
        <v>0</v>
      </c>
    </row>
    <row r="5031" spans="2:8" x14ac:dyDescent="0.6">
      <c r="B5031" s="75" t="s">
        <v>198</v>
      </c>
      <c r="C5031" s="75" t="str">
        <f t="shared" si="78"/>
        <v>Wyoming Green River Basin</v>
      </c>
      <c r="D5031" s="97" t="s">
        <v>349</v>
      </c>
      <c r="E5031" s="83" t="s">
        <v>310</v>
      </c>
      <c r="F5031" s="82">
        <v>-4.8513160161833309</v>
      </c>
      <c r="G5031" s="81">
        <v>0.12019640392738362</v>
      </c>
      <c r="H5031" s="80">
        <v>6.0098201963691809</v>
      </c>
    </row>
    <row r="5032" spans="2:8" x14ac:dyDescent="0.6">
      <c r="B5032" s="75" t="s">
        <v>198</v>
      </c>
      <c r="C5032" s="75" t="str">
        <f t="shared" si="78"/>
        <v>Wyoming Green River Basin</v>
      </c>
      <c r="D5032" s="97" t="s">
        <v>349</v>
      </c>
      <c r="E5032" s="83" t="s">
        <v>309</v>
      </c>
      <c r="F5032" s="82">
        <v>-4.8413160161833311</v>
      </c>
      <c r="G5032" s="81">
        <v>0</v>
      </c>
      <c r="H5032" s="80">
        <v>0</v>
      </c>
    </row>
    <row r="5033" spans="2:8" x14ac:dyDescent="0.6">
      <c r="B5033" s="75" t="s">
        <v>198</v>
      </c>
      <c r="C5033" s="75" t="str">
        <f t="shared" si="78"/>
        <v>Wyoming Green River Basin</v>
      </c>
      <c r="D5033" s="97" t="s">
        <v>349</v>
      </c>
      <c r="E5033" s="83" t="s">
        <v>308</v>
      </c>
      <c r="F5033" s="82">
        <v>0</v>
      </c>
      <c r="G5033" s="81">
        <v>7.4717788521465128E-2</v>
      </c>
      <c r="H5033" s="80">
        <v>3.735889426073256</v>
      </c>
    </row>
    <row r="5034" spans="2:8" x14ac:dyDescent="0.6">
      <c r="B5034" s="75" t="s">
        <v>198</v>
      </c>
      <c r="C5034" s="75" t="str">
        <f t="shared" si="78"/>
        <v>Wyoming Green River Basin</v>
      </c>
      <c r="D5034" s="97" t="s">
        <v>349</v>
      </c>
      <c r="E5034" s="83" t="s">
        <v>307</v>
      </c>
      <c r="F5034" s="82">
        <v>0.01</v>
      </c>
      <c r="G5034" s="81">
        <v>0</v>
      </c>
      <c r="H5034" s="80">
        <v>0</v>
      </c>
    </row>
    <row r="5035" spans="2:8" x14ac:dyDescent="0.6">
      <c r="B5035" s="75" t="s">
        <v>198</v>
      </c>
      <c r="C5035" s="75" t="str">
        <f t="shared" si="78"/>
        <v>Wyoming Green River Basin</v>
      </c>
      <c r="D5035" s="97" t="s">
        <v>349</v>
      </c>
      <c r="E5035" s="83" t="s">
        <v>306</v>
      </c>
      <c r="F5035" s="82">
        <v>4.8513160161833309</v>
      </c>
      <c r="G5035" s="81">
        <v>3.455325197878488</v>
      </c>
      <c r="H5035" s="80">
        <v>172.76625989392443</v>
      </c>
    </row>
    <row r="5036" spans="2:8" x14ac:dyDescent="0.6">
      <c r="B5036" s="75" t="s">
        <v>198</v>
      </c>
      <c r="C5036" s="75" t="str">
        <f t="shared" si="78"/>
        <v>Wyoming Green River Basin</v>
      </c>
      <c r="D5036" s="97" t="s">
        <v>349</v>
      </c>
      <c r="E5036" s="83" t="s">
        <v>305</v>
      </c>
      <c r="F5036" s="82">
        <v>4.8613160161833306</v>
      </c>
      <c r="G5036" s="81">
        <v>4169.1455268964664</v>
      </c>
      <c r="H5036" s="80">
        <v>208457.27634482333</v>
      </c>
    </row>
    <row r="5037" spans="2:8" x14ac:dyDescent="0.6">
      <c r="B5037" s="75" t="s">
        <v>198</v>
      </c>
      <c r="C5037" s="75" t="str">
        <f t="shared" si="78"/>
        <v>Wyoming Green River Basin</v>
      </c>
      <c r="D5037" s="97" t="s">
        <v>349</v>
      </c>
      <c r="E5037" s="83" t="s">
        <v>304</v>
      </c>
      <c r="F5037" s="82">
        <v>9.7026320323666617</v>
      </c>
      <c r="G5037" s="81">
        <v>0.10070201726495474</v>
      </c>
      <c r="H5037" s="80">
        <v>5.0351008632477363</v>
      </c>
    </row>
    <row r="5038" spans="2:8" x14ac:dyDescent="0.6">
      <c r="B5038" s="75" t="s">
        <v>198</v>
      </c>
      <c r="C5038" s="75" t="str">
        <f t="shared" si="78"/>
        <v>Wyoming Green River Basin</v>
      </c>
      <c r="D5038" s="97" t="s">
        <v>349</v>
      </c>
      <c r="E5038" s="83" t="s">
        <v>303</v>
      </c>
      <c r="F5038" s="82">
        <v>9.7126320323666615</v>
      </c>
      <c r="G5038" s="81">
        <v>1281.4931489091016</v>
      </c>
      <c r="H5038" s="80">
        <v>64074.657445455086</v>
      </c>
    </row>
    <row r="5039" spans="2:8" x14ac:dyDescent="0.6">
      <c r="B5039" s="75" t="s">
        <v>198</v>
      </c>
      <c r="C5039" s="75" t="str">
        <f t="shared" si="78"/>
        <v>Wyoming Green River Basin</v>
      </c>
      <c r="D5039" s="97" t="s">
        <v>349</v>
      </c>
      <c r="E5039" s="83" t="s">
        <v>302</v>
      </c>
      <c r="F5039" s="82">
        <v>14.553948048549994</v>
      </c>
      <c r="G5039" s="81">
        <v>0</v>
      </c>
      <c r="H5039" s="80">
        <v>0</v>
      </c>
    </row>
    <row r="5040" spans="2:8" x14ac:dyDescent="0.6">
      <c r="B5040" s="75" t="s">
        <v>198</v>
      </c>
      <c r="C5040" s="75" t="str">
        <f t="shared" si="78"/>
        <v>Wyoming Green River Basin</v>
      </c>
      <c r="D5040" s="97" t="s">
        <v>349</v>
      </c>
      <c r="E5040" s="83" t="s">
        <v>301</v>
      </c>
      <c r="F5040" s="82">
        <v>14.563948048549994</v>
      </c>
      <c r="G5040" s="81">
        <v>445.66644445889085</v>
      </c>
      <c r="H5040" s="80">
        <v>22283.322222944546</v>
      </c>
    </row>
    <row r="5041" spans="2:8" x14ac:dyDescent="0.6">
      <c r="B5041" s="75" t="s">
        <v>198</v>
      </c>
      <c r="C5041" s="75" t="str">
        <f t="shared" si="78"/>
        <v>Wyoming Green River Basin</v>
      </c>
      <c r="D5041" s="97" t="s">
        <v>349</v>
      </c>
      <c r="E5041" s="83" t="s">
        <v>300</v>
      </c>
      <c r="F5041" s="82">
        <v>19.405264064733323</v>
      </c>
      <c r="G5041" s="81">
        <v>0</v>
      </c>
      <c r="H5041" s="80">
        <v>0</v>
      </c>
    </row>
    <row r="5042" spans="2:8" x14ac:dyDescent="0.6">
      <c r="B5042" s="75" t="s">
        <v>198</v>
      </c>
      <c r="C5042" s="75" t="str">
        <f t="shared" si="78"/>
        <v>Wyoming Green River Basin</v>
      </c>
      <c r="D5042" s="97" t="s">
        <v>349</v>
      </c>
      <c r="E5042" s="83" t="s">
        <v>299</v>
      </c>
      <c r="F5042" s="82">
        <v>19.415264064733325</v>
      </c>
      <c r="G5042" s="81">
        <v>680.23983577003639</v>
      </c>
      <c r="H5042" s="80">
        <v>34011.991788501815</v>
      </c>
    </row>
    <row r="5043" spans="2:8" x14ac:dyDescent="0.6">
      <c r="B5043" s="75" t="s">
        <v>198</v>
      </c>
      <c r="C5043" s="75" t="str">
        <f t="shared" si="78"/>
        <v>Wyoming Green River Basin</v>
      </c>
      <c r="D5043" s="97" t="s">
        <v>349</v>
      </c>
      <c r="E5043" s="83" t="s">
        <v>298</v>
      </c>
      <c r="F5043" s="82">
        <v>24.256580080916656</v>
      </c>
      <c r="G5043" s="81">
        <v>0</v>
      </c>
      <c r="H5043" s="80">
        <v>0</v>
      </c>
    </row>
    <row r="5044" spans="2:8" x14ac:dyDescent="0.6">
      <c r="B5044" s="75" t="s">
        <v>198</v>
      </c>
      <c r="C5044" s="75" t="str">
        <f t="shared" si="78"/>
        <v>Wyoming Green River Basin</v>
      </c>
      <c r="D5044" s="97" t="s">
        <v>349</v>
      </c>
      <c r="E5044" s="83" t="s">
        <v>297</v>
      </c>
      <c r="F5044" s="82">
        <v>24.266580080916658</v>
      </c>
      <c r="G5044" s="81">
        <v>57.607330068730398</v>
      </c>
      <c r="H5044" s="80">
        <v>2880.3665034365199</v>
      </c>
    </row>
    <row r="5045" spans="2:8" x14ac:dyDescent="0.6">
      <c r="B5045" s="75" t="s">
        <v>198</v>
      </c>
      <c r="C5045" s="75" t="str">
        <f t="shared" si="78"/>
        <v>Wyoming Green River Basin</v>
      </c>
      <c r="D5045" s="97" t="s">
        <v>349</v>
      </c>
      <c r="E5045" s="83" t="s">
        <v>296</v>
      </c>
      <c r="F5045" s="82">
        <v>29.107896097099989</v>
      </c>
      <c r="G5045" s="81">
        <v>0</v>
      </c>
      <c r="H5045" s="80">
        <v>0</v>
      </c>
    </row>
    <row r="5046" spans="2:8" x14ac:dyDescent="0.6">
      <c r="B5046" s="75" t="s">
        <v>198</v>
      </c>
      <c r="C5046" s="75" t="str">
        <f t="shared" si="78"/>
        <v>Wyoming Green River Basin</v>
      </c>
      <c r="D5046" s="97" t="s">
        <v>349</v>
      </c>
      <c r="E5046" s="83" t="s">
        <v>295</v>
      </c>
      <c r="F5046" s="82">
        <v>29.11789609709999</v>
      </c>
      <c r="G5046" s="81">
        <v>5.6849200605489534</v>
      </c>
      <c r="H5046" s="80">
        <v>284.24600302744767</v>
      </c>
    </row>
    <row r="5047" spans="2:8" x14ac:dyDescent="0.6">
      <c r="B5047" s="75" t="s">
        <v>198</v>
      </c>
      <c r="C5047" s="75" t="str">
        <f t="shared" si="78"/>
        <v>Wyoming Green River Basin</v>
      </c>
      <c r="D5047" s="97" t="s">
        <v>349</v>
      </c>
      <c r="E5047" s="83" t="s">
        <v>294</v>
      </c>
      <c r="F5047" s="82">
        <v>33.959212113283321</v>
      </c>
      <c r="G5047" s="81">
        <v>0</v>
      </c>
      <c r="H5047" s="80">
        <v>0</v>
      </c>
    </row>
    <row r="5048" spans="2:8" x14ac:dyDescent="0.6">
      <c r="B5048" s="75" t="s">
        <v>198</v>
      </c>
      <c r="C5048" s="75" t="str">
        <f t="shared" si="78"/>
        <v>Wyoming Green River Basin</v>
      </c>
      <c r="D5048" s="97" t="s">
        <v>349</v>
      </c>
      <c r="E5048" s="83" t="s">
        <v>293</v>
      </c>
      <c r="F5048" s="82">
        <v>33.969212113283319</v>
      </c>
      <c r="G5048" s="81">
        <v>103.07347334677502</v>
      </c>
      <c r="H5048" s="80">
        <v>5153.6736673387504</v>
      </c>
    </row>
    <row r="5049" spans="2:8" x14ac:dyDescent="0.6">
      <c r="B5049" s="75" t="s">
        <v>198</v>
      </c>
      <c r="C5049" s="75" t="str">
        <f t="shared" si="78"/>
        <v>Wyoming Green River Basin</v>
      </c>
      <c r="D5049" s="97" t="s">
        <v>349</v>
      </c>
      <c r="E5049" s="83" t="s">
        <v>292</v>
      </c>
      <c r="F5049" s="82">
        <v>38.810528129466647</v>
      </c>
      <c r="G5049" s="81">
        <v>0</v>
      </c>
      <c r="H5049" s="80">
        <v>0</v>
      </c>
    </row>
    <row r="5050" spans="2:8" x14ac:dyDescent="0.6">
      <c r="B5050" s="75" t="s">
        <v>198</v>
      </c>
      <c r="C5050" s="75" t="str">
        <f t="shared" si="78"/>
        <v>Wyoming Green River Basin</v>
      </c>
      <c r="D5050" s="97" t="s">
        <v>349</v>
      </c>
      <c r="E5050" s="83" t="s">
        <v>291</v>
      </c>
      <c r="F5050" s="82">
        <v>38.820528129466645</v>
      </c>
      <c r="G5050" s="81">
        <v>3.997852194896351</v>
      </c>
      <c r="H5050" s="80">
        <v>199.89260974481755</v>
      </c>
    </row>
    <row r="5051" spans="2:8" x14ac:dyDescent="0.6">
      <c r="B5051" s="75" t="s">
        <v>198</v>
      </c>
      <c r="C5051" s="75" t="str">
        <f t="shared" si="78"/>
        <v>Wyoming Green River Basin</v>
      </c>
      <c r="D5051" s="97" t="s">
        <v>349</v>
      </c>
      <c r="E5051" s="83" t="s">
        <v>290</v>
      </c>
      <c r="F5051" s="82">
        <v>43.66184414564998</v>
      </c>
      <c r="G5051" s="81">
        <v>0</v>
      </c>
      <c r="H5051" s="80">
        <v>0</v>
      </c>
    </row>
    <row r="5052" spans="2:8" x14ac:dyDescent="0.6">
      <c r="B5052" s="75" t="s">
        <v>198</v>
      </c>
      <c r="C5052" s="75" t="str">
        <f t="shared" si="78"/>
        <v>Wyoming Green River Basin</v>
      </c>
      <c r="D5052" s="97" t="s">
        <v>349</v>
      </c>
      <c r="E5052" s="83" t="s">
        <v>289</v>
      </c>
      <c r="F5052" s="82">
        <v>43.671844145649978</v>
      </c>
      <c r="G5052" s="81">
        <v>1.2718767240219264</v>
      </c>
      <c r="H5052" s="80">
        <v>63.593836201096323</v>
      </c>
    </row>
    <row r="5053" spans="2:8" x14ac:dyDescent="0.6">
      <c r="B5053" s="75" t="s">
        <v>198</v>
      </c>
      <c r="C5053" s="75" t="str">
        <f t="shared" si="78"/>
        <v>Wyoming Green River Basin</v>
      </c>
      <c r="D5053" s="97" t="s">
        <v>349</v>
      </c>
      <c r="E5053" s="83" t="s">
        <v>288</v>
      </c>
      <c r="F5053" s="82">
        <v>48.513160161833312</v>
      </c>
      <c r="G5053" s="81">
        <v>0</v>
      </c>
      <c r="H5053" s="80">
        <v>0</v>
      </c>
    </row>
    <row r="5054" spans="2:8" x14ac:dyDescent="0.6">
      <c r="B5054" s="75" t="s">
        <v>198</v>
      </c>
      <c r="C5054" s="75" t="str">
        <f t="shared" si="78"/>
        <v>Wyoming Green River Basin</v>
      </c>
      <c r="D5054" s="97" t="s">
        <v>349</v>
      </c>
      <c r="E5054" s="83" t="s">
        <v>287</v>
      </c>
      <c r="F5054" s="82">
        <v>48.52316016183331</v>
      </c>
      <c r="G5054" s="81">
        <v>0.99012531479924726</v>
      </c>
      <c r="H5054" s="80">
        <v>49.506265739962366</v>
      </c>
    </row>
    <row r="5055" spans="2:8" x14ac:dyDescent="0.6">
      <c r="B5055" s="75" t="s">
        <v>198</v>
      </c>
      <c r="C5055" s="75" t="str">
        <f t="shared" si="78"/>
        <v>Wyoming Green River Basin</v>
      </c>
      <c r="D5055" s="97" t="s">
        <v>349</v>
      </c>
      <c r="E5055" s="83" t="s">
        <v>286</v>
      </c>
      <c r="F5055" s="82">
        <v>53.364476178016645</v>
      </c>
      <c r="G5055" s="81">
        <v>0</v>
      </c>
      <c r="H5055" s="80">
        <v>0</v>
      </c>
    </row>
    <row r="5056" spans="2:8" x14ac:dyDescent="0.6">
      <c r="B5056" s="75" t="s">
        <v>198</v>
      </c>
      <c r="C5056" s="75" t="str">
        <f t="shared" si="78"/>
        <v>Wyoming Green River Basin</v>
      </c>
      <c r="D5056" s="97" t="s">
        <v>349</v>
      </c>
      <c r="E5056" s="83" t="s">
        <v>285</v>
      </c>
      <c r="F5056" s="82">
        <v>53.374476178016643</v>
      </c>
      <c r="G5056" s="81">
        <v>0.31179735781224105</v>
      </c>
      <c r="H5056" s="80">
        <v>15.589867890612052</v>
      </c>
    </row>
    <row r="5057" spans="2:8" x14ac:dyDescent="0.6">
      <c r="B5057" s="75" t="s">
        <v>198</v>
      </c>
      <c r="C5057" s="75" t="str">
        <f t="shared" si="78"/>
        <v>Wyoming Green River Basin</v>
      </c>
      <c r="D5057" s="97" t="s">
        <v>349</v>
      </c>
      <c r="E5057" s="83" t="s">
        <v>284</v>
      </c>
      <c r="F5057" s="82">
        <v>58.215792194199977</v>
      </c>
      <c r="G5057" s="81">
        <v>0</v>
      </c>
      <c r="H5057" s="80">
        <v>0</v>
      </c>
    </row>
    <row r="5058" spans="2:8" ht="13.75" thickBot="1" x14ac:dyDescent="0.75">
      <c r="B5058" s="75" t="s">
        <v>198</v>
      </c>
      <c r="C5058" s="75" t="str">
        <f t="shared" si="78"/>
        <v>Wyoming Green River Basin</v>
      </c>
      <c r="D5058" s="98" t="s">
        <v>349</v>
      </c>
      <c r="E5058" s="79" t="s">
        <v>282</v>
      </c>
      <c r="F5058" s="78">
        <v>58.225792194199975</v>
      </c>
      <c r="G5058" s="77">
        <v>2.4397343950367736</v>
      </c>
      <c r="H5058" s="76">
        <v>121.98671975183868</v>
      </c>
    </row>
    <row r="5059" spans="2:8" x14ac:dyDescent="0.6">
      <c r="B5059" s="75" t="s">
        <v>198</v>
      </c>
      <c r="C5059" s="75" t="str">
        <f t="shared" si="78"/>
        <v>Wyoming Powder River Basin</v>
      </c>
      <c r="D5059" s="96" t="s">
        <v>348</v>
      </c>
      <c r="E5059" s="87" t="s">
        <v>320</v>
      </c>
      <c r="F5059" s="86">
        <v>-29.107896097099989</v>
      </c>
      <c r="G5059" s="85">
        <v>3.0374200210878852</v>
      </c>
      <c r="H5059" s="84">
        <v>151.87100105439427</v>
      </c>
    </row>
    <row r="5060" spans="2:8" x14ac:dyDescent="0.6">
      <c r="B5060" s="75" t="s">
        <v>198</v>
      </c>
      <c r="C5060" s="75" t="str">
        <f t="shared" si="78"/>
        <v>Wyoming Powder River Basin</v>
      </c>
      <c r="D5060" s="97" t="s">
        <v>348</v>
      </c>
      <c r="E5060" s="83" t="s">
        <v>319</v>
      </c>
      <c r="F5060" s="82">
        <v>-29.097896097099987</v>
      </c>
      <c r="G5060" s="81">
        <v>0</v>
      </c>
      <c r="H5060" s="80">
        <v>0</v>
      </c>
    </row>
    <row r="5061" spans="2:8" x14ac:dyDescent="0.6">
      <c r="B5061" s="75" t="s">
        <v>198</v>
      </c>
      <c r="C5061" s="75" t="str">
        <f t="shared" ref="C5061:C5124" si="79">IF(D5061="",C5060,D5061)</f>
        <v>Wyoming Powder River Basin</v>
      </c>
      <c r="D5061" s="97" t="s">
        <v>348</v>
      </c>
      <c r="E5061" s="83" t="s">
        <v>318</v>
      </c>
      <c r="F5061" s="82">
        <v>-24.256580080916656</v>
      </c>
      <c r="G5061" s="81">
        <v>0.31445421946679913</v>
      </c>
      <c r="H5061" s="80">
        <v>15.722710973339959</v>
      </c>
    </row>
    <row r="5062" spans="2:8" x14ac:dyDescent="0.6">
      <c r="B5062" s="75" t="s">
        <v>198</v>
      </c>
      <c r="C5062" s="75" t="str">
        <f t="shared" si="79"/>
        <v>Wyoming Powder River Basin</v>
      </c>
      <c r="D5062" s="97" t="s">
        <v>348</v>
      </c>
      <c r="E5062" s="83" t="s">
        <v>317</v>
      </c>
      <c r="F5062" s="82">
        <v>-24.246580080916655</v>
      </c>
      <c r="G5062" s="81">
        <v>0</v>
      </c>
      <c r="H5062" s="80">
        <v>0</v>
      </c>
    </row>
    <row r="5063" spans="2:8" x14ac:dyDescent="0.6">
      <c r="B5063" s="75" t="s">
        <v>198</v>
      </c>
      <c r="C5063" s="75" t="str">
        <f t="shared" si="79"/>
        <v>Wyoming Powder River Basin</v>
      </c>
      <c r="D5063" s="97" t="s">
        <v>348</v>
      </c>
      <c r="E5063" s="83" t="s">
        <v>316</v>
      </c>
      <c r="F5063" s="82">
        <v>-19.405264064733323</v>
      </c>
      <c r="G5063" s="81">
        <v>0.19682868848672749</v>
      </c>
      <c r="H5063" s="80">
        <v>9.8414344243363754</v>
      </c>
    </row>
    <row r="5064" spans="2:8" x14ac:dyDescent="0.6">
      <c r="B5064" s="75" t="s">
        <v>198</v>
      </c>
      <c r="C5064" s="75" t="str">
        <f t="shared" si="79"/>
        <v>Wyoming Powder River Basin</v>
      </c>
      <c r="D5064" s="97" t="s">
        <v>348</v>
      </c>
      <c r="E5064" s="83" t="s">
        <v>315</v>
      </c>
      <c r="F5064" s="82">
        <v>-19.395264064733322</v>
      </c>
      <c r="G5064" s="81">
        <v>0</v>
      </c>
      <c r="H5064" s="80">
        <v>0</v>
      </c>
    </row>
    <row r="5065" spans="2:8" x14ac:dyDescent="0.6">
      <c r="B5065" s="75" t="s">
        <v>198</v>
      </c>
      <c r="C5065" s="75" t="str">
        <f t="shared" si="79"/>
        <v>Wyoming Powder River Basin</v>
      </c>
      <c r="D5065" s="97" t="s">
        <v>348</v>
      </c>
      <c r="E5065" s="83" t="s">
        <v>314</v>
      </c>
      <c r="F5065" s="82">
        <v>-14.553948048549994</v>
      </c>
      <c r="G5065" s="81">
        <v>3.1612810187132988E-2</v>
      </c>
      <c r="H5065" s="80">
        <v>1.5806405093566493</v>
      </c>
    </row>
    <row r="5066" spans="2:8" x14ac:dyDescent="0.6">
      <c r="B5066" s="75" t="s">
        <v>198</v>
      </c>
      <c r="C5066" s="75" t="str">
        <f t="shared" si="79"/>
        <v>Wyoming Powder River Basin</v>
      </c>
      <c r="D5066" s="97" t="s">
        <v>348</v>
      </c>
      <c r="E5066" s="83" t="s">
        <v>313</v>
      </c>
      <c r="F5066" s="82">
        <v>-14.543948048549995</v>
      </c>
      <c r="G5066" s="81">
        <v>0</v>
      </c>
      <c r="H5066" s="80">
        <v>0</v>
      </c>
    </row>
    <row r="5067" spans="2:8" x14ac:dyDescent="0.6">
      <c r="B5067" s="75" t="s">
        <v>198</v>
      </c>
      <c r="C5067" s="75" t="str">
        <f t="shared" si="79"/>
        <v>Wyoming Powder River Basin</v>
      </c>
      <c r="D5067" s="97" t="s">
        <v>348</v>
      </c>
      <c r="E5067" s="83" t="s">
        <v>312</v>
      </c>
      <c r="F5067" s="82">
        <v>-9.7026320323666617</v>
      </c>
      <c r="G5067" s="81">
        <v>0.33730110832366461</v>
      </c>
      <c r="H5067" s="80">
        <v>16.865055416183228</v>
      </c>
    </row>
    <row r="5068" spans="2:8" x14ac:dyDescent="0.6">
      <c r="B5068" s="75" t="s">
        <v>198</v>
      </c>
      <c r="C5068" s="75" t="str">
        <f t="shared" si="79"/>
        <v>Wyoming Powder River Basin</v>
      </c>
      <c r="D5068" s="97" t="s">
        <v>348</v>
      </c>
      <c r="E5068" s="83" t="s">
        <v>311</v>
      </c>
      <c r="F5068" s="82">
        <v>-9.6926320323666619</v>
      </c>
      <c r="G5068" s="81">
        <v>0</v>
      </c>
      <c r="H5068" s="80">
        <v>0</v>
      </c>
    </row>
    <row r="5069" spans="2:8" x14ac:dyDescent="0.6">
      <c r="B5069" s="75" t="s">
        <v>198</v>
      </c>
      <c r="C5069" s="75" t="str">
        <f t="shared" si="79"/>
        <v>Wyoming Powder River Basin</v>
      </c>
      <c r="D5069" s="97" t="s">
        <v>348</v>
      </c>
      <c r="E5069" s="83" t="s">
        <v>310</v>
      </c>
      <c r="F5069" s="82">
        <v>-4.8513160161833309</v>
      </c>
      <c r="G5069" s="81">
        <v>2.3145663942372083E-2</v>
      </c>
      <c r="H5069" s="80">
        <v>1.1572831971186042</v>
      </c>
    </row>
    <row r="5070" spans="2:8" x14ac:dyDescent="0.6">
      <c r="B5070" s="75" t="s">
        <v>198</v>
      </c>
      <c r="C5070" s="75" t="str">
        <f t="shared" si="79"/>
        <v>Wyoming Powder River Basin</v>
      </c>
      <c r="D5070" s="97" t="s">
        <v>348</v>
      </c>
      <c r="E5070" s="83" t="s">
        <v>309</v>
      </c>
      <c r="F5070" s="82">
        <v>-4.8413160161833311</v>
      </c>
      <c r="G5070" s="81">
        <v>0</v>
      </c>
      <c r="H5070" s="80">
        <v>0</v>
      </c>
    </row>
    <row r="5071" spans="2:8" x14ac:dyDescent="0.6">
      <c r="B5071" s="75" t="s">
        <v>198</v>
      </c>
      <c r="C5071" s="75" t="str">
        <f t="shared" si="79"/>
        <v>Wyoming Powder River Basin</v>
      </c>
      <c r="D5071" s="97" t="s">
        <v>348</v>
      </c>
      <c r="E5071" s="83" t="s">
        <v>308</v>
      </c>
      <c r="F5071" s="82">
        <v>0</v>
      </c>
      <c r="G5071" s="81">
        <v>8.7546218885610455E-2</v>
      </c>
      <c r="H5071" s="80">
        <v>4.3773109442805227</v>
      </c>
    </row>
    <row r="5072" spans="2:8" x14ac:dyDescent="0.6">
      <c r="B5072" s="75" t="s">
        <v>198</v>
      </c>
      <c r="C5072" s="75" t="str">
        <f t="shared" si="79"/>
        <v>Wyoming Powder River Basin</v>
      </c>
      <c r="D5072" s="97" t="s">
        <v>348</v>
      </c>
      <c r="E5072" s="83" t="s">
        <v>307</v>
      </c>
      <c r="F5072" s="82">
        <v>0.01</v>
      </c>
      <c r="G5072" s="81">
        <v>0</v>
      </c>
      <c r="H5072" s="80">
        <v>0</v>
      </c>
    </row>
    <row r="5073" spans="2:8" x14ac:dyDescent="0.6">
      <c r="B5073" s="75" t="s">
        <v>198</v>
      </c>
      <c r="C5073" s="75" t="str">
        <f t="shared" si="79"/>
        <v>Wyoming Powder River Basin</v>
      </c>
      <c r="D5073" s="97" t="s">
        <v>348</v>
      </c>
      <c r="E5073" s="83" t="s">
        <v>306</v>
      </c>
      <c r="F5073" s="82">
        <v>4.8513160161833309</v>
      </c>
      <c r="G5073" s="81">
        <v>6.810985463073535E-2</v>
      </c>
      <c r="H5073" s="80">
        <v>3.4054927315367673</v>
      </c>
    </row>
    <row r="5074" spans="2:8" x14ac:dyDescent="0.6">
      <c r="B5074" s="75" t="s">
        <v>198</v>
      </c>
      <c r="C5074" s="75" t="str">
        <f t="shared" si="79"/>
        <v>Wyoming Powder River Basin</v>
      </c>
      <c r="D5074" s="97" t="s">
        <v>348</v>
      </c>
      <c r="E5074" s="83" t="s">
        <v>305</v>
      </c>
      <c r="F5074" s="82">
        <v>4.8613160161833306</v>
      </c>
      <c r="G5074" s="81">
        <v>433.43441585281028</v>
      </c>
      <c r="H5074" s="80">
        <v>21671.720792640514</v>
      </c>
    </row>
    <row r="5075" spans="2:8" x14ac:dyDescent="0.6">
      <c r="B5075" s="75" t="s">
        <v>198</v>
      </c>
      <c r="C5075" s="75" t="str">
        <f t="shared" si="79"/>
        <v>Wyoming Powder River Basin</v>
      </c>
      <c r="D5075" s="97" t="s">
        <v>348</v>
      </c>
      <c r="E5075" s="83" t="s">
        <v>304</v>
      </c>
      <c r="F5075" s="82">
        <v>9.7026320323666617</v>
      </c>
      <c r="G5075" s="81">
        <v>0</v>
      </c>
      <c r="H5075" s="80">
        <v>0</v>
      </c>
    </row>
    <row r="5076" spans="2:8" x14ac:dyDescent="0.6">
      <c r="B5076" s="75" t="s">
        <v>198</v>
      </c>
      <c r="C5076" s="75" t="str">
        <f t="shared" si="79"/>
        <v>Wyoming Powder River Basin</v>
      </c>
      <c r="D5076" s="97" t="s">
        <v>348</v>
      </c>
      <c r="E5076" s="83" t="s">
        <v>303</v>
      </c>
      <c r="F5076" s="82">
        <v>9.7126320323666615</v>
      </c>
      <c r="G5076" s="81">
        <v>1202.95134851187</v>
      </c>
      <c r="H5076" s="80">
        <v>60147.567425593494</v>
      </c>
    </row>
    <row r="5077" spans="2:8" x14ac:dyDescent="0.6">
      <c r="B5077" s="75" t="s">
        <v>198</v>
      </c>
      <c r="C5077" s="75" t="str">
        <f t="shared" si="79"/>
        <v>Wyoming Powder River Basin</v>
      </c>
      <c r="D5077" s="97" t="s">
        <v>348</v>
      </c>
      <c r="E5077" s="83" t="s">
        <v>302</v>
      </c>
      <c r="F5077" s="82">
        <v>14.553948048549994</v>
      </c>
      <c r="G5077" s="81">
        <v>0</v>
      </c>
      <c r="H5077" s="80">
        <v>0</v>
      </c>
    </row>
    <row r="5078" spans="2:8" x14ac:dyDescent="0.6">
      <c r="B5078" s="75" t="s">
        <v>198</v>
      </c>
      <c r="C5078" s="75" t="str">
        <f t="shared" si="79"/>
        <v>Wyoming Powder River Basin</v>
      </c>
      <c r="D5078" s="97" t="s">
        <v>348</v>
      </c>
      <c r="E5078" s="83" t="s">
        <v>301</v>
      </c>
      <c r="F5078" s="82">
        <v>14.563948048549994</v>
      </c>
      <c r="G5078" s="81">
        <v>28.886257107127371</v>
      </c>
      <c r="H5078" s="80">
        <v>1444.3128553563686</v>
      </c>
    </row>
    <row r="5079" spans="2:8" x14ac:dyDescent="0.6">
      <c r="B5079" s="75" t="s">
        <v>198</v>
      </c>
      <c r="C5079" s="75" t="str">
        <f t="shared" si="79"/>
        <v>Wyoming Powder River Basin</v>
      </c>
      <c r="D5079" s="97" t="s">
        <v>348</v>
      </c>
      <c r="E5079" s="83" t="s">
        <v>300</v>
      </c>
      <c r="F5079" s="82">
        <v>19.405264064733323</v>
      </c>
      <c r="G5079" s="81">
        <v>6.5297489559723781E-2</v>
      </c>
      <c r="H5079" s="80">
        <v>3.2648744779861891</v>
      </c>
    </row>
    <row r="5080" spans="2:8" x14ac:dyDescent="0.6">
      <c r="B5080" s="75" t="s">
        <v>198</v>
      </c>
      <c r="C5080" s="75" t="str">
        <f t="shared" si="79"/>
        <v>Wyoming Powder River Basin</v>
      </c>
      <c r="D5080" s="97" t="s">
        <v>348</v>
      </c>
      <c r="E5080" s="83" t="s">
        <v>299</v>
      </c>
      <c r="F5080" s="82">
        <v>19.415264064733325</v>
      </c>
      <c r="G5080" s="81">
        <v>45.049604658697767</v>
      </c>
      <c r="H5080" s="80">
        <v>2252.4802329348881</v>
      </c>
    </row>
    <row r="5081" spans="2:8" x14ac:dyDescent="0.6">
      <c r="B5081" s="75" t="s">
        <v>198</v>
      </c>
      <c r="C5081" s="75" t="str">
        <f t="shared" si="79"/>
        <v>Wyoming Powder River Basin</v>
      </c>
      <c r="D5081" s="97" t="s">
        <v>348</v>
      </c>
      <c r="E5081" s="83" t="s">
        <v>298</v>
      </c>
      <c r="F5081" s="82">
        <v>24.256580080916656</v>
      </c>
      <c r="G5081" s="81">
        <v>0</v>
      </c>
      <c r="H5081" s="80">
        <v>0</v>
      </c>
    </row>
    <row r="5082" spans="2:8" x14ac:dyDescent="0.6">
      <c r="B5082" s="75" t="s">
        <v>198</v>
      </c>
      <c r="C5082" s="75" t="str">
        <f t="shared" si="79"/>
        <v>Wyoming Powder River Basin</v>
      </c>
      <c r="D5082" s="97" t="s">
        <v>348</v>
      </c>
      <c r="E5082" s="83" t="s">
        <v>297</v>
      </c>
      <c r="F5082" s="82">
        <v>24.266580080916658</v>
      </c>
      <c r="G5082" s="81">
        <v>12.670008510120102</v>
      </c>
      <c r="H5082" s="80">
        <v>633.50042550600517</v>
      </c>
    </row>
    <row r="5083" spans="2:8" x14ac:dyDescent="0.6">
      <c r="B5083" s="75" t="s">
        <v>198</v>
      </c>
      <c r="C5083" s="75" t="str">
        <f t="shared" si="79"/>
        <v>Wyoming Powder River Basin</v>
      </c>
      <c r="D5083" s="97" t="s">
        <v>348</v>
      </c>
      <c r="E5083" s="83" t="s">
        <v>296</v>
      </c>
      <c r="F5083" s="82">
        <v>29.107896097099989</v>
      </c>
      <c r="G5083" s="81">
        <v>0</v>
      </c>
      <c r="H5083" s="80">
        <v>0</v>
      </c>
    </row>
    <row r="5084" spans="2:8" x14ac:dyDescent="0.6">
      <c r="B5084" s="75" t="s">
        <v>198</v>
      </c>
      <c r="C5084" s="75" t="str">
        <f t="shared" si="79"/>
        <v>Wyoming Powder River Basin</v>
      </c>
      <c r="D5084" s="97" t="s">
        <v>348</v>
      </c>
      <c r="E5084" s="83" t="s">
        <v>295</v>
      </c>
      <c r="F5084" s="82">
        <v>29.11789609709999</v>
      </c>
      <c r="G5084" s="81">
        <v>1.6559732910282661</v>
      </c>
      <c r="H5084" s="80">
        <v>82.798664551413296</v>
      </c>
    </row>
    <row r="5085" spans="2:8" x14ac:dyDescent="0.6">
      <c r="B5085" s="75" t="s">
        <v>198</v>
      </c>
      <c r="C5085" s="75" t="str">
        <f t="shared" si="79"/>
        <v>Wyoming Powder River Basin</v>
      </c>
      <c r="D5085" s="97" t="s">
        <v>348</v>
      </c>
      <c r="E5085" s="83" t="s">
        <v>294</v>
      </c>
      <c r="F5085" s="82">
        <v>33.959212113283321</v>
      </c>
      <c r="G5085" s="81">
        <v>0</v>
      </c>
      <c r="H5085" s="80">
        <v>0</v>
      </c>
    </row>
    <row r="5086" spans="2:8" x14ac:dyDescent="0.6">
      <c r="B5086" s="75" t="s">
        <v>198</v>
      </c>
      <c r="C5086" s="75" t="str">
        <f t="shared" si="79"/>
        <v>Wyoming Powder River Basin</v>
      </c>
      <c r="D5086" s="97" t="s">
        <v>348</v>
      </c>
      <c r="E5086" s="83" t="s">
        <v>293</v>
      </c>
      <c r="F5086" s="82">
        <v>33.969212113283319</v>
      </c>
      <c r="G5086" s="81">
        <v>4.8092858117114821</v>
      </c>
      <c r="H5086" s="80">
        <v>240.4642905855741</v>
      </c>
    </row>
    <row r="5087" spans="2:8" x14ac:dyDescent="0.6">
      <c r="B5087" s="75" t="s">
        <v>198</v>
      </c>
      <c r="C5087" s="75" t="str">
        <f t="shared" si="79"/>
        <v>Wyoming Powder River Basin</v>
      </c>
      <c r="D5087" s="97" t="s">
        <v>348</v>
      </c>
      <c r="E5087" s="83" t="s">
        <v>292</v>
      </c>
      <c r="F5087" s="82">
        <v>38.810528129466647</v>
      </c>
      <c r="G5087" s="81">
        <v>0</v>
      </c>
      <c r="H5087" s="80">
        <v>0</v>
      </c>
    </row>
    <row r="5088" spans="2:8" x14ac:dyDescent="0.6">
      <c r="B5088" s="75" t="s">
        <v>198</v>
      </c>
      <c r="C5088" s="75" t="str">
        <f t="shared" si="79"/>
        <v>Wyoming Powder River Basin</v>
      </c>
      <c r="D5088" s="97" t="s">
        <v>348</v>
      </c>
      <c r="E5088" s="83" t="s">
        <v>291</v>
      </c>
      <c r="F5088" s="82">
        <v>38.820528129466645</v>
      </c>
      <c r="G5088" s="81">
        <v>6.9856366814263957</v>
      </c>
      <c r="H5088" s="80">
        <v>349.28183407131974</v>
      </c>
    </row>
    <row r="5089" spans="2:8" x14ac:dyDescent="0.6">
      <c r="B5089" s="75" t="s">
        <v>198</v>
      </c>
      <c r="C5089" s="75" t="str">
        <f t="shared" si="79"/>
        <v>Wyoming Powder River Basin</v>
      </c>
      <c r="D5089" s="97" t="s">
        <v>348</v>
      </c>
      <c r="E5089" s="83" t="s">
        <v>290</v>
      </c>
      <c r="F5089" s="82">
        <v>43.66184414564998</v>
      </c>
      <c r="G5089" s="81">
        <v>0</v>
      </c>
      <c r="H5089" s="80">
        <v>0</v>
      </c>
    </row>
    <row r="5090" spans="2:8" x14ac:dyDescent="0.6">
      <c r="B5090" s="75" t="s">
        <v>198</v>
      </c>
      <c r="C5090" s="75" t="str">
        <f t="shared" si="79"/>
        <v>Wyoming Powder River Basin</v>
      </c>
      <c r="D5090" s="97" t="s">
        <v>348</v>
      </c>
      <c r="E5090" s="83" t="s">
        <v>289</v>
      </c>
      <c r="F5090" s="82">
        <v>43.671844145649978</v>
      </c>
      <c r="G5090" s="81">
        <v>35.181366968798464</v>
      </c>
      <c r="H5090" s="80">
        <v>1759.0683484399231</v>
      </c>
    </row>
    <row r="5091" spans="2:8" x14ac:dyDescent="0.6">
      <c r="B5091" s="75" t="s">
        <v>198</v>
      </c>
      <c r="C5091" s="75" t="str">
        <f t="shared" si="79"/>
        <v>Wyoming Powder River Basin</v>
      </c>
      <c r="D5091" s="97" t="s">
        <v>348</v>
      </c>
      <c r="E5091" s="83" t="s">
        <v>288</v>
      </c>
      <c r="F5091" s="82">
        <v>48.513160161833312</v>
      </c>
      <c r="G5091" s="81">
        <v>0</v>
      </c>
      <c r="H5091" s="80">
        <v>0</v>
      </c>
    </row>
    <row r="5092" spans="2:8" x14ac:dyDescent="0.6">
      <c r="B5092" s="75" t="s">
        <v>198</v>
      </c>
      <c r="C5092" s="75" t="str">
        <f t="shared" si="79"/>
        <v>Wyoming Powder River Basin</v>
      </c>
      <c r="D5092" s="97" t="s">
        <v>348</v>
      </c>
      <c r="E5092" s="83" t="s">
        <v>287</v>
      </c>
      <c r="F5092" s="82">
        <v>48.52316016183331</v>
      </c>
      <c r="G5092" s="81">
        <v>1.5100635597816641</v>
      </c>
      <c r="H5092" s="80">
        <v>75.503177989083198</v>
      </c>
    </row>
    <row r="5093" spans="2:8" x14ac:dyDescent="0.6">
      <c r="B5093" s="75" t="s">
        <v>198</v>
      </c>
      <c r="C5093" s="75" t="str">
        <f t="shared" si="79"/>
        <v>Wyoming Powder River Basin</v>
      </c>
      <c r="D5093" s="97" t="s">
        <v>348</v>
      </c>
      <c r="E5093" s="83" t="s">
        <v>286</v>
      </c>
      <c r="F5093" s="82">
        <v>53.364476178016645</v>
      </c>
      <c r="G5093" s="81">
        <v>0</v>
      </c>
      <c r="H5093" s="80">
        <v>0</v>
      </c>
    </row>
    <row r="5094" spans="2:8" x14ac:dyDescent="0.6">
      <c r="B5094" s="75" t="s">
        <v>198</v>
      </c>
      <c r="C5094" s="75" t="str">
        <f t="shared" si="79"/>
        <v>Wyoming Powder River Basin</v>
      </c>
      <c r="D5094" s="97" t="s">
        <v>348</v>
      </c>
      <c r="E5094" s="83" t="s">
        <v>285</v>
      </c>
      <c r="F5094" s="82">
        <v>53.374476178016643</v>
      </c>
      <c r="G5094" s="81">
        <v>0.19409357813260034</v>
      </c>
      <c r="H5094" s="80">
        <v>9.7046789066300168</v>
      </c>
    </row>
    <row r="5095" spans="2:8" x14ac:dyDescent="0.6">
      <c r="B5095" s="75" t="s">
        <v>198</v>
      </c>
      <c r="C5095" s="75" t="str">
        <f t="shared" si="79"/>
        <v>Wyoming Powder River Basin</v>
      </c>
      <c r="D5095" s="97" t="s">
        <v>348</v>
      </c>
      <c r="E5095" s="83" t="s">
        <v>284</v>
      </c>
      <c r="F5095" s="82">
        <v>58.215792194199977</v>
      </c>
      <c r="G5095" s="81">
        <v>0</v>
      </c>
      <c r="H5095" s="80">
        <v>0</v>
      </c>
    </row>
    <row r="5096" spans="2:8" ht="13.75" thickBot="1" x14ac:dyDescent="0.75">
      <c r="B5096" s="75" t="s">
        <v>198</v>
      </c>
      <c r="C5096" s="75" t="str">
        <f t="shared" si="79"/>
        <v>Wyoming Powder River Basin</v>
      </c>
      <c r="D5096" s="98" t="s">
        <v>348</v>
      </c>
      <c r="E5096" s="79" t="s">
        <v>282</v>
      </c>
      <c r="F5096" s="78">
        <v>58.225792194199975</v>
      </c>
      <c r="G5096" s="77">
        <v>0.53779040267816136</v>
      </c>
      <c r="H5096" s="76">
        <v>26.889520133908071</v>
      </c>
    </row>
    <row r="5097" spans="2:8" x14ac:dyDescent="0.6">
      <c r="B5097" s="75" t="s">
        <v>198</v>
      </c>
      <c r="C5097" s="75" t="str">
        <f t="shared" si="79"/>
        <v>Wyoming Uinta Basin</v>
      </c>
      <c r="D5097" s="96" t="s">
        <v>347</v>
      </c>
      <c r="E5097" s="87" t="s">
        <v>320</v>
      </c>
      <c r="F5097" s="86">
        <v>-29.107896097099989</v>
      </c>
      <c r="G5097" s="85">
        <v>0</v>
      </c>
      <c r="H5097" s="84">
        <v>0</v>
      </c>
    </row>
    <row r="5098" spans="2:8" x14ac:dyDescent="0.6">
      <c r="B5098" s="75" t="s">
        <v>198</v>
      </c>
      <c r="C5098" s="75" t="str">
        <f t="shared" si="79"/>
        <v>Wyoming Uinta Basin</v>
      </c>
      <c r="D5098" s="97" t="s">
        <v>347</v>
      </c>
      <c r="E5098" s="83" t="s">
        <v>319</v>
      </c>
      <c r="F5098" s="82">
        <v>-29.097896097099987</v>
      </c>
      <c r="G5098" s="81">
        <v>0</v>
      </c>
      <c r="H5098" s="80">
        <v>0</v>
      </c>
    </row>
    <row r="5099" spans="2:8" x14ac:dyDescent="0.6">
      <c r="B5099" s="75" t="s">
        <v>198</v>
      </c>
      <c r="C5099" s="75" t="str">
        <f t="shared" si="79"/>
        <v>Wyoming Uinta Basin</v>
      </c>
      <c r="D5099" s="97" t="s">
        <v>347</v>
      </c>
      <c r="E5099" s="83" t="s">
        <v>318</v>
      </c>
      <c r="F5099" s="82">
        <v>-24.256580080916656</v>
      </c>
      <c r="G5099" s="81">
        <v>0</v>
      </c>
      <c r="H5099" s="80">
        <v>0</v>
      </c>
    </row>
    <row r="5100" spans="2:8" x14ac:dyDescent="0.6">
      <c r="B5100" s="75" t="s">
        <v>198</v>
      </c>
      <c r="C5100" s="75" t="str">
        <f t="shared" si="79"/>
        <v>Wyoming Uinta Basin</v>
      </c>
      <c r="D5100" s="97" t="s">
        <v>347</v>
      </c>
      <c r="E5100" s="83" t="s">
        <v>317</v>
      </c>
      <c r="F5100" s="82">
        <v>-24.246580080916655</v>
      </c>
      <c r="G5100" s="81">
        <v>0</v>
      </c>
      <c r="H5100" s="80">
        <v>0</v>
      </c>
    </row>
    <row r="5101" spans="2:8" x14ac:dyDescent="0.6">
      <c r="B5101" s="75" t="s">
        <v>198</v>
      </c>
      <c r="C5101" s="75" t="str">
        <f t="shared" si="79"/>
        <v>Wyoming Uinta Basin</v>
      </c>
      <c r="D5101" s="97" t="s">
        <v>347</v>
      </c>
      <c r="E5101" s="83" t="s">
        <v>316</v>
      </c>
      <c r="F5101" s="82">
        <v>-19.405264064733323</v>
      </c>
      <c r="G5101" s="81">
        <v>0</v>
      </c>
      <c r="H5101" s="80">
        <v>0</v>
      </c>
    </row>
    <row r="5102" spans="2:8" x14ac:dyDescent="0.6">
      <c r="B5102" s="75" t="s">
        <v>198</v>
      </c>
      <c r="C5102" s="75" t="str">
        <f t="shared" si="79"/>
        <v>Wyoming Uinta Basin</v>
      </c>
      <c r="D5102" s="97" t="s">
        <v>347</v>
      </c>
      <c r="E5102" s="83" t="s">
        <v>315</v>
      </c>
      <c r="F5102" s="82">
        <v>-19.395264064733322</v>
      </c>
      <c r="G5102" s="81">
        <v>0</v>
      </c>
      <c r="H5102" s="80">
        <v>0</v>
      </c>
    </row>
    <row r="5103" spans="2:8" x14ac:dyDescent="0.6">
      <c r="B5103" s="75" t="s">
        <v>198</v>
      </c>
      <c r="C5103" s="75" t="str">
        <f t="shared" si="79"/>
        <v>Wyoming Uinta Basin</v>
      </c>
      <c r="D5103" s="97" t="s">
        <v>347</v>
      </c>
      <c r="E5103" s="83" t="s">
        <v>314</v>
      </c>
      <c r="F5103" s="82">
        <v>-14.553948048549994</v>
      </c>
      <c r="G5103" s="81">
        <v>0</v>
      </c>
      <c r="H5103" s="80">
        <v>0</v>
      </c>
    </row>
    <row r="5104" spans="2:8" x14ac:dyDescent="0.6">
      <c r="B5104" s="75" t="s">
        <v>198</v>
      </c>
      <c r="C5104" s="75" t="str">
        <f t="shared" si="79"/>
        <v>Wyoming Uinta Basin</v>
      </c>
      <c r="D5104" s="97" t="s">
        <v>347</v>
      </c>
      <c r="E5104" s="83" t="s">
        <v>313</v>
      </c>
      <c r="F5104" s="82">
        <v>-14.543948048549995</v>
      </c>
      <c r="G5104" s="81">
        <v>0</v>
      </c>
      <c r="H5104" s="80">
        <v>0</v>
      </c>
    </row>
    <row r="5105" spans="2:8" x14ac:dyDescent="0.6">
      <c r="B5105" s="75" t="s">
        <v>198</v>
      </c>
      <c r="C5105" s="75" t="str">
        <f t="shared" si="79"/>
        <v>Wyoming Uinta Basin</v>
      </c>
      <c r="D5105" s="97" t="s">
        <v>347</v>
      </c>
      <c r="E5105" s="83" t="s">
        <v>312</v>
      </c>
      <c r="F5105" s="82">
        <v>-9.7026320323666617</v>
      </c>
      <c r="G5105" s="81">
        <v>0</v>
      </c>
      <c r="H5105" s="80">
        <v>0</v>
      </c>
    </row>
    <row r="5106" spans="2:8" x14ac:dyDescent="0.6">
      <c r="B5106" s="75" t="s">
        <v>198</v>
      </c>
      <c r="C5106" s="75" t="str">
        <f t="shared" si="79"/>
        <v>Wyoming Uinta Basin</v>
      </c>
      <c r="D5106" s="97" t="s">
        <v>347</v>
      </c>
      <c r="E5106" s="83" t="s">
        <v>311</v>
      </c>
      <c r="F5106" s="82">
        <v>-9.6926320323666619</v>
      </c>
      <c r="G5106" s="81">
        <v>0</v>
      </c>
      <c r="H5106" s="80">
        <v>0</v>
      </c>
    </row>
    <row r="5107" spans="2:8" x14ac:dyDescent="0.6">
      <c r="B5107" s="75" t="s">
        <v>198</v>
      </c>
      <c r="C5107" s="75" t="str">
        <f t="shared" si="79"/>
        <v>Wyoming Uinta Basin</v>
      </c>
      <c r="D5107" s="97" t="s">
        <v>347</v>
      </c>
      <c r="E5107" s="83" t="s">
        <v>310</v>
      </c>
      <c r="F5107" s="82">
        <v>-4.8513160161833309</v>
      </c>
      <c r="G5107" s="81">
        <v>0</v>
      </c>
      <c r="H5107" s="80">
        <v>0</v>
      </c>
    </row>
    <row r="5108" spans="2:8" x14ac:dyDescent="0.6">
      <c r="B5108" s="75" t="s">
        <v>198</v>
      </c>
      <c r="C5108" s="75" t="str">
        <f t="shared" si="79"/>
        <v>Wyoming Uinta Basin</v>
      </c>
      <c r="D5108" s="97" t="s">
        <v>347</v>
      </c>
      <c r="E5108" s="83" t="s">
        <v>309</v>
      </c>
      <c r="F5108" s="82">
        <v>-4.8413160161833311</v>
      </c>
      <c r="G5108" s="81">
        <v>0</v>
      </c>
      <c r="H5108" s="80">
        <v>0</v>
      </c>
    </row>
    <row r="5109" spans="2:8" x14ac:dyDescent="0.6">
      <c r="B5109" s="75" t="s">
        <v>198</v>
      </c>
      <c r="C5109" s="75" t="str">
        <f t="shared" si="79"/>
        <v>Wyoming Uinta Basin</v>
      </c>
      <c r="D5109" s="97" t="s">
        <v>347</v>
      </c>
      <c r="E5109" s="83" t="s">
        <v>308</v>
      </c>
      <c r="F5109" s="82">
        <v>0</v>
      </c>
      <c r="G5109" s="81">
        <v>0</v>
      </c>
      <c r="H5109" s="80">
        <v>0</v>
      </c>
    </row>
    <row r="5110" spans="2:8" x14ac:dyDescent="0.6">
      <c r="B5110" s="75" t="s">
        <v>198</v>
      </c>
      <c r="C5110" s="75" t="str">
        <f t="shared" si="79"/>
        <v>Wyoming Uinta Basin</v>
      </c>
      <c r="D5110" s="97" t="s">
        <v>347</v>
      </c>
      <c r="E5110" s="83" t="s">
        <v>307</v>
      </c>
      <c r="F5110" s="82">
        <v>0.01</v>
      </c>
      <c r="G5110" s="81">
        <v>0</v>
      </c>
      <c r="H5110" s="80">
        <v>0</v>
      </c>
    </row>
    <row r="5111" spans="2:8" x14ac:dyDescent="0.6">
      <c r="B5111" s="75" t="s">
        <v>198</v>
      </c>
      <c r="C5111" s="75" t="str">
        <f t="shared" si="79"/>
        <v>Wyoming Uinta Basin</v>
      </c>
      <c r="D5111" s="97" t="s">
        <v>347</v>
      </c>
      <c r="E5111" s="83" t="s">
        <v>306</v>
      </c>
      <c r="F5111" s="82">
        <v>4.8513160161833309</v>
      </c>
      <c r="G5111" s="81">
        <v>0</v>
      </c>
      <c r="H5111" s="80">
        <v>0</v>
      </c>
    </row>
    <row r="5112" spans="2:8" x14ac:dyDescent="0.6">
      <c r="B5112" s="75" t="s">
        <v>198</v>
      </c>
      <c r="C5112" s="75" t="str">
        <f t="shared" si="79"/>
        <v>Wyoming Uinta Basin</v>
      </c>
      <c r="D5112" s="97" t="s">
        <v>347</v>
      </c>
      <c r="E5112" s="83" t="s">
        <v>305</v>
      </c>
      <c r="F5112" s="82">
        <v>4.8613160161833306</v>
      </c>
      <c r="G5112" s="81">
        <v>41.399186548387583</v>
      </c>
      <c r="H5112" s="80">
        <v>2069.959327419379</v>
      </c>
    </row>
    <row r="5113" spans="2:8" x14ac:dyDescent="0.6">
      <c r="B5113" s="75" t="s">
        <v>198</v>
      </c>
      <c r="C5113" s="75" t="str">
        <f t="shared" si="79"/>
        <v>Wyoming Uinta Basin</v>
      </c>
      <c r="D5113" s="97" t="s">
        <v>347</v>
      </c>
      <c r="E5113" s="83" t="s">
        <v>304</v>
      </c>
      <c r="F5113" s="82">
        <v>9.7026320323666617</v>
      </c>
      <c r="G5113" s="81">
        <v>0</v>
      </c>
      <c r="H5113" s="80">
        <v>0</v>
      </c>
    </row>
    <row r="5114" spans="2:8" x14ac:dyDescent="0.6">
      <c r="B5114" s="75" t="s">
        <v>198</v>
      </c>
      <c r="C5114" s="75" t="str">
        <f t="shared" si="79"/>
        <v>Wyoming Uinta Basin</v>
      </c>
      <c r="D5114" s="97" t="s">
        <v>347</v>
      </c>
      <c r="E5114" s="83" t="s">
        <v>303</v>
      </c>
      <c r="F5114" s="82">
        <v>9.7126320323666615</v>
      </c>
      <c r="G5114" s="81">
        <v>5.437015954020052</v>
      </c>
      <c r="H5114" s="80">
        <v>271.85079770100259</v>
      </c>
    </row>
    <row r="5115" spans="2:8" x14ac:dyDescent="0.6">
      <c r="B5115" s="75" t="s">
        <v>198</v>
      </c>
      <c r="C5115" s="75" t="str">
        <f t="shared" si="79"/>
        <v>Wyoming Uinta Basin</v>
      </c>
      <c r="D5115" s="97" t="s">
        <v>347</v>
      </c>
      <c r="E5115" s="83" t="s">
        <v>302</v>
      </c>
      <c r="F5115" s="82">
        <v>14.553948048549994</v>
      </c>
      <c r="G5115" s="81">
        <v>0</v>
      </c>
      <c r="H5115" s="80">
        <v>0</v>
      </c>
    </row>
    <row r="5116" spans="2:8" x14ac:dyDescent="0.6">
      <c r="B5116" s="75" t="s">
        <v>198</v>
      </c>
      <c r="C5116" s="75" t="str">
        <f t="shared" si="79"/>
        <v>Wyoming Uinta Basin</v>
      </c>
      <c r="D5116" s="97" t="s">
        <v>347</v>
      </c>
      <c r="E5116" s="83" t="s">
        <v>301</v>
      </c>
      <c r="F5116" s="82">
        <v>14.563948048549994</v>
      </c>
      <c r="G5116" s="81">
        <v>4.2610800888032223</v>
      </c>
      <c r="H5116" s="80">
        <v>213.05400444016112</v>
      </c>
    </row>
    <row r="5117" spans="2:8" x14ac:dyDescent="0.6">
      <c r="B5117" s="75" t="s">
        <v>198</v>
      </c>
      <c r="C5117" s="75" t="str">
        <f t="shared" si="79"/>
        <v>Wyoming Uinta Basin</v>
      </c>
      <c r="D5117" s="97" t="s">
        <v>347</v>
      </c>
      <c r="E5117" s="83" t="s">
        <v>300</v>
      </c>
      <c r="F5117" s="82">
        <v>19.405264064733323</v>
      </c>
      <c r="G5117" s="81">
        <v>0</v>
      </c>
      <c r="H5117" s="80">
        <v>0</v>
      </c>
    </row>
    <row r="5118" spans="2:8" x14ac:dyDescent="0.6">
      <c r="B5118" s="75" t="s">
        <v>198</v>
      </c>
      <c r="C5118" s="75" t="str">
        <f t="shared" si="79"/>
        <v>Wyoming Uinta Basin</v>
      </c>
      <c r="D5118" s="97" t="s">
        <v>347</v>
      </c>
      <c r="E5118" s="83" t="s">
        <v>299</v>
      </c>
      <c r="F5118" s="82">
        <v>19.415264064733325</v>
      </c>
      <c r="G5118" s="81">
        <v>2.0630605791146297</v>
      </c>
      <c r="H5118" s="80">
        <v>103.1530289557315</v>
      </c>
    </row>
    <row r="5119" spans="2:8" x14ac:dyDescent="0.6">
      <c r="B5119" s="75" t="s">
        <v>198</v>
      </c>
      <c r="C5119" s="75" t="str">
        <f t="shared" si="79"/>
        <v>Wyoming Uinta Basin</v>
      </c>
      <c r="D5119" s="97" t="s">
        <v>347</v>
      </c>
      <c r="E5119" s="83" t="s">
        <v>298</v>
      </c>
      <c r="F5119" s="82">
        <v>24.256580080916656</v>
      </c>
      <c r="G5119" s="81">
        <v>0</v>
      </c>
      <c r="H5119" s="80">
        <v>0</v>
      </c>
    </row>
    <row r="5120" spans="2:8" x14ac:dyDescent="0.6">
      <c r="B5120" s="75" t="s">
        <v>198</v>
      </c>
      <c r="C5120" s="75" t="str">
        <f t="shared" si="79"/>
        <v>Wyoming Uinta Basin</v>
      </c>
      <c r="D5120" s="97" t="s">
        <v>347</v>
      </c>
      <c r="E5120" s="83" t="s">
        <v>297</v>
      </c>
      <c r="F5120" s="82">
        <v>24.266580080916658</v>
      </c>
      <c r="G5120" s="81">
        <v>4.7472483960595397</v>
      </c>
      <c r="H5120" s="80">
        <v>237.362419802977</v>
      </c>
    </row>
    <row r="5121" spans="2:8" x14ac:dyDescent="0.6">
      <c r="B5121" s="75" t="s">
        <v>198</v>
      </c>
      <c r="C5121" s="75" t="str">
        <f t="shared" si="79"/>
        <v>Wyoming Uinta Basin</v>
      </c>
      <c r="D5121" s="97" t="s">
        <v>347</v>
      </c>
      <c r="E5121" s="83" t="s">
        <v>296</v>
      </c>
      <c r="F5121" s="82">
        <v>29.107896097099989</v>
      </c>
      <c r="G5121" s="81">
        <v>0</v>
      </c>
      <c r="H5121" s="80">
        <v>0</v>
      </c>
    </row>
    <row r="5122" spans="2:8" x14ac:dyDescent="0.6">
      <c r="B5122" s="75" t="s">
        <v>198</v>
      </c>
      <c r="C5122" s="75" t="str">
        <f t="shared" si="79"/>
        <v>Wyoming Uinta Basin</v>
      </c>
      <c r="D5122" s="97" t="s">
        <v>347</v>
      </c>
      <c r="E5122" s="83" t="s">
        <v>295</v>
      </c>
      <c r="F5122" s="82">
        <v>29.11789609709999</v>
      </c>
      <c r="G5122" s="81">
        <v>0</v>
      </c>
      <c r="H5122" s="80">
        <v>0</v>
      </c>
    </row>
    <row r="5123" spans="2:8" x14ac:dyDescent="0.6">
      <c r="B5123" s="75" t="s">
        <v>198</v>
      </c>
      <c r="C5123" s="75" t="str">
        <f t="shared" si="79"/>
        <v>Wyoming Uinta Basin</v>
      </c>
      <c r="D5123" s="97" t="s">
        <v>347</v>
      </c>
      <c r="E5123" s="83" t="s">
        <v>294</v>
      </c>
      <c r="F5123" s="82">
        <v>33.959212113283321</v>
      </c>
      <c r="G5123" s="81">
        <v>0</v>
      </c>
      <c r="H5123" s="80">
        <v>0</v>
      </c>
    </row>
    <row r="5124" spans="2:8" x14ac:dyDescent="0.6">
      <c r="B5124" s="75" t="s">
        <v>198</v>
      </c>
      <c r="C5124" s="75" t="str">
        <f t="shared" si="79"/>
        <v>Wyoming Uinta Basin</v>
      </c>
      <c r="D5124" s="97" t="s">
        <v>347</v>
      </c>
      <c r="E5124" s="83" t="s">
        <v>293</v>
      </c>
      <c r="F5124" s="82">
        <v>33.969212113283319</v>
      </c>
      <c r="G5124" s="81">
        <v>0.68201711805516585</v>
      </c>
      <c r="H5124" s="80">
        <v>34.100855902758298</v>
      </c>
    </row>
    <row r="5125" spans="2:8" x14ac:dyDescent="0.6">
      <c r="B5125" s="75" t="s">
        <v>198</v>
      </c>
      <c r="C5125" s="75" t="str">
        <f t="shared" ref="C5125:C5188" si="80">IF(D5125="",C5124,D5125)</f>
        <v>Wyoming Uinta Basin</v>
      </c>
      <c r="D5125" s="97" t="s">
        <v>347</v>
      </c>
      <c r="E5125" s="83" t="s">
        <v>292</v>
      </c>
      <c r="F5125" s="82">
        <v>38.810528129466647</v>
      </c>
      <c r="G5125" s="81">
        <v>0</v>
      </c>
      <c r="H5125" s="80">
        <v>0</v>
      </c>
    </row>
    <row r="5126" spans="2:8" x14ac:dyDescent="0.6">
      <c r="B5126" s="75" t="s">
        <v>198</v>
      </c>
      <c r="C5126" s="75" t="str">
        <f t="shared" si="80"/>
        <v>Wyoming Uinta Basin</v>
      </c>
      <c r="D5126" s="97" t="s">
        <v>347</v>
      </c>
      <c r="E5126" s="83" t="s">
        <v>291</v>
      </c>
      <c r="F5126" s="82">
        <v>38.820528129466645</v>
      </c>
      <c r="G5126" s="81">
        <v>0</v>
      </c>
      <c r="H5126" s="80">
        <v>0</v>
      </c>
    </row>
    <row r="5127" spans="2:8" x14ac:dyDescent="0.6">
      <c r="B5127" s="75" t="s">
        <v>198</v>
      </c>
      <c r="C5127" s="75" t="str">
        <f t="shared" si="80"/>
        <v>Wyoming Uinta Basin</v>
      </c>
      <c r="D5127" s="97" t="s">
        <v>347</v>
      </c>
      <c r="E5127" s="83" t="s">
        <v>290</v>
      </c>
      <c r="F5127" s="82">
        <v>43.66184414564998</v>
      </c>
      <c r="G5127" s="81">
        <v>0</v>
      </c>
      <c r="H5127" s="80">
        <v>0</v>
      </c>
    </row>
    <row r="5128" spans="2:8" x14ac:dyDescent="0.6">
      <c r="B5128" s="75" t="s">
        <v>198</v>
      </c>
      <c r="C5128" s="75" t="str">
        <f t="shared" si="80"/>
        <v>Wyoming Uinta Basin</v>
      </c>
      <c r="D5128" s="97" t="s">
        <v>347</v>
      </c>
      <c r="E5128" s="83" t="s">
        <v>289</v>
      </c>
      <c r="F5128" s="82">
        <v>43.671844145649978</v>
      </c>
      <c r="G5128" s="81">
        <v>0</v>
      </c>
      <c r="H5128" s="80">
        <v>0</v>
      </c>
    </row>
    <row r="5129" spans="2:8" x14ac:dyDescent="0.6">
      <c r="B5129" s="75" t="s">
        <v>198</v>
      </c>
      <c r="C5129" s="75" t="str">
        <f t="shared" si="80"/>
        <v>Wyoming Uinta Basin</v>
      </c>
      <c r="D5129" s="97" t="s">
        <v>347</v>
      </c>
      <c r="E5129" s="83" t="s">
        <v>288</v>
      </c>
      <c r="F5129" s="82">
        <v>48.513160161833312</v>
      </c>
      <c r="G5129" s="81">
        <v>0</v>
      </c>
      <c r="H5129" s="80">
        <v>0</v>
      </c>
    </row>
    <row r="5130" spans="2:8" x14ac:dyDescent="0.6">
      <c r="B5130" s="75" t="s">
        <v>198</v>
      </c>
      <c r="C5130" s="75" t="str">
        <f t="shared" si="80"/>
        <v>Wyoming Uinta Basin</v>
      </c>
      <c r="D5130" s="97" t="s">
        <v>347</v>
      </c>
      <c r="E5130" s="83" t="s">
        <v>287</v>
      </c>
      <c r="F5130" s="82">
        <v>48.52316016183331</v>
      </c>
      <c r="G5130" s="81">
        <v>0</v>
      </c>
      <c r="H5130" s="80">
        <v>0</v>
      </c>
    </row>
    <row r="5131" spans="2:8" x14ac:dyDescent="0.6">
      <c r="B5131" s="75" t="s">
        <v>198</v>
      </c>
      <c r="C5131" s="75" t="str">
        <f t="shared" si="80"/>
        <v>Wyoming Uinta Basin</v>
      </c>
      <c r="D5131" s="97" t="s">
        <v>347</v>
      </c>
      <c r="E5131" s="83" t="s">
        <v>286</v>
      </c>
      <c r="F5131" s="82">
        <v>53.364476178016645</v>
      </c>
      <c r="G5131" s="81">
        <v>0</v>
      </c>
      <c r="H5131" s="80">
        <v>0</v>
      </c>
    </row>
    <row r="5132" spans="2:8" x14ac:dyDescent="0.6">
      <c r="B5132" s="75" t="s">
        <v>198</v>
      </c>
      <c r="C5132" s="75" t="str">
        <f t="shared" si="80"/>
        <v>Wyoming Uinta Basin</v>
      </c>
      <c r="D5132" s="97" t="s">
        <v>347</v>
      </c>
      <c r="E5132" s="83" t="s">
        <v>285</v>
      </c>
      <c r="F5132" s="82">
        <v>53.374476178016643</v>
      </c>
      <c r="G5132" s="81">
        <v>0</v>
      </c>
      <c r="H5132" s="80">
        <v>0</v>
      </c>
    </row>
    <row r="5133" spans="2:8" x14ac:dyDescent="0.6">
      <c r="B5133" s="75" t="s">
        <v>198</v>
      </c>
      <c r="C5133" s="75" t="str">
        <f t="shared" si="80"/>
        <v>Wyoming Uinta Basin</v>
      </c>
      <c r="D5133" s="97" t="s">
        <v>347</v>
      </c>
      <c r="E5133" s="83" t="s">
        <v>284</v>
      </c>
      <c r="F5133" s="82">
        <v>58.215792194199977</v>
      </c>
      <c r="G5133" s="81">
        <v>0</v>
      </c>
      <c r="H5133" s="80">
        <v>0</v>
      </c>
    </row>
    <row r="5134" spans="2:8" ht="13.75" thickBot="1" x14ac:dyDescent="0.75">
      <c r="B5134" s="75" t="s">
        <v>198</v>
      </c>
      <c r="C5134" s="75" t="str">
        <f t="shared" si="80"/>
        <v>Wyoming Uinta Basin</v>
      </c>
      <c r="D5134" s="98" t="s">
        <v>347</v>
      </c>
      <c r="E5134" s="79" t="s">
        <v>282</v>
      </c>
      <c r="F5134" s="78">
        <v>58.225792194199975</v>
      </c>
      <c r="G5134" s="77">
        <v>0</v>
      </c>
      <c r="H5134" s="76">
        <v>0</v>
      </c>
    </row>
    <row r="5135" spans="2:8" x14ac:dyDescent="0.6">
      <c r="B5135" s="75" t="s">
        <v>198</v>
      </c>
      <c r="C5135" s="75" t="str">
        <f t="shared" si="80"/>
        <v>Wyoming Wind River Basin</v>
      </c>
      <c r="D5135" s="96" t="s">
        <v>346</v>
      </c>
      <c r="E5135" s="87" t="s">
        <v>320</v>
      </c>
      <c r="F5135" s="86">
        <v>-29.107896097099989</v>
      </c>
      <c r="G5135" s="85">
        <v>0.3378253609786262</v>
      </c>
      <c r="H5135" s="84">
        <v>16.891268048931313</v>
      </c>
    </row>
    <row r="5136" spans="2:8" x14ac:dyDescent="0.6">
      <c r="B5136" s="75" t="s">
        <v>198</v>
      </c>
      <c r="C5136" s="75" t="str">
        <f t="shared" si="80"/>
        <v>Wyoming Wind River Basin</v>
      </c>
      <c r="D5136" s="97" t="s">
        <v>346</v>
      </c>
      <c r="E5136" s="83" t="s">
        <v>319</v>
      </c>
      <c r="F5136" s="82">
        <v>-29.097896097099987</v>
      </c>
      <c r="G5136" s="81">
        <v>0</v>
      </c>
      <c r="H5136" s="80">
        <v>0</v>
      </c>
    </row>
    <row r="5137" spans="2:8" x14ac:dyDescent="0.6">
      <c r="B5137" s="75" t="s">
        <v>198</v>
      </c>
      <c r="C5137" s="75" t="str">
        <f t="shared" si="80"/>
        <v>Wyoming Wind River Basin</v>
      </c>
      <c r="D5137" s="97" t="s">
        <v>346</v>
      </c>
      <c r="E5137" s="83" t="s">
        <v>318</v>
      </c>
      <c r="F5137" s="82">
        <v>-24.256580080916656</v>
      </c>
      <c r="G5137" s="81">
        <v>1.1797988598826874E-2</v>
      </c>
      <c r="H5137" s="80">
        <v>0.5898994299413437</v>
      </c>
    </row>
    <row r="5138" spans="2:8" x14ac:dyDescent="0.6">
      <c r="B5138" s="75" t="s">
        <v>198</v>
      </c>
      <c r="C5138" s="75" t="str">
        <f t="shared" si="80"/>
        <v>Wyoming Wind River Basin</v>
      </c>
      <c r="D5138" s="97" t="s">
        <v>346</v>
      </c>
      <c r="E5138" s="83" t="s">
        <v>317</v>
      </c>
      <c r="F5138" s="82">
        <v>-24.246580080916655</v>
      </c>
      <c r="G5138" s="81">
        <v>0</v>
      </c>
      <c r="H5138" s="80">
        <v>0</v>
      </c>
    </row>
    <row r="5139" spans="2:8" x14ac:dyDescent="0.6">
      <c r="B5139" s="75" t="s">
        <v>198</v>
      </c>
      <c r="C5139" s="75" t="str">
        <f t="shared" si="80"/>
        <v>Wyoming Wind River Basin</v>
      </c>
      <c r="D5139" s="97" t="s">
        <v>346</v>
      </c>
      <c r="E5139" s="83" t="s">
        <v>316</v>
      </c>
      <c r="F5139" s="82">
        <v>-19.405264064733323</v>
      </c>
      <c r="G5139" s="81">
        <v>0</v>
      </c>
      <c r="H5139" s="80">
        <v>0</v>
      </c>
    </row>
    <row r="5140" spans="2:8" x14ac:dyDescent="0.6">
      <c r="B5140" s="75" t="s">
        <v>198</v>
      </c>
      <c r="C5140" s="75" t="str">
        <f t="shared" si="80"/>
        <v>Wyoming Wind River Basin</v>
      </c>
      <c r="D5140" s="97" t="s">
        <v>346</v>
      </c>
      <c r="E5140" s="83" t="s">
        <v>315</v>
      </c>
      <c r="F5140" s="82">
        <v>-19.395264064733322</v>
      </c>
      <c r="G5140" s="81">
        <v>0</v>
      </c>
      <c r="H5140" s="80">
        <v>0</v>
      </c>
    </row>
    <row r="5141" spans="2:8" x14ac:dyDescent="0.6">
      <c r="B5141" s="75" t="s">
        <v>198</v>
      </c>
      <c r="C5141" s="75" t="str">
        <f t="shared" si="80"/>
        <v>Wyoming Wind River Basin</v>
      </c>
      <c r="D5141" s="97" t="s">
        <v>346</v>
      </c>
      <c r="E5141" s="83" t="s">
        <v>314</v>
      </c>
      <c r="F5141" s="82">
        <v>-14.553948048549994</v>
      </c>
      <c r="G5141" s="81">
        <v>0</v>
      </c>
      <c r="H5141" s="80">
        <v>0</v>
      </c>
    </row>
    <row r="5142" spans="2:8" x14ac:dyDescent="0.6">
      <c r="B5142" s="75" t="s">
        <v>198</v>
      </c>
      <c r="C5142" s="75" t="str">
        <f t="shared" si="80"/>
        <v>Wyoming Wind River Basin</v>
      </c>
      <c r="D5142" s="97" t="s">
        <v>346</v>
      </c>
      <c r="E5142" s="83" t="s">
        <v>313</v>
      </c>
      <c r="F5142" s="82">
        <v>-14.543948048549995</v>
      </c>
      <c r="G5142" s="81">
        <v>0</v>
      </c>
      <c r="H5142" s="80">
        <v>0</v>
      </c>
    </row>
    <row r="5143" spans="2:8" x14ac:dyDescent="0.6">
      <c r="B5143" s="75" t="s">
        <v>198</v>
      </c>
      <c r="C5143" s="75" t="str">
        <f t="shared" si="80"/>
        <v>Wyoming Wind River Basin</v>
      </c>
      <c r="D5143" s="97" t="s">
        <v>346</v>
      </c>
      <c r="E5143" s="83" t="s">
        <v>312</v>
      </c>
      <c r="F5143" s="82">
        <v>-9.7026320323666617</v>
      </c>
      <c r="G5143" s="81">
        <v>2.3468403438360291E-2</v>
      </c>
      <c r="H5143" s="80">
        <v>1.1734201719180146</v>
      </c>
    </row>
    <row r="5144" spans="2:8" x14ac:dyDescent="0.6">
      <c r="B5144" s="75" t="s">
        <v>198</v>
      </c>
      <c r="C5144" s="75" t="str">
        <f t="shared" si="80"/>
        <v>Wyoming Wind River Basin</v>
      </c>
      <c r="D5144" s="97" t="s">
        <v>346</v>
      </c>
      <c r="E5144" s="83" t="s">
        <v>311</v>
      </c>
      <c r="F5144" s="82">
        <v>-9.6926320323666619</v>
      </c>
      <c r="G5144" s="81">
        <v>0</v>
      </c>
      <c r="H5144" s="80">
        <v>0</v>
      </c>
    </row>
    <row r="5145" spans="2:8" x14ac:dyDescent="0.6">
      <c r="B5145" s="75" t="s">
        <v>198</v>
      </c>
      <c r="C5145" s="75" t="str">
        <f t="shared" si="80"/>
        <v>Wyoming Wind River Basin</v>
      </c>
      <c r="D5145" s="97" t="s">
        <v>346</v>
      </c>
      <c r="E5145" s="83" t="s">
        <v>310</v>
      </c>
      <c r="F5145" s="82">
        <v>-4.8513160161833309</v>
      </c>
      <c r="G5145" s="81">
        <v>0</v>
      </c>
      <c r="H5145" s="80">
        <v>0</v>
      </c>
    </row>
    <row r="5146" spans="2:8" x14ac:dyDescent="0.6">
      <c r="B5146" s="75" t="s">
        <v>198</v>
      </c>
      <c r="C5146" s="75" t="str">
        <f t="shared" si="80"/>
        <v>Wyoming Wind River Basin</v>
      </c>
      <c r="D5146" s="97" t="s">
        <v>346</v>
      </c>
      <c r="E5146" s="83" t="s">
        <v>309</v>
      </c>
      <c r="F5146" s="82">
        <v>-4.8413160161833311</v>
      </c>
      <c r="G5146" s="81">
        <v>0</v>
      </c>
      <c r="H5146" s="80">
        <v>0</v>
      </c>
    </row>
    <row r="5147" spans="2:8" x14ac:dyDescent="0.6">
      <c r="B5147" s="75" t="s">
        <v>198</v>
      </c>
      <c r="C5147" s="75" t="str">
        <f t="shared" si="80"/>
        <v>Wyoming Wind River Basin</v>
      </c>
      <c r="D5147" s="97" t="s">
        <v>346</v>
      </c>
      <c r="E5147" s="83" t="s">
        <v>308</v>
      </c>
      <c r="F5147" s="82">
        <v>0</v>
      </c>
      <c r="G5147" s="81">
        <v>7.6808425896270544E-2</v>
      </c>
      <c r="H5147" s="80">
        <v>3.8404212948135275</v>
      </c>
    </row>
    <row r="5148" spans="2:8" x14ac:dyDescent="0.6">
      <c r="B5148" s="75" t="s">
        <v>198</v>
      </c>
      <c r="C5148" s="75" t="str">
        <f t="shared" si="80"/>
        <v>Wyoming Wind River Basin</v>
      </c>
      <c r="D5148" s="97" t="s">
        <v>346</v>
      </c>
      <c r="E5148" s="83" t="s">
        <v>307</v>
      </c>
      <c r="F5148" s="82">
        <v>0.01</v>
      </c>
      <c r="G5148" s="81">
        <v>0</v>
      </c>
      <c r="H5148" s="80">
        <v>0</v>
      </c>
    </row>
    <row r="5149" spans="2:8" x14ac:dyDescent="0.6">
      <c r="B5149" s="75" t="s">
        <v>198</v>
      </c>
      <c r="C5149" s="75" t="str">
        <f t="shared" si="80"/>
        <v>Wyoming Wind River Basin</v>
      </c>
      <c r="D5149" s="97" t="s">
        <v>346</v>
      </c>
      <c r="E5149" s="83" t="s">
        <v>306</v>
      </c>
      <c r="F5149" s="82">
        <v>4.8513160161833309</v>
      </c>
      <c r="G5149" s="81">
        <v>6.7303627455245846E-2</v>
      </c>
      <c r="H5149" s="80">
        <v>3.3651813727622923</v>
      </c>
    </row>
    <row r="5150" spans="2:8" x14ac:dyDescent="0.6">
      <c r="B5150" s="75" t="s">
        <v>198</v>
      </c>
      <c r="C5150" s="75" t="str">
        <f t="shared" si="80"/>
        <v>Wyoming Wind River Basin</v>
      </c>
      <c r="D5150" s="97" t="s">
        <v>346</v>
      </c>
      <c r="E5150" s="83" t="s">
        <v>305</v>
      </c>
      <c r="F5150" s="82">
        <v>4.8613160161833306</v>
      </c>
      <c r="G5150" s="81">
        <v>1021.6275033638913</v>
      </c>
      <c r="H5150" s="80">
        <v>51081.375168194565</v>
      </c>
    </row>
    <row r="5151" spans="2:8" x14ac:dyDescent="0.6">
      <c r="B5151" s="75" t="s">
        <v>198</v>
      </c>
      <c r="C5151" s="75" t="str">
        <f t="shared" si="80"/>
        <v>Wyoming Wind River Basin</v>
      </c>
      <c r="D5151" s="97" t="s">
        <v>346</v>
      </c>
      <c r="E5151" s="83" t="s">
        <v>304</v>
      </c>
      <c r="F5151" s="82">
        <v>9.7026320323666617</v>
      </c>
      <c r="G5151" s="81">
        <v>0.1569298502973745</v>
      </c>
      <c r="H5151" s="80">
        <v>7.8464925148687241</v>
      </c>
    </row>
    <row r="5152" spans="2:8" x14ac:dyDescent="0.6">
      <c r="B5152" s="75" t="s">
        <v>198</v>
      </c>
      <c r="C5152" s="75" t="str">
        <f t="shared" si="80"/>
        <v>Wyoming Wind River Basin</v>
      </c>
      <c r="D5152" s="97" t="s">
        <v>346</v>
      </c>
      <c r="E5152" s="83" t="s">
        <v>303</v>
      </c>
      <c r="F5152" s="82">
        <v>9.7126320323666615</v>
      </c>
      <c r="G5152" s="81">
        <v>257.12203456284874</v>
      </c>
      <c r="H5152" s="80">
        <v>12856.101728142436</v>
      </c>
    </row>
    <row r="5153" spans="2:8" x14ac:dyDescent="0.6">
      <c r="B5153" s="75" t="s">
        <v>198</v>
      </c>
      <c r="C5153" s="75" t="str">
        <f t="shared" si="80"/>
        <v>Wyoming Wind River Basin</v>
      </c>
      <c r="D5153" s="97" t="s">
        <v>346</v>
      </c>
      <c r="E5153" s="83" t="s">
        <v>302</v>
      </c>
      <c r="F5153" s="82">
        <v>14.553948048549994</v>
      </c>
      <c r="G5153" s="81">
        <v>0</v>
      </c>
      <c r="H5153" s="80">
        <v>0</v>
      </c>
    </row>
    <row r="5154" spans="2:8" x14ac:dyDescent="0.6">
      <c r="B5154" s="75" t="s">
        <v>198</v>
      </c>
      <c r="C5154" s="75" t="str">
        <f t="shared" si="80"/>
        <v>Wyoming Wind River Basin</v>
      </c>
      <c r="D5154" s="97" t="s">
        <v>346</v>
      </c>
      <c r="E5154" s="83" t="s">
        <v>301</v>
      </c>
      <c r="F5154" s="82">
        <v>14.563948048549994</v>
      </c>
      <c r="G5154" s="81">
        <v>107.09506391238143</v>
      </c>
      <c r="H5154" s="80">
        <v>5354.7531956190714</v>
      </c>
    </row>
    <row r="5155" spans="2:8" x14ac:dyDescent="0.6">
      <c r="B5155" s="75" t="s">
        <v>198</v>
      </c>
      <c r="C5155" s="75" t="str">
        <f t="shared" si="80"/>
        <v>Wyoming Wind River Basin</v>
      </c>
      <c r="D5155" s="97" t="s">
        <v>346</v>
      </c>
      <c r="E5155" s="83" t="s">
        <v>300</v>
      </c>
      <c r="F5155" s="82">
        <v>19.405264064733323</v>
      </c>
      <c r="G5155" s="81">
        <v>0</v>
      </c>
      <c r="H5155" s="80">
        <v>0</v>
      </c>
    </row>
    <row r="5156" spans="2:8" x14ac:dyDescent="0.6">
      <c r="B5156" s="75" t="s">
        <v>198</v>
      </c>
      <c r="C5156" s="75" t="str">
        <f t="shared" si="80"/>
        <v>Wyoming Wind River Basin</v>
      </c>
      <c r="D5156" s="97" t="s">
        <v>346</v>
      </c>
      <c r="E5156" s="83" t="s">
        <v>299</v>
      </c>
      <c r="F5156" s="82">
        <v>19.415264064733325</v>
      </c>
      <c r="G5156" s="81">
        <v>29.957430959274895</v>
      </c>
      <c r="H5156" s="80">
        <v>1497.8715479637449</v>
      </c>
    </row>
    <row r="5157" spans="2:8" x14ac:dyDescent="0.6">
      <c r="B5157" s="75" t="s">
        <v>198</v>
      </c>
      <c r="C5157" s="75" t="str">
        <f t="shared" si="80"/>
        <v>Wyoming Wind River Basin</v>
      </c>
      <c r="D5157" s="97" t="s">
        <v>346</v>
      </c>
      <c r="E5157" s="83" t="s">
        <v>298</v>
      </c>
      <c r="F5157" s="82">
        <v>24.256580080916656</v>
      </c>
      <c r="G5157" s="81">
        <v>0</v>
      </c>
      <c r="H5157" s="80">
        <v>0</v>
      </c>
    </row>
    <row r="5158" spans="2:8" x14ac:dyDescent="0.6">
      <c r="B5158" s="75" t="s">
        <v>198</v>
      </c>
      <c r="C5158" s="75" t="str">
        <f t="shared" si="80"/>
        <v>Wyoming Wind River Basin</v>
      </c>
      <c r="D5158" s="97" t="s">
        <v>346</v>
      </c>
      <c r="E5158" s="83" t="s">
        <v>297</v>
      </c>
      <c r="F5158" s="82">
        <v>24.266580080916658</v>
      </c>
      <c r="G5158" s="81">
        <v>11.87000940164342</v>
      </c>
      <c r="H5158" s="80">
        <v>593.50047008217098</v>
      </c>
    </row>
    <row r="5159" spans="2:8" x14ac:dyDescent="0.6">
      <c r="B5159" s="75" t="s">
        <v>198</v>
      </c>
      <c r="C5159" s="75" t="str">
        <f t="shared" si="80"/>
        <v>Wyoming Wind River Basin</v>
      </c>
      <c r="D5159" s="97" t="s">
        <v>346</v>
      </c>
      <c r="E5159" s="83" t="s">
        <v>296</v>
      </c>
      <c r="F5159" s="82">
        <v>29.107896097099989</v>
      </c>
      <c r="G5159" s="81">
        <v>0</v>
      </c>
      <c r="H5159" s="80">
        <v>0</v>
      </c>
    </row>
    <row r="5160" spans="2:8" x14ac:dyDescent="0.6">
      <c r="B5160" s="75" t="s">
        <v>198</v>
      </c>
      <c r="C5160" s="75" t="str">
        <f t="shared" si="80"/>
        <v>Wyoming Wind River Basin</v>
      </c>
      <c r="D5160" s="97" t="s">
        <v>346</v>
      </c>
      <c r="E5160" s="83" t="s">
        <v>295</v>
      </c>
      <c r="F5160" s="82">
        <v>29.11789609709999</v>
      </c>
      <c r="G5160" s="81">
        <v>1.8644387000919953</v>
      </c>
      <c r="H5160" s="80">
        <v>93.221935004599771</v>
      </c>
    </row>
    <row r="5161" spans="2:8" x14ac:dyDescent="0.6">
      <c r="B5161" s="75" t="s">
        <v>198</v>
      </c>
      <c r="C5161" s="75" t="str">
        <f t="shared" si="80"/>
        <v>Wyoming Wind River Basin</v>
      </c>
      <c r="D5161" s="97" t="s">
        <v>346</v>
      </c>
      <c r="E5161" s="83" t="s">
        <v>294</v>
      </c>
      <c r="F5161" s="82">
        <v>33.959212113283321</v>
      </c>
      <c r="G5161" s="81">
        <v>0</v>
      </c>
      <c r="H5161" s="80">
        <v>0</v>
      </c>
    </row>
    <row r="5162" spans="2:8" x14ac:dyDescent="0.6">
      <c r="B5162" s="75" t="s">
        <v>198</v>
      </c>
      <c r="C5162" s="75" t="str">
        <f t="shared" si="80"/>
        <v>Wyoming Wind River Basin</v>
      </c>
      <c r="D5162" s="97" t="s">
        <v>346</v>
      </c>
      <c r="E5162" s="83" t="s">
        <v>293</v>
      </c>
      <c r="F5162" s="82">
        <v>33.969212113283319</v>
      </c>
      <c r="G5162" s="81">
        <v>2.1527696816340036</v>
      </c>
      <c r="H5162" s="80">
        <v>107.63848408170018</v>
      </c>
    </row>
    <row r="5163" spans="2:8" x14ac:dyDescent="0.6">
      <c r="B5163" s="75" t="s">
        <v>198</v>
      </c>
      <c r="C5163" s="75" t="str">
        <f t="shared" si="80"/>
        <v>Wyoming Wind River Basin</v>
      </c>
      <c r="D5163" s="97" t="s">
        <v>346</v>
      </c>
      <c r="E5163" s="83" t="s">
        <v>292</v>
      </c>
      <c r="F5163" s="82">
        <v>38.810528129466647</v>
      </c>
      <c r="G5163" s="81">
        <v>0</v>
      </c>
      <c r="H5163" s="80">
        <v>0</v>
      </c>
    </row>
    <row r="5164" spans="2:8" x14ac:dyDescent="0.6">
      <c r="B5164" s="75" t="s">
        <v>198</v>
      </c>
      <c r="C5164" s="75" t="str">
        <f t="shared" si="80"/>
        <v>Wyoming Wind River Basin</v>
      </c>
      <c r="D5164" s="97" t="s">
        <v>346</v>
      </c>
      <c r="E5164" s="83" t="s">
        <v>291</v>
      </c>
      <c r="F5164" s="82">
        <v>38.820528129466645</v>
      </c>
      <c r="G5164" s="81">
        <v>2.4083389930821637</v>
      </c>
      <c r="H5164" s="80">
        <v>120.41694965410817</v>
      </c>
    </row>
    <row r="5165" spans="2:8" x14ac:dyDescent="0.6">
      <c r="B5165" s="75" t="s">
        <v>198</v>
      </c>
      <c r="C5165" s="75" t="str">
        <f t="shared" si="80"/>
        <v>Wyoming Wind River Basin</v>
      </c>
      <c r="D5165" s="97" t="s">
        <v>346</v>
      </c>
      <c r="E5165" s="83" t="s">
        <v>290</v>
      </c>
      <c r="F5165" s="82">
        <v>43.66184414564998</v>
      </c>
      <c r="G5165" s="81">
        <v>0</v>
      </c>
      <c r="H5165" s="80">
        <v>0</v>
      </c>
    </row>
    <row r="5166" spans="2:8" x14ac:dyDescent="0.6">
      <c r="B5166" s="75" t="s">
        <v>198</v>
      </c>
      <c r="C5166" s="75" t="str">
        <f t="shared" si="80"/>
        <v>Wyoming Wind River Basin</v>
      </c>
      <c r="D5166" s="97" t="s">
        <v>346</v>
      </c>
      <c r="E5166" s="83" t="s">
        <v>289</v>
      </c>
      <c r="F5166" s="82">
        <v>43.671844145649978</v>
      </c>
      <c r="G5166" s="81">
        <v>4.5879903936904718</v>
      </c>
      <c r="H5166" s="80">
        <v>229.39951968452357</v>
      </c>
    </row>
    <row r="5167" spans="2:8" x14ac:dyDescent="0.6">
      <c r="B5167" s="75" t="s">
        <v>198</v>
      </c>
      <c r="C5167" s="75" t="str">
        <f t="shared" si="80"/>
        <v>Wyoming Wind River Basin</v>
      </c>
      <c r="D5167" s="97" t="s">
        <v>346</v>
      </c>
      <c r="E5167" s="83" t="s">
        <v>288</v>
      </c>
      <c r="F5167" s="82">
        <v>48.513160161833312</v>
      </c>
      <c r="G5167" s="81">
        <v>0</v>
      </c>
      <c r="H5167" s="80">
        <v>0</v>
      </c>
    </row>
    <row r="5168" spans="2:8" x14ac:dyDescent="0.6">
      <c r="B5168" s="75" t="s">
        <v>198</v>
      </c>
      <c r="C5168" s="75" t="str">
        <f t="shared" si="80"/>
        <v>Wyoming Wind River Basin</v>
      </c>
      <c r="D5168" s="97" t="s">
        <v>346</v>
      </c>
      <c r="E5168" s="83" t="s">
        <v>287</v>
      </c>
      <c r="F5168" s="82">
        <v>48.52316016183331</v>
      </c>
      <c r="G5168" s="81">
        <v>0.58248222933411042</v>
      </c>
      <c r="H5168" s="80">
        <v>29.124111466705521</v>
      </c>
    </row>
    <row r="5169" spans="2:8" x14ac:dyDescent="0.6">
      <c r="B5169" s="75" t="s">
        <v>198</v>
      </c>
      <c r="C5169" s="75" t="str">
        <f t="shared" si="80"/>
        <v>Wyoming Wind River Basin</v>
      </c>
      <c r="D5169" s="97" t="s">
        <v>346</v>
      </c>
      <c r="E5169" s="83" t="s">
        <v>286</v>
      </c>
      <c r="F5169" s="82">
        <v>53.364476178016645</v>
      </c>
      <c r="G5169" s="81">
        <v>0</v>
      </c>
      <c r="H5169" s="80">
        <v>0</v>
      </c>
    </row>
    <row r="5170" spans="2:8" x14ac:dyDescent="0.6">
      <c r="B5170" s="75" t="s">
        <v>198</v>
      </c>
      <c r="C5170" s="75" t="str">
        <f t="shared" si="80"/>
        <v>Wyoming Wind River Basin</v>
      </c>
      <c r="D5170" s="97" t="s">
        <v>346</v>
      </c>
      <c r="E5170" s="83" t="s">
        <v>285</v>
      </c>
      <c r="F5170" s="82">
        <v>53.374476178016643</v>
      </c>
      <c r="G5170" s="81">
        <v>5.4986086299219222E-2</v>
      </c>
      <c r="H5170" s="80">
        <v>2.7493043149609613</v>
      </c>
    </row>
    <row r="5171" spans="2:8" x14ac:dyDescent="0.6">
      <c r="B5171" s="75" t="s">
        <v>198</v>
      </c>
      <c r="C5171" s="75" t="str">
        <f t="shared" si="80"/>
        <v>Wyoming Wind River Basin</v>
      </c>
      <c r="D5171" s="97" t="s">
        <v>346</v>
      </c>
      <c r="E5171" s="83" t="s">
        <v>284</v>
      </c>
      <c r="F5171" s="82">
        <v>58.215792194199977</v>
      </c>
      <c r="G5171" s="81">
        <v>0</v>
      </c>
      <c r="H5171" s="80">
        <v>0</v>
      </c>
    </row>
    <row r="5172" spans="2:8" ht="13.75" thickBot="1" x14ac:dyDescent="0.75">
      <c r="B5172" s="75" t="s">
        <v>198</v>
      </c>
      <c r="C5172" s="75" t="str">
        <f t="shared" si="80"/>
        <v>Wyoming Wind River Basin</v>
      </c>
      <c r="D5172" s="98" t="s">
        <v>346</v>
      </c>
      <c r="E5172" s="79" t="s">
        <v>282</v>
      </c>
      <c r="F5172" s="78">
        <v>58.225792194199975</v>
      </c>
      <c r="G5172" s="77">
        <v>10.308645850961167</v>
      </c>
      <c r="H5172" s="76">
        <v>515.43229254805829</v>
      </c>
    </row>
    <row r="5173" spans="2:8" x14ac:dyDescent="0.6">
      <c r="B5173" s="75" t="s">
        <v>192</v>
      </c>
      <c r="C5173" s="75" t="str">
        <f t="shared" si="80"/>
        <v>Washington Offshore Western Columbia Basin</v>
      </c>
      <c r="D5173" s="96" t="s">
        <v>345</v>
      </c>
      <c r="E5173" s="87" t="s">
        <v>320</v>
      </c>
      <c r="F5173" s="86">
        <v>-29.107896097099989</v>
      </c>
      <c r="G5173" s="85">
        <v>0</v>
      </c>
      <c r="H5173" s="84">
        <v>0</v>
      </c>
    </row>
    <row r="5174" spans="2:8" x14ac:dyDescent="0.6">
      <c r="B5174" s="75" t="s">
        <v>192</v>
      </c>
      <c r="C5174" s="75" t="str">
        <f t="shared" si="80"/>
        <v>Washington Offshore Western Columbia Basin</v>
      </c>
      <c r="D5174" s="97" t="s">
        <v>345</v>
      </c>
      <c r="E5174" s="83" t="s">
        <v>319</v>
      </c>
      <c r="F5174" s="82">
        <v>-29.097896097099987</v>
      </c>
      <c r="G5174" s="81">
        <v>0</v>
      </c>
      <c r="H5174" s="80">
        <v>0</v>
      </c>
    </row>
    <row r="5175" spans="2:8" x14ac:dyDescent="0.6">
      <c r="B5175" s="75" t="s">
        <v>192</v>
      </c>
      <c r="C5175" s="75" t="str">
        <f t="shared" si="80"/>
        <v>Washington Offshore Western Columbia Basin</v>
      </c>
      <c r="D5175" s="97" t="s">
        <v>345</v>
      </c>
      <c r="E5175" s="83" t="s">
        <v>318</v>
      </c>
      <c r="F5175" s="82">
        <v>-24.256580080916656</v>
      </c>
      <c r="G5175" s="81">
        <v>0</v>
      </c>
      <c r="H5175" s="80">
        <v>0</v>
      </c>
    </row>
    <row r="5176" spans="2:8" x14ac:dyDescent="0.6">
      <c r="B5176" s="75" t="s">
        <v>192</v>
      </c>
      <c r="C5176" s="75" t="str">
        <f t="shared" si="80"/>
        <v>Washington Offshore Western Columbia Basin</v>
      </c>
      <c r="D5176" s="97" t="s">
        <v>345</v>
      </c>
      <c r="E5176" s="83" t="s">
        <v>317</v>
      </c>
      <c r="F5176" s="82">
        <v>-24.246580080916655</v>
      </c>
      <c r="G5176" s="81">
        <v>0</v>
      </c>
      <c r="H5176" s="80">
        <v>0</v>
      </c>
    </row>
    <row r="5177" spans="2:8" x14ac:dyDescent="0.6">
      <c r="B5177" s="75" t="s">
        <v>192</v>
      </c>
      <c r="C5177" s="75" t="str">
        <f t="shared" si="80"/>
        <v>Washington Offshore Western Columbia Basin</v>
      </c>
      <c r="D5177" s="97" t="s">
        <v>345</v>
      </c>
      <c r="E5177" s="83" t="s">
        <v>316</v>
      </c>
      <c r="F5177" s="82">
        <v>-19.405264064733323</v>
      </c>
      <c r="G5177" s="81">
        <v>0</v>
      </c>
      <c r="H5177" s="80">
        <v>0</v>
      </c>
    </row>
    <row r="5178" spans="2:8" x14ac:dyDescent="0.6">
      <c r="B5178" s="75" t="s">
        <v>192</v>
      </c>
      <c r="C5178" s="75" t="str">
        <f t="shared" si="80"/>
        <v>Washington Offshore Western Columbia Basin</v>
      </c>
      <c r="D5178" s="97" t="s">
        <v>345</v>
      </c>
      <c r="E5178" s="83" t="s">
        <v>315</v>
      </c>
      <c r="F5178" s="82">
        <v>-19.395264064733322</v>
      </c>
      <c r="G5178" s="81">
        <v>0</v>
      </c>
      <c r="H5178" s="80">
        <v>0</v>
      </c>
    </row>
    <row r="5179" spans="2:8" x14ac:dyDescent="0.6">
      <c r="B5179" s="75" t="s">
        <v>192</v>
      </c>
      <c r="C5179" s="75" t="str">
        <f t="shared" si="80"/>
        <v>Washington Offshore Western Columbia Basin</v>
      </c>
      <c r="D5179" s="97" t="s">
        <v>345</v>
      </c>
      <c r="E5179" s="83" t="s">
        <v>314</v>
      </c>
      <c r="F5179" s="82">
        <v>-14.553948048549994</v>
      </c>
      <c r="G5179" s="81">
        <v>0</v>
      </c>
      <c r="H5179" s="80">
        <v>0</v>
      </c>
    </row>
    <row r="5180" spans="2:8" x14ac:dyDescent="0.6">
      <c r="B5180" s="75" t="s">
        <v>192</v>
      </c>
      <c r="C5180" s="75" t="str">
        <f t="shared" si="80"/>
        <v>Washington Offshore Western Columbia Basin</v>
      </c>
      <c r="D5180" s="97" t="s">
        <v>345</v>
      </c>
      <c r="E5180" s="83" t="s">
        <v>313</v>
      </c>
      <c r="F5180" s="82">
        <v>-14.543948048549995</v>
      </c>
      <c r="G5180" s="81">
        <v>0</v>
      </c>
      <c r="H5180" s="80">
        <v>0</v>
      </c>
    </row>
    <row r="5181" spans="2:8" x14ac:dyDescent="0.6">
      <c r="B5181" s="75" t="s">
        <v>192</v>
      </c>
      <c r="C5181" s="75" t="str">
        <f t="shared" si="80"/>
        <v>Washington Offshore Western Columbia Basin</v>
      </c>
      <c r="D5181" s="97" t="s">
        <v>345</v>
      </c>
      <c r="E5181" s="83" t="s">
        <v>312</v>
      </c>
      <c r="F5181" s="82">
        <v>-9.7026320323666617</v>
      </c>
      <c r="G5181" s="81">
        <v>0</v>
      </c>
      <c r="H5181" s="80">
        <v>0</v>
      </c>
    </row>
    <row r="5182" spans="2:8" x14ac:dyDescent="0.6">
      <c r="B5182" s="75" t="s">
        <v>192</v>
      </c>
      <c r="C5182" s="75" t="str">
        <f t="shared" si="80"/>
        <v>Washington Offshore Western Columbia Basin</v>
      </c>
      <c r="D5182" s="97" t="s">
        <v>345</v>
      </c>
      <c r="E5182" s="83" t="s">
        <v>311</v>
      </c>
      <c r="F5182" s="82">
        <v>-9.6926320323666619</v>
      </c>
      <c r="G5182" s="81">
        <v>0</v>
      </c>
      <c r="H5182" s="80">
        <v>0</v>
      </c>
    </row>
    <row r="5183" spans="2:8" x14ac:dyDescent="0.6">
      <c r="B5183" s="75" t="s">
        <v>192</v>
      </c>
      <c r="C5183" s="75" t="str">
        <f t="shared" si="80"/>
        <v>Washington Offshore Western Columbia Basin</v>
      </c>
      <c r="D5183" s="97" t="s">
        <v>345</v>
      </c>
      <c r="E5183" s="83" t="s">
        <v>310</v>
      </c>
      <c r="F5183" s="82">
        <v>-4.8513160161833309</v>
      </c>
      <c r="G5183" s="81">
        <v>0</v>
      </c>
      <c r="H5183" s="80">
        <v>0</v>
      </c>
    </row>
    <row r="5184" spans="2:8" x14ac:dyDescent="0.6">
      <c r="B5184" s="75" t="s">
        <v>192</v>
      </c>
      <c r="C5184" s="75" t="str">
        <f t="shared" si="80"/>
        <v>Washington Offshore Western Columbia Basin</v>
      </c>
      <c r="D5184" s="97" t="s">
        <v>345</v>
      </c>
      <c r="E5184" s="83" t="s">
        <v>309</v>
      </c>
      <c r="F5184" s="82">
        <v>-4.8413160161833311</v>
      </c>
      <c r="G5184" s="81">
        <v>0</v>
      </c>
      <c r="H5184" s="80">
        <v>0</v>
      </c>
    </row>
    <row r="5185" spans="2:8" x14ac:dyDescent="0.6">
      <c r="B5185" s="75" t="s">
        <v>192</v>
      </c>
      <c r="C5185" s="75" t="str">
        <f t="shared" si="80"/>
        <v>Washington Offshore Western Columbia Basin</v>
      </c>
      <c r="D5185" s="97" t="s">
        <v>345</v>
      </c>
      <c r="E5185" s="83" t="s">
        <v>308</v>
      </c>
      <c r="F5185" s="82">
        <v>0</v>
      </c>
      <c r="G5185" s="81">
        <v>0</v>
      </c>
      <c r="H5185" s="80">
        <v>0</v>
      </c>
    </row>
    <row r="5186" spans="2:8" x14ac:dyDescent="0.6">
      <c r="B5186" s="75" t="s">
        <v>192</v>
      </c>
      <c r="C5186" s="75" t="str">
        <f t="shared" si="80"/>
        <v>Washington Offshore Western Columbia Basin</v>
      </c>
      <c r="D5186" s="97" t="s">
        <v>345</v>
      </c>
      <c r="E5186" s="83" t="s">
        <v>307</v>
      </c>
      <c r="F5186" s="82">
        <v>0.01</v>
      </c>
      <c r="G5186" s="81">
        <v>0</v>
      </c>
      <c r="H5186" s="80">
        <v>0</v>
      </c>
    </row>
    <row r="5187" spans="2:8" x14ac:dyDescent="0.6">
      <c r="B5187" s="75" t="s">
        <v>192</v>
      </c>
      <c r="C5187" s="75" t="str">
        <f t="shared" si="80"/>
        <v>Washington Offshore Western Columbia Basin</v>
      </c>
      <c r="D5187" s="97" t="s">
        <v>345</v>
      </c>
      <c r="E5187" s="83" t="s">
        <v>306</v>
      </c>
      <c r="F5187" s="82">
        <v>4.8513160161833309</v>
      </c>
      <c r="G5187" s="81">
        <v>0</v>
      </c>
      <c r="H5187" s="80">
        <v>0</v>
      </c>
    </row>
    <row r="5188" spans="2:8" x14ac:dyDescent="0.6">
      <c r="B5188" s="75" t="s">
        <v>192</v>
      </c>
      <c r="C5188" s="75" t="str">
        <f t="shared" si="80"/>
        <v>Washington Offshore Western Columbia Basin</v>
      </c>
      <c r="D5188" s="97" t="s">
        <v>345</v>
      </c>
      <c r="E5188" s="83" t="s">
        <v>305</v>
      </c>
      <c r="F5188" s="82">
        <v>4.8613160161833306</v>
      </c>
      <c r="G5188" s="81">
        <v>0.32701872802906429</v>
      </c>
      <c r="H5188" s="80">
        <v>16.350936401453215</v>
      </c>
    </row>
    <row r="5189" spans="2:8" x14ac:dyDescent="0.6">
      <c r="B5189" s="75" t="s">
        <v>192</v>
      </c>
      <c r="C5189" s="75" t="str">
        <f t="shared" ref="C5189:C5252" si="81">IF(D5189="",C5188,D5189)</f>
        <v>Washington Offshore Western Columbia Basin</v>
      </c>
      <c r="D5189" s="97" t="s">
        <v>345</v>
      </c>
      <c r="E5189" s="83" t="s">
        <v>304</v>
      </c>
      <c r="F5189" s="82">
        <v>9.7026320323666617</v>
      </c>
      <c r="G5189" s="81">
        <v>0</v>
      </c>
      <c r="H5189" s="80">
        <v>0</v>
      </c>
    </row>
    <row r="5190" spans="2:8" x14ac:dyDescent="0.6">
      <c r="B5190" s="75" t="s">
        <v>192</v>
      </c>
      <c r="C5190" s="75" t="str">
        <f t="shared" si="81"/>
        <v>Washington Offshore Western Columbia Basin</v>
      </c>
      <c r="D5190" s="97" t="s">
        <v>345</v>
      </c>
      <c r="E5190" s="83" t="s">
        <v>303</v>
      </c>
      <c r="F5190" s="82">
        <v>9.7126320323666615</v>
      </c>
      <c r="G5190" s="81">
        <v>0.75368631826598886</v>
      </c>
      <c r="H5190" s="80">
        <v>37.684315913299443</v>
      </c>
    </row>
    <row r="5191" spans="2:8" x14ac:dyDescent="0.6">
      <c r="B5191" s="75" t="s">
        <v>192</v>
      </c>
      <c r="C5191" s="75" t="str">
        <f t="shared" si="81"/>
        <v>Washington Offshore Western Columbia Basin</v>
      </c>
      <c r="D5191" s="97" t="s">
        <v>345</v>
      </c>
      <c r="E5191" s="83" t="s">
        <v>302</v>
      </c>
      <c r="F5191" s="82">
        <v>14.553948048549994</v>
      </c>
      <c r="G5191" s="81">
        <v>0</v>
      </c>
      <c r="H5191" s="80">
        <v>0</v>
      </c>
    </row>
    <row r="5192" spans="2:8" x14ac:dyDescent="0.6">
      <c r="B5192" s="75" t="s">
        <v>192</v>
      </c>
      <c r="C5192" s="75" t="str">
        <f t="shared" si="81"/>
        <v>Washington Offshore Western Columbia Basin</v>
      </c>
      <c r="D5192" s="97" t="s">
        <v>345</v>
      </c>
      <c r="E5192" s="83" t="s">
        <v>301</v>
      </c>
      <c r="F5192" s="82">
        <v>14.563948048549994</v>
      </c>
      <c r="G5192" s="81">
        <v>8.7864988099148462</v>
      </c>
      <c r="H5192" s="80">
        <v>439.32494049574234</v>
      </c>
    </row>
    <row r="5193" spans="2:8" x14ac:dyDescent="0.6">
      <c r="B5193" s="75" t="s">
        <v>192</v>
      </c>
      <c r="C5193" s="75" t="str">
        <f t="shared" si="81"/>
        <v>Washington Offshore Western Columbia Basin</v>
      </c>
      <c r="D5193" s="97" t="s">
        <v>345</v>
      </c>
      <c r="E5193" s="83" t="s">
        <v>300</v>
      </c>
      <c r="F5193" s="82">
        <v>19.405264064733323</v>
      </c>
      <c r="G5193" s="81">
        <v>0</v>
      </c>
      <c r="H5193" s="80">
        <v>0</v>
      </c>
    </row>
    <row r="5194" spans="2:8" x14ac:dyDescent="0.6">
      <c r="B5194" s="75" t="s">
        <v>192</v>
      </c>
      <c r="C5194" s="75" t="str">
        <f t="shared" si="81"/>
        <v>Washington Offshore Western Columbia Basin</v>
      </c>
      <c r="D5194" s="97" t="s">
        <v>345</v>
      </c>
      <c r="E5194" s="83" t="s">
        <v>299</v>
      </c>
      <c r="F5194" s="82">
        <v>19.415264064733325</v>
      </c>
      <c r="G5194" s="81">
        <v>0.14632353033854409</v>
      </c>
      <c r="H5194" s="80">
        <v>7.3161765169272037</v>
      </c>
    </row>
    <row r="5195" spans="2:8" x14ac:dyDescent="0.6">
      <c r="B5195" s="75" t="s">
        <v>192</v>
      </c>
      <c r="C5195" s="75" t="str">
        <f t="shared" si="81"/>
        <v>Washington Offshore Western Columbia Basin</v>
      </c>
      <c r="D5195" s="97" t="s">
        <v>345</v>
      </c>
      <c r="E5195" s="83" t="s">
        <v>298</v>
      </c>
      <c r="F5195" s="82">
        <v>24.256580080916656</v>
      </c>
      <c r="G5195" s="81">
        <v>0</v>
      </c>
      <c r="H5195" s="80">
        <v>0</v>
      </c>
    </row>
    <row r="5196" spans="2:8" x14ac:dyDescent="0.6">
      <c r="B5196" s="75" t="s">
        <v>192</v>
      </c>
      <c r="C5196" s="75" t="str">
        <f t="shared" si="81"/>
        <v>Washington Offshore Western Columbia Basin</v>
      </c>
      <c r="D5196" s="97" t="s">
        <v>345</v>
      </c>
      <c r="E5196" s="83" t="s">
        <v>297</v>
      </c>
      <c r="F5196" s="82">
        <v>24.266580080916658</v>
      </c>
      <c r="G5196" s="81">
        <v>1.6424820934183123E-2</v>
      </c>
      <c r="H5196" s="80">
        <v>0.82124104670915621</v>
      </c>
    </row>
    <row r="5197" spans="2:8" x14ac:dyDescent="0.6">
      <c r="B5197" s="75" t="s">
        <v>192</v>
      </c>
      <c r="C5197" s="75" t="str">
        <f t="shared" si="81"/>
        <v>Washington Offshore Western Columbia Basin</v>
      </c>
      <c r="D5197" s="97" t="s">
        <v>345</v>
      </c>
      <c r="E5197" s="83" t="s">
        <v>296</v>
      </c>
      <c r="F5197" s="82">
        <v>29.107896097099989</v>
      </c>
      <c r="G5197" s="81">
        <v>0</v>
      </c>
      <c r="H5197" s="80">
        <v>0</v>
      </c>
    </row>
    <row r="5198" spans="2:8" x14ac:dyDescent="0.6">
      <c r="B5198" s="75" t="s">
        <v>192</v>
      </c>
      <c r="C5198" s="75" t="str">
        <f t="shared" si="81"/>
        <v>Washington Offshore Western Columbia Basin</v>
      </c>
      <c r="D5198" s="97" t="s">
        <v>345</v>
      </c>
      <c r="E5198" s="83" t="s">
        <v>295</v>
      </c>
      <c r="F5198" s="82">
        <v>29.11789609709999</v>
      </c>
      <c r="G5198" s="81">
        <v>35.016394496123631</v>
      </c>
      <c r="H5198" s="80">
        <v>1750.8197248061817</v>
      </c>
    </row>
    <row r="5199" spans="2:8" x14ac:dyDescent="0.6">
      <c r="B5199" s="75" t="s">
        <v>192</v>
      </c>
      <c r="C5199" s="75" t="str">
        <f t="shared" si="81"/>
        <v>Washington Offshore Western Columbia Basin</v>
      </c>
      <c r="D5199" s="97" t="s">
        <v>345</v>
      </c>
      <c r="E5199" s="83" t="s">
        <v>294</v>
      </c>
      <c r="F5199" s="82">
        <v>33.959212113283321</v>
      </c>
      <c r="G5199" s="81">
        <v>0</v>
      </c>
      <c r="H5199" s="80">
        <v>0</v>
      </c>
    </row>
    <row r="5200" spans="2:8" x14ac:dyDescent="0.6">
      <c r="B5200" s="75" t="s">
        <v>192</v>
      </c>
      <c r="C5200" s="75" t="str">
        <f t="shared" si="81"/>
        <v>Washington Offshore Western Columbia Basin</v>
      </c>
      <c r="D5200" s="97" t="s">
        <v>345</v>
      </c>
      <c r="E5200" s="83" t="s">
        <v>293</v>
      </c>
      <c r="F5200" s="82">
        <v>33.969212113283319</v>
      </c>
      <c r="G5200" s="81">
        <v>0</v>
      </c>
      <c r="H5200" s="80">
        <v>0</v>
      </c>
    </row>
    <row r="5201" spans="2:8" x14ac:dyDescent="0.6">
      <c r="B5201" s="75" t="s">
        <v>192</v>
      </c>
      <c r="C5201" s="75" t="str">
        <f t="shared" si="81"/>
        <v>Washington Offshore Western Columbia Basin</v>
      </c>
      <c r="D5201" s="97" t="s">
        <v>345</v>
      </c>
      <c r="E5201" s="83" t="s">
        <v>292</v>
      </c>
      <c r="F5201" s="82">
        <v>38.810528129466647</v>
      </c>
      <c r="G5201" s="81">
        <v>0</v>
      </c>
      <c r="H5201" s="80">
        <v>0</v>
      </c>
    </row>
    <row r="5202" spans="2:8" x14ac:dyDescent="0.6">
      <c r="B5202" s="75" t="s">
        <v>192</v>
      </c>
      <c r="C5202" s="75" t="str">
        <f t="shared" si="81"/>
        <v>Washington Offshore Western Columbia Basin</v>
      </c>
      <c r="D5202" s="97" t="s">
        <v>345</v>
      </c>
      <c r="E5202" s="83" t="s">
        <v>291</v>
      </c>
      <c r="F5202" s="82">
        <v>38.820528129466645</v>
      </c>
      <c r="G5202" s="81">
        <v>0</v>
      </c>
      <c r="H5202" s="80">
        <v>0</v>
      </c>
    </row>
    <row r="5203" spans="2:8" x14ac:dyDescent="0.6">
      <c r="B5203" s="75" t="s">
        <v>192</v>
      </c>
      <c r="C5203" s="75" t="str">
        <f t="shared" si="81"/>
        <v>Washington Offshore Western Columbia Basin</v>
      </c>
      <c r="D5203" s="97" t="s">
        <v>345</v>
      </c>
      <c r="E5203" s="83" t="s">
        <v>290</v>
      </c>
      <c r="F5203" s="82">
        <v>43.66184414564998</v>
      </c>
      <c r="G5203" s="81">
        <v>0</v>
      </c>
      <c r="H5203" s="80">
        <v>0</v>
      </c>
    </row>
    <row r="5204" spans="2:8" x14ac:dyDescent="0.6">
      <c r="B5204" s="75" t="s">
        <v>192</v>
      </c>
      <c r="C5204" s="75" t="str">
        <f t="shared" si="81"/>
        <v>Washington Offshore Western Columbia Basin</v>
      </c>
      <c r="D5204" s="97" t="s">
        <v>345</v>
      </c>
      <c r="E5204" s="83" t="s">
        <v>289</v>
      </c>
      <c r="F5204" s="82">
        <v>43.671844145649978</v>
      </c>
      <c r="G5204" s="81">
        <v>0</v>
      </c>
      <c r="H5204" s="80">
        <v>0</v>
      </c>
    </row>
    <row r="5205" spans="2:8" x14ac:dyDescent="0.6">
      <c r="B5205" s="75" t="s">
        <v>192</v>
      </c>
      <c r="C5205" s="75" t="str">
        <f t="shared" si="81"/>
        <v>Washington Offshore Western Columbia Basin</v>
      </c>
      <c r="D5205" s="97" t="s">
        <v>345</v>
      </c>
      <c r="E5205" s="83" t="s">
        <v>288</v>
      </c>
      <c r="F5205" s="82">
        <v>48.513160161833312</v>
      </c>
      <c r="G5205" s="81">
        <v>0</v>
      </c>
      <c r="H5205" s="80">
        <v>0</v>
      </c>
    </row>
    <row r="5206" spans="2:8" x14ac:dyDescent="0.6">
      <c r="B5206" s="75" t="s">
        <v>192</v>
      </c>
      <c r="C5206" s="75" t="str">
        <f t="shared" si="81"/>
        <v>Washington Offshore Western Columbia Basin</v>
      </c>
      <c r="D5206" s="97" t="s">
        <v>345</v>
      </c>
      <c r="E5206" s="83" t="s">
        <v>287</v>
      </c>
      <c r="F5206" s="82">
        <v>48.52316016183331</v>
      </c>
      <c r="G5206" s="81">
        <v>0</v>
      </c>
      <c r="H5206" s="80">
        <v>0</v>
      </c>
    </row>
    <row r="5207" spans="2:8" x14ac:dyDescent="0.6">
      <c r="B5207" s="75" t="s">
        <v>192</v>
      </c>
      <c r="C5207" s="75" t="str">
        <f t="shared" si="81"/>
        <v>Washington Offshore Western Columbia Basin</v>
      </c>
      <c r="D5207" s="97" t="s">
        <v>345</v>
      </c>
      <c r="E5207" s="83" t="s">
        <v>286</v>
      </c>
      <c r="F5207" s="82">
        <v>53.364476178016645</v>
      </c>
      <c r="G5207" s="81">
        <v>0</v>
      </c>
      <c r="H5207" s="80">
        <v>0</v>
      </c>
    </row>
    <row r="5208" spans="2:8" x14ac:dyDescent="0.6">
      <c r="B5208" s="75" t="s">
        <v>192</v>
      </c>
      <c r="C5208" s="75" t="str">
        <f t="shared" si="81"/>
        <v>Washington Offshore Western Columbia Basin</v>
      </c>
      <c r="D5208" s="97" t="s">
        <v>345</v>
      </c>
      <c r="E5208" s="83" t="s">
        <v>285</v>
      </c>
      <c r="F5208" s="82">
        <v>53.374476178016643</v>
      </c>
      <c r="G5208" s="81">
        <v>0</v>
      </c>
      <c r="H5208" s="80">
        <v>0</v>
      </c>
    </row>
    <row r="5209" spans="2:8" x14ac:dyDescent="0.6">
      <c r="B5209" s="75" t="s">
        <v>192</v>
      </c>
      <c r="C5209" s="75" t="str">
        <f t="shared" si="81"/>
        <v>Washington Offshore Western Columbia Basin</v>
      </c>
      <c r="D5209" s="97" t="s">
        <v>345</v>
      </c>
      <c r="E5209" s="83" t="s">
        <v>284</v>
      </c>
      <c r="F5209" s="82">
        <v>58.215792194199977</v>
      </c>
      <c r="G5209" s="81">
        <v>0</v>
      </c>
      <c r="H5209" s="80">
        <v>0</v>
      </c>
    </row>
    <row r="5210" spans="2:8" ht="13.75" thickBot="1" x14ac:dyDescent="0.75">
      <c r="B5210" s="75" t="s">
        <v>192</v>
      </c>
      <c r="C5210" s="75" t="str">
        <f t="shared" si="81"/>
        <v>Washington Offshore Western Columbia Basin</v>
      </c>
      <c r="D5210" s="98" t="s">
        <v>345</v>
      </c>
      <c r="E5210" s="79" t="s">
        <v>282</v>
      </c>
      <c r="F5210" s="78">
        <v>58.225792194199975</v>
      </c>
      <c r="G5210" s="77">
        <v>0</v>
      </c>
      <c r="H5210" s="76">
        <v>0</v>
      </c>
    </row>
    <row r="5211" spans="2:8" x14ac:dyDescent="0.6">
      <c r="B5211" s="75" t="s">
        <v>192</v>
      </c>
      <c r="C5211" s="75" t="str">
        <f t="shared" si="81"/>
        <v>Washington Offshore Puget Sound Province</v>
      </c>
      <c r="D5211" s="96" t="s">
        <v>344</v>
      </c>
      <c r="E5211" s="87" t="s">
        <v>320</v>
      </c>
      <c r="F5211" s="86">
        <v>-29.107896097099989</v>
      </c>
      <c r="G5211" s="85">
        <v>0</v>
      </c>
      <c r="H5211" s="84">
        <v>0</v>
      </c>
    </row>
    <row r="5212" spans="2:8" x14ac:dyDescent="0.6">
      <c r="B5212" s="75" t="s">
        <v>192</v>
      </c>
      <c r="C5212" s="75" t="str">
        <f t="shared" si="81"/>
        <v>Washington Offshore Puget Sound Province</v>
      </c>
      <c r="D5212" s="97" t="s">
        <v>344</v>
      </c>
      <c r="E5212" s="83" t="s">
        <v>319</v>
      </c>
      <c r="F5212" s="82">
        <v>-29.097896097099987</v>
      </c>
      <c r="G5212" s="81">
        <v>0</v>
      </c>
      <c r="H5212" s="80">
        <v>0</v>
      </c>
    </row>
    <row r="5213" spans="2:8" x14ac:dyDescent="0.6">
      <c r="B5213" s="75" t="s">
        <v>192</v>
      </c>
      <c r="C5213" s="75" t="str">
        <f t="shared" si="81"/>
        <v>Washington Offshore Puget Sound Province</v>
      </c>
      <c r="D5213" s="97" t="s">
        <v>344</v>
      </c>
      <c r="E5213" s="83" t="s">
        <v>318</v>
      </c>
      <c r="F5213" s="82">
        <v>-24.256580080916656</v>
      </c>
      <c r="G5213" s="81">
        <v>0</v>
      </c>
      <c r="H5213" s="80">
        <v>0</v>
      </c>
    </row>
    <row r="5214" spans="2:8" x14ac:dyDescent="0.6">
      <c r="B5214" s="75" t="s">
        <v>192</v>
      </c>
      <c r="C5214" s="75" t="str">
        <f t="shared" si="81"/>
        <v>Washington Offshore Puget Sound Province</v>
      </c>
      <c r="D5214" s="97" t="s">
        <v>344</v>
      </c>
      <c r="E5214" s="83" t="s">
        <v>317</v>
      </c>
      <c r="F5214" s="82">
        <v>-24.246580080916655</v>
      </c>
      <c r="G5214" s="81">
        <v>0</v>
      </c>
      <c r="H5214" s="80">
        <v>0</v>
      </c>
    </row>
    <row r="5215" spans="2:8" x14ac:dyDescent="0.6">
      <c r="B5215" s="75" t="s">
        <v>192</v>
      </c>
      <c r="C5215" s="75" t="str">
        <f t="shared" si="81"/>
        <v>Washington Offshore Puget Sound Province</v>
      </c>
      <c r="D5215" s="97" t="s">
        <v>344</v>
      </c>
      <c r="E5215" s="83" t="s">
        <v>316</v>
      </c>
      <c r="F5215" s="82">
        <v>-19.405264064733323</v>
      </c>
      <c r="G5215" s="81">
        <v>0</v>
      </c>
      <c r="H5215" s="80">
        <v>0</v>
      </c>
    </row>
    <row r="5216" spans="2:8" x14ac:dyDescent="0.6">
      <c r="B5216" s="75" t="s">
        <v>192</v>
      </c>
      <c r="C5216" s="75" t="str">
        <f t="shared" si="81"/>
        <v>Washington Offshore Puget Sound Province</v>
      </c>
      <c r="D5216" s="97" t="s">
        <v>344</v>
      </c>
      <c r="E5216" s="83" t="s">
        <v>315</v>
      </c>
      <c r="F5216" s="82">
        <v>-19.395264064733322</v>
      </c>
      <c r="G5216" s="81">
        <v>0</v>
      </c>
      <c r="H5216" s="80">
        <v>0</v>
      </c>
    </row>
    <row r="5217" spans="2:8" x14ac:dyDescent="0.6">
      <c r="B5217" s="75" t="s">
        <v>192</v>
      </c>
      <c r="C5217" s="75" t="str">
        <f t="shared" si="81"/>
        <v>Washington Offshore Puget Sound Province</v>
      </c>
      <c r="D5217" s="97" t="s">
        <v>344</v>
      </c>
      <c r="E5217" s="83" t="s">
        <v>314</v>
      </c>
      <c r="F5217" s="82">
        <v>-14.553948048549994</v>
      </c>
      <c r="G5217" s="81">
        <v>0</v>
      </c>
      <c r="H5217" s="80">
        <v>0</v>
      </c>
    </row>
    <row r="5218" spans="2:8" x14ac:dyDescent="0.6">
      <c r="B5218" s="75" t="s">
        <v>192</v>
      </c>
      <c r="C5218" s="75" t="str">
        <f t="shared" si="81"/>
        <v>Washington Offshore Puget Sound Province</v>
      </c>
      <c r="D5218" s="97" t="s">
        <v>344</v>
      </c>
      <c r="E5218" s="83" t="s">
        <v>313</v>
      </c>
      <c r="F5218" s="82">
        <v>-14.543948048549995</v>
      </c>
      <c r="G5218" s="81">
        <v>0</v>
      </c>
      <c r="H5218" s="80">
        <v>0</v>
      </c>
    </row>
    <row r="5219" spans="2:8" x14ac:dyDescent="0.6">
      <c r="B5219" s="75" t="s">
        <v>192</v>
      </c>
      <c r="C5219" s="75" t="str">
        <f t="shared" si="81"/>
        <v>Washington Offshore Puget Sound Province</v>
      </c>
      <c r="D5219" s="97" t="s">
        <v>344</v>
      </c>
      <c r="E5219" s="83" t="s">
        <v>312</v>
      </c>
      <c r="F5219" s="82">
        <v>-9.7026320323666617</v>
      </c>
      <c r="G5219" s="81">
        <v>0</v>
      </c>
      <c r="H5219" s="80">
        <v>0</v>
      </c>
    </row>
    <row r="5220" spans="2:8" x14ac:dyDescent="0.6">
      <c r="B5220" s="75" t="s">
        <v>192</v>
      </c>
      <c r="C5220" s="75" t="str">
        <f t="shared" si="81"/>
        <v>Washington Offshore Puget Sound Province</v>
      </c>
      <c r="D5220" s="97" t="s">
        <v>344</v>
      </c>
      <c r="E5220" s="83" t="s">
        <v>311</v>
      </c>
      <c r="F5220" s="82">
        <v>-9.6926320323666619</v>
      </c>
      <c r="G5220" s="81">
        <v>0</v>
      </c>
      <c r="H5220" s="80">
        <v>0</v>
      </c>
    </row>
    <row r="5221" spans="2:8" x14ac:dyDescent="0.6">
      <c r="B5221" s="75" t="s">
        <v>192</v>
      </c>
      <c r="C5221" s="75" t="str">
        <f t="shared" si="81"/>
        <v>Washington Offshore Puget Sound Province</v>
      </c>
      <c r="D5221" s="97" t="s">
        <v>344</v>
      </c>
      <c r="E5221" s="83" t="s">
        <v>310</v>
      </c>
      <c r="F5221" s="82">
        <v>-4.8513160161833309</v>
      </c>
      <c r="G5221" s="81">
        <v>0</v>
      </c>
      <c r="H5221" s="80">
        <v>0</v>
      </c>
    </row>
    <row r="5222" spans="2:8" x14ac:dyDescent="0.6">
      <c r="B5222" s="75" t="s">
        <v>192</v>
      </c>
      <c r="C5222" s="75" t="str">
        <f t="shared" si="81"/>
        <v>Washington Offshore Puget Sound Province</v>
      </c>
      <c r="D5222" s="97" t="s">
        <v>344</v>
      </c>
      <c r="E5222" s="83" t="s">
        <v>309</v>
      </c>
      <c r="F5222" s="82">
        <v>-4.8413160161833311</v>
      </c>
      <c r="G5222" s="81">
        <v>0</v>
      </c>
      <c r="H5222" s="80">
        <v>0</v>
      </c>
    </row>
    <row r="5223" spans="2:8" x14ac:dyDescent="0.6">
      <c r="B5223" s="75" t="s">
        <v>192</v>
      </c>
      <c r="C5223" s="75" t="str">
        <f t="shared" si="81"/>
        <v>Washington Offshore Puget Sound Province</v>
      </c>
      <c r="D5223" s="97" t="s">
        <v>344</v>
      </c>
      <c r="E5223" s="83" t="s">
        <v>308</v>
      </c>
      <c r="F5223" s="82">
        <v>0</v>
      </c>
      <c r="G5223" s="81">
        <v>0</v>
      </c>
      <c r="H5223" s="80">
        <v>0</v>
      </c>
    </row>
    <row r="5224" spans="2:8" x14ac:dyDescent="0.6">
      <c r="B5224" s="75" t="s">
        <v>192</v>
      </c>
      <c r="C5224" s="75" t="str">
        <f t="shared" si="81"/>
        <v>Washington Offshore Puget Sound Province</v>
      </c>
      <c r="D5224" s="97" t="s">
        <v>344</v>
      </c>
      <c r="E5224" s="83" t="s">
        <v>307</v>
      </c>
      <c r="F5224" s="82">
        <v>0.01</v>
      </c>
      <c r="G5224" s="81">
        <v>0</v>
      </c>
      <c r="H5224" s="80">
        <v>0</v>
      </c>
    </row>
    <row r="5225" spans="2:8" x14ac:dyDescent="0.6">
      <c r="B5225" s="75" t="s">
        <v>192</v>
      </c>
      <c r="C5225" s="75" t="str">
        <f t="shared" si="81"/>
        <v>Washington Offshore Puget Sound Province</v>
      </c>
      <c r="D5225" s="97" t="s">
        <v>344</v>
      </c>
      <c r="E5225" s="83" t="s">
        <v>306</v>
      </c>
      <c r="F5225" s="82">
        <v>4.8513160161833309</v>
      </c>
      <c r="G5225" s="81">
        <v>0</v>
      </c>
      <c r="H5225" s="80">
        <v>0</v>
      </c>
    </row>
    <row r="5226" spans="2:8" x14ac:dyDescent="0.6">
      <c r="B5226" s="75" t="s">
        <v>192</v>
      </c>
      <c r="C5226" s="75" t="str">
        <f t="shared" si="81"/>
        <v>Washington Offshore Puget Sound Province</v>
      </c>
      <c r="D5226" s="97" t="s">
        <v>344</v>
      </c>
      <c r="E5226" s="83" t="s">
        <v>305</v>
      </c>
      <c r="F5226" s="82">
        <v>4.8613160161833306</v>
      </c>
      <c r="G5226" s="81">
        <v>0</v>
      </c>
      <c r="H5226" s="80">
        <v>0</v>
      </c>
    </row>
    <row r="5227" spans="2:8" x14ac:dyDescent="0.6">
      <c r="B5227" s="75" t="s">
        <v>192</v>
      </c>
      <c r="C5227" s="75" t="str">
        <f t="shared" si="81"/>
        <v>Washington Offshore Puget Sound Province</v>
      </c>
      <c r="D5227" s="97" t="s">
        <v>344</v>
      </c>
      <c r="E5227" s="83" t="s">
        <v>304</v>
      </c>
      <c r="F5227" s="82">
        <v>9.7026320323666617</v>
      </c>
      <c r="G5227" s="81">
        <v>0</v>
      </c>
      <c r="H5227" s="80">
        <v>0</v>
      </c>
    </row>
    <row r="5228" spans="2:8" x14ac:dyDescent="0.6">
      <c r="B5228" s="75" t="s">
        <v>192</v>
      </c>
      <c r="C5228" s="75" t="str">
        <f t="shared" si="81"/>
        <v>Washington Offshore Puget Sound Province</v>
      </c>
      <c r="D5228" s="97" t="s">
        <v>344</v>
      </c>
      <c r="E5228" s="83" t="s">
        <v>303</v>
      </c>
      <c r="F5228" s="82">
        <v>9.7126320323666615</v>
      </c>
      <c r="G5228" s="81">
        <v>0</v>
      </c>
      <c r="H5228" s="80">
        <v>0</v>
      </c>
    </row>
    <row r="5229" spans="2:8" x14ac:dyDescent="0.6">
      <c r="B5229" s="75" t="s">
        <v>192</v>
      </c>
      <c r="C5229" s="75" t="str">
        <f t="shared" si="81"/>
        <v>Washington Offshore Puget Sound Province</v>
      </c>
      <c r="D5229" s="97" t="s">
        <v>344</v>
      </c>
      <c r="E5229" s="83" t="s">
        <v>302</v>
      </c>
      <c r="F5229" s="82">
        <v>14.553948048549994</v>
      </c>
      <c r="G5229" s="81">
        <v>0</v>
      </c>
      <c r="H5229" s="80">
        <v>0</v>
      </c>
    </row>
    <row r="5230" spans="2:8" x14ac:dyDescent="0.6">
      <c r="B5230" s="75" t="s">
        <v>192</v>
      </c>
      <c r="C5230" s="75" t="str">
        <f t="shared" si="81"/>
        <v>Washington Offshore Puget Sound Province</v>
      </c>
      <c r="D5230" s="97" t="s">
        <v>344</v>
      </c>
      <c r="E5230" s="83" t="s">
        <v>301</v>
      </c>
      <c r="F5230" s="82">
        <v>14.563948048549994</v>
      </c>
      <c r="G5230" s="81">
        <v>0</v>
      </c>
      <c r="H5230" s="80">
        <v>0</v>
      </c>
    </row>
    <row r="5231" spans="2:8" x14ac:dyDescent="0.6">
      <c r="B5231" s="75" t="s">
        <v>192</v>
      </c>
      <c r="C5231" s="75" t="str">
        <f t="shared" si="81"/>
        <v>Washington Offshore Puget Sound Province</v>
      </c>
      <c r="D5231" s="97" t="s">
        <v>344</v>
      </c>
      <c r="E5231" s="83" t="s">
        <v>300</v>
      </c>
      <c r="F5231" s="82">
        <v>19.405264064733323</v>
      </c>
      <c r="G5231" s="81">
        <v>0</v>
      </c>
      <c r="H5231" s="80">
        <v>0</v>
      </c>
    </row>
    <row r="5232" spans="2:8" x14ac:dyDescent="0.6">
      <c r="B5232" s="75" t="s">
        <v>192</v>
      </c>
      <c r="C5232" s="75" t="str">
        <f t="shared" si="81"/>
        <v>Washington Offshore Puget Sound Province</v>
      </c>
      <c r="D5232" s="97" t="s">
        <v>344</v>
      </c>
      <c r="E5232" s="83" t="s">
        <v>299</v>
      </c>
      <c r="F5232" s="82">
        <v>19.415264064733325</v>
      </c>
      <c r="G5232" s="81">
        <v>6.4393109008546931E-2</v>
      </c>
      <c r="H5232" s="80">
        <v>3.2196554504273465</v>
      </c>
    </row>
    <row r="5233" spans="2:8" x14ac:dyDescent="0.6">
      <c r="B5233" s="75" t="s">
        <v>192</v>
      </c>
      <c r="C5233" s="75" t="str">
        <f t="shared" si="81"/>
        <v>Washington Offshore Puget Sound Province</v>
      </c>
      <c r="D5233" s="97" t="s">
        <v>344</v>
      </c>
      <c r="E5233" s="83" t="s">
        <v>298</v>
      </c>
      <c r="F5233" s="82">
        <v>24.256580080916656</v>
      </c>
      <c r="G5233" s="81">
        <v>0</v>
      </c>
      <c r="H5233" s="80">
        <v>0</v>
      </c>
    </row>
    <row r="5234" spans="2:8" x14ac:dyDescent="0.6">
      <c r="B5234" s="75" t="s">
        <v>192</v>
      </c>
      <c r="C5234" s="75" t="str">
        <f t="shared" si="81"/>
        <v>Washington Offshore Puget Sound Province</v>
      </c>
      <c r="D5234" s="97" t="s">
        <v>344</v>
      </c>
      <c r="E5234" s="83" t="s">
        <v>297</v>
      </c>
      <c r="F5234" s="82">
        <v>24.266580080916658</v>
      </c>
      <c r="G5234" s="81">
        <v>0</v>
      </c>
      <c r="H5234" s="80">
        <v>0</v>
      </c>
    </row>
    <row r="5235" spans="2:8" x14ac:dyDescent="0.6">
      <c r="B5235" s="75" t="s">
        <v>192</v>
      </c>
      <c r="C5235" s="75" t="str">
        <f t="shared" si="81"/>
        <v>Washington Offshore Puget Sound Province</v>
      </c>
      <c r="D5235" s="97" t="s">
        <v>344</v>
      </c>
      <c r="E5235" s="83" t="s">
        <v>296</v>
      </c>
      <c r="F5235" s="82">
        <v>29.107896097099989</v>
      </c>
      <c r="G5235" s="81">
        <v>0</v>
      </c>
      <c r="H5235" s="80">
        <v>0</v>
      </c>
    </row>
    <row r="5236" spans="2:8" x14ac:dyDescent="0.6">
      <c r="B5236" s="75" t="s">
        <v>192</v>
      </c>
      <c r="C5236" s="75" t="str">
        <f t="shared" si="81"/>
        <v>Washington Offshore Puget Sound Province</v>
      </c>
      <c r="D5236" s="97" t="s">
        <v>344</v>
      </c>
      <c r="E5236" s="83" t="s">
        <v>295</v>
      </c>
      <c r="F5236" s="82">
        <v>29.11789609709999</v>
      </c>
      <c r="G5236" s="81">
        <v>26.967482279163569</v>
      </c>
      <c r="H5236" s="80">
        <v>1348.3741139581784</v>
      </c>
    </row>
    <row r="5237" spans="2:8" x14ac:dyDescent="0.6">
      <c r="B5237" s="75" t="s">
        <v>192</v>
      </c>
      <c r="C5237" s="75" t="str">
        <f t="shared" si="81"/>
        <v>Washington Offshore Puget Sound Province</v>
      </c>
      <c r="D5237" s="97" t="s">
        <v>344</v>
      </c>
      <c r="E5237" s="83" t="s">
        <v>294</v>
      </c>
      <c r="F5237" s="82">
        <v>33.959212113283321</v>
      </c>
      <c r="G5237" s="81">
        <v>0</v>
      </c>
      <c r="H5237" s="80">
        <v>0</v>
      </c>
    </row>
    <row r="5238" spans="2:8" x14ac:dyDescent="0.6">
      <c r="B5238" s="75" t="s">
        <v>192</v>
      </c>
      <c r="C5238" s="75" t="str">
        <f t="shared" si="81"/>
        <v>Washington Offshore Puget Sound Province</v>
      </c>
      <c r="D5238" s="97" t="s">
        <v>344</v>
      </c>
      <c r="E5238" s="83" t="s">
        <v>293</v>
      </c>
      <c r="F5238" s="82">
        <v>33.969212113283319</v>
      </c>
      <c r="G5238" s="81">
        <v>2.0618026637041278</v>
      </c>
      <c r="H5238" s="80">
        <v>103.09013318520638</v>
      </c>
    </row>
    <row r="5239" spans="2:8" x14ac:dyDescent="0.6">
      <c r="B5239" s="75" t="s">
        <v>192</v>
      </c>
      <c r="C5239" s="75" t="str">
        <f t="shared" si="81"/>
        <v>Washington Offshore Puget Sound Province</v>
      </c>
      <c r="D5239" s="97" t="s">
        <v>344</v>
      </c>
      <c r="E5239" s="83" t="s">
        <v>292</v>
      </c>
      <c r="F5239" s="82">
        <v>38.810528129466647</v>
      </c>
      <c r="G5239" s="81">
        <v>0</v>
      </c>
      <c r="H5239" s="80">
        <v>0</v>
      </c>
    </row>
    <row r="5240" spans="2:8" x14ac:dyDescent="0.6">
      <c r="B5240" s="75" t="s">
        <v>192</v>
      </c>
      <c r="C5240" s="75" t="str">
        <f t="shared" si="81"/>
        <v>Washington Offshore Puget Sound Province</v>
      </c>
      <c r="D5240" s="97" t="s">
        <v>344</v>
      </c>
      <c r="E5240" s="83" t="s">
        <v>291</v>
      </c>
      <c r="F5240" s="82">
        <v>38.820528129466645</v>
      </c>
      <c r="G5240" s="81">
        <v>0</v>
      </c>
      <c r="H5240" s="80">
        <v>0</v>
      </c>
    </row>
    <row r="5241" spans="2:8" x14ac:dyDescent="0.6">
      <c r="B5241" s="75" t="s">
        <v>192</v>
      </c>
      <c r="C5241" s="75" t="str">
        <f t="shared" si="81"/>
        <v>Washington Offshore Puget Sound Province</v>
      </c>
      <c r="D5241" s="97" t="s">
        <v>344</v>
      </c>
      <c r="E5241" s="83" t="s">
        <v>290</v>
      </c>
      <c r="F5241" s="82">
        <v>43.66184414564998</v>
      </c>
      <c r="G5241" s="81">
        <v>0</v>
      </c>
      <c r="H5241" s="80">
        <v>0</v>
      </c>
    </row>
    <row r="5242" spans="2:8" x14ac:dyDescent="0.6">
      <c r="B5242" s="75" t="s">
        <v>192</v>
      </c>
      <c r="C5242" s="75" t="str">
        <f t="shared" si="81"/>
        <v>Washington Offshore Puget Sound Province</v>
      </c>
      <c r="D5242" s="97" t="s">
        <v>344</v>
      </c>
      <c r="E5242" s="83" t="s">
        <v>289</v>
      </c>
      <c r="F5242" s="82">
        <v>43.671844145649978</v>
      </c>
      <c r="G5242" s="81">
        <v>0</v>
      </c>
      <c r="H5242" s="80">
        <v>0</v>
      </c>
    </row>
    <row r="5243" spans="2:8" x14ac:dyDescent="0.6">
      <c r="B5243" s="75" t="s">
        <v>192</v>
      </c>
      <c r="C5243" s="75" t="str">
        <f t="shared" si="81"/>
        <v>Washington Offshore Puget Sound Province</v>
      </c>
      <c r="D5243" s="97" t="s">
        <v>344</v>
      </c>
      <c r="E5243" s="83" t="s">
        <v>288</v>
      </c>
      <c r="F5243" s="82">
        <v>48.513160161833312</v>
      </c>
      <c r="G5243" s="81">
        <v>0</v>
      </c>
      <c r="H5243" s="80">
        <v>0</v>
      </c>
    </row>
    <row r="5244" spans="2:8" x14ac:dyDescent="0.6">
      <c r="B5244" s="75" t="s">
        <v>192</v>
      </c>
      <c r="C5244" s="75" t="str">
        <f t="shared" si="81"/>
        <v>Washington Offshore Puget Sound Province</v>
      </c>
      <c r="D5244" s="97" t="s">
        <v>344</v>
      </c>
      <c r="E5244" s="83" t="s">
        <v>287</v>
      </c>
      <c r="F5244" s="82">
        <v>48.52316016183331</v>
      </c>
      <c r="G5244" s="81">
        <v>0</v>
      </c>
      <c r="H5244" s="80">
        <v>0</v>
      </c>
    </row>
    <row r="5245" spans="2:8" x14ac:dyDescent="0.6">
      <c r="B5245" s="75" t="s">
        <v>192</v>
      </c>
      <c r="C5245" s="75" t="str">
        <f t="shared" si="81"/>
        <v>Washington Offshore Puget Sound Province</v>
      </c>
      <c r="D5245" s="97" t="s">
        <v>344</v>
      </c>
      <c r="E5245" s="83" t="s">
        <v>286</v>
      </c>
      <c r="F5245" s="82">
        <v>53.364476178016645</v>
      </c>
      <c r="G5245" s="81">
        <v>0</v>
      </c>
      <c r="H5245" s="80">
        <v>0</v>
      </c>
    </row>
    <row r="5246" spans="2:8" x14ac:dyDescent="0.6">
      <c r="B5246" s="75" t="s">
        <v>192</v>
      </c>
      <c r="C5246" s="75" t="str">
        <f t="shared" si="81"/>
        <v>Washington Offshore Puget Sound Province</v>
      </c>
      <c r="D5246" s="97" t="s">
        <v>344</v>
      </c>
      <c r="E5246" s="83" t="s">
        <v>285</v>
      </c>
      <c r="F5246" s="82">
        <v>53.374476178016643</v>
      </c>
      <c r="G5246" s="81">
        <v>0</v>
      </c>
      <c r="H5246" s="80">
        <v>0</v>
      </c>
    </row>
    <row r="5247" spans="2:8" x14ac:dyDescent="0.6">
      <c r="B5247" s="75" t="s">
        <v>192</v>
      </c>
      <c r="C5247" s="75" t="str">
        <f t="shared" si="81"/>
        <v>Washington Offshore Puget Sound Province</v>
      </c>
      <c r="D5247" s="97" t="s">
        <v>344</v>
      </c>
      <c r="E5247" s="83" t="s">
        <v>284</v>
      </c>
      <c r="F5247" s="82">
        <v>58.215792194199977</v>
      </c>
      <c r="G5247" s="81">
        <v>0</v>
      </c>
      <c r="H5247" s="80">
        <v>0</v>
      </c>
    </row>
    <row r="5248" spans="2:8" ht="13.75" thickBot="1" x14ac:dyDescent="0.75">
      <c r="B5248" s="75" t="s">
        <v>192</v>
      </c>
      <c r="C5248" s="75" t="str">
        <f t="shared" si="81"/>
        <v>Washington Offshore Puget Sound Province</v>
      </c>
      <c r="D5248" s="98" t="s">
        <v>344</v>
      </c>
      <c r="E5248" s="79" t="s">
        <v>282</v>
      </c>
      <c r="F5248" s="78">
        <v>58.225792194199975</v>
      </c>
      <c r="G5248" s="77">
        <v>0</v>
      </c>
      <c r="H5248" s="76">
        <v>0</v>
      </c>
    </row>
    <row r="5249" spans="2:8" x14ac:dyDescent="0.6">
      <c r="B5249" s="75" t="s">
        <v>172</v>
      </c>
      <c r="C5249" s="75" t="str">
        <f t="shared" si="81"/>
        <v>Oregon Offshore Western Columbia Basin</v>
      </c>
      <c r="D5249" s="96" t="s">
        <v>343</v>
      </c>
      <c r="E5249" s="87" t="s">
        <v>320</v>
      </c>
      <c r="F5249" s="86">
        <v>-29.107896097099989</v>
      </c>
      <c r="G5249" s="85">
        <v>0</v>
      </c>
      <c r="H5249" s="84">
        <v>0</v>
      </c>
    </row>
    <row r="5250" spans="2:8" x14ac:dyDescent="0.6">
      <c r="B5250" s="75" t="s">
        <v>172</v>
      </c>
      <c r="C5250" s="75" t="str">
        <f t="shared" si="81"/>
        <v>Oregon Offshore Western Columbia Basin</v>
      </c>
      <c r="D5250" s="97" t="s">
        <v>343</v>
      </c>
      <c r="E5250" s="83" t="s">
        <v>319</v>
      </c>
      <c r="F5250" s="82">
        <v>-29.097896097099987</v>
      </c>
      <c r="G5250" s="81">
        <v>0</v>
      </c>
      <c r="H5250" s="80">
        <v>0</v>
      </c>
    </row>
    <row r="5251" spans="2:8" x14ac:dyDescent="0.6">
      <c r="B5251" s="75" t="s">
        <v>172</v>
      </c>
      <c r="C5251" s="75" t="str">
        <f t="shared" si="81"/>
        <v>Oregon Offshore Western Columbia Basin</v>
      </c>
      <c r="D5251" s="97" t="s">
        <v>343</v>
      </c>
      <c r="E5251" s="83" t="s">
        <v>318</v>
      </c>
      <c r="F5251" s="82">
        <v>-24.256580080916656</v>
      </c>
      <c r="G5251" s="81">
        <v>0</v>
      </c>
      <c r="H5251" s="80">
        <v>0</v>
      </c>
    </row>
    <row r="5252" spans="2:8" x14ac:dyDescent="0.6">
      <c r="B5252" s="75" t="s">
        <v>172</v>
      </c>
      <c r="C5252" s="75" t="str">
        <f t="shared" si="81"/>
        <v>Oregon Offshore Western Columbia Basin</v>
      </c>
      <c r="D5252" s="97" t="s">
        <v>343</v>
      </c>
      <c r="E5252" s="83" t="s">
        <v>317</v>
      </c>
      <c r="F5252" s="82">
        <v>-24.246580080916655</v>
      </c>
      <c r="G5252" s="81">
        <v>0</v>
      </c>
      <c r="H5252" s="80">
        <v>0</v>
      </c>
    </row>
    <row r="5253" spans="2:8" x14ac:dyDescent="0.6">
      <c r="B5253" s="75" t="s">
        <v>172</v>
      </c>
      <c r="C5253" s="75" t="str">
        <f t="shared" ref="C5253:C5316" si="82">IF(D5253="",C5252,D5253)</f>
        <v>Oregon Offshore Western Columbia Basin</v>
      </c>
      <c r="D5253" s="97" t="s">
        <v>343</v>
      </c>
      <c r="E5253" s="83" t="s">
        <v>316</v>
      </c>
      <c r="F5253" s="82">
        <v>-19.405264064733323</v>
      </c>
      <c r="G5253" s="81">
        <v>0</v>
      </c>
      <c r="H5253" s="80">
        <v>0</v>
      </c>
    </row>
    <row r="5254" spans="2:8" x14ac:dyDescent="0.6">
      <c r="B5254" s="75" t="s">
        <v>172</v>
      </c>
      <c r="C5254" s="75" t="str">
        <f t="shared" si="82"/>
        <v>Oregon Offshore Western Columbia Basin</v>
      </c>
      <c r="D5254" s="97" t="s">
        <v>343</v>
      </c>
      <c r="E5254" s="83" t="s">
        <v>315</v>
      </c>
      <c r="F5254" s="82">
        <v>-19.395264064733322</v>
      </c>
      <c r="G5254" s="81">
        <v>0</v>
      </c>
      <c r="H5254" s="80">
        <v>0</v>
      </c>
    </row>
    <row r="5255" spans="2:8" x14ac:dyDescent="0.6">
      <c r="B5255" s="75" t="s">
        <v>172</v>
      </c>
      <c r="C5255" s="75" t="str">
        <f t="shared" si="82"/>
        <v>Oregon Offshore Western Columbia Basin</v>
      </c>
      <c r="D5255" s="97" t="s">
        <v>343</v>
      </c>
      <c r="E5255" s="83" t="s">
        <v>314</v>
      </c>
      <c r="F5255" s="82">
        <v>-14.553948048549994</v>
      </c>
      <c r="G5255" s="81">
        <v>0</v>
      </c>
      <c r="H5255" s="80">
        <v>0</v>
      </c>
    </row>
    <row r="5256" spans="2:8" x14ac:dyDescent="0.6">
      <c r="B5256" s="75" t="s">
        <v>172</v>
      </c>
      <c r="C5256" s="75" t="str">
        <f t="shared" si="82"/>
        <v>Oregon Offshore Western Columbia Basin</v>
      </c>
      <c r="D5256" s="97" t="s">
        <v>343</v>
      </c>
      <c r="E5256" s="83" t="s">
        <v>313</v>
      </c>
      <c r="F5256" s="82">
        <v>-14.543948048549995</v>
      </c>
      <c r="G5256" s="81">
        <v>0</v>
      </c>
      <c r="H5256" s="80">
        <v>0</v>
      </c>
    </row>
    <row r="5257" spans="2:8" x14ac:dyDescent="0.6">
      <c r="B5257" s="75" t="s">
        <v>172</v>
      </c>
      <c r="C5257" s="75" t="str">
        <f t="shared" si="82"/>
        <v>Oregon Offshore Western Columbia Basin</v>
      </c>
      <c r="D5257" s="97" t="s">
        <v>343</v>
      </c>
      <c r="E5257" s="83" t="s">
        <v>312</v>
      </c>
      <c r="F5257" s="82">
        <v>-9.7026320323666617</v>
      </c>
      <c r="G5257" s="81">
        <v>0</v>
      </c>
      <c r="H5257" s="80">
        <v>0</v>
      </c>
    </row>
    <row r="5258" spans="2:8" x14ac:dyDescent="0.6">
      <c r="B5258" s="75" t="s">
        <v>172</v>
      </c>
      <c r="C5258" s="75" t="str">
        <f t="shared" si="82"/>
        <v>Oregon Offshore Western Columbia Basin</v>
      </c>
      <c r="D5258" s="97" t="s">
        <v>343</v>
      </c>
      <c r="E5258" s="83" t="s">
        <v>311</v>
      </c>
      <c r="F5258" s="82">
        <v>-9.6926320323666619</v>
      </c>
      <c r="G5258" s="81">
        <v>0</v>
      </c>
      <c r="H5258" s="80">
        <v>0</v>
      </c>
    </row>
    <row r="5259" spans="2:8" x14ac:dyDescent="0.6">
      <c r="B5259" s="75" t="s">
        <v>172</v>
      </c>
      <c r="C5259" s="75" t="str">
        <f t="shared" si="82"/>
        <v>Oregon Offshore Western Columbia Basin</v>
      </c>
      <c r="D5259" s="97" t="s">
        <v>343</v>
      </c>
      <c r="E5259" s="83" t="s">
        <v>310</v>
      </c>
      <c r="F5259" s="82">
        <v>-4.8513160161833309</v>
      </c>
      <c r="G5259" s="81">
        <v>0</v>
      </c>
      <c r="H5259" s="80">
        <v>0</v>
      </c>
    </row>
    <row r="5260" spans="2:8" x14ac:dyDescent="0.6">
      <c r="B5260" s="75" t="s">
        <v>172</v>
      </c>
      <c r="C5260" s="75" t="str">
        <f t="shared" si="82"/>
        <v>Oregon Offshore Western Columbia Basin</v>
      </c>
      <c r="D5260" s="97" t="s">
        <v>343</v>
      </c>
      <c r="E5260" s="83" t="s">
        <v>309</v>
      </c>
      <c r="F5260" s="82">
        <v>-4.8413160161833311</v>
      </c>
      <c r="G5260" s="81">
        <v>0</v>
      </c>
      <c r="H5260" s="80">
        <v>0</v>
      </c>
    </row>
    <row r="5261" spans="2:8" x14ac:dyDescent="0.6">
      <c r="B5261" s="75" t="s">
        <v>172</v>
      </c>
      <c r="C5261" s="75" t="str">
        <f t="shared" si="82"/>
        <v>Oregon Offshore Western Columbia Basin</v>
      </c>
      <c r="D5261" s="97" t="s">
        <v>343</v>
      </c>
      <c r="E5261" s="83" t="s">
        <v>308</v>
      </c>
      <c r="F5261" s="82">
        <v>0</v>
      </c>
      <c r="G5261" s="81">
        <v>0</v>
      </c>
      <c r="H5261" s="80">
        <v>0</v>
      </c>
    </row>
    <row r="5262" spans="2:8" x14ac:dyDescent="0.6">
      <c r="B5262" s="75" t="s">
        <v>172</v>
      </c>
      <c r="C5262" s="75" t="str">
        <f t="shared" si="82"/>
        <v>Oregon Offshore Western Columbia Basin</v>
      </c>
      <c r="D5262" s="97" t="s">
        <v>343</v>
      </c>
      <c r="E5262" s="83" t="s">
        <v>307</v>
      </c>
      <c r="F5262" s="82">
        <v>0.01</v>
      </c>
      <c r="G5262" s="81">
        <v>0</v>
      </c>
      <c r="H5262" s="80">
        <v>0</v>
      </c>
    </row>
    <row r="5263" spans="2:8" x14ac:dyDescent="0.6">
      <c r="B5263" s="75" t="s">
        <v>172</v>
      </c>
      <c r="C5263" s="75" t="str">
        <f t="shared" si="82"/>
        <v>Oregon Offshore Western Columbia Basin</v>
      </c>
      <c r="D5263" s="97" t="s">
        <v>343</v>
      </c>
      <c r="E5263" s="83" t="s">
        <v>306</v>
      </c>
      <c r="F5263" s="82">
        <v>4.8513160161833309</v>
      </c>
      <c r="G5263" s="81">
        <v>0</v>
      </c>
      <c r="H5263" s="80">
        <v>0</v>
      </c>
    </row>
    <row r="5264" spans="2:8" x14ac:dyDescent="0.6">
      <c r="B5264" s="75" t="s">
        <v>172</v>
      </c>
      <c r="C5264" s="75" t="str">
        <f t="shared" si="82"/>
        <v>Oregon Offshore Western Columbia Basin</v>
      </c>
      <c r="D5264" s="97" t="s">
        <v>343</v>
      </c>
      <c r="E5264" s="83" t="s">
        <v>305</v>
      </c>
      <c r="F5264" s="82">
        <v>4.8613160161833306</v>
      </c>
      <c r="G5264" s="81">
        <v>3.1215236540474805E-9</v>
      </c>
      <c r="H5264" s="80">
        <v>1.5607618270237401E-7</v>
      </c>
    </row>
    <row r="5265" spans="2:8" x14ac:dyDescent="0.6">
      <c r="B5265" s="75" t="s">
        <v>172</v>
      </c>
      <c r="C5265" s="75" t="str">
        <f t="shared" si="82"/>
        <v>Oregon Offshore Western Columbia Basin</v>
      </c>
      <c r="D5265" s="97" t="s">
        <v>343</v>
      </c>
      <c r="E5265" s="83" t="s">
        <v>304</v>
      </c>
      <c r="F5265" s="82">
        <v>9.7026320323666617</v>
      </c>
      <c r="G5265" s="81">
        <v>0</v>
      </c>
      <c r="H5265" s="80">
        <v>0</v>
      </c>
    </row>
    <row r="5266" spans="2:8" x14ac:dyDescent="0.6">
      <c r="B5266" s="75" t="s">
        <v>172</v>
      </c>
      <c r="C5266" s="75" t="str">
        <f t="shared" si="82"/>
        <v>Oregon Offshore Western Columbia Basin</v>
      </c>
      <c r="D5266" s="97" t="s">
        <v>343</v>
      </c>
      <c r="E5266" s="83" t="s">
        <v>303</v>
      </c>
      <c r="F5266" s="82">
        <v>9.7126320323666615</v>
      </c>
      <c r="G5266" s="81">
        <v>2.0537850470008845</v>
      </c>
      <c r="H5266" s="80">
        <v>102.68925235004423</v>
      </c>
    </row>
    <row r="5267" spans="2:8" x14ac:dyDescent="0.6">
      <c r="B5267" s="75" t="s">
        <v>172</v>
      </c>
      <c r="C5267" s="75" t="str">
        <f t="shared" si="82"/>
        <v>Oregon Offshore Western Columbia Basin</v>
      </c>
      <c r="D5267" s="97" t="s">
        <v>343</v>
      </c>
      <c r="E5267" s="83" t="s">
        <v>302</v>
      </c>
      <c r="F5267" s="82">
        <v>14.553948048549994</v>
      </c>
      <c r="G5267" s="81">
        <v>0</v>
      </c>
      <c r="H5267" s="80">
        <v>0</v>
      </c>
    </row>
    <row r="5268" spans="2:8" x14ac:dyDescent="0.6">
      <c r="B5268" s="75" t="s">
        <v>172</v>
      </c>
      <c r="C5268" s="75" t="str">
        <f t="shared" si="82"/>
        <v>Oregon Offshore Western Columbia Basin</v>
      </c>
      <c r="D5268" s="97" t="s">
        <v>343</v>
      </c>
      <c r="E5268" s="83" t="s">
        <v>301</v>
      </c>
      <c r="F5268" s="82">
        <v>14.563948048549994</v>
      </c>
      <c r="G5268" s="81">
        <v>2.6587293655922601</v>
      </c>
      <c r="H5268" s="80">
        <v>132.936468279613</v>
      </c>
    </row>
    <row r="5269" spans="2:8" x14ac:dyDescent="0.6">
      <c r="B5269" s="75" t="s">
        <v>172</v>
      </c>
      <c r="C5269" s="75" t="str">
        <f t="shared" si="82"/>
        <v>Oregon Offshore Western Columbia Basin</v>
      </c>
      <c r="D5269" s="97" t="s">
        <v>343</v>
      </c>
      <c r="E5269" s="83" t="s">
        <v>300</v>
      </c>
      <c r="F5269" s="82">
        <v>19.405264064733323</v>
      </c>
      <c r="G5269" s="81">
        <v>0</v>
      </c>
      <c r="H5269" s="80">
        <v>0</v>
      </c>
    </row>
    <row r="5270" spans="2:8" x14ac:dyDescent="0.6">
      <c r="B5270" s="75" t="s">
        <v>172</v>
      </c>
      <c r="C5270" s="75" t="str">
        <f t="shared" si="82"/>
        <v>Oregon Offshore Western Columbia Basin</v>
      </c>
      <c r="D5270" s="97" t="s">
        <v>343</v>
      </c>
      <c r="E5270" s="83" t="s">
        <v>299</v>
      </c>
      <c r="F5270" s="82">
        <v>19.415264064733325</v>
      </c>
      <c r="G5270" s="81">
        <v>0.8747675398529684</v>
      </c>
      <c r="H5270" s="80">
        <v>43.738376992648419</v>
      </c>
    </row>
    <row r="5271" spans="2:8" x14ac:dyDescent="0.6">
      <c r="B5271" s="75" t="s">
        <v>172</v>
      </c>
      <c r="C5271" s="75" t="str">
        <f t="shared" si="82"/>
        <v>Oregon Offshore Western Columbia Basin</v>
      </c>
      <c r="D5271" s="97" t="s">
        <v>343</v>
      </c>
      <c r="E5271" s="83" t="s">
        <v>298</v>
      </c>
      <c r="F5271" s="82">
        <v>24.256580080916656</v>
      </c>
      <c r="G5271" s="81">
        <v>0</v>
      </c>
      <c r="H5271" s="80">
        <v>0</v>
      </c>
    </row>
    <row r="5272" spans="2:8" x14ac:dyDescent="0.6">
      <c r="B5272" s="75" t="s">
        <v>172</v>
      </c>
      <c r="C5272" s="75" t="str">
        <f t="shared" si="82"/>
        <v>Oregon Offshore Western Columbia Basin</v>
      </c>
      <c r="D5272" s="97" t="s">
        <v>343</v>
      </c>
      <c r="E5272" s="83" t="s">
        <v>297</v>
      </c>
      <c r="F5272" s="82">
        <v>24.266580080916658</v>
      </c>
      <c r="G5272" s="81">
        <v>2.5062252455955253E-2</v>
      </c>
      <c r="H5272" s="80">
        <v>1.2531126227977625</v>
      </c>
    </row>
    <row r="5273" spans="2:8" x14ac:dyDescent="0.6">
      <c r="B5273" s="75" t="s">
        <v>172</v>
      </c>
      <c r="C5273" s="75" t="str">
        <f t="shared" si="82"/>
        <v>Oregon Offshore Western Columbia Basin</v>
      </c>
      <c r="D5273" s="97" t="s">
        <v>343</v>
      </c>
      <c r="E5273" s="83" t="s">
        <v>296</v>
      </c>
      <c r="F5273" s="82">
        <v>29.107896097099989</v>
      </c>
      <c r="G5273" s="81">
        <v>0</v>
      </c>
      <c r="H5273" s="80">
        <v>0</v>
      </c>
    </row>
    <row r="5274" spans="2:8" x14ac:dyDescent="0.6">
      <c r="B5274" s="75" t="s">
        <v>172</v>
      </c>
      <c r="C5274" s="75" t="str">
        <f t="shared" si="82"/>
        <v>Oregon Offshore Western Columbia Basin</v>
      </c>
      <c r="D5274" s="97" t="s">
        <v>343</v>
      </c>
      <c r="E5274" s="83" t="s">
        <v>295</v>
      </c>
      <c r="F5274" s="82">
        <v>29.11789609709999</v>
      </c>
      <c r="G5274" s="81">
        <v>0</v>
      </c>
      <c r="H5274" s="80">
        <v>0</v>
      </c>
    </row>
    <row r="5275" spans="2:8" x14ac:dyDescent="0.6">
      <c r="B5275" s="75" t="s">
        <v>172</v>
      </c>
      <c r="C5275" s="75" t="str">
        <f t="shared" si="82"/>
        <v>Oregon Offshore Western Columbia Basin</v>
      </c>
      <c r="D5275" s="97" t="s">
        <v>343</v>
      </c>
      <c r="E5275" s="83" t="s">
        <v>294</v>
      </c>
      <c r="F5275" s="82">
        <v>33.959212113283321</v>
      </c>
      <c r="G5275" s="81">
        <v>0</v>
      </c>
      <c r="H5275" s="80">
        <v>0</v>
      </c>
    </row>
    <row r="5276" spans="2:8" x14ac:dyDescent="0.6">
      <c r="B5276" s="75" t="s">
        <v>172</v>
      </c>
      <c r="C5276" s="75" t="str">
        <f t="shared" si="82"/>
        <v>Oregon Offshore Western Columbia Basin</v>
      </c>
      <c r="D5276" s="97" t="s">
        <v>343</v>
      </c>
      <c r="E5276" s="83" t="s">
        <v>293</v>
      </c>
      <c r="F5276" s="82">
        <v>33.969212113283319</v>
      </c>
      <c r="G5276" s="81">
        <v>0</v>
      </c>
      <c r="H5276" s="80">
        <v>0</v>
      </c>
    </row>
    <row r="5277" spans="2:8" x14ac:dyDescent="0.6">
      <c r="B5277" s="75" t="s">
        <v>172</v>
      </c>
      <c r="C5277" s="75" t="str">
        <f t="shared" si="82"/>
        <v>Oregon Offshore Western Columbia Basin</v>
      </c>
      <c r="D5277" s="97" t="s">
        <v>343</v>
      </c>
      <c r="E5277" s="83" t="s">
        <v>292</v>
      </c>
      <c r="F5277" s="82">
        <v>38.810528129466647</v>
      </c>
      <c r="G5277" s="81">
        <v>0</v>
      </c>
      <c r="H5277" s="80">
        <v>0</v>
      </c>
    </row>
    <row r="5278" spans="2:8" x14ac:dyDescent="0.6">
      <c r="B5278" s="75" t="s">
        <v>172</v>
      </c>
      <c r="C5278" s="75" t="str">
        <f t="shared" si="82"/>
        <v>Oregon Offshore Western Columbia Basin</v>
      </c>
      <c r="D5278" s="97" t="s">
        <v>343</v>
      </c>
      <c r="E5278" s="83" t="s">
        <v>291</v>
      </c>
      <c r="F5278" s="82">
        <v>38.820528129466645</v>
      </c>
      <c r="G5278" s="81">
        <v>0</v>
      </c>
      <c r="H5278" s="80">
        <v>0</v>
      </c>
    </row>
    <row r="5279" spans="2:8" x14ac:dyDescent="0.6">
      <c r="B5279" s="75" t="s">
        <v>172</v>
      </c>
      <c r="C5279" s="75" t="str">
        <f t="shared" si="82"/>
        <v>Oregon Offshore Western Columbia Basin</v>
      </c>
      <c r="D5279" s="97" t="s">
        <v>343</v>
      </c>
      <c r="E5279" s="83" t="s">
        <v>290</v>
      </c>
      <c r="F5279" s="82">
        <v>43.66184414564998</v>
      </c>
      <c r="G5279" s="81">
        <v>0</v>
      </c>
      <c r="H5279" s="80">
        <v>0</v>
      </c>
    </row>
    <row r="5280" spans="2:8" x14ac:dyDescent="0.6">
      <c r="B5280" s="75" t="s">
        <v>172</v>
      </c>
      <c r="C5280" s="75" t="str">
        <f t="shared" si="82"/>
        <v>Oregon Offshore Western Columbia Basin</v>
      </c>
      <c r="D5280" s="97" t="s">
        <v>343</v>
      </c>
      <c r="E5280" s="83" t="s">
        <v>289</v>
      </c>
      <c r="F5280" s="82">
        <v>43.671844145649978</v>
      </c>
      <c r="G5280" s="81">
        <v>0</v>
      </c>
      <c r="H5280" s="80">
        <v>0</v>
      </c>
    </row>
    <row r="5281" spans="2:8" x14ac:dyDescent="0.6">
      <c r="B5281" s="75" t="s">
        <v>172</v>
      </c>
      <c r="C5281" s="75" t="str">
        <f t="shared" si="82"/>
        <v>Oregon Offshore Western Columbia Basin</v>
      </c>
      <c r="D5281" s="97" t="s">
        <v>343</v>
      </c>
      <c r="E5281" s="83" t="s">
        <v>288</v>
      </c>
      <c r="F5281" s="82">
        <v>48.513160161833312</v>
      </c>
      <c r="G5281" s="81">
        <v>0</v>
      </c>
      <c r="H5281" s="80">
        <v>0</v>
      </c>
    </row>
    <row r="5282" spans="2:8" x14ac:dyDescent="0.6">
      <c r="B5282" s="75" t="s">
        <v>172</v>
      </c>
      <c r="C5282" s="75" t="str">
        <f t="shared" si="82"/>
        <v>Oregon Offshore Western Columbia Basin</v>
      </c>
      <c r="D5282" s="97" t="s">
        <v>343</v>
      </c>
      <c r="E5282" s="83" t="s">
        <v>287</v>
      </c>
      <c r="F5282" s="82">
        <v>48.52316016183331</v>
      </c>
      <c r="G5282" s="81">
        <v>0</v>
      </c>
      <c r="H5282" s="80">
        <v>0</v>
      </c>
    </row>
    <row r="5283" spans="2:8" x14ac:dyDescent="0.6">
      <c r="B5283" s="75" t="s">
        <v>172</v>
      </c>
      <c r="C5283" s="75" t="str">
        <f t="shared" si="82"/>
        <v>Oregon Offshore Western Columbia Basin</v>
      </c>
      <c r="D5283" s="97" t="s">
        <v>343</v>
      </c>
      <c r="E5283" s="83" t="s">
        <v>286</v>
      </c>
      <c r="F5283" s="82">
        <v>53.364476178016645</v>
      </c>
      <c r="G5283" s="81">
        <v>0</v>
      </c>
      <c r="H5283" s="80">
        <v>0</v>
      </c>
    </row>
    <row r="5284" spans="2:8" x14ac:dyDescent="0.6">
      <c r="B5284" s="75" t="s">
        <v>172</v>
      </c>
      <c r="C5284" s="75" t="str">
        <f t="shared" si="82"/>
        <v>Oregon Offshore Western Columbia Basin</v>
      </c>
      <c r="D5284" s="97" t="s">
        <v>343</v>
      </c>
      <c r="E5284" s="83" t="s">
        <v>285</v>
      </c>
      <c r="F5284" s="82">
        <v>53.374476178016643</v>
      </c>
      <c r="G5284" s="81">
        <v>0</v>
      </c>
      <c r="H5284" s="80">
        <v>0</v>
      </c>
    </row>
    <row r="5285" spans="2:8" x14ac:dyDescent="0.6">
      <c r="B5285" s="75" t="s">
        <v>172</v>
      </c>
      <c r="C5285" s="75" t="str">
        <f t="shared" si="82"/>
        <v>Oregon Offshore Western Columbia Basin</v>
      </c>
      <c r="D5285" s="97" t="s">
        <v>343</v>
      </c>
      <c r="E5285" s="83" t="s">
        <v>284</v>
      </c>
      <c r="F5285" s="82">
        <v>58.215792194199977</v>
      </c>
      <c r="G5285" s="81">
        <v>0</v>
      </c>
      <c r="H5285" s="80">
        <v>0</v>
      </c>
    </row>
    <row r="5286" spans="2:8" ht="13.75" thickBot="1" x14ac:dyDescent="0.75">
      <c r="B5286" s="75" t="s">
        <v>172</v>
      </c>
      <c r="C5286" s="75" t="str">
        <f t="shared" si="82"/>
        <v>Oregon Offshore Western Columbia Basin</v>
      </c>
      <c r="D5286" s="98" t="s">
        <v>343</v>
      </c>
      <c r="E5286" s="79" t="s">
        <v>282</v>
      </c>
      <c r="F5286" s="78">
        <v>58.225792194199975</v>
      </c>
      <c r="G5286" s="77">
        <v>0</v>
      </c>
      <c r="H5286" s="76">
        <v>0</v>
      </c>
    </row>
    <row r="5287" spans="2:8" x14ac:dyDescent="0.6">
      <c r="B5287" s="75" t="s">
        <v>109</v>
      </c>
      <c r="C5287" s="75" t="str">
        <f t="shared" si="82"/>
        <v>California Offshore Santa Maria Basin</v>
      </c>
      <c r="D5287" s="96" t="s">
        <v>342</v>
      </c>
      <c r="E5287" s="87" t="s">
        <v>320</v>
      </c>
      <c r="F5287" s="86">
        <v>-29.107896097099989</v>
      </c>
      <c r="G5287" s="85">
        <v>0</v>
      </c>
      <c r="H5287" s="84">
        <v>0</v>
      </c>
    </row>
    <row r="5288" spans="2:8" x14ac:dyDescent="0.6">
      <c r="B5288" s="75" t="s">
        <v>109</v>
      </c>
      <c r="C5288" s="75" t="str">
        <f t="shared" si="82"/>
        <v>California Offshore Santa Maria Basin</v>
      </c>
      <c r="D5288" s="97" t="s">
        <v>342</v>
      </c>
      <c r="E5288" s="83" t="s">
        <v>319</v>
      </c>
      <c r="F5288" s="82">
        <v>-29.097896097099987</v>
      </c>
      <c r="G5288" s="81">
        <v>0</v>
      </c>
      <c r="H5288" s="80">
        <v>0</v>
      </c>
    </row>
    <row r="5289" spans="2:8" x14ac:dyDescent="0.6">
      <c r="B5289" s="75" t="s">
        <v>109</v>
      </c>
      <c r="C5289" s="75" t="str">
        <f t="shared" si="82"/>
        <v>California Offshore Santa Maria Basin</v>
      </c>
      <c r="D5289" s="97" t="s">
        <v>342</v>
      </c>
      <c r="E5289" s="83" t="s">
        <v>318</v>
      </c>
      <c r="F5289" s="82">
        <v>-24.256580080916656</v>
      </c>
      <c r="G5289" s="81">
        <v>0</v>
      </c>
      <c r="H5289" s="80">
        <v>0</v>
      </c>
    </row>
    <row r="5290" spans="2:8" x14ac:dyDescent="0.6">
      <c r="B5290" s="75" t="s">
        <v>109</v>
      </c>
      <c r="C5290" s="75" t="str">
        <f t="shared" si="82"/>
        <v>California Offshore Santa Maria Basin</v>
      </c>
      <c r="D5290" s="97" t="s">
        <v>342</v>
      </c>
      <c r="E5290" s="83" t="s">
        <v>317</v>
      </c>
      <c r="F5290" s="82">
        <v>-24.246580080916655</v>
      </c>
      <c r="G5290" s="81">
        <v>0</v>
      </c>
      <c r="H5290" s="80">
        <v>0</v>
      </c>
    </row>
    <row r="5291" spans="2:8" x14ac:dyDescent="0.6">
      <c r="B5291" s="75" t="s">
        <v>109</v>
      </c>
      <c r="C5291" s="75" t="str">
        <f t="shared" si="82"/>
        <v>California Offshore Santa Maria Basin</v>
      </c>
      <c r="D5291" s="97" t="s">
        <v>342</v>
      </c>
      <c r="E5291" s="83" t="s">
        <v>316</v>
      </c>
      <c r="F5291" s="82">
        <v>-19.405264064733323</v>
      </c>
      <c r="G5291" s="81">
        <v>0</v>
      </c>
      <c r="H5291" s="80">
        <v>0</v>
      </c>
    </row>
    <row r="5292" spans="2:8" x14ac:dyDescent="0.6">
      <c r="B5292" s="75" t="s">
        <v>109</v>
      </c>
      <c r="C5292" s="75" t="str">
        <f t="shared" si="82"/>
        <v>California Offshore Santa Maria Basin</v>
      </c>
      <c r="D5292" s="97" t="s">
        <v>342</v>
      </c>
      <c r="E5292" s="83" t="s">
        <v>315</v>
      </c>
      <c r="F5292" s="82">
        <v>-19.395264064733322</v>
      </c>
      <c r="G5292" s="81">
        <v>0</v>
      </c>
      <c r="H5292" s="80">
        <v>0</v>
      </c>
    </row>
    <row r="5293" spans="2:8" x14ac:dyDescent="0.6">
      <c r="B5293" s="75" t="s">
        <v>109</v>
      </c>
      <c r="C5293" s="75" t="str">
        <f t="shared" si="82"/>
        <v>California Offshore Santa Maria Basin</v>
      </c>
      <c r="D5293" s="97" t="s">
        <v>342</v>
      </c>
      <c r="E5293" s="83" t="s">
        <v>314</v>
      </c>
      <c r="F5293" s="82">
        <v>-14.553948048549994</v>
      </c>
      <c r="G5293" s="81">
        <v>0</v>
      </c>
      <c r="H5293" s="80">
        <v>0</v>
      </c>
    </row>
    <row r="5294" spans="2:8" x14ac:dyDescent="0.6">
      <c r="B5294" s="75" t="s">
        <v>109</v>
      </c>
      <c r="C5294" s="75" t="str">
        <f t="shared" si="82"/>
        <v>California Offshore Santa Maria Basin</v>
      </c>
      <c r="D5294" s="97" t="s">
        <v>342</v>
      </c>
      <c r="E5294" s="83" t="s">
        <v>313</v>
      </c>
      <c r="F5294" s="82">
        <v>-14.543948048549995</v>
      </c>
      <c r="G5294" s="81">
        <v>0</v>
      </c>
      <c r="H5294" s="80">
        <v>0</v>
      </c>
    </row>
    <row r="5295" spans="2:8" x14ac:dyDescent="0.6">
      <c r="B5295" s="75" t="s">
        <v>109</v>
      </c>
      <c r="C5295" s="75" t="str">
        <f t="shared" si="82"/>
        <v>California Offshore Santa Maria Basin</v>
      </c>
      <c r="D5295" s="97" t="s">
        <v>342</v>
      </c>
      <c r="E5295" s="83" t="s">
        <v>312</v>
      </c>
      <c r="F5295" s="82">
        <v>-9.7026320323666617</v>
      </c>
      <c r="G5295" s="81">
        <v>0</v>
      </c>
      <c r="H5295" s="80">
        <v>0</v>
      </c>
    </row>
    <row r="5296" spans="2:8" x14ac:dyDescent="0.6">
      <c r="B5296" s="75" t="s">
        <v>109</v>
      </c>
      <c r="C5296" s="75" t="str">
        <f t="shared" si="82"/>
        <v>California Offshore Santa Maria Basin</v>
      </c>
      <c r="D5296" s="97" t="s">
        <v>342</v>
      </c>
      <c r="E5296" s="83" t="s">
        <v>311</v>
      </c>
      <c r="F5296" s="82">
        <v>-9.6926320323666619</v>
      </c>
      <c r="G5296" s="81">
        <v>0</v>
      </c>
      <c r="H5296" s="80">
        <v>0</v>
      </c>
    </row>
    <row r="5297" spans="2:8" x14ac:dyDescent="0.6">
      <c r="B5297" s="75" t="s">
        <v>109</v>
      </c>
      <c r="C5297" s="75" t="str">
        <f t="shared" si="82"/>
        <v>California Offshore Santa Maria Basin</v>
      </c>
      <c r="D5297" s="97" t="s">
        <v>342</v>
      </c>
      <c r="E5297" s="83" t="s">
        <v>310</v>
      </c>
      <c r="F5297" s="82">
        <v>-4.8513160161833309</v>
      </c>
      <c r="G5297" s="81">
        <v>0</v>
      </c>
      <c r="H5297" s="80">
        <v>0</v>
      </c>
    </row>
    <row r="5298" spans="2:8" x14ac:dyDescent="0.6">
      <c r="B5298" s="75" t="s">
        <v>109</v>
      </c>
      <c r="C5298" s="75" t="str">
        <f t="shared" si="82"/>
        <v>California Offshore Santa Maria Basin</v>
      </c>
      <c r="D5298" s="97" t="s">
        <v>342</v>
      </c>
      <c r="E5298" s="83" t="s">
        <v>309</v>
      </c>
      <c r="F5298" s="82">
        <v>-4.8413160161833311</v>
      </c>
      <c r="G5298" s="81">
        <v>0</v>
      </c>
      <c r="H5298" s="80">
        <v>0</v>
      </c>
    </row>
    <row r="5299" spans="2:8" x14ac:dyDescent="0.6">
      <c r="B5299" s="75" t="s">
        <v>109</v>
      </c>
      <c r="C5299" s="75" t="str">
        <f t="shared" si="82"/>
        <v>California Offshore Santa Maria Basin</v>
      </c>
      <c r="D5299" s="97" t="s">
        <v>342</v>
      </c>
      <c r="E5299" s="83" t="s">
        <v>308</v>
      </c>
      <c r="F5299" s="82">
        <v>0</v>
      </c>
      <c r="G5299" s="81">
        <v>0</v>
      </c>
      <c r="H5299" s="80">
        <v>0</v>
      </c>
    </row>
    <row r="5300" spans="2:8" x14ac:dyDescent="0.6">
      <c r="B5300" s="75" t="s">
        <v>109</v>
      </c>
      <c r="C5300" s="75" t="str">
        <f t="shared" si="82"/>
        <v>California Offshore Santa Maria Basin</v>
      </c>
      <c r="D5300" s="97" t="s">
        <v>342</v>
      </c>
      <c r="E5300" s="83" t="s">
        <v>307</v>
      </c>
      <c r="F5300" s="82">
        <v>0.01</v>
      </c>
      <c r="G5300" s="81">
        <v>0</v>
      </c>
      <c r="H5300" s="80">
        <v>0</v>
      </c>
    </row>
    <row r="5301" spans="2:8" x14ac:dyDescent="0.6">
      <c r="B5301" s="75" t="s">
        <v>109</v>
      </c>
      <c r="C5301" s="75" t="str">
        <f t="shared" si="82"/>
        <v>California Offshore Santa Maria Basin</v>
      </c>
      <c r="D5301" s="97" t="s">
        <v>342</v>
      </c>
      <c r="E5301" s="83" t="s">
        <v>306</v>
      </c>
      <c r="F5301" s="82">
        <v>4.8513160161833309</v>
      </c>
      <c r="G5301" s="81">
        <v>0</v>
      </c>
      <c r="H5301" s="80">
        <v>0</v>
      </c>
    </row>
    <row r="5302" spans="2:8" x14ac:dyDescent="0.6">
      <c r="B5302" s="75" t="s">
        <v>109</v>
      </c>
      <c r="C5302" s="75" t="str">
        <f t="shared" si="82"/>
        <v>California Offshore Santa Maria Basin</v>
      </c>
      <c r="D5302" s="97" t="s">
        <v>342</v>
      </c>
      <c r="E5302" s="83" t="s">
        <v>305</v>
      </c>
      <c r="F5302" s="82">
        <v>4.8613160161833306</v>
      </c>
      <c r="G5302" s="81">
        <v>3.1090469847624323E-9</v>
      </c>
      <c r="H5302" s="80">
        <v>1.5545234923812164E-7</v>
      </c>
    </row>
    <row r="5303" spans="2:8" x14ac:dyDescent="0.6">
      <c r="B5303" s="75" t="s">
        <v>109</v>
      </c>
      <c r="C5303" s="75" t="str">
        <f t="shared" si="82"/>
        <v>California Offshore Santa Maria Basin</v>
      </c>
      <c r="D5303" s="97" t="s">
        <v>342</v>
      </c>
      <c r="E5303" s="83" t="s">
        <v>304</v>
      </c>
      <c r="F5303" s="82">
        <v>9.7026320323666617</v>
      </c>
      <c r="G5303" s="81">
        <v>0</v>
      </c>
      <c r="H5303" s="80">
        <v>0</v>
      </c>
    </row>
    <row r="5304" spans="2:8" x14ac:dyDescent="0.6">
      <c r="B5304" s="75" t="s">
        <v>109</v>
      </c>
      <c r="C5304" s="75" t="str">
        <f t="shared" si="82"/>
        <v>California Offshore Santa Maria Basin</v>
      </c>
      <c r="D5304" s="97" t="s">
        <v>342</v>
      </c>
      <c r="E5304" s="83" t="s">
        <v>303</v>
      </c>
      <c r="F5304" s="82">
        <v>9.7126320323666615</v>
      </c>
      <c r="G5304" s="81">
        <v>0</v>
      </c>
      <c r="H5304" s="80">
        <v>0</v>
      </c>
    </row>
    <row r="5305" spans="2:8" x14ac:dyDescent="0.6">
      <c r="B5305" s="75" t="s">
        <v>109</v>
      </c>
      <c r="C5305" s="75" t="str">
        <f t="shared" si="82"/>
        <v>California Offshore Santa Maria Basin</v>
      </c>
      <c r="D5305" s="97" t="s">
        <v>342</v>
      </c>
      <c r="E5305" s="83" t="s">
        <v>302</v>
      </c>
      <c r="F5305" s="82">
        <v>14.553948048549994</v>
      </c>
      <c r="G5305" s="81">
        <v>0</v>
      </c>
      <c r="H5305" s="80">
        <v>0</v>
      </c>
    </row>
    <row r="5306" spans="2:8" x14ac:dyDescent="0.6">
      <c r="B5306" s="75" t="s">
        <v>109</v>
      </c>
      <c r="C5306" s="75" t="str">
        <f t="shared" si="82"/>
        <v>California Offshore Santa Maria Basin</v>
      </c>
      <c r="D5306" s="97" t="s">
        <v>342</v>
      </c>
      <c r="E5306" s="83" t="s">
        <v>301</v>
      </c>
      <c r="F5306" s="82">
        <v>14.563948048549994</v>
      </c>
      <c r="G5306" s="81">
        <v>2.5600342847674957</v>
      </c>
      <c r="H5306" s="80">
        <v>128.0017142383748</v>
      </c>
    </row>
    <row r="5307" spans="2:8" x14ac:dyDescent="0.6">
      <c r="B5307" s="75" t="s">
        <v>109</v>
      </c>
      <c r="C5307" s="75" t="str">
        <f t="shared" si="82"/>
        <v>California Offshore Santa Maria Basin</v>
      </c>
      <c r="D5307" s="97" t="s">
        <v>342</v>
      </c>
      <c r="E5307" s="83" t="s">
        <v>300</v>
      </c>
      <c r="F5307" s="82">
        <v>19.405264064733323</v>
      </c>
      <c r="G5307" s="81">
        <v>0</v>
      </c>
      <c r="H5307" s="80">
        <v>0</v>
      </c>
    </row>
    <row r="5308" spans="2:8" x14ac:dyDescent="0.6">
      <c r="B5308" s="75" t="s">
        <v>109</v>
      </c>
      <c r="C5308" s="75" t="str">
        <f t="shared" si="82"/>
        <v>California Offshore Santa Maria Basin</v>
      </c>
      <c r="D5308" s="97" t="s">
        <v>342</v>
      </c>
      <c r="E5308" s="83" t="s">
        <v>299</v>
      </c>
      <c r="F5308" s="82">
        <v>19.415264064733325</v>
      </c>
      <c r="G5308" s="81">
        <v>0</v>
      </c>
      <c r="H5308" s="80">
        <v>0</v>
      </c>
    </row>
    <row r="5309" spans="2:8" x14ac:dyDescent="0.6">
      <c r="B5309" s="75" t="s">
        <v>109</v>
      </c>
      <c r="C5309" s="75" t="str">
        <f t="shared" si="82"/>
        <v>California Offshore Santa Maria Basin</v>
      </c>
      <c r="D5309" s="97" t="s">
        <v>342</v>
      </c>
      <c r="E5309" s="83" t="s">
        <v>298</v>
      </c>
      <c r="F5309" s="82">
        <v>24.256580080916656</v>
      </c>
      <c r="G5309" s="81">
        <v>0</v>
      </c>
      <c r="H5309" s="80">
        <v>0</v>
      </c>
    </row>
    <row r="5310" spans="2:8" x14ac:dyDescent="0.6">
      <c r="B5310" s="75" t="s">
        <v>109</v>
      </c>
      <c r="C5310" s="75" t="str">
        <f t="shared" si="82"/>
        <v>California Offshore Santa Maria Basin</v>
      </c>
      <c r="D5310" s="97" t="s">
        <v>342</v>
      </c>
      <c r="E5310" s="83" t="s">
        <v>297</v>
      </c>
      <c r="F5310" s="82">
        <v>24.266580080916658</v>
      </c>
      <c r="G5310" s="81">
        <v>0</v>
      </c>
      <c r="H5310" s="80">
        <v>0</v>
      </c>
    </row>
    <row r="5311" spans="2:8" x14ac:dyDescent="0.6">
      <c r="B5311" s="75" t="s">
        <v>109</v>
      </c>
      <c r="C5311" s="75" t="str">
        <f t="shared" si="82"/>
        <v>California Offshore Santa Maria Basin</v>
      </c>
      <c r="D5311" s="97" t="s">
        <v>342</v>
      </c>
      <c r="E5311" s="83" t="s">
        <v>296</v>
      </c>
      <c r="F5311" s="82">
        <v>29.107896097099989</v>
      </c>
      <c r="G5311" s="81">
        <v>0</v>
      </c>
      <c r="H5311" s="80">
        <v>0</v>
      </c>
    </row>
    <row r="5312" spans="2:8" x14ac:dyDescent="0.6">
      <c r="B5312" s="75" t="s">
        <v>109</v>
      </c>
      <c r="C5312" s="75" t="str">
        <f t="shared" si="82"/>
        <v>California Offshore Santa Maria Basin</v>
      </c>
      <c r="D5312" s="97" t="s">
        <v>342</v>
      </c>
      <c r="E5312" s="83" t="s">
        <v>295</v>
      </c>
      <c r="F5312" s="82">
        <v>29.11789609709999</v>
      </c>
      <c r="G5312" s="81">
        <v>0</v>
      </c>
      <c r="H5312" s="80">
        <v>0</v>
      </c>
    </row>
    <row r="5313" spans="2:8" x14ac:dyDescent="0.6">
      <c r="B5313" s="75" t="s">
        <v>109</v>
      </c>
      <c r="C5313" s="75" t="str">
        <f t="shared" si="82"/>
        <v>California Offshore Santa Maria Basin</v>
      </c>
      <c r="D5313" s="97" t="s">
        <v>342</v>
      </c>
      <c r="E5313" s="83" t="s">
        <v>294</v>
      </c>
      <c r="F5313" s="82">
        <v>33.959212113283321</v>
      </c>
      <c r="G5313" s="81">
        <v>0</v>
      </c>
      <c r="H5313" s="80">
        <v>0</v>
      </c>
    </row>
    <row r="5314" spans="2:8" x14ac:dyDescent="0.6">
      <c r="B5314" s="75" t="s">
        <v>109</v>
      </c>
      <c r="C5314" s="75" t="str">
        <f t="shared" si="82"/>
        <v>California Offshore Santa Maria Basin</v>
      </c>
      <c r="D5314" s="97" t="s">
        <v>342</v>
      </c>
      <c r="E5314" s="83" t="s">
        <v>293</v>
      </c>
      <c r="F5314" s="82">
        <v>33.969212113283319</v>
      </c>
      <c r="G5314" s="81">
        <v>0</v>
      </c>
      <c r="H5314" s="80">
        <v>0</v>
      </c>
    </row>
    <row r="5315" spans="2:8" x14ac:dyDescent="0.6">
      <c r="B5315" s="75" t="s">
        <v>109</v>
      </c>
      <c r="C5315" s="75" t="str">
        <f t="shared" si="82"/>
        <v>California Offshore Santa Maria Basin</v>
      </c>
      <c r="D5315" s="97" t="s">
        <v>342</v>
      </c>
      <c r="E5315" s="83" t="s">
        <v>292</v>
      </c>
      <c r="F5315" s="82">
        <v>38.810528129466647</v>
      </c>
      <c r="G5315" s="81">
        <v>0</v>
      </c>
      <c r="H5315" s="80">
        <v>0</v>
      </c>
    </row>
    <row r="5316" spans="2:8" x14ac:dyDescent="0.6">
      <c r="B5316" s="75" t="s">
        <v>109</v>
      </c>
      <c r="C5316" s="75" t="str">
        <f t="shared" si="82"/>
        <v>California Offshore Santa Maria Basin</v>
      </c>
      <c r="D5316" s="97" t="s">
        <v>342</v>
      </c>
      <c r="E5316" s="83" t="s">
        <v>291</v>
      </c>
      <c r="F5316" s="82">
        <v>38.820528129466645</v>
      </c>
      <c r="G5316" s="81">
        <v>0</v>
      </c>
      <c r="H5316" s="80">
        <v>0</v>
      </c>
    </row>
    <row r="5317" spans="2:8" x14ac:dyDescent="0.6">
      <c r="B5317" s="75" t="s">
        <v>109</v>
      </c>
      <c r="C5317" s="75" t="str">
        <f t="shared" ref="C5317:C5380" si="83">IF(D5317="",C5316,D5317)</f>
        <v>California Offshore Santa Maria Basin</v>
      </c>
      <c r="D5317" s="97" t="s">
        <v>342</v>
      </c>
      <c r="E5317" s="83" t="s">
        <v>290</v>
      </c>
      <c r="F5317" s="82">
        <v>43.66184414564998</v>
      </c>
      <c r="G5317" s="81">
        <v>0</v>
      </c>
      <c r="H5317" s="80">
        <v>0</v>
      </c>
    </row>
    <row r="5318" spans="2:8" x14ac:dyDescent="0.6">
      <c r="B5318" s="75" t="s">
        <v>109</v>
      </c>
      <c r="C5318" s="75" t="str">
        <f t="shared" si="83"/>
        <v>California Offshore Santa Maria Basin</v>
      </c>
      <c r="D5318" s="97" t="s">
        <v>342</v>
      </c>
      <c r="E5318" s="83" t="s">
        <v>289</v>
      </c>
      <c r="F5318" s="82">
        <v>43.671844145649978</v>
      </c>
      <c r="G5318" s="81">
        <v>0</v>
      </c>
      <c r="H5318" s="80">
        <v>0</v>
      </c>
    </row>
    <row r="5319" spans="2:8" x14ac:dyDescent="0.6">
      <c r="B5319" s="75" t="s">
        <v>109</v>
      </c>
      <c r="C5319" s="75" t="str">
        <f t="shared" si="83"/>
        <v>California Offshore Santa Maria Basin</v>
      </c>
      <c r="D5319" s="97" t="s">
        <v>342</v>
      </c>
      <c r="E5319" s="83" t="s">
        <v>288</v>
      </c>
      <c r="F5319" s="82">
        <v>48.513160161833312</v>
      </c>
      <c r="G5319" s="81">
        <v>0</v>
      </c>
      <c r="H5319" s="80">
        <v>0</v>
      </c>
    </row>
    <row r="5320" spans="2:8" x14ac:dyDescent="0.6">
      <c r="B5320" s="75" t="s">
        <v>109</v>
      </c>
      <c r="C5320" s="75" t="str">
        <f t="shared" si="83"/>
        <v>California Offshore Santa Maria Basin</v>
      </c>
      <c r="D5320" s="97" t="s">
        <v>342</v>
      </c>
      <c r="E5320" s="83" t="s">
        <v>287</v>
      </c>
      <c r="F5320" s="82">
        <v>48.52316016183331</v>
      </c>
      <c r="G5320" s="81">
        <v>0</v>
      </c>
      <c r="H5320" s="80">
        <v>0</v>
      </c>
    </row>
    <row r="5321" spans="2:8" x14ac:dyDescent="0.6">
      <c r="B5321" s="75" t="s">
        <v>109</v>
      </c>
      <c r="C5321" s="75" t="str">
        <f t="shared" si="83"/>
        <v>California Offshore Santa Maria Basin</v>
      </c>
      <c r="D5321" s="97" t="s">
        <v>342</v>
      </c>
      <c r="E5321" s="83" t="s">
        <v>286</v>
      </c>
      <c r="F5321" s="82">
        <v>53.364476178016645</v>
      </c>
      <c r="G5321" s="81">
        <v>0</v>
      </c>
      <c r="H5321" s="80">
        <v>0</v>
      </c>
    </row>
    <row r="5322" spans="2:8" x14ac:dyDescent="0.6">
      <c r="B5322" s="75" t="s">
        <v>109</v>
      </c>
      <c r="C5322" s="75" t="str">
        <f t="shared" si="83"/>
        <v>California Offshore Santa Maria Basin</v>
      </c>
      <c r="D5322" s="97" t="s">
        <v>342</v>
      </c>
      <c r="E5322" s="83" t="s">
        <v>285</v>
      </c>
      <c r="F5322" s="82">
        <v>53.374476178016643</v>
      </c>
      <c r="G5322" s="81">
        <v>0</v>
      </c>
      <c r="H5322" s="80">
        <v>0</v>
      </c>
    </row>
    <row r="5323" spans="2:8" x14ac:dyDescent="0.6">
      <c r="B5323" s="75" t="s">
        <v>109</v>
      </c>
      <c r="C5323" s="75" t="str">
        <f t="shared" si="83"/>
        <v>California Offshore Santa Maria Basin</v>
      </c>
      <c r="D5323" s="97" t="s">
        <v>342</v>
      </c>
      <c r="E5323" s="83" t="s">
        <v>284</v>
      </c>
      <c r="F5323" s="82">
        <v>58.215792194199977</v>
      </c>
      <c r="G5323" s="81">
        <v>0</v>
      </c>
      <c r="H5323" s="80">
        <v>0</v>
      </c>
    </row>
    <row r="5324" spans="2:8" ht="13.75" thickBot="1" x14ac:dyDescent="0.75">
      <c r="B5324" s="75" t="s">
        <v>109</v>
      </c>
      <c r="C5324" s="75" t="str">
        <f t="shared" si="83"/>
        <v>California Offshore Santa Maria Basin</v>
      </c>
      <c r="D5324" s="98" t="s">
        <v>342</v>
      </c>
      <c r="E5324" s="79" t="s">
        <v>282</v>
      </c>
      <c r="F5324" s="78">
        <v>58.225792194199975</v>
      </c>
      <c r="G5324" s="77">
        <v>0</v>
      </c>
      <c r="H5324" s="76">
        <v>0</v>
      </c>
    </row>
    <row r="5325" spans="2:8" x14ac:dyDescent="0.6">
      <c r="B5325" s="75" t="s">
        <v>109</v>
      </c>
      <c r="C5325" s="75" t="str">
        <f t="shared" si="83"/>
        <v>California Offshore Los Angeles Basin</v>
      </c>
      <c r="D5325" s="96" t="s">
        <v>341</v>
      </c>
      <c r="E5325" s="87" t="s">
        <v>320</v>
      </c>
      <c r="F5325" s="86">
        <v>-29.107896097099989</v>
      </c>
      <c r="G5325" s="85">
        <v>0</v>
      </c>
      <c r="H5325" s="84">
        <v>0</v>
      </c>
    </row>
    <row r="5326" spans="2:8" x14ac:dyDescent="0.6">
      <c r="B5326" s="75" t="s">
        <v>109</v>
      </c>
      <c r="C5326" s="75" t="str">
        <f t="shared" si="83"/>
        <v>California Offshore Los Angeles Basin</v>
      </c>
      <c r="D5326" s="97" t="s">
        <v>341</v>
      </c>
      <c r="E5326" s="83" t="s">
        <v>319</v>
      </c>
      <c r="F5326" s="82">
        <v>-29.097896097099987</v>
      </c>
      <c r="G5326" s="81">
        <v>0</v>
      </c>
      <c r="H5326" s="80">
        <v>0</v>
      </c>
    </row>
    <row r="5327" spans="2:8" x14ac:dyDescent="0.6">
      <c r="B5327" s="75" t="s">
        <v>109</v>
      </c>
      <c r="C5327" s="75" t="str">
        <f t="shared" si="83"/>
        <v>California Offshore Los Angeles Basin</v>
      </c>
      <c r="D5327" s="97" t="s">
        <v>341</v>
      </c>
      <c r="E5327" s="83" t="s">
        <v>318</v>
      </c>
      <c r="F5327" s="82">
        <v>-24.256580080916656</v>
      </c>
      <c r="G5327" s="81">
        <v>0</v>
      </c>
      <c r="H5327" s="80">
        <v>0</v>
      </c>
    </row>
    <row r="5328" spans="2:8" x14ac:dyDescent="0.6">
      <c r="B5328" s="75" t="s">
        <v>109</v>
      </c>
      <c r="C5328" s="75" t="str">
        <f t="shared" si="83"/>
        <v>California Offshore Los Angeles Basin</v>
      </c>
      <c r="D5328" s="97" t="s">
        <v>341</v>
      </c>
      <c r="E5328" s="83" t="s">
        <v>317</v>
      </c>
      <c r="F5328" s="82">
        <v>-24.246580080916655</v>
      </c>
      <c r="G5328" s="81">
        <v>0</v>
      </c>
      <c r="H5328" s="80">
        <v>0</v>
      </c>
    </row>
    <row r="5329" spans="2:8" x14ac:dyDescent="0.6">
      <c r="B5329" s="75" t="s">
        <v>109</v>
      </c>
      <c r="C5329" s="75" t="str">
        <f t="shared" si="83"/>
        <v>California Offshore Los Angeles Basin</v>
      </c>
      <c r="D5329" s="97" t="s">
        <v>341</v>
      </c>
      <c r="E5329" s="83" t="s">
        <v>316</v>
      </c>
      <c r="F5329" s="82">
        <v>-19.405264064733323</v>
      </c>
      <c r="G5329" s="81">
        <v>0</v>
      </c>
      <c r="H5329" s="80">
        <v>0</v>
      </c>
    </row>
    <row r="5330" spans="2:8" x14ac:dyDescent="0.6">
      <c r="B5330" s="75" t="s">
        <v>109</v>
      </c>
      <c r="C5330" s="75" t="str">
        <f t="shared" si="83"/>
        <v>California Offshore Los Angeles Basin</v>
      </c>
      <c r="D5330" s="97" t="s">
        <v>341</v>
      </c>
      <c r="E5330" s="83" t="s">
        <v>315</v>
      </c>
      <c r="F5330" s="82">
        <v>-19.395264064733322</v>
      </c>
      <c r="G5330" s="81">
        <v>0</v>
      </c>
      <c r="H5330" s="80">
        <v>0</v>
      </c>
    </row>
    <row r="5331" spans="2:8" x14ac:dyDescent="0.6">
      <c r="B5331" s="75" t="s">
        <v>109</v>
      </c>
      <c r="C5331" s="75" t="str">
        <f t="shared" si="83"/>
        <v>California Offshore Los Angeles Basin</v>
      </c>
      <c r="D5331" s="97" t="s">
        <v>341</v>
      </c>
      <c r="E5331" s="83" t="s">
        <v>314</v>
      </c>
      <c r="F5331" s="82">
        <v>-14.553948048549994</v>
      </c>
      <c r="G5331" s="81">
        <v>0</v>
      </c>
      <c r="H5331" s="80">
        <v>0</v>
      </c>
    </row>
    <row r="5332" spans="2:8" x14ac:dyDescent="0.6">
      <c r="B5332" s="75" t="s">
        <v>109</v>
      </c>
      <c r="C5332" s="75" t="str">
        <f t="shared" si="83"/>
        <v>California Offshore Los Angeles Basin</v>
      </c>
      <c r="D5332" s="97" t="s">
        <v>341</v>
      </c>
      <c r="E5332" s="83" t="s">
        <v>313</v>
      </c>
      <c r="F5332" s="82">
        <v>-14.543948048549995</v>
      </c>
      <c r="G5332" s="81">
        <v>0</v>
      </c>
      <c r="H5332" s="80">
        <v>0</v>
      </c>
    </row>
    <row r="5333" spans="2:8" x14ac:dyDescent="0.6">
      <c r="B5333" s="75" t="s">
        <v>109</v>
      </c>
      <c r="C5333" s="75" t="str">
        <f t="shared" si="83"/>
        <v>California Offshore Los Angeles Basin</v>
      </c>
      <c r="D5333" s="97" t="s">
        <v>341</v>
      </c>
      <c r="E5333" s="83" t="s">
        <v>312</v>
      </c>
      <c r="F5333" s="82">
        <v>-9.7026320323666617</v>
      </c>
      <c r="G5333" s="81">
        <v>0</v>
      </c>
      <c r="H5333" s="80">
        <v>0</v>
      </c>
    </row>
    <row r="5334" spans="2:8" x14ac:dyDescent="0.6">
      <c r="B5334" s="75" t="s">
        <v>109</v>
      </c>
      <c r="C5334" s="75" t="str">
        <f t="shared" si="83"/>
        <v>California Offshore Los Angeles Basin</v>
      </c>
      <c r="D5334" s="97" t="s">
        <v>341</v>
      </c>
      <c r="E5334" s="83" t="s">
        <v>311</v>
      </c>
      <c r="F5334" s="82">
        <v>-9.6926320323666619</v>
      </c>
      <c r="G5334" s="81">
        <v>0</v>
      </c>
      <c r="H5334" s="80">
        <v>0</v>
      </c>
    </row>
    <row r="5335" spans="2:8" x14ac:dyDescent="0.6">
      <c r="B5335" s="75" t="s">
        <v>109</v>
      </c>
      <c r="C5335" s="75" t="str">
        <f t="shared" si="83"/>
        <v>California Offshore Los Angeles Basin</v>
      </c>
      <c r="D5335" s="97" t="s">
        <v>341</v>
      </c>
      <c r="E5335" s="83" t="s">
        <v>310</v>
      </c>
      <c r="F5335" s="82">
        <v>-4.8513160161833309</v>
      </c>
      <c r="G5335" s="81">
        <v>0</v>
      </c>
      <c r="H5335" s="80">
        <v>0</v>
      </c>
    </row>
    <row r="5336" spans="2:8" x14ac:dyDescent="0.6">
      <c r="B5336" s="75" t="s">
        <v>109</v>
      </c>
      <c r="C5336" s="75" t="str">
        <f t="shared" si="83"/>
        <v>California Offshore Los Angeles Basin</v>
      </c>
      <c r="D5336" s="97" t="s">
        <v>341</v>
      </c>
      <c r="E5336" s="83" t="s">
        <v>309</v>
      </c>
      <c r="F5336" s="82">
        <v>-4.8413160161833311</v>
      </c>
      <c r="G5336" s="81">
        <v>0</v>
      </c>
      <c r="H5336" s="80">
        <v>0</v>
      </c>
    </row>
    <row r="5337" spans="2:8" x14ac:dyDescent="0.6">
      <c r="B5337" s="75" t="s">
        <v>109</v>
      </c>
      <c r="C5337" s="75" t="str">
        <f t="shared" si="83"/>
        <v>California Offshore Los Angeles Basin</v>
      </c>
      <c r="D5337" s="97" t="s">
        <v>341</v>
      </c>
      <c r="E5337" s="83" t="s">
        <v>308</v>
      </c>
      <c r="F5337" s="82">
        <v>0</v>
      </c>
      <c r="G5337" s="81">
        <v>0</v>
      </c>
      <c r="H5337" s="80">
        <v>0</v>
      </c>
    </row>
    <row r="5338" spans="2:8" x14ac:dyDescent="0.6">
      <c r="B5338" s="75" t="s">
        <v>109</v>
      </c>
      <c r="C5338" s="75" t="str">
        <f t="shared" si="83"/>
        <v>California Offshore Los Angeles Basin</v>
      </c>
      <c r="D5338" s="97" t="s">
        <v>341</v>
      </c>
      <c r="E5338" s="83" t="s">
        <v>307</v>
      </c>
      <c r="F5338" s="82">
        <v>0.01</v>
      </c>
      <c r="G5338" s="81">
        <v>0</v>
      </c>
      <c r="H5338" s="80">
        <v>0</v>
      </c>
    </row>
    <row r="5339" spans="2:8" x14ac:dyDescent="0.6">
      <c r="B5339" s="75" t="s">
        <v>109</v>
      </c>
      <c r="C5339" s="75" t="str">
        <f t="shared" si="83"/>
        <v>California Offshore Los Angeles Basin</v>
      </c>
      <c r="D5339" s="97" t="s">
        <v>341</v>
      </c>
      <c r="E5339" s="83" t="s">
        <v>306</v>
      </c>
      <c r="F5339" s="82">
        <v>4.8513160161833309</v>
      </c>
      <c r="G5339" s="81">
        <v>0</v>
      </c>
      <c r="H5339" s="80">
        <v>0</v>
      </c>
    </row>
    <row r="5340" spans="2:8" x14ac:dyDescent="0.6">
      <c r="B5340" s="75" t="s">
        <v>109</v>
      </c>
      <c r="C5340" s="75" t="str">
        <f t="shared" si="83"/>
        <v>California Offshore Los Angeles Basin</v>
      </c>
      <c r="D5340" s="97" t="s">
        <v>341</v>
      </c>
      <c r="E5340" s="83" t="s">
        <v>305</v>
      </c>
      <c r="F5340" s="82">
        <v>4.8613160161833306</v>
      </c>
      <c r="G5340" s="81">
        <v>8.9981278624820421E-9</v>
      </c>
      <c r="H5340" s="80">
        <v>4.4990639312410216E-7</v>
      </c>
    </row>
    <row r="5341" spans="2:8" x14ac:dyDescent="0.6">
      <c r="B5341" s="75" t="s">
        <v>109</v>
      </c>
      <c r="C5341" s="75" t="str">
        <f t="shared" si="83"/>
        <v>California Offshore Los Angeles Basin</v>
      </c>
      <c r="D5341" s="97" t="s">
        <v>341</v>
      </c>
      <c r="E5341" s="83" t="s">
        <v>304</v>
      </c>
      <c r="F5341" s="82">
        <v>9.7026320323666617</v>
      </c>
      <c r="G5341" s="81">
        <v>0</v>
      </c>
      <c r="H5341" s="80">
        <v>0</v>
      </c>
    </row>
    <row r="5342" spans="2:8" x14ac:dyDescent="0.6">
      <c r="B5342" s="75" t="s">
        <v>109</v>
      </c>
      <c r="C5342" s="75" t="str">
        <f t="shared" si="83"/>
        <v>California Offshore Los Angeles Basin</v>
      </c>
      <c r="D5342" s="97" t="s">
        <v>341</v>
      </c>
      <c r="E5342" s="83" t="s">
        <v>303</v>
      </c>
      <c r="F5342" s="82">
        <v>9.7126320323666615</v>
      </c>
      <c r="G5342" s="81">
        <v>0</v>
      </c>
      <c r="H5342" s="80">
        <v>0</v>
      </c>
    </row>
    <row r="5343" spans="2:8" x14ac:dyDescent="0.6">
      <c r="B5343" s="75" t="s">
        <v>109</v>
      </c>
      <c r="C5343" s="75" t="str">
        <f t="shared" si="83"/>
        <v>California Offshore Los Angeles Basin</v>
      </c>
      <c r="D5343" s="97" t="s">
        <v>341</v>
      </c>
      <c r="E5343" s="83" t="s">
        <v>302</v>
      </c>
      <c r="F5343" s="82">
        <v>14.553948048549994</v>
      </c>
      <c r="G5343" s="81">
        <v>0</v>
      </c>
      <c r="H5343" s="80">
        <v>0</v>
      </c>
    </row>
    <row r="5344" spans="2:8" x14ac:dyDescent="0.6">
      <c r="B5344" s="75" t="s">
        <v>109</v>
      </c>
      <c r="C5344" s="75" t="str">
        <f t="shared" si="83"/>
        <v>California Offshore Los Angeles Basin</v>
      </c>
      <c r="D5344" s="97" t="s">
        <v>341</v>
      </c>
      <c r="E5344" s="83" t="s">
        <v>301</v>
      </c>
      <c r="F5344" s="82">
        <v>14.563948048549994</v>
      </c>
      <c r="G5344" s="81">
        <v>0.47421124787931229</v>
      </c>
      <c r="H5344" s="80">
        <v>23.710562393965613</v>
      </c>
    </row>
    <row r="5345" spans="2:8" x14ac:dyDescent="0.6">
      <c r="B5345" s="75" t="s">
        <v>109</v>
      </c>
      <c r="C5345" s="75" t="str">
        <f t="shared" si="83"/>
        <v>California Offshore Los Angeles Basin</v>
      </c>
      <c r="D5345" s="97" t="s">
        <v>341</v>
      </c>
      <c r="E5345" s="83" t="s">
        <v>300</v>
      </c>
      <c r="F5345" s="82">
        <v>19.405264064733323</v>
      </c>
      <c r="G5345" s="81">
        <v>0</v>
      </c>
      <c r="H5345" s="80">
        <v>0</v>
      </c>
    </row>
    <row r="5346" spans="2:8" x14ac:dyDescent="0.6">
      <c r="B5346" s="75" t="s">
        <v>109</v>
      </c>
      <c r="C5346" s="75" t="str">
        <f t="shared" si="83"/>
        <v>California Offshore Los Angeles Basin</v>
      </c>
      <c r="D5346" s="97" t="s">
        <v>341</v>
      </c>
      <c r="E5346" s="83" t="s">
        <v>299</v>
      </c>
      <c r="F5346" s="82">
        <v>19.415264064733325</v>
      </c>
      <c r="G5346" s="81">
        <v>0.22825372684422349</v>
      </c>
      <c r="H5346" s="80">
        <v>11.412686342211176</v>
      </c>
    </row>
    <row r="5347" spans="2:8" x14ac:dyDescent="0.6">
      <c r="B5347" s="75" t="s">
        <v>109</v>
      </c>
      <c r="C5347" s="75" t="str">
        <f t="shared" si="83"/>
        <v>California Offshore Los Angeles Basin</v>
      </c>
      <c r="D5347" s="97" t="s">
        <v>341</v>
      </c>
      <c r="E5347" s="83" t="s">
        <v>298</v>
      </c>
      <c r="F5347" s="82">
        <v>24.256580080916656</v>
      </c>
      <c r="G5347" s="81">
        <v>0</v>
      </c>
      <c r="H5347" s="80">
        <v>0</v>
      </c>
    </row>
    <row r="5348" spans="2:8" x14ac:dyDescent="0.6">
      <c r="B5348" s="75" t="s">
        <v>109</v>
      </c>
      <c r="C5348" s="75" t="str">
        <f t="shared" si="83"/>
        <v>California Offshore Los Angeles Basin</v>
      </c>
      <c r="D5348" s="97" t="s">
        <v>341</v>
      </c>
      <c r="E5348" s="83" t="s">
        <v>297</v>
      </c>
      <c r="F5348" s="82">
        <v>24.266580080916658</v>
      </c>
      <c r="G5348" s="81">
        <v>0</v>
      </c>
      <c r="H5348" s="80">
        <v>0</v>
      </c>
    </row>
    <row r="5349" spans="2:8" x14ac:dyDescent="0.6">
      <c r="B5349" s="75" t="s">
        <v>109</v>
      </c>
      <c r="C5349" s="75" t="str">
        <f t="shared" si="83"/>
        <v>California Offshore Los Angeles Basin</v>
      </c>
      <c r="D5349" s="97" t="s">
        <v>341</v>
      </c>
      <c r="E5349" s="83" t="s">
        <v>296</v>
      </c>
      <c r="F5349" s="82">
        <v>29.107896097099989</v>
      </c>
      <c r="G5349" s="81">
        <v>0</v>
      </c>
      <c r="H5349" s="80">
        <v>0</v>
      </c>
    </row>
    <row r="5350" spans="2:8" x14ac:dyDescent="0.6">
      <c r="B5350" s="75" t="s">
        <v>109</v>
      </c>
      <c r="C5350" s="75" t="str">
        <f t="shared" si="83"/>
        <v>California Offshore Los Angeles Basin</v>
      </c>
      <c r="D5350" s="97" t="s">
        <v>341</v>
      </c>
      <c r="E5350" s="83" t="s">
        <v>295</v>
      </c>
      <c r="F5350" s="82">
        <v>29.11789609709999</v>
      </c>
      <c r="G5350" s="81">
        <v>0</v>
      </c>
      <c r="H5350" s="80">
        <v>0</v>
      </c>
    </row>
    <row r="5351" spans="2:8" x14ac:dyDescent="0.6">
      <c r="B5351" s="75" t="s">
        <v>109</v>
      </c>
      <c r="C5351" s="75" t="str">
        <f t="shared" si="83"/>
        <v>California Offshore Los Angeles Basin</v>
      </c>
      <c r="D5351" s="97" t="s">
        <v>341</v>
      </c>
      <c r="E5351" s="83" t="s">
        <v>294</v>
      </c>
      <c r="F5351" s="82">
        <v>33.959212113283321</v>
      </c>
      <c r="G5351" s="81">
        <v>0</v>
      </c>
      <c r="H5351" s="80">
        <v>0</v>
      </c>
    </row>
    <row r="5352" spans="2:8" x14ac:dyDescent="0.6">
      <c r="B5352" s="75" t="s">
        <v>109</v>
      </c>
      <c r="C5352" s="75" t="str">
        <f t="shared" si="83"/>
        <v>California Offshore Los Angeles Basin</v>
      </c>
      <c r="D5352" s="97" t="s">
        <v>341</v>
      </c>
      <c r="E5352" s="83" t="s">
        <v>293</v>
      </c>
      <c r="F5352" s="82">
        <v>33.969212113283319</v>
      </c>
      <c r="G5352" s="81">
        <v>0</v>
      </c>
      <c r="H5352" s="80">
        <v>0</v>
      </c>
    </row>
    <row r="5353" spans="2:8" x14ac:dyDescent="0.6">
      <c r="B5353" s="75" t="s">
        <v>109</v>
      </c>
      <c r="C5353" s="75" t="str">
        <f t="shared" si="83"/>
        <v>California Offshore Los Angeles Basin</v>
      </c>
      <c r="D5353" s="97" t="s">
        <v>341</v>
      </c>
      <c r="E5353" s="83" t="s">
        <v>292</v>
      </c>
      <c r="F5353" s="82">
        <v>38.810528129466647</v>
      </c>
      <c r="G5353" s="81">
        <v>0</v>
      </c>
      <c r="H5353" s="80">
        <v>0</v>
      </c>
    </row>
    <row r="5354" spans="2:8" x14ac:dyDescent="0.6">
      <c r="B5354" s="75" t="s">
        <v>109</v>
      </c>
      <c r="C5354" s="75" t="str">
        <f t="shared" si="83"/>
        <v>California Offshore Los Angeles Basin</v>
      </c>
      <c r="D5354" s="97" t="s">
        <v>341</v>
      </c>
      <c r="E5354" s="83" t="s">
        <v>291</v>
      </c>
      <c r="F5354" s="82">
        <v>38.820528129466645</v>
      </c>
      <c r="G5354" s="81">
        <v>0</v>
      </c>
      <c r="H5354" s="80">
        <v>0</v>
      </c>
    </row>
    <row r="5355" spans="2:8" x14ac:dyDescent="0.6">
      <c r="B5355" s="75" t="s">
        <v>109</v>
      </c>
      <c r="C5355" s="75" t="str">
        <f t="shared" si="83"/>
        <v>California Offshore Los Angeles Basin</v>
      </c>
      <c r="D5355" s="97" t="s">
        <v>341</v>
      </c>
      <c r="E5355" s="83" t="s">
        <v>290</v>
      </c>
      <c r="F5355" s="82">
        <v>43.66184414564998</v>
      </c>
      <c r="G5355" s="81">
        <v>0</v>
      </c>
      <c r="H5355" s="80">
        <v>0</v>
      </c>
    </row>
    <row r="5356" spans="2:8" x14ac:dyDescent="0.6">
      <c r="B5356" s="75" t="s">
        <v>109</v>
      </c>
      <c r="C5356" s="75" t="str">
        <f t="shared" si="83"/>
        <v>California Offshore Los Angeles Basin</v>
      </c>
      <c r="D5356" s="97" t="s">
        <v>341</v>
      </c>
      <c r="E5356" s="83" t="s">
        <v>289</v>
      </c>
      <c r="F5356" s="82">
        <v>43.671844145649978</v>
      </c>
      <c r="G5356" s="81">
        <v>0</v>
      </c>
      <c r="H5356" s="80">
        <v>0</v>
      </c>
    </row>
    <row r="5357" spans="2:8" x14ac:dyDescent="0.6">
      <c r="B5357" s="75" t="s">
        <v>109</v>
      </c>
      <c r="C5357" s="75" t="str">
        <f t="shared" si="83"/>
        <v>California Offshore Los Angeles Basin</v>
      </c>
      <c r="D5357" s="97" t="s">
        <v>341</v>
      </c>
      <c r="E5357" s="83" t="s">
        <v>288</v>
      </c>
      <c r="F5357" s="82">
        <v>48.513160161833312</v>
      </c>
      <c r="G5357" s="81">
        <v>0</v>
      </c>
      <c r="H5357" s="80">
        <v>0</v>
      </c>
    </row>
    <row r="5358" spans="2:8" x14ac:dyDescent="0.6">
      <c r="B5358" s="75" t="s">
        <v>109</v>
      </c>
      <c r="C5358" s="75" t="str">
        <f t="shared" si="83"/>
        <v>California Offshore Los Angeles Basin</v>
      </c>
      <c r="D5358" s="97" t="s">
        <v>341</v>
      </c>
      <c r="E5358" s="83" t="s">
        <v>287</v>
      </c>
      <c r="F5358" s="82">
        <v>48.52316016183331</v>
      </c>
      <c r="G5358" s="81">
        <v>0</v>
      </c>
      <c r="H5358" s="80">
        <v>0</v>
      </c>
    </row>
    <row r="5359" spans="2:8" x14ac:dyDescent="0.6">
      <c r="B5359" s="75" t="s">
        <v>109</v>
      </c>
      <c r="C5359" s="75" t="str">
        <f t="shared" si="83"/>
        <v>California Offshore Los Angeles Basin</v>
      </c>
      <c r="D5359" s="97" t="s">
        <v>341</v>
      </c>
      <c r="E5359" s="83" t="s">
        <v>286</v>
      </c>
      <c r="F5359" s="82">
        <v>53.364476178016645</v>
      </c>
      <c r="G5359" s="81">
        <v>0</v>
      </c>
      <c r="H5359" s="80">
        <v>0</v>
      </c>
    </row>
    <row r="5360" spans="2:8" x14ac:dyDescent="0.6">
      <c r="B5360" s="75" t="s">
        <v>109</v>
      </c>
      <c r="C5360" s="75" t="str">
        <f t="shared" si="83"/>
        <v>California Offshore Los Angeles Basin</v>
      </c>
      <c r="D5360" s="97" t="s">
        <v>341</v>
      </c>
      <c r="E5360" s="83" t="s">
        <v>285</v>
      </c>
      <c r="F5360" s="82">
        <v>53.374476178016643</v>
      </c>
      <c r="G5360" s="81">
        <v>0</v>
      </c>
      <c r="H5360" s="80">
        <v>0</v>
      </c>
    </row>
    <row r="5361" spans="2:8" x14ac:dyDescent="0.6">
      <c r="B5361" s="75" t="s">
        <v>109</v>
      </c>
      <c r="C5361" s="75" t="str">
        <f t="shared" si="83"/>
        <v>California Offshore Los Angeles Basin</v>
      </c>
      <c r="D5361" s="97" t="s">
        <v>341</v>
      </c>
      <c r="E5361" s="83" t="s">
        <v>284</v>
      </c>
      <c r="F5361" s="82">
        <v>58.215792194199977</v>
      </c>
      <c r="G5361" s="81">
        <v>0</v>
      </c>
      <c r="H5361" s="80">
        <v>0</v>
      </c>
    </row>
    <row r="5362" spans="2:8" ht="13.75" thickBot="1" x14ac:dyDescent="0.75">
      <c r="B5362" s="75" t="s">
        <v>109</v>
      </c>
      <c r="C5362" s="75" t="str">
        <f t="shared" si="83"/>
        <v>California Offshore Los Angeles Basin</v>
      </c>
      <c r="D5362" s="98" t="s">
        <v>341</v>
      </c>
      <c r="E5362" s="79" t="s">
        <v>282</v>
      </c>
      <c r="F5362" s="78">
        <v>58.225792194199975</v>
      </c>
      <c r="G5362" s="77">
        <v>0</v>
      </c>
      <c r="H5362" s="76">
        <v>0</v>
      </c>
    </row>
    <row r="5363" spans="2:8" x14ac:dyDescent="0.6">
      <c r="B5363" s="75">
        <v>0</v>
      </c>
      <c r="C5363" s="75" t="str">
        <f t="shared" si="83"/>
        <v>WA/OR Fed Pacific Coast Offshore</v>
      </c>
      <c r="D5363" s="96" t="s">
        <v>340</v>
      </c>
      <c r="E5363" s="87" t="s">
        <v>320</v>
      </c>
      <c r="F5363" s="86">
        <v>-29.107896097099989</v>
      </c>
      <c r="G5363" s="85">
        <v>0</v>
      </c>
      <c r="H5363" s="84">
        <v>0</v>
      </c>
    </row>
    <row r="5364" spans="2:8" x14ac:dyDescent="0.6">
      <c r="B5364" s="75">
        <v>0</v>
      </c>
      <c r="C5364" s="75" t="str">
        <f t="shared" si="83"/>
        <v>WA/OR Fed Pacific Coast Offshore</v>
      </c>
      <c r="D5364" s="97" t="s">
        <v>340</v>
      </c>
      <c r="E5364" s="83" t="s">
        <v>319</v>
      </c>
      <c r="F5364" s="82">
        <v>-29.097896097099987</v>
      </c>
      <c r="G5364" s="81">
        <v>0</v>
      </c>
      <c r="H5364" s="80">
        <v>0</v>
      </c>
    </row>
    <row r="5365" spans="2:8" x14ac:dyDescent="0.6">
      <c r="B5365" s="75">
        <v>0</v>
      </c>
      <c r="C5365" s="75" t="str">
        <f t="shared" si="83"/>
        <v>WA/OR Fed Pacific Coast Offshore</v>
      </c>
      <c r="D5365" s="97" t="s">
        <v>340</v>
      </c>
      <c r="E5365" s="83" t="s">
        <v>318</v>
      </c>
      <c r="F5365" s="82">
        <v>-24.256580080916656</v>
      </c>
      <c r="G5365" s="81">
        <v>0</v>
      </c>
      <c r="H5365" s="80">
        <v>0</v>
      </c>
    </row>
    <row r="5366" spans="2:8" x14ac:dyDescent="0.6">
      <c r="B5366" s="75">
        <v>0</v>
      </c>
      <c r="C5366" s="75" t="str">
        <f t="shared" si="83"/>
        <v>WA/OR Fed Pacific Coast Offshore</v>
      </c>
      <c r="D5366" s="97" t="s">
        <v>340</v>
      </c>
      <c r="E5366" s="83" t="s">
        <v>317</v>
      </c>
      <c r="F5366" s="82">
        <v>-24.246580080916655</v>
      </c>
      <c r="G5366" s="81">
        <v>0</v>
      </c>
      <c r="H5366" s="80">
        <v>0</v>
      </c>
    </row>
    <row r="5367" spans="2:8" x14ac:dyDescent="0.6">
      <c r="B5367" s="75">
        <v>0</v>
      </c>
      <c r="C5367" s="75" t="str">
        <f t="shared" si="83"/>
        <v>WA/OR Fed Pacific Coast Offshore</v>
      </c>
      <c r="D5367" s="97" t="s">
        <v>340</v>
      </c>
      <c r="E5367" s="83" t="s">
        <v>316</v>
      </c>
      <c r="F5367" s="82">
        <v>-19.405264064733323</v>
      </c>
      <c r="G5367" s="81">
        <v>0</v>
      </c>
      <c r="H5367" s="80">
        <v>0</v>
      </c>
    </row>
    <row r="5368" spans="2:8" x14ac:dyDescent="0.6">
      <c r="B5368" s="75">
        <v>0</v>
      </c>
      <c r="C5368" s="75" t="str">
        <f t="shared" si="83"/>
        <v>WA/OR Fed Pacific Coast Offshore</v>
      </c>
      <c r="D5368" s="97" t="s">
        <v>340</v>
      </c>
      <c r="E5368" s="83" t="s">
        <v>315</v>
      </c>
      <c r="F5368" s="82">
        <v>-19.395264064733322</v>
      </c>
      <c r="G5368" s="81">
        <v>0</v>
      </c>
      <c r="H5368" s="80">
        <v>0</v>
      </c>
    </row>
    <row r="5369" spans="2:8" x14ac:dyDescent="0.6">
      <c r="B5369" s="75">
        <v>0</v>
      </c>
      <c r="C5369" s="75" t="str">
        <f t="shared" si="83"/>
        <v>WA/OR Fed Pacific Coast Offshore</v>
      </c>
      <c r="D5369" s="97" t="s">
        <v>340</v>
      </c>
      <c r="E5369" s="83" t="s">
        <v>314</v>
      </c>
      <c r="F5369" s="82">
        <v>-14.553948048549994</v>
      </c>
      <c r="G5369" s="81">
        <v>0</v>
      </c>
      <c r="H5369" s="80">
        <v>0</v>
      </c>
    </row>
    <row r="5370" spans="2:8" x14ac:dyDescent="0.6">
      <c r="B5370" s="75">
        <v>0</v>
      </c>
      <c r="C5370" s="75" t="str">
        <f t="shared" si="83"/>
        <v>WA/OR Fed Pacific Coast Offshore</v>
      </c>
      <c r="D5370" s="97" t="s">
        <v>340</v>
      </c>
      <c r="E5370" s="83" t="s">
        <v>313</v>
      </c>
      <c r="F5370" s="82">
        <v>-14.543948048549995</v>
      </c>
      <c r="G5370" s="81">
        <v>0</v>
      </c>
      <c r="H5370" s="80">
        <v>0</v>
      </c>
    </row>
    <row r="5371" spans="2:8" x14ac:dyDescent="0.6">
      <c r="B5371" s="75">
        <v>0</v>
      </c>
      <c r="C5371" s="75" t="str">
        <f t="shared" si="83"/>
        <v>WA/OR Fed Pacific Coast Offshore</v>
      </c>
      <c r="D5371" s="97" t="s">
        <v>340</v>
      </c>
      <c r="E5371" s="83" t="s">
        <v>312</v>
      </c>
      <c r="F5371" s="82">
        <v>-9.7026320323666617</v>
      </c>
      <c r="G5371" s="81">
        <v>0</v>
      </c>
      <c r="H5371" s="80">
        <v>0</v>
      </c>
    </row>
    <row r="5372" spans="2:8" x14ac:dyDescent="0.6">
      <c r="B5372" s="75">
        <v>0</v>
      </c>
      <c r="C5372" s="75" t="str">
        <f t="shared" si="83"/>
        <v>WA/OR Fed Pacific Coast Offshore</v>
      </c>
      <c r="D5372" s="97" t="s">
        <v>340</v>
      </c>
      <c r="E5372" s="83" t="s">
        <v>311</v>
      </c>
      <c r="F5372" s="82">
        <v>-9.6926320323666619</v>
      </c>
      <c r="G5372" s="81">
        <v>0</v>
      </c>
      <c r="H5372" s="80">
        <v>0</v>
      </c>
    </row>
    <row r="5373" spans="2:8" x14ac:dyDescent="0.6">
      <c r="B5373" s="75">
        <v>0</v>
      </c>
      <c r="C5373" s="75" t="str">
        <f t="shared" si="83"/>
        <v>WA/OR Fed Pacific Coast Offshore</v>
      </c>
      <c r="D5373" s="97" t="s">
        <v>340</v>
      </c>
      <c r="E5373" s="83" t="s">
        <v>310</v>
      </c>
      <c r="F5373" s="82">
        <v>-4.8513160161833309</v>
      </c>
      <c r="G5373" s="81">
        <v>0</v>
      </c>
      <c r="H5373" s="80">
        <v>0</v>
      </c>
    </row>
    <row r="5374" spans="2:8" x14ac:dyDescent="0.6">
      <c r="B5374" s="75">
        <v>0</v>
      </c>
      <c r="C5374" s="75" t="str">
        <f t="shared" si="83"/>
        <v>WA/OR Fed Pacific Coast Offshore</v>
      </c>
      <c r="D5374" s="97" t="s">
        <v>340</v>
      </c>
      <c r="E5374" s="83" t="s">
        <v>309</v>
      </c>
      <c r="F5374" s="82">
        <v>-4.8413160161833311</v>
      </c>
      <c r="G5374" s="81">
        <v>0</v>
      </c>
      <c r="H5374" s="80">
        <v>0</v>
      </c>
    </row>
    <row r="5375" spans="2:8" x14ac:dyDescent="0.6">
      <c r="B5375" s="75">
        <v>0</v>
      </c>
      <c r="C5375" s="75" t="str">
        <f t="shared" si="83"/>
        <v>WA/OR Fed Pacific Coast Offshore</v>
      </c>
      <c r="D5375" s="97" t="s">
        <v>340</v>
      </c>
      <c r="E5375" s="83" t="s">
        <v>308</v>
      </c>
      <c r="F5375" s="82">
        <v>0</v>
      </c>
      <c r="G5375" s="81">
        <v>0</v>
      </c>
      <c r="H5375" s="80">
        <v>0</v>
      </c>
    </row>
    <row r="5376" spans="2:8" x14ac:dyDescent="0.6">
      <c r="B5376" s="75">
        <v>0</v>
      </c>
      <c r="C5376" s="75" t="str">
        <f t="shared" si="83"/>
        <v>WA/OR Fed Pacific Coast Offshore</v>
      </c>
      <c r="D5376" s="97" t="s">
        <v>340</v>
      </c>
      <c r="E5376" s="83" t="s">
        <v>307</v>
      </c>
      <c r="F5376" s="82">
        <v>0.01</v>
      </c>
      <c r="G5376" s="81">
        <v>0</v>
      </c>
      <c r="H5376" s="80">
        <v>0</v>
      </c>
    </row>
    <row r="5377" spans="2:8" x14ac:dyDescent="0.6">
      <c r="B5377" s="75">
        <v>0</v>
      </c>
      <c r="C5377" s="75" t="str">
        <f t="shared" si="83"/>
        <v>WA/OR Fed Pacific Coast Offshore</v>
      </c>
      <c r="D5377" s="97" t="s">
        <v>340</v>
      </c>
      <c r="E5377" s="83" t="s">
        <v>306</v>
      </c>
      <c r="F5377" s="82">
        <v>4.8513160161833309</v>
      </c>
      <c r="G5377" s="81">
        <v>0</v>
      </c>
      <c r="H5377" s="80">
        <v>0</v>
      </c>
    </row>
    <row r="5378" spans="2:8" x14ac:dyDescent="0.6">
      <c r="B5378" s="75">
        <v>0</v>
      </c>
      <c r="C5378" s="75" t="str">
        <f t="shared" si="83"/>
        <v>WA/OR Fed Pacific Coast Offshore</v>
      </c>
      <c r="D5378" s="97" t="s">
        <v>340</v>
      </c>
      <c r="E5378" s="83" t="s">
        <v>305</v>
      </c>
      <c r="F5378" s="82">
        <v>4.8613160161833306</v>
      </c>
      <c r="G5378" s="81">
        <v>0</v>
      </c>
      <c r="H5378" s="80">
        <v>0</v>
      </c>
    </row>
    <row r="5379" spans="2:8" x14ac:dyDescent="0.6">
      <c r="B5379" s="75">
        <v>0</v>
      </c>
      <c r="C5379" s="75" t="str">
        <f t="shared" si="83"/>
        <v>WA/OR Fed Pacific Coast Offshore</v>
      </c>
      <c r="D5379" s="97" t="s">
        <v>340</v>
      </c>
      <c r="E5379" s="83" t="s">
        <v>304</v>
      </c>
      <c r="F5379" s="82">
        <v>9.7026320323666617</v>
      </c>
      <c r="G5379" s="81">
        <v>0</v>
      </c>
      <c r="H5379" s="80">
        <v>0</v>
      </c>
    </row>
    <row r="5380" spans="2:8" x14ac:dyDescent="0.6">
      <c r="B5380" s="75">
        <v>0</v>
      </c>
      <c r="C5380" s="75" t="str">
        <f t="shared" si="83"/>
        <v>WA/OR Fed Pacific Coast Offshore</v>
      </c>
      <c r="D5380" s="97" t="s">
        <v>340</v>
      </c>
      <c r="E5380" s="83" t="s">
        <v>303</v>
      </c>
      <c r="F5380" s="82">
        <v>9.7126320323666615</v>
      </c>
      <c r="G5380" s="81">
        <v>1.5075694494773593</v>
      </c>
      <c r="H5380" s="80">
        <v>75.378472473867959</v>
      </c>
    </row>
    <row r="5381" spans="2:8" x14ac:dyDescent="0.6">
      <c r="B5381" s="75">
        <v>0</v>
      </c>
      <c r="C5381" s="75" t="str">
        <f t="shared" ref="C5381:C5444" si="84">IF(D5381="",C5380,D5381)</f>
        <v>WA/OR Fed Pacific Coast Offshore</v>
      </c>
      <c r="D5381" s="97" t="s">
        <v>340</v>
      </c>
      <c r="E5381" s="83" t="s">
        <v>302</v>
      </c>
      <c r="F5381" s="82">
        <v>14.553948048549994</v>
      </c>
      <c r="G5381" s="81">
        <v>0</v>
      </c>
      <c r="H5381" s="80">
        <v>0</v>
      </c>
    </row>
    <row r="5382" spans="2:8" x14ac:dyDescent="0.6">
      <c r="B5382" s="75">
        <v>0</v>
      </c>
      <c r="C5382" s="75" t="str">
        <f t="shared" si="84"/>
        <v>WA/OR Fed Pacific Coast Offshore</v>
      </c>
      <c r="D5382" s="97" t="s">
        <v>340</v>
      </c>
      <c r="E5382" s="83" t="s">
        <v>301</v>
      </c>
      <c r="F5382" s="82">
        <v>14.563948048549994</v>
      </c>
      <c r="G5382" s="81">
        <v>11.20642309027725</v>
      </c>
      <c r="H5382" s="80">
        <v>560.32115451386244</v>
      </c>
    </row>
    <row r="5383" spans="2:8" x14ac:dyDescent="0.6">
      <c r="B5383" s="75">
        <v>0</v>
      </c>
      <c r="C5383" s="75" t="str">
        <f t="shared" si="84"/>
        <v>WA/OR Fed Pacific Coast Offshore</v>
      </c>
      <c r="D5383" s="97" t="s">
        <v>340</v>
      </c>
      <c r="E5383" s="83" t="s">
        <v>300</v>
      </c>
      <c r="F5383" s="82">
        <v>19.405264064733323</v>
      </c>
      <c r="G5383" s="81">
        <v>0</v>
      </c>
      <c r="H5383" s="80">
        <v>0</v>
      </c>
    </row>
    <row r="5384" spans="2:8" x14ac:dyDescent="0.6">
      <c r="B5384" s="75">
        <v>0</v>
      </c>
      <c r="C5384" s="75" t="str">
        <f t="shared" si="84"/>
        <v>WA/OR Fed Pacific Coast Offshore</v>
      </c>
      <c r="D5384" s="97" t="s">
        <v>340</v>
      </c>
      <c r="E5384" s="83" t="s">
        <v>299</v>
      </c>
      <c r="F5384" s="82">
        <v>19.415264064733325</v>
      </c>
      <c r="G5384" s="81">
        <v>245.39053789614721</v>
      </c>
      <c r="H5384" s="80">
        <v>12269.526894807359</v>
      </c>
    </row>
    <row r="5385" spans="2:8" x14ac:dyDescent="0.6">
      <c r="B5385" s="75">
        <v>0</v>
      </c>
      <c r="C5385" s="75" t="str">
        <f t="shared" si="84"/>
        <v>WA/OR Fed Pacific Coast Offshore</v>
      </c>
      <c r="D5385" s="97" t="s">
        <v>340</v>
      </c>
      <c r="E5385" s="83" t="s">
        <v>298</v>
      </c>
      <c r="F5385" s="82">
        <v>24.256580080916656</v>
      </c>
      <c r="G5385" s="81">
        <v>0</v>
      </c>
      <c r="H5385" s="80">
        <v>0</v>
      </c>
    </row>
    <row r="5386" spans="2:8" x14ac:dyDescent="0.6">
      <c r="B5386" s="75">
        <v>0</v>
      </c>
      <c r="C5386" s="75" t="str">
        <f t="shared" si="84"/>
        <v>WA/OR Fed Pacific Coast Offshore</v>
      </c>
      <c r="D5386" s="97" t="s">
        <v>340</v>
      </c>
      <c r="E5386" s="83" t="s">
        <v>297</v>
      </c>
      <c r="F5386" s="82">
        <v>24.266580080916658</v>
      </c>
      <c r="G5386" s="81">
        <v>119.83799140061679</v>
      </c>
      <c r="H5386" s="80">
        <v>5991.8995700308387</v>
      </c>
    </row>
    <row r="5387" spans="2:8" x14ac:dyDescent="0.6">
      <c r="B5387" s="75">
        <v>0</v>
      </c>
      <c r="C5387" s="75" t="str">
        <f t="shared" si="84"/>
        <v>WA/OR Fed Pacific Coast Offshore</v>
      </c>
      <c r="D5387" s="97" t="s">
        <v>340</v>
      </c>
      <c r="E5387" s="83" t="s">
        <v>296</v>
      </c>
      <c r="F5387" s="82">
        <v>29.107896097099989</v>
      </c>
      <c r="G5387" s="81">
        <v>0</v>
      </c>
      <c r="H5387" s="80">
        <v>0</v>
      </c>
    </row>
    <row r="5388" spans="2:8" x14ac:dyDescent="0.6">
      <c r="B5388" s="75">
        <v>0</v>
      </c>
      <c r="C5388" s="75" t="str">
        <f t="shared" si="84"/>
        <v>WA/OR Fed Pacific Coast Offshore</v>
      </c>
      <c r="D5388" s="97" t="s">
        <v>340</v>
      </c>
      <c r="E5388" s="83" t="s">
        <v>295</v>
      </c>
      <c r="F5388" s="82">
        <v>29.11789609709999</v>
      </c>
      <c r="G5388" s="81">
        <v>322.49897200219453</v>
      </c>
      <c r="H5388" s="80">
        <v>16124.948600109728</v>
      </c>
    </row>
    <row r="5389" spans="2:8" x14ac:dyDescent="0.6">
      <c r="B5389" s="75">
        <v>0</v>
      </c>
      <c r="C5389" s="75" t="str">
        <f t="shared" si="84"/>
        <v>WA/OR Fed Pacific Coast Offshore</v>
      </c>
      <c r="D5389" s="97" t="s">
        <v>340</v>
      </c>
      <c r="E5389" s="83" t="s">
        <v>294</v>
      </c>
      <c r="F5389" s="82">
        <v>33.959212113283321</v>
      </c>
      <c r="G5389" s="81">
        <v>0</v>
      </c>
      <c r="H5389" s="80">
        <v>0</v>
      </c>
    </row>
    <row r="5390" spans="2:8" x14ac:dyDescent="0.6">
      <c r="B5390" s="75">
        <v>0</v>
      </c>
      <c r="C5390" s="75" t="str">
        <f t="shared" si="84"/>
        <v>WA/OR Fed Pacific Coast Offshore</v>
      </c>
      <c r="D5390" s="97" t="s">
        <v>340</v>
      </c>
      <c r="E5390" s="83" t="s">
        <v>293</v>
      </c>
      <c r="F5390" s="82">
        <v>33.969212113283319</v>
      </c>
      <c r="G5390" s="81">
        <v>27.624157965859336</v>
      </c>
      <c r="H5390" s="80">
        <v>1381.2078982929668</v>
      </c>
    </row>
    <row r="5391" spans="2:8" x14ac:dyDescent="0.6">
      <c r="B5391" s="75">
        <v>0</v>
      </c>
      <c r="C5391" s="75" t="str">
        <f t="shared" si="84"/>
        <v>WA/OR Fed Pacific Coast Offshore</v>
      </c>
      <c r="D5391" s="97" t="s">
        <v>340</v>
      </c>
      <c r="E5391" s="83" t="s">
        <v>292</v>
      </c>
      <c r="F5391" s="82">
        <v>38.810528129466647</v>
      </c>
      <c r="G5391" s="81">
        <v>0</v>
      </c>
      <c r="H5391" s="80">
        <v>0</v>
      </c>
    </row>
    <row r="5392" spans="2:8" x14ac:dyDescent="0.6">
      <c r="B5392" s="75">
        <v>0</v>
      </c>
      <c r="C5392" s="75" t="str">
        <f t="shared" si="84"/>
        <v>WA/OR Fed Pacific Coast Offshore</v>
      </c>
      <c r="D5392" s="97" t="s">
        <v>340</v>
      </c>
      <c r="E5392" s="83" t="s">
        <v>291</v>
      </c>
      <c r="F5392" s="82">
        <v>38.820528129466645</v>
      </c>
      <c r="G5392" s="81">
        <v>0</v>
      </c>
      <c r="H5392" s="80">
        <v>0</v>
      </c>
    </row>
    <row r="5393" spans="2:8" x14ac:dyDescent="0.6">
      <c r="B5393" s="75">
        <v>0</v>
      </c>
      <c r="C5393" s="75" t="str">
        <f t="shared" si="84"/>
        <v>WA/OR Fed Pacific Coast Offshore</v>
      </c>
      <c r="D5393" s="97" t="s">
        <v>340</v>
      </c>
      <c r="E5393" s="83" t="s">
        <v>290</v>
      </c>
      <c r="F5393" s="82">
        <v>43.66184414564998</v>
      </c>
      <c r="G5393" s="81">
        <v>0</v>
      </c>
      <c r="H5393" s="80">
        <v>0</v>
      </c>
    </row>
    <row r="5394" spans="2:8" x14ac:dyDescent="0.6">
      <c r="B5394" s="75">
        <v>0</v>
      </c>
      <c r="C5394" s="75" t="str">
        <f t="shared" si="84"/>
        <v>WA/OR Fed Pacific Coast Offshore</v>
      </c>
      <c r="D5394" s="97" t="s">
        <v>340</v>
      </c>
      <c r="E5394" s="83" t="s">
        <v>289</v>
      </c>
      <c r="F5394" s="82">
        <v>43.671844145649978</v>
      </c>
      <c r="G5394" s="81">
        <v>0</v>
      </c>
      <c r="H5394" s="80">
        <v>0</v>
      </c>
    </row>
    <row r="5395" spans="2:8" x14ac:dyDescent="0.6">
      <c r="B5395" s="75">
        <v>0</v>
      </c>
      <c r="C5395" s="75" t="str">
        <f t="shared" si="84"/>
        <v>WA/OR Fed Pacific Coast Offshore</v>
      </c>
      <c r="D5395" s="97" t="s">
        <v>340</v>
      </c>
      <c r="E5395" s="83" t="s">
        <v>288</v>
      </c>
      <c r="F5395" s="82">
        <v>48.513160161833312</v>
      </c>
      <c r="G5395" s="81">
        <v>0</v>
      </c>
      <c r="H5395" s="80">
        <v>0</v>
      </c>
    </row>
    <row r="5396" spans="2:8" x14ac:dyDescent="0.6">
      <c r="B5396" s="75">
        <v>0</v>
      </c>
      <c r="C5396" s="75" t="str">
        <f t="shared" si="84"/>
        <v>WA/OR Fed Pacific Coast Offshore</v>
      </c>
      <c r="D5396" s="97" t="s">
        <v>340</v>
      </c>
      <c r="E5396" s="83" t="s">
        <v>287</v>
      </c>
      <c r="F5396" s="82">
        <v>48.52316016183331</v>
      </c>
      <c r="G5396" s="81">
        <v>0</v>
      </c>
      <c r="H5396" s="80">
        <v>0</v>
      </c>
    </row>
    <row r="5397" spans="2:8" x14ac:dyDescent="0.6">
      <c r="B5397" s="75">
        <v>0</v>
      </c>
      <c r="C5397" s="75" t="str">
        <f t="shared" si="84"/>
        <v>WA/OR Fed Pacific Coast Offshore</v>
      </c>
      <c r="D5397" s="97" t="s">
        <v>340</v>
      </c>
      <c r="E5397" s="83" t="s">
        <v>286</v>
      </c>
      <c r="F5397" s="82">
        <v>53.364476178016645</v>
      </c>
      <c r="G5397" s="81">
        <v>0</v>
      </c>
      <c r="H5397" s="80">
        <v>0</v>
      </c>
    </row>
    <row r="5398" spans="2:8" x14ac:dyDescent="0.6">
      <c r="B5398" s="75">
        <v>0</v>
      </c>
      <c r="C5398" s="75" t="str">
        <f t="shared" si="84"/>
        <v>WA/OR Fed Pacific Coast Offshore</v>
      </c>
      <c r="D5398" s="97" t="s">
        <v>340</v>
      </c>
      <c r="E5398" s="83" t="s">
        <v>285</v>
      </c>
      <c r="F5398" s="82">
        <v>53.374476178016643</v>
      </c>
      <c r="G5398" s="81">
        <v>0</v>
      </c>
      <c r="H5398" s="80">
        <v>0</v>
      </c>
    </row>
    <row r="5399" spans="2:8" x14ac:dyDescent="0.6">
      <c r="B5399" s="75">
        <v>0</v>
      </c>
      <c r="C5399" s="75" t="str">
        <f t="shared" si="84"/>
        <v>WA/OR Fed Pacific Coast Offshore</v>
      </c>
      <c r="D5399" s="97" t="s">
        <v>340</v>
      </c>
      <c r="E5399" s="83" t="s">
        <v>284</v>
      </c>
      <c r="F5399" s="82">
        <v>58.215792194199977</v>
      </c>
      <c r="G5399" s="81">
        <v>0</v>
      </c>
      <c r="H5399" s="80">
        <v>0</v>
      </c>
    </row>
    <row r="5400" spans="2:8" ht="13.75" thickBot="1" x14ac:dyDescent="0.75">
      <c r="B5400" s="75">
        <v>0</v>
      </c>
      <c r="C5400" s="75" t="str">
        <f t="shared" si="84"/>
        <v>WA/OR Fed Pacific Coast Offshore</v>
      </c>
      <c r="D5400" s="98" t="s">
        <v>340</v>
      </c>
      <c r="E5400" s="79" t="s">
        <v>282</v>
      </c>
      <c r="F5400" s="78">
        <v>58.225792194199975</v>
      </c>
      <c r="G5400" s="77">
        <v>0</v>
      </c>
      <c r="H5400" s="76">
        <v>0</v>
      </c>
    </row>
    <row r="5401" spans="2:8" x14ac:dyDescent="0.6">
      <c r="B5401" s="75">
        <v>0</v>
      </c>
      <c r="C5401" s="75" t="str">
        <f t="shared" si="84"/>
        <v>N. CA Fed Pacific Coast Offshore</v>
      </c>
      <c r="D5401" s="96" t="s">
        <v>339</v>
      </c>
      <c r="E5401" s="87" t="s">
        <v>320</v>
      </c>
      <c r="F5401" s="86">
        <v>-29.107896097099989</v>
      </c>
      <c r="G5401" s="85">
        <v>0</v>
      </c>
      <c r="H5401" s="84">
        <v>0</v>
      </c>
    </row>
    <row r="5402" spans="2:8" x14ac:dyDescent="0.6">
      <c r="B5402" s="75">
        <v>0</v>
      </c>
      <c r="C5402" s="75" t="str">
        <f t="shared" si="84"/>
        <v>N. CA Fed Pacific Coast Offshore</v>
      </c>
      <c r="D5402" s="97" t="s">
        <v>339</v>
      </c>
      <c r="E5402" s="83" t="s">
        <v>319</v>
      </c>
      <c r="F5402" s="82">
        <v>-29.097896097099987</v>
      </c>
      <c r="G5402" s="81">
        <v>0</v>
      </c>
      <c r="H5402" s="80">
        <v>0</v>
      </c>
    </row>
    <row r="5403" spans="2:8" x14ac:dyDescent="0.6">
      <c r="B5403" s="75">
        <v>0</v>
      </c>
      <c r="C5403" s="75" t="str">
        <f t="shared" si="84"/>
        <v>N. CA Fed Pacific Coast Offshore</v>
      </c>
      <c r="D5403" s="97" t="s">
        <v>339</v>
      </c>
      <c r="E5403" s="83" t="s">
        <v>318</v>
      </c>
      <c r="F5403" s="82">
        <v>-24.256580080916656</v>
      </c>
      <c r="G5403" s="81">
        <v>0</v>
      </c>
      <c r="H5403" s="80">
        <v>0</v>
      </c>
    </row>
    <row r="5404" spans="2:8" x14ac:dyDescent="0.6">
      <c r="B5404" s="75">
        <v>0</v>
      </c>
      <c r="C5404" s="75" t="str">
        <f t="shared" si="84"/>
        <v>N. CA Fed Pacific Coast Offshore</v>
      </c>
      <c r="D5404" s="97" t="s">
        <v>339</v>
      </c>
      <c r="E5404" s="83" t="s">
        <v>317</v>
      </c>
      <c r="F5404" s="82">
        <v>-24.246580080916655</v>
      </c>
      <c r="G5404" s="81">
        <v>0</v>
      </c>
      <c r="H5404" s="80">
        <v>0</v>
      </c>
    </row>
    <row r="5405" spans="2:8" x14ac:dyDescent="0.6">
      <c r="B5405" s="75">
        <v>0</v>
      </c>
      <c r="C5405" s="75" t="str">
        <f t="shared" si="84"/>
        <v>N. CA Fed Pacific Coast Offshore</v>
      </c>
      <c r="D5405" s="97" t="s">
        <v>339</v>
      </c>
      <c r="E5405" s="83" t="s">
        <v>316</v>
      </c>
      <c r="F5405" s="82">
        <v>-19.405264064733323</v>
      </c>
      <c r="G5405" s="81">
        <v>0</v>
      </c>
      <c r="H5405" s="80">
        <v>0</v>
      </c>
    </row>
    <row r="5406" spans="2:8" x14ac:dyDescent="0.6">
      <c r="B5406" s="75">
        <v>0</v>
      </c>
      <c r="C5406" s="75" t="str">
        <f t="shared" si="84"/>
        <v>N. CA Fed Pacific Coast Offshore</v>
      </c>
      <c r="D5406" s="97" t="s">
        <v>339</v>
      </c>
      <c r="E5406" s="83" t="s">
        <v>315</v>
      </c>
      <c r="F5406" s="82">
        <v>-19.395264064733322</v>
      </c>
      <c r="G5406" s="81">
        <v>0</v>
      </c>
      <c r="H5406" s="80">
        <v>0</v>
      </c>
    </row>
    <row r="5407" spans="2:8" x14ac:dyDescent="0.6">
      <c r="B5407" s="75">
        <v>0</v>
      </c>
      <c r="C5407" s="75" t="str">
        <f t="shared" si="84"/>
        <v>N. CA Fed Pacific Coast Offshore</v>
      </c>
      <c r="D5407" s="97" t="s">
        <v>339</v>
      </c>
      <c r="E5407" s="83" t="s">
        <v>314</v>
      </c>
      <c r="F5407" s="82">
        <v>-14.553948048549994</v>
      </c>
      <c r="G5407" s="81">
        <v>0</v>
      </c>
      <c r="H5407" s="80">
        <v>0</v>
      </c>
    </row>
    <row r="5408" spans="2:8" x14ac:dyDescent="0.6">
      <c r="B5408" s="75">
        <v>0</v>
      </c>
      <c r="C5408" s="75" t="str">
        <f t="shared" si="84"/>
        <v>N. CA Fed Pacific Coast Offshore</v>
      </c>
      <c r="D5408" s="97" t="s">
        <v>339</v>
      </c>
      <c r="E5408" s="83" t="s">
        <v>313</v>
      </c>
      <c r="F5408" s="82">
        <v>-14.543948048549995</v>
      </c>
      <c r="G5408" s="81">
        <v>0</v>
      </c>
      <c r="H5408" s="80">
        <v>0</v>
      </c>
    </row>
    <row r="5409" spans="2:8" x14ac:dyDescent="0.6">
      <c r="B5409" s="75">
        <v>0</v>
      </c>
      <c r="C5409" s="75" t="str">
        <f t="shared" si="84"/>
        <v>N. CA Fed Pacific Coast Offshore</v>
      </c>
      <c r="D5409" s="97" t="s">
        <v>339</v>
      </c>
      <c r="E5409" s="83" t="s">
        <v>312</v>
      </c>
      <c r="F5409" s="82">
        <v>-9.7026320323666617</v>
      </c>
      <c r="G5409" s="81">
        <v>0</v>
      </c>
      <c r="H5409" s="80">
        <v>0</v>
      </c>
    </row>
    <row r="5410" spans="2:8" x14ac:dyDescent="0.6">
      <c r="B5410" s="75">
        <v>0</v>
      </c>
      <c r="C5410" s="75" t="str">
        <f t="shared" si="84"/>
        <v>N. CA Fed Pacific Coast Offshore</v>
      </c>
      <c r="D5410" s="97" t="s">
        <v>339</v>
      </c>
      <c r="E5410" s="83" t="s">
        <v>311</v>
      </c>
      <c r="F5410" s="82">
        <v>-9.6926320323666619</v>
      </c>
      <c r="G5410" s="81">
        <v>0</v>
      </c>
      <c r="H5410" s="80">
        <v>0</v>
      </c>
    </row>
    <row r="5411" spans="2:8" x14ac:dyDescent="0.6">
      <c r="B5411" s="75">
        <v>0</v>
      </c>
      <c r="C5411" s="75" t="str">
        <f t="shared" si="84"/>
        <v>N. CA Fed Pacific Coast Offshore</v>
      </c>
      <c r="D5411" s="97" t="s">
        <v>339</v>
      </c>
      <c r="E5411" s="83" t="s">
        <v>310</v>
      </c>
      <c r="F5411" s="82">
        <v>-4.8513160161833309</v>
      </c>
      <c r="G5411" s="81">
        <v>0</v>
      </c>
      <c r="H5411" s="80">
        <v>0</v>
      </c>
    </row>
    <row r="5412" spans="2:8" x14ac:dyDescent="0.6">
      <c r="B5412" s="75">
        <v>0</v>
      </c>
      <c r="C5412" s="75" t="str">
        <f t="shared" si="84"/>
        <v>N. CA Fed Pacific Coast Offshore</v>
      </c>
      <c r="D5412" s="97" t="s">
        <v>339</v>
      </c>
      <c r="E5412" s="83" t="s">
        <v>309</v>
      </c>
      <c r="F5412" s="82">
        <v>-4.8413160161833311</v>
      </c>
      <c r="G5412" s="81">
        <v>0</v>
      </c>
      <c r="H5412" s="80">
        <v>0</v>
      </c>
    </row>
    <row r="5413" spans="2:8" x14ac:dyDescent="0.6">
      <c r="B5413" s="75">
        <v>0</v>
      </c>
      <c r="C5413" s="75" t="str">
        <f t="shared" si="84"/>
        <v>N. CA Fed Pacific Coast Offshore</v>
      </c>
      <c r="D5413" s="97" t="s">
        <v>339</v>
      </c>
      <c r="E5413" s="83" t="s">
        <v>308</v>
      </c>
      <c r="F5413" s="82">
        <v>0</v>
      </c>
      <c r="G5413" s="81">
        <v>0</v>
      </c>
      <c r="H5413" s="80">
        <v>0</v>
      </c>
    </row>
    <row r="5414" spans="2:8" x14ac:dyDescent="0.6">
      <c r="B5414" s="75">
        <v>0</v>
      </c>
      <c r="C5414" s="75" t="str">
        <f t="shared" si="84"/>
        <v>N. CA Fed Pacific Coast Offshore</v>
      </c>
      <c r="D5414" s="97" t="s">
        <v>339</v>
      </c>
      <c r="E5414" s="83" t="s">
        <v>307</v>
      </c>
      <c r="F5414" s="82">
        <v>0.01</v>
      </c>
      <c r="G5414" s="81">
        <v>0</v>
      </c>
      <c r="H5414" s="80">
        <v>0</v>
      </c>
    </row>
    <row r="5415" spans="2:8" x14ac:dyDescent="0.6">
      <c r="B5415" s="75">
        <v>0</v>
      </c>
      <c r="C5415" s="75" t="str">
        <f t="shared" si="84"/>
        <v>N. CA Fed Pacific Coast Offshore</v>
      </c>
      <c r="D5415" s="97" t="s">
        <v>339</v>
      </c>
      <c r="E5415" s="83" t="s">
        <v>306</v>
      </c>
      <c r="F5415" s="82">
        <v>4.8513160161833309</v>
      </c>
      <c r="G5415" s="81">
        <v>0</v>
      </c>
      <c r="H5415" s="80">
        <v>0</v>
      </c>
    </row>
    <row r="5416" spans="2:8" x14ac:dyDescent="0.6">
      <c r="B5416" s="75">
        <v>0</v>
      </c>
      <c r="C5416" s="75" t="str">
        <f t="shared" si="84"/>
        <v>N. CA Fed Pacific Coast Offshore</v>
      </c>
      <c r="D5416" s="97" t="s">
        <v>339</v>
      </c>
      <c r="E5416" s="83" t="s">
        <v>305</v>
      </c>
      <c r="F5416" s="82">
        <v>4.8613160161833306</v>
      </c>
      <c r="G5416" s="81">
        <v>0</v>
      </c>
      <c r="H5416" s="80">
        <v>0</v>
      </c>
    </row>
    <row r="5417" spans="2:8" x14ac:dyDescent="0.6">
      <c r="B5417" s="75">
        <v>0</v>
      </c>
      <c r="C5417" s="75" t="str">
        <f t="shared" si="84"/>
        <v>N. CA Fed Pacific Coast Offshore</v>
      </c>
      <c r="D5417" s="97" t="s">
        <v>339</v>
      </c>
      <c r="E5417" s="83" t="s">
        <v>304</v>
      </c>
      <c r="F5417" s="82">
        <v>9.7026320323666617</v>
      </c>
      <c r="G5417" s="81">
        <v>0</v>
      </c>
      <c r="H5417" s="80">
        <v>0</v>
      </c>
    </row>
    <row r="5418" spans="2:8" x14ac:dyDescent="0.6">
      <c r="B5418" s="75">
        <v>0</v>
      </c>
      <c r="C5418" s="75" t="str">
        <f t="shared" si="84"/>
        <v>N. CA Fed Pacific Coast Offshore</v>
      </c>
      <c r="D5418" s="97" t="s">
        <v>339</v>
      </c>
      <c r="E5418" s="83" t="s">
        <v>303</v>
      </c>
      <c r="F5418" s="82">
        <v>9.7126320323666615</v>
      </c>
      <c r="G5418" s="81">
        <v>0</v>
      </c>
      <c r="H5418" s="80">
        <v>0</v>
      </c>
    </row>
    <row r="5419" spans="2:8" x14ac:dyDescent="0.6">
      <c r="B5419" s="75">
        <v>0</v>
      </c>
      <c r="C5419" s="75" t="str">
        <f t="shared" si="84"/>
        <v>N. CA Fed Pacific Coast Offshore</v>
      </c>
      <c r="D5419" s="97" t="s">
        <v>339</v>
      </c>
      <c r="E5419" s="83" t="s">
        <v>302</v>
      </c>
      <c r="F5419" s="82">
        <v>14.553948048549994</v>
      </c>
      <c r="G5419" s="81">
        <v>0</v>
      </c>
      <c r="H5419" s="80">
        <v>0</v>
      </c>
    </row>
    <row r="5420" spans="2:8" x14ac:dyDescent="0.6">
      <c r="B5420" s="75">
        <v>0</v>
      </c>
      <c r="C5420" s="75" t="str">
        <f t="shared" si="84"/>
        <v>N. CA Fed Pacific Coast Offshore</v>
      </c>
      <c r="D5420" s="97" t="s">
        <v>339</v>
      </c>
      <c r="E5420" s="83" t="s">
        <v>301</v>
      </c>
      <c r="F5420" s="82">
        <v>14.563948048549994</v>
      </c>
      <c r="G5420" s="81">
        <v>0</v>
      </c>
      <c r="H5420" s="80">
        <v>0</v>
      </c>
    </row>
    <row r="5421" spans="2:8" x14ac:dyDescent="0.6">
      <c r="B5421" s="75">
        <v>0</v>
      </c>
      <c r="C5421" s="75" t="str">
        <f t="shared" si="84"/>
        <v>N. CA Fed Pacific Coast Offshore</v>
      </c>
      <c r="D5421" s="97" t="s">
        <v>339</v>
      </c>
      <c r="E5421" s="83" t="s">
        <v>300</v>
      </c>
      <c r="F5421" s="82">
        <v>19.405264064733323</v>
      </c>
      <c r="G5421" s="81">
        <v>0</v>
      </c>
      <c r="H5421" s="80">
        <v>0</v>
      </c>
    </row>
    <row r="5422" spans="2:8" x14ac:dyDescent="0.6">
      <c r="B5422" s="75">
        <v>0</v>
      </c>
      <c r="C5422" s="75" t="str">
        <f t="shared" si="84"/>
        <v>N. CA Fed Pacific Coast Offshore</v>
      </c>
      <c r="D5422" s="97" t="s">
        <v>339</v>
      </c>
      <c r="E5422" s="83" t="s">
        <v>299</v>
      </c>
      <c r="F5422" s="82">
        <v>19.415264064733325</v>
      </c>
      <c r="G5422" s="81">
        <v>50.263690531191585</v>
      </c>
      <c r="H5422" s="80">
        <v>2513.1845265595794</v>
      </c>
    </row>
    <row r="5423" spans="2:8" x14ac:dyDescent="0.6">
      <c r="B5423" s="75">
        <v>0</v>
      </c>
      <c r="C5423" s="75" t="str">
        <f t="shared" si="84"/>
        <v>N. CA Fed Pacific Coast Offshore</v>
      </c>
      <c r="D5423" s="97" t="s">
        <v>339</v>
      </c>
      <c r="E5423" s="83" t="s">
        <v>298</v>
      </c>
      <c r="F5423" s="82">
        <v>24.256580080916656</v>
      </c>
      <c r="G5423" s="81">
        <v>0</v>
      </c>
      <c r="H5423" s="80">
        <v>0</v>
      </c>
    </row>
    <row r="5424" spans="2:8" x14ac:dyDescent="0.6">
      <c r="B5424" s="75">
        <v>0</v>
      </c>
      <c r="C5424" s="75" t="str">
        <f t="shared" si="84"/>
        <v>N. CA Fed Pacific Coast Offshore</v>
      </c>
      <c r="D5424" s="97" t="s">
        <v>339</v>
      </c>
      <c r="E5424" s="83" t="s">
        <v>297</v>
      </c>
      <c r="F5424" s="82">
        <v>24.266580080916658</v>
      </c>
      <c r="G5424" s="81">
        <v>2.7873083231834961E-2</v>
      </c>
      <c r="H5424" s="80">
        <v>1.3936541615917479</v>
      </c>
    </row>
    <row r="5425" spans="2:8" x14ac:dyDescent="0.6">
      <c r="B5425" s="75">
        <v>0</v>
      </c>
      <c r="C5425" s="75" t="str">
        <f t="shared" si="84"/>
        <v>N. CA Fed Pacific Coast Offshore</v>
      </c>
      <c r="D5425" s="97" t="s">
        <v>339</v>
      </c>
      <c r="E5425" s="83" t="s">
        <v>296</v>
      </c>
      <c r="F5425" s="82">
        <v>29.107896097099989</v>
      </c>
      <c r="G5425" s="81">
        <v>0</v>
      </c>
      <c r="H5425" s="80">
        <v>0</v>
      </c>
    </row>
    <row r="5426" spans="2:8" x14ac:dyDescent="0.6">
      <c r="B5426" s="75">
        <v>0</v>
      </c>
      <c r="C5426" s="75" t="str">
        <f t="shared" si="84"/>
        <v>N. CA Fed Pacific Coast Offshore</v>
      </c>
      <c r="D5426" s="97" t="s">
        <v>339</v>
      </c>
      <c r="E5426" s="83" t="s">
        <v>295</v>
      </c>
      <c r="F5426" s="82">
        <v>29.11789609709999</v>
      </c>
      <c r="G5426" s="81">
        <v>0</v>
      </c>
      <c r="H5426" s="80">
        <v>0</v>
      </c>
    </row>
    <row r="5427" spans="2:8" x14ac:dyDescent="0.6">
      <c r="B5427" s="75">
        <v>0</v>
      </c>
      <c r="C5427" s="75" t="str">
        <f t="shared" si="84"/>
        <v>N. CA Fed Pacific Coast Offshore</v>
      </c>
      <c r="D5427" s="97" t="s">
        <v>339</v>
      </c>
      <c r="E5427" s="83" t="s">
        <v>294</v>
      </c>
      <c r="F5427" s="82">
        <v>33.959212113283321</v>
      </c>
      <c r="G5427" s="81">
        <v>0</v>
      </c>
      <c r="H5427" s="80">
        <v>0</v>
      </c>
    </row>
    <row r="5428" spans="2:8" x14ac:dyDescent="0.6">
      <c r="B5428" s="75">
        <v>0</v>
      </c>
      <c r="C5428" s="75" t="str">
        <f t="shared" si="84"/>
        <v>N. CA Fed Pacific Coast Offshore</v>
      </c>
      <c r="D5428" s="97" t="s">
        <v>339</v>
      </c>
      <c r="E5428" s="83" t="s">
        <v>293</v>
      </c>
      <c r="F5428" s="82">
        <v>33.969212113283319</v>
      </c>
      <c r="G5428" s="81">
        <v>0</v>
      </c>
      <c r="H5428" s="80">
        <v>0</v>
      </c>
    </row>
    <row r="5429" spans="2:8" x14ac:dyDescent="0.6">
      <c r="B5429" s="75">
        <v>0</v>
      </c>
      <c r="C5429" s="75" t="str">
        <f t="shared" si="84"/>
        <v>N. CA Fed Pacific Coast Offshore</v>
      </c>
      <c r="D5429" s="97" t="s">
        <v>339</v>
      </c>
      <c r="E5429" s="83" t="s">
        <v>292</v>
      </c>
      <c r="F5429" s="82">
        <v>38.810528129466647</v>
      </c>
      <c r="G5429" s="81">
        <v>0</v>
      </c>
      <c r="H5429" s="80">
        <v>0</v>
      </c>
    </row>
    <row r="5430" spans="2:8" x14ac:dyDescent="0.6">
      <c r="B5430" s="75">
        <v>0</v>
      </c>
      <c r="C5430" s="75" t="str">
        <f t="shared" si="84"/>
        <v>N. CA Fed Pacific Coast Offshore</v>
      </c>
      <c r="D5430" s="97" t="s">
        <v>339</v>
      </c>
      <c r="E5430" s="83" t="s">
        <v>291</v>
      </c>
      <c r="F5430" s="82">
        <v>38.820528129466645</v>
      </c>
      <c r="G5430" s="81">
        <v>0</v>
      </c>
      <c r="H5430" s="80">
        <v>0</v>
      </c>
    </row>
    <row r="5431" spans="2:8" x14ac:dyDescent="0.6">
      <c r="B5431" s="75">
        <v>0</v>
      </c>
      <c r="C5431" s="75" t="str">
        <f t="shared" si="84"/>
        <v>N. CA Fed Pacific Coast Offshore</v>
      </c>
      <c r="D5431" s="97" t="s">
        <v>339</v>
      </c>
      <c r="E5431" s="83" t="s">
        <v>290</v>
      </c>
      <c r="F5431" s="82">
        <v>43.66184414564998</v>
      </c>
      <c r="G5431" s="81">
        <v>0</v>
      </c>
      <c r="H5431" s="80">
        <v>0</v>
      </c>
    </row>
    <row r="5432" spans="2:8" x14ac:dyDescent="0.6">
      <c r="B5432" s="75">
        <v>0</v>
      </c>
      <c r="C5432" s="75" t="str">
        <f t="shared" si="84"/>
        <v>N. CA Fed Pacific Coast Offshore</v>
      </c>
      <c r="D5432" s="97" t="s">
        <v>339</v>
      </c>
      <c r="E5432" s="83" t="s">
        <v>289</v>
      </c>
      <c r="F5432" s="82">
        <v>43.671844145649978</v>
      </c>
      <c r="G5432" s="81">
        <v>0</v>
      </c>
      <c r="H5432" s="80">
        <v>0</v>
      </c>
    </row>
    <row r="5433" spans="2:8" x14ac:dyDescent="0.6">
      <c r="B5433" s="75">
        <v>0</v>
      </c>
      <c r="C5433" s="75" t="str">
        <f t="shared" si="84"/>
        <v>N. CA Fed Pacific Coast Offshore</v>
      </c>
      <c r="D5433" s="97" t="s">
        <v>339</v>
      </c>
      <c r="E5433" s="83" t="s">
        <v>288</v>
      </c>
      <c r="F5433" s="82">
        <v>48.513160161833312</v>
      </c>
      <c r="G5433" s="81">
        <v>0</v>
      </c>
      <c r="H5433" s="80">
        <v>0</v>
      </c>
    </row>
    <row r="5434" spans="2:8" x14ac:dyDescent="0.6">
      <c r="B5434" s="75">
        <v>0</v>
      </c>
      <c r="C5434" s="75" t="str">
        <f t="shared" si="84"/>
        <v>N. CA Fed Pacific Coast Offshore</v>
      </c>
      <c r="D5434" s="97" t="s">
        <v>339</v>
      </c>
      <c r="E5434" s="83" t="s">
        <v>287</v>
      </c>
      <c r="F5434" s="82">
        <v>48.52316016183331</v>
      </c>
      <c r="G5434" s="81">
        <v>0</v>
      </c>
      <c r="H5434" s="80">
        <v>0</v>
      </c>
    </row>
    <row r="5435" spans="2:8" x14ac:dyDescent="0.6">
      <c r="B5435" s="75">
        <v>0</v>
      </c>
      <c r="C5435" s="75" t="str">
        <f t="shared" si="84"/>
        <v>N. CA Fed Pacific Coast Offshore</v>
      </c>
      <c r="D5435" s="97" t="s">
        <v>339</v>
      </c>
      <c r="E5435" s="83" t="s">
        <v>286</v>
      </c>
      <c r="F5435" s="82">
        <v>53.364476178016645</v>
      </c>
      <c r="G5435" s="81">
        <v>0</v>
      </c>
      <c r="H5435" s="80">
        <v>0</v>
      </c>
    </row>
    <row r="5436" spans="2:8" x14ac:dyDescent="0.6">
      <c r="B5436" s="75">
        <v>0</v>
      </c>
      <c r="C5436" s="75" t="str">
        <f t="shared" si="84"/>
        <v>N. CA Fed Pacific Coast Offshore</v>
      </c>
      <c r="D5436" s="97" t="s">
        <v>339</v>
      </c>
      <c r="E5436" s="83" t="s">
        <v>285</v>
      </c>
      <c r="F5436" s="82">
        <v>53.374476178016643</v>
      </c>
      <c r="G5436" s="81">
        <v>0</v>
      </c>
      <c r="H5436" s="80">
        <v>0</v>
      </c>
    </row>
    <row r="5437" spans="2:8" x14ac:dyDescent="0.6">
      <c r="B5437" s="75">
        <v>0</v>
      </c>
      <c r="C5437" s="75" t="str">
        <f t="shared" si="84"/>
        <v>N. CA Fed Pacific Coast Offshore</v>
      </c>
      <c r="D5437" s="97" t="s">
        <v>339</v>
      </c>
      <c r="E5437" s="83" t="s">
        <v>284</v>
      </c>
      <c r="F5437" s="82">
        <v>58.215792194199977</v>
      </c>
      <c r="G5437" s="81">
        <v>0</v>
      </c>
      <c r="H5437" s="80">
        <v>0</v>
      </c>
    </row>
    <row r="5438" spans="2:8" ht="13.75" thickBot="1" x14ac:dyDescent="0.75">
      <c r="B5438" s="75">
        <v>0</v>
      </c>
      <c r="C5438" s="75" t="str">
        <f t="shared" si="84"/>
        <v>N. CA Fed Pacific Coast Offshore</v>
      </c>
      <c r="D5438" s="98" t="s">
        <v>339</v>
      </c>
      <c r="E5438" s="79" t="s">
        <v>282</v>
      </c>
      <c r="F5438" s="78">
        <v>58.225792194199975</v>
      </c>
      <c r="G5438" s="77">
        <v>0</v>
      </c>
      <c r="H5438" s="76">
        <v>0</v>
      </c>
    </row>
    <row r="5439" spans="2:8" x14ac:dyDescent="0.6">
      <c r="B5439" s="75" t="s">
        <v>184</v>
      </c>
      <c r="C5439" s="75" t="str">
        <f t="shared" si="84"/>
        <v>Texas Offshore Gulf Coast Basin (LA, TX)</v>
      </c>
      <c r="D5439" s="96" t="s">
        <v>338</v>
      </c>
      <c r="E5439" s="87" t="s">
        <v>320</v>
      </c>
      <c r="F5439" s="86">
        <v>-29.107896097099989</v>
      </c>
      <c r="G5439" s="85">
        <v>0</v>
      </c>
      <c r="H5439" s="84">
        <v>0</v>
      </c>
    </row>
    <row r="5440" spans="2:8" x14ac:dyDescent="0.6">
      <c r="B5440" s="75" t="s">
        <v>184</v>
      </c>
      <c r="C5440" s="75" t="str">
        <f t="shared" si="84"/>
        <v>Texas Offshore Gulf Coast Basin (LA, TX)</v>
      </c>
      <c r="D5440" s="97" t="s">
        <v>338</v>
      </c>
      <c r="E5440" s="83" t="s">
        <v>319</v>
      </c>
      <c r="F5440" s="82">
        <v>-29.097896097099987</v>
      </c>
      <c r="G5440" s="81">
        <v>0</v>
      </c>
      <c r="H5440" s="80">
        <v>0</v>
      </c>
    </row>
    <row r="5441" spans="2:8" x14ac:dyDescent="0.6">
      <c r="B5441" s="75" t="s">
        <v>184</v>
      </c>
      <c r="C5441" s="75" t="str">
        <f t="shared" si="84"/>
        <v>Texas Offshore Gulf Coast Basin (LA, TX)</v>
      </c>
      <c r="D5441" s="97" t="s">
        <v>338</v>
      </c>
      <c r="E5441" s="83" t="s">
        <v>318</v>
      </c>
      <c r="F5441" s="82">
        <v>-24.256580080916656</v>
      </c>
      <c r="G5441" s="81">
        <v>0</v>
      </c>
      <c r="H5441" s="80">
        <v>0</v>
      </c>
    </row>
    <row r="5442" spans="2:8" x14ac:dyDescent="0.6">
      <c r="B5442" s="75" t="s">
        <v>184</v>
      </c>
      <c r="C5442" s="75" t="str">
        <f t="shared" si="84"/>
        <v>Texas Offshore Gulf Coast Basin (LA, TX)</v>
      </c>
      <c r="D5442" s="97" t="s">
        <v>338</v>
      </c>
      <c r="E5442" s="83" t="s">
        <v>317</v>
      </c>
      <c r="F5442" s="82">
        <v>-24.246580080916655</v>
      </c>
      <c r="G5442" s="81">
        <v>0</v>
      </c>
      <c r="H5442" s="80">
        <v>0</v>
      </c>
    </row>
    <row r="5443" spans="2:8" x14ac:dyDescent="0.6">
      <c r="B5443" s="75" t="s">
        <v>184</v>
      </c>
      <c r="C5443" s="75" t="str">
        <f t="shared" si="84"/>
        <v>Texas Offshore Gulf Coast Basin (LA, TX)</v>
      </c>
      <c r="D5443" s="97" t="s">
        <v>338</v>
      </c>
      <c r="E5443" s="83" t="s">
        <v>316</v>
      </c>
      <c r="F5443" s="82">
        <v>-19.405264064733323</v>
      </c>
      <c r="G5443" s="81">
        <v>0</v>
      </c>
      <c r="H5443" s="80">
        <v>0</v>
      </c>
    </row>
    <row r="5444" spans="2:8" x14ac:dyDescent="0.6">
      <c r="B5444" s="75" t="s">
        <v>184</v>
      </c>
      <c r="C5444" s="75" t="str">
        <f t="shared" si="84"/>
        <v>Texas Offshore Gulf Coast Basin (LA, TX)</v>
      </c>
      <c r="D5444" s="97" t="s">
        <v>338</v>
      </c>
      <c r="E5444" s="83" t="s">
        <v>315</v>
      </c>
      <c r="F5444" s="82">
        <v>-19.395264064733322</v>
      </c>
      <c r="G5444" s="81">
        <v>0</v>
      </c>
      <c r="H5444" s="80">
        <v>0</v>
      </c>
    </row>
    <row r="5445" spans="2:8" x14ac:dyDescent="0.6">
      <c r="B5445" s="75" t="s">
        <v>184</v>
      </c>
      <c r="C5445" s="75" t="str">
        <f t="shared" ref="C5445:C5508" si="85">IF(D5445="",C5444,D5445)</f>
        <v>Texas Offshore Gulf Coast Basin (LA, TX)</v>
      </c>
      <c r="D5445" s="97" t="s">
        <v>338</v>
      </c>
      <c r="E5445" s="83" t="s">
        <v>314</v>
      </c>
      <c r="F5445" s="82">
        <v>-14.553948048549994</v>
      </c>
      <c r="G5445" s="81">
        <v>0</v>
      </c>
      <c r="H5445" s="80">
        <v>0</v>
      </c>
    </row>
    <row r="5446" spans="2:8" x14ac:dyDescent="0.6">
      <c r="B5446" s="75" t="s">
        <v>184</v>
      </c>
      <c r="C5446" s="75" t="str">
        <f t="shared" si="85"/>
        <v>Texas Offshore Gulf Coast Basin (LA, TX)</v>
      </c>
      <c r="D5446" s="97" t="s">
        <v>338</v>
      </c>
      <c r="E5446" s="83" t="s">
        <v>313</v>
      </c>
      <c r="F5446" s="82">
        <v>-14.543948048549995</v>
      </c>
      <c r="G5446" s="81">
        <v>0</v>
      </c>
      <c r="H5446" s="80">
        <v>0</v>
      </c>
    </row>
    <row r="5447" spans="2:8" x14ac:dyDescent="0.6">
      <c r="B5447" s="75" t="s">
        <v>184</v>
      </c>
      <c r="C5447" s="75" t="str">
        <f t="shared" si="85"/>
        <v>Texas Offshore Gulf Coast Basin (LA, TX)</v>
      </c>
      <c r="D5447" s="97" t="s">
        <v>338</v>
      </c>
      <c r="E5447" s="83" t="s">
        <v>312</v>
      </c>
      <c r="F5447" s="82">
        <v>-9.7026320323666617</v>
      </c>
      <c r="G5447" s="81">
        <v>0</v>
      </c>
      <c r="H5447" s="80">
        <v>0</v>
      </c>
    </row>
    <row r="5448" spans="2:8" x14ac:dyDescent="0.6">
      <c r="B5448" s="75" t="s">
        <v>184</v>
      </c>
      <c r="C5448" s="75" t="str">
        <f t="shared" si="85"/>
        <v>Texas Offshore Gulf Coast Basin (LA, TX)</v>
      </c>
      <c r="D5448" s="97" t="s">
        <v>338</v>
      </c>
      <c r="E5448" s="83" t="s">
        <v>311</v>
      </c>
      <c r="F5448" s="82">
        <v>-9.6926320323666619</v>
      </c>
      <c r="G5448" s="81">
        <v>0</v>
      </c>
      <c r="H5448" s="80">
        <v>0</v>
      </c>
    </row>
    <row r="5449" spans="2:8" x14ac:dyDescent="0.6">
      <c r="B5449" s="75" t="s">
        <v>184</v>
      </c>
      <c r="C5449" s="75" t="str">
        <f t="shared" si="85"/>
        <v>Texas Offshore Gulf Coast Basin (LA, TX)</v>
      </c>
      <c r="D5449" s="97" t="s">
        <v>338</v>
      </c>
      <c r="E5449" s="83" t="s">
        <v>310</v>
      </c>
      <c r="F5449" s="82">
        <v>-4.8513160161833309</v>
      </c>
      <c r="G5449" s="81">
        <v>0</v>
      </c>
      <c r="H5449" s="80">
        <v>0</v>
      </c>
    </row>
    <row r="5450" spans="2:8" x14ac:dyDescent="0.6">
      <c r="B5450" s="75" t="s">
        <v>184</v>
      </c>
      <c r="C5450" s="75" t="str">
        <f t="shared" si="85"/>
        <v>Texas Offshore Gulf Coast Basin (LA, TX)</v>
      </c>
      <c r="D5450" s="97" t="s">
        <v>338</v>
      </c>
      <c r="E5450" s="83" t="s">
        <v>309</v>
      </c>
      <c r="F5450" s="82">
        <v>-4.8413160161833311</v>
      </c>
      <c r="G5450" s="81">
        <v>0</v>
      </c>
      <c r="H5450" s="80">
        <v>0</v>
      </c>
    </row>
    <row r="5451" spans="2:8" x14ac:dyDescent="0.6">
      <c r="B5451" s="75" t="s">
        <v>184</v>
      </c>
      <c r="C5451" s="75" t="str">
        <f t="shared" si="85"/>
        <v>Texas Offshore Gulf Coast Basin (LA, TX)</v>
      </c>
      <c r="D5451" s="97" t="s">
        <v>338</v>
      </c>
      <c r="E5451" s="83" t="s">
        <v>308</v>
      </c>
      <c r="F5451" s="82">
        <v>0</v>
      </c>
      <c r="G5451" s="81">
        <v>0</v>
      </c>
      <c r="H5451" s="80">
        <v>0</v>
      </c>
    </row>
    <row r="5452" spans="2:8" x14ac:dyDescent="0.6">
      <c r="B5452" s="75" t="s">
        <v>184</v>
      </c>
      <c r="C5452" s="75" t="str">
        <f t="shared" si="85"/>
        <v>Texas Offshore Gulf Coast Basin (LA, TX)</v>
      </c>
      <c r="D5452" s="97" t="s">
        <v>338</v>
      </c>
      <c r="E5452" s="83" t="s">
        <v>307</v>
      </c>
      <c r="F5452" s="82">
        <v>0.01</v>
      </c>
      <c r="G5452" s="81">
        <v>0</v>
      </c>
      <c r="H5452" s="80">
        <v>0</v>
      </c>
    </row>
    <row r="5453" spans="2:8" x14ac:dyDescent="0.6">
      <c r="B5453" s="75" t="s">
        <v>184</v>
      </c>
      <c r="C5453" s="75" t="str">
        <f t="shared" si="85"/>
        <v>Texas Offshore Gulf Coast Basin (LA, TX)</v>
      </c>
      <c r="D5453" s="97" t="s">
        <v>338</v>
      </c>
      <c r="E5453" s="83" t="s">
        <v>306</v>
      </c>
      <c r="F5453" s="82">
        <v>4.8513160161833309</v>
      </c>
      <c r="G5453" s="81">
        <v>0</v>
      </c>
      <c r="H5453" s="80">
        <v>0</v>
      </c>
    </row>
    <row r="5454" spans="2:8" x14ac:dyDescent="0.6">
      <c r="B5454" s="75" t="s">
        <v>184</v>
      </c>
      <c r="C5454" s="75" t="str">
        <f t="shared" si="85"/>
        <v>Texas Offshore Gulf Coast Basin (LA, TX)</v>
      </c>
      <c r="D5454" s="97" t="s">
        <v>338</v>
      </c>
      <c r="E5454" s="83" t="s">
        <v>305</v>
      </c>
      <c r="F5454" s="82">
        <v>4.8613160161833306</v>
      </c>
      <c r="G5454" s="81">
        <v>9.7319596850607255E-9</v>
      </c>
      <c r="H5454" s="80">
        <v>4.8659798425303619E-7</v>
      </c>
    </row>
    <row r="5455" spans="2:8" x14ac:dyDescent="0.6">
      <c r="B5455" s="75" t="s">
        <v>184</v>
      </c>
      <c r="C5455" s="75" t="str">
        <f t="shared" si="85"/>
        <v>Texas Offshore Gulf Coast Basin (LA, TX)</v>
      </c>
      <c r="D5455" s="97" t="s">
        <v>338</v>
      </c>
      <c r="E5455" s="83" t="s">
        <v>304</v>
      </c>
      <c r="F5455" s="82">
        <v>9.7026320323666617</v>
      </c>
      <c r="G5455" s="81">
        <v>0</v>
      </c>
      <c r="H5455" s="80">
        <v>0</v>
      </c>
    </row>
    <row r="5456" spans="2:8" x14ac:dyDescent="0.6">
      <c r="B5456" s="75" t="s">
        <v>184</v>
      </c>
      <c r="C5456" s="75" t="str">
        <f t="shared" si="85"/>
        <v>Texas Offshore Gulf Coast Basin (LA, TX)</v>
      </c>
      <c r="D5456" s="97" t="s">
        <v>338</v>
      </c>
      <c r="E5456" s="83" t="s">
        <v>303</v>
      </c>
      <c r="F5456" s="82">
        <v>9.7126320323666615</v>
      </c>
      <c r="G5456" s="81">
        <v>7.6381632459519553</v>
      </c>
      <c r="H5456" s="80">
        <v>381.90816229759776</v>
      </c>
    </row>
    <row r="5457" spans="2:8" x14ac:dyDescent="0.6">
      <c r="B5457" s="75" t="s">
        <v>184</v>
      </c>
      <c r="C5457" s="75" t="str">
        <f t="shared" si="85"/>
        <v>Texas Offshore Gulf Coast Basin (LA, TX)</v>
      </c>
      <c r="D5457" s="97" t="s">
        <v>338</v>
      </c>
      <c r="E5457" s="83" t="s">
        <v>302</v>
      </c>
      <c r="F5457" s="82">
        <v>14.553948048549994</v>
      </c>
      <c r="G5457" s="81">
        <v>0</v>
      </c>
      <c r="H5457" s="80">
        <v>0</v>
      </c>
    </row>
    <row r="5458" spans="2:8" x14ac:dyDescent="0.6">
      <c r="B5458" s="75" t="s">
        <v>184</v>
      </c>
      <c r="C5458" s="75" t="str">
        <f t="shared" si="85"/>
        <v>Texas Offshore Gulf Coast Basin (LA, TX)</v>
      </c>
      <c r="D5458" s="97" t="s">
        <v>338</v>
      </c>
      <c r="E5458" s="83" t="s">
        <v>301</v>
      </c>
      <c r="F5458" s="82">
        <v>14.563948048549994</v>
      </c>
      <c r="G5458" s="81">
        <v>0</v>
      </c>
      <c r="H5458" s="80">
        <v>0</v>
      </c>
    </row>
    <row r="5459" spans="2:8" x14ac:dyDescent="0.6">
      <c r="B5459" s="75" t="s">
        <v>184</v>
      </c>
      <c r="C5459" s="75" t="str">
        <f t="shared" si="85"/>
        <v>Texas Offshore Gulf Coast Basin (LA, TX)</v>
      </c>
      <c r="D5459" s="97" t="s">
        <v>338</v>
      </c>
      <c r="E5459" s="83" t="s">
        <v>300</v>
      </c>
      <c r="F5459" s="82">
        <v>19.405264064733323</v>
      </c>
      <c r="G5459" s="81">
        <v>0</v>
      </c>
      <c r="H5459" s="80">
        <v>0</v>
      </c>
    </row>
    <row r="5460" spans="2:8" x14ac:dyDescent="0.6">
      <c r="B5460" s="75" t="s">
        <v>184</v>
      </c>
      <c r="C5460" s="75" t="str">
        <f t="shared" si="85"/>
        <v>Texas Offshore Gulf Coast Basin (LA, TX)</v>
      </c>
      <c r="D5460" s="97" t="s">
        <v>338</v>
      </c>
      <c r="E5460" s="83" t="s">
        <v>299</v>
      </c>
      <c r="F5460" s="82">
        <v>19.415264064733325</v>
      </c>
      <c r="G5460" s="81">
        <v>152.60062682599039</v>
      </c>
      <c r="H5460" s="80">
        <v>7630.0313412995201</v>
      </c>
    </row>
    <row r="5461" spans="2:8" x14ac:dyDescent="0.6">
      <c r="B5461" s="75" t="s">
        <v>184</v>
      </c>
      <c r="C5461" s="75" t="str">
        <f t="shared" si="85"/>
        <v>Texas Offshore Gulf Coast Basin (LA, TX)</v>
      </c>
      <c r="D5461" s="97" t="s">
        <v>338</v>
      </c>
      <c r="E5461" s="83" t="s">
        <v>298</v>
      </c>
      <c r="F5461" s="82">
        <v>24.256580080916656</v>
      </c>
      <c r="G5461" s="81">
        <v>0</v>
      </c>
      <c r="H5461" s="80">
        <v>0</v>
      </c>
    </row>
    <row r="5462" spans="2:8" x14ac:dyDescent="0.6">
      <c r="B5462" s="75" t="s">
        <v>184</v>
      </c>
      <c r="C5462" s="75" t="str">
        <f t="shared" si="85"/>
        <v>Texas Offshore Gulf Coast Basin (LA, TX)</v>
      </c>
      <c r="D5462" s="97" t="s">
        <v>338</v>
      </c>
      <c r="E5462" s="83" t="s">
        <v>297</v>
      </c>
      <c r="F5462" s="82">
        <v>24.266580080916658</v>
      </c>
      <c r="G5462" s="81">
        <v>65.65678119803394</v>
      </c>
      <c r="H5462" s="80">
        <v>3282.8390599016966</v>
      </c>
    </row>
    <row r="5463" spans="2:8" x14ac:dyDescent="0.6">
      <c r="B5463" s="75" t="s">
        <v>184</v>
      </c>
      <c r="C5463" s="75" t="str">
        <f t="shared" si="85"/>
        <v>Texas Offshore Gulf Coast Basin (LA, TX)</v>
      </c>
      <c r="D5463" s="97" t="s">
        <v>338</v>
      </c>
      <c r="E5463" s="83" t="s">
        <v>296</v>
      </c>
      <c r="F5463" s="82">
        <v>29.107896097099989</v>
      </c>
      <c r="G5463" s="81">
        <v>0</v>
      </c>
      <c r="H5463" s="80">
        <v>0</v>
      </c>
    </row>
    <row r="5464" spans="2:8" x14ac:dyDescent="0.6">
      <c r="B5464" s="75" t="s">
        <v>184</v>
      </c>
      <c r="C5464" s="75" t="str">
        <f t="shared" si="85"/>
        <v>Texas Offshore Gulf Coast Basin (LA, TX)</v>
      </c>
      <c r="D5464" s="97" t="s">
        <v>338</v>
      </c>
      <c r="E5464" s="83" t="s">
        <v>295</v>
      </c>
      <c r="F5464" s="82">
        <v>29.11789609709999</v>
      </c>
      <c r="G5464" s="81">
        <v>0</v>
      </c>
      <c r="H5464" s="80">
        <v>0</v>
      </c>
    </row>
    <row r="5465" spans="2:8" x14ac:dyDescent="0.6">
      <c r="B5465" s="75" t="s">
        <v>184</v>
      </c>
      <c r="C5465" s="75" t="str">
        <f t="shared" si="85"/>
        <v>Texas Offshore Gulf Coast Basin (LA, TX)</v>
      </c>
      <c r="D5465" s="97" t="s">
        <v>338</v>
      </c>
      <c r="E5465" s="83" t="s">
        <v>294</v>
      </c>
      <c r="F5465" s="82">
        <v>33.959212113283321</v>
      </c>
      <c r="G5465" s="81">
        <v>0</v>
      </c>
      <c r="H5465" s="80">
        <v>0</v>
      </c>
    </row>
    <row r="5466" spans="2:8" x14ac:dyDescent="0.6">
      <c r="B5466" s="75" t="s">
        <v>184</v>
      </c>
      <c r="C5466" s="75" t="str">
        <f t="shared" si="85"/>
        <v>Texas Offshore Gulf Coast Basin (LA, TX)</v>
      </c>
      <c r="D5466" s="97" t="s">
        <v>338</v>
      </c>
      <c r="E5466" s="83" t="s">
        <v>293</v>
      </c>
      <c r="F5466" s="82">
        <v>33.969212113283319</v>
      </c>
      <c r="G5466" s="81">
        <v>0</v>
      </c>
      <c r="H5466" s="80">
        <v>0</v>
      </c>
    </row>
    <row r="5467" spans="2:8" x14ac:dyDescent="0.6">
      <c r="B5467" s="75" t="s">
        <v>184</v>
      </c>
      <c r="C5467" s="75" t="str">
        <f t="shared" si="85"/>
        <v>Texas Offshore Gulf Coast Basin (LA, TX)</v>
      </c>
      <c r="D5467" s="97" t="s">
        <v>338</v>
      </c>
      <c r="E5467" s="83" t="s">
        <v>292</v>
      </c>
      <c r="F5467" s="82">
        <v>38.810528129466647</v>
      </c>
      <c r="G5467" s="81">
        <v>0</v>
      </c>
      <c r="H5467" s="80">
        <v>0</v>
      </c>
    </row>
    <row r="5468" spans="2:8" x14ac:dyDescent="0.6">
      <c r="B5468" s="75" t="s">
        <v>184</v>
      </c>
      <c r="C5468" s="75" t="str">
        <f t="shared" si="85"/>
        <v>Texas Offshore Gulf Coast Basin (LA, TX)</v>
      </c>
      <c r="D5468" s="97" t="s">
        <v>338</v>
      </c>
      <c r="E5468" s="83" t="s">
        <v>291</v>
      </c>
      <c r="F5468" s="82">
        <v>38.820528129466645</v>
      </c>
      <c r="G5468" s="81">
        <v>0</v>
      </c>
      <c r="H5468" s="80">
        <v>0</v>
      </c>
    </row>
    <row r="5469" spans="2:8" x14ac:dyDescent="0.6">
      <c r="B5469" s="75" t="s">
        <v>184</v>
      </c>
      <c r="C5469" s="75" t="str">
        <f t="shared" si="85"/>
        <v>Texas Offshore Gulf Coast Basin (LA, TX)</v>
      </c>
      <c r="D5469" s="97" t="s">
        <v>338</v>
      </c>
      <c r="E5469" s="83" t="s">
        <v>290</v>
      </c>
      <c r="F5469" s="82">
        <v>43.66184414564998</v>
      </c>
      <c r="G5469" s="81">
        <v>0</v>
      </c>
      <c r="H5469" s="80">
        <v>0</v>
      </c>
    </row>
    <row r="5470" spans="2:8" x14ac:dyDescent="0.6">
      <c r="B5470" s="75" t="s">
        <v>184</v>
      </c>
      <c r="C5470" s="75" t="str">
        <f t="shared" si="85"/>
        <v>Texas Offshore Gulf Coast Basin (LA, TX)</v>
      </c>
      <c r="D5470" s="97" t="s">
        <v>338</v>
      </c>
      <c r="E5470" s="83" t="s">
        <v>289</v>
      </c>
      <c r="F5470" s="82">
        <v>43.671844145649978</v>
      </c>
      <c r="G5470" s="81">
        <v>5.6548382665681761E-3</v>
      </c>
      <c r="H5470" s="80">
        <v>0.28274191332840881</v>
      </c>
    </row>
    <row r="5471" spans="2:8" x14ac:dyDescent="0.6">
      <c r="B5471" s="75" t="s">
        <v>184</v>
      </c>
      <c r="C5471" s="75" t="str">
        <f t="shared" si="85"/>
        <v>Texas Offshore Gulf Coast Basin (LA, TX)</v>
      </c>
      <c r="D5471" s="97" t="s">
        <v>338</v>
      </c>
      <c r="E5471" s="83" t="s">
        <v>288</v>
      </c>
      <c r="F5471" s="82">
        <v>48.513160161833312</v>
      </c>
      <c r="G5471" s="81">
        <v>0</v>
      </c>
      <c r="H5471" s="80">
        <v>0</v>
      </c>
    </row>
    <row r="5472" spans="2:8" x14ac:dyDescent="0.6">
      <c r="B5472" s="75" t="s">
        <v>184</v>
      </c>
      <c r="C5472" s="75" t="str">
        <f t="shared" si="85"/>
        <v>Texas Offshore Gulf Coast Basin (LA, TX)</v>
      </c>
      <c r="D5472" s="97" t="s">
        <v>338</v>
      </c>
      <c r="E5472" s="83" t="s">
        <v>287</v>
      </c>
      <c r="F5472" s="82">
        <v>48.52316016183331</v>
      </c>
      <c r="G5472" s="81">
        <v>0</v>
      </c>
      <c r="H5472" s="80">
        <v>0</v>
      </c>
    </row>
    <row r="5473" spans="2:8" x14ac:dyDescent="0.6">
      <c r="B5473" s="75" t="s">
        <v>184</v>
      </c>
      <c r="C5473" s="75" t="str">
        <f t="shared" si="85"/>
        <v>Texas Offshore Gulf Coast Basin (LA, TX)</v>
      </c>
      <c r="D5473" s="97" t="s">
        <v>338</v>
      </c>
      <c r="E5473" s="83" t="s">
        <v>286</v>
      </c>
      <c r="F5473" s="82">
        <v>53.364476178016645</v>
      </c>
      <c r="G5473" s="81">
        <v>0</v>
      </c>
      <c r="H5473" s="80">
        <v>0</v>
      </c>
    </row>
    <row r="5474" spans="2:8" x14ac:dyDescent="0.6">
      <c r="B5474" s="75" t="s">
        <v>184</v>
      </c>
      <c r="C5474" s="75" t="str">
        <f t="shared" si="85"/>
        <v>Texas Offshore Gulf Coast Basin (LA, TX)</v>
      </c>
      <c r="D5474" s="97" t="s">
        <v>338</v>
      </c>
      <c r="E5474" s="83" t="s">
        <v>285</v>
      </c>
      <c r="F5474" s="82">
        <v>53.374476178016643</v>
      </c>
      <c r="G5474" s="81">
        <v>0</v>
      </c>
      <c r="H5474" s="80">
        <v>0</v>
      </c>
    </row>
    <row r="5475" spans="2:8" x14ac:dyDescent="0.6">
      <c r="B5475" s="75" t="s">
        <v>184</v>
      </c>
      <c r="C5475" s="75" t="str">
        <f t="shared" si="85"/>
        <v>Texas Offshore Gulf Coast Basin (LA, TX)</v>
      </c>
      <c r="D5475" s="97" t="s">
        <v>338</v>
      </c>
      <c r="E5475" s="83" t="s">
        <v>284</v>
      </c>
      <c r="F5475" s="82">
        <v>58.215792194199977</v>
      </c>
      <c r="G5475" s="81">
        <v>0</v>
      </c>
      <c r="H5475" s="80">
        <v>0</v>
      </c>
    </row>
    <row r="5476" spans="2:8" ht="13.75" thickBot="1" x14ac:dyDescent="0.75">
      <c r="B5476" s="75" t="s">
        <v>184</v>
      </c>
      <c r="C5476" s="75" t="str">
        <f t="shared" si="85"/>
        <v>Texas Offshore Gulf Coast Basin (LA, TX)</v>
      </c>
      <c r="D5476" s="98" t="s">
        <v>338</v>
      </c>
      <c r="E5476" s="79" t="s">
        <v>282</v>
      </c>
      <c r="F5476" s="78">
        <v>58.225792194199975</v>
      </c>
      <c r="G5476" s="77">
        <v>0</v>
      </c>
      <c r="H5476" s="76">
        <v>0</v>
      </c>
    </row>
    <row r="5477" spans="2:8" x14ac:dyDescent="0.6">
      <c r="B5477" s="75" t="s">
        <v>135</v>
      </c>
      <c r="C5477" s="75" t="str">
        <f t="shared" si="85"/>
        <v>Louisiana Offshore Gulf Coast Basin (LA, TX)</v>
      </c>
      <c r="D5477" s="96" t="s">
        <v>337</v>
      </c>
      <c r="E5477" s="87" t="s">
        <v>320</v>
      </c>
      <c r="F5477" s="86">
        <v>-29.107896097099989</v>
      </c>
      <c r="G5477" s="85">
        <v>0</v>
      </c>
      <c r="H5477" s="84">
        <v>0</v>
      </c>
    </row>
    <row r="5478" spans="2:8" x14ac:dyDescent="0.6">
      <c r="B5478" s="75" t="s">
        <v>135</v>
      </c>
      <c r="C5478" s="75" t="str">
        <f t="shared" si="85"/>
        <v>Louisiana Offshore Gulf Coast Basin (LA, TX)</v>
      </c>
      <c r="D5478" s="97" t="s">
        <v>337</v>
      </c>
      <c r="E5478" s="83" t="s">
        <v>319</v>
      </c>
      <c r="F5478" s="82">
        <v>-29.097896097099987</v>
      </c>
      <c r="G5478" s="81">
        <v>0</v>
      </c>
      <c r="H5478" s="80">
        <v>0</v>
      </c>
    </row>
    <row r="5479" spans="2:8" x14ac:dyDescent="0.6">
      <c r="B5479" s="75" t="s">
        <v>135</v>
      </c>
      <c r="C5479" s="75" t="str">
        <f t="shared" si="85"/>
        <v>Louisiana Offshore Gulf Coast Basin (LA, TX)</v>
      </c>
      <c r="D5479" s="97" t="s">
        <v>337</v>
      </c>
      <c r="E5479" s="83" t="s">
        <v>318</v>
      </c>
      <c r="F5479" s="82">
        <v>-24.256580080916656</v>
      </c>
      <c r="G5479" s="81">
        <v>0</v>
      </c>
      <c r="H5479" s="80">
        <v>0</v>
      </c>
    </row>
    <row r="5480" spans="2:8" x14ac:dyDescent="0.6">
      <c r="B5480" s="75" t="s">
        <v>135</v>
      </c>
      <c r="C5480" s="75" t="str">
        <f t="shared" si="85"/>
        <v>Louisiana Offshore Gulf Coast Basin (LA, TX)</v>
      </c>
      <c r="D5480" s="97" t="s">
        <v>337</v>
      </c>
      <c r="E5480" s="83" t="s">
        <v>317</v>
      </c>
      <c r="F5480" s="82">
        <v>-24.246580080916655</v>
      </c>
      <c r="G5480" s="81">
        <v>0</v>
      </c>
      <c r="H5480" s="80">
        <v>0</v>
      </c>
    </row>
    <row r="5481" spans="2:8" x14ac:dyDescent="0.6">
      <c r="B5481" s="75" t="s">
        <v>135</v>
      </c>
      <c r="C5481" s="75" t="str">
        <f t="shared" si="85"/>
        <v>Louisiana Offshore Gulf Coast Basin (LA, TX)</v>
      </c>
      <c r="D5481" s="97" t="s">
        <v>337</v>
      </c>
      <c r="E5481" s="83" t="s">
        <v>316</v>
      </c>
      <c r="F5481" s="82">
        <v>-19.405264064733323</v>
      </c>
      <c r="G5481" s="81">
        <v>0</v>
      </c>
      <c r="H5481" s="80">
        <v>0</v>
      </c>
    </row>
    <row r="5482" spans="2:8" x14ac:dyDescent="0.6">
      <c r="B5482" s="75" t="s">
        <v>135</v>
      </c>
      <c r="C5482" s="75" t="str">
        <f t="shared" si="85"/>
        <v>Louisiana Offshore Gulf Coast Basin (LA, TX)</v>
      </c>
      <c r="D5482" s="97" t="s">
        <v>337</v>
      </c>
      <c r="E5482" s="83" t="s">
        <v>315</v>
      </c>
      <c r="F5482" s="82">
        <v>-19.395264064733322</v>
      </c>
      <c r="G5482" s="81">
        <v>0</v>
      </c>
      <c r="H5482" s="80">
        <v>0</v>
      </c>
    </row>
    <row r="5483" spans="2:8" x14ac:dyDescent="0.6">
      <c r="B5483" s="75" t="s">
        <v>135</v>
      </c>
      <c r="C5483" s="75" t="str">
        <f t="shared" si="85"/>
        <v>Louisiana Offshore Gulf Coast Basin (LA, TX)</v>
      </c>
      <c r="D5483" s="97" t="s">
        <v>337</v>
      </c>
      <c r="E5483" s="83" t="s">
        <v>314</v>
      </c>
      <c r="F5483" s="82">
        <v>-14.553948048549994</v>
      </c>
      <c r="G5483" s="81">
        <v>0</v>
      </c>
      <c r="H5483" s="80">
        <v>0</v>
      </c>
    </row>
    <row r="5484" spans="2:8" x14ac:dyDescent="0.6">
      <c r="B5484" s="75" t="s">
        <v>135</v>
      </c>
      <c r="C5484" s="75" t="str">
        <f t="shared" si="85"/>
        <v>Louisiana Offshore Gulf Coast Basin (LA, TX)</v>
      </c>
      <c r="D5484" s="97" t="s">
        <v>337</v>
      </c>
      <c r="E5484" s="83" t="s">
        <v>313</v>
      </c>
      <c r="F5484" s="82">
        <v>-14.543948048549995</v>
      </c>
      <c r="G5484" s="81">
        <v>0</v>
      </c>
      <c r="H5484" s="80">
        <v>0</v>
      </c>
    </row>
    <row r="5485" spans="2:8" x14ac:dyDescent="0.6">
      <c r="B5485" s="75" t="s">
        <v>135</v>
      </c>
      <c r="C5485" s="75" t="str">
        <f t="shared" si="85"/>
        <v>Louisiana Offshore Gulf Coast Basin (LA, TX)</v>
      </c>
      <c r="D5485" s="97" t="s">
        <v>337</v>
      </c>
      <c r="E5485" s="83" t="s">
        <v>312</v>
      </c>
      <c r="F5485" s="82">
        <v>-9.7026320323666617</v>
      </c>
      <c r="G5485" s="81">
        <v>0</v>
      </c>
      <c r="H5485" s="80">
        <v>0</v>
      </c>
    </row>
    <row r="5486" spans="2:8" x14ac:dyDescent="0.6">
      <c r="B5486" s="75" t="s">
        <v>135</v>
      </c>
      <c r="C5486" s="75" t="str">
        <f t="shared" si="85"/>
        <v>Louisiana Offshore Gulf Coast Basin (LA, TX)</v>
      </c>
      <c r="D5486" s="97" t="s">
        <v>337</v>
      </c>
      <c r="E5486" s="83" t="s">
        <v>311</v>
      </c>
      <c r="F5486" s="82">
        <v>-9.6926320323666619</v>
      </c>
      <c r="G5486" s="81">
        <v>0</v>
      </c>
      <c r="H5486" s="80">
        <v>0</v>
      </c>
    </row>
    <row r="5487" spans="2:8" x14ac:dyDescent="0.6">
      <c r="B5487" s="75" t="s">
        <v>135</v>
      </c>
      <c r="C5487" s="75" t="str">
        <f t="shared" si="85"/>
        <v>Louisiana Offshore Gulf Coast Basin (LA, TX)</v>
      </c>
      <c r="D5487" s="97" t="s">
        <v>337</v>
      </c>
      <c r="E5487" s="83" t="s">
        <v>310</v>
      </c>
      <c r="F5487" s="82">
        <v>-4.8513160161833309</v>
      </c>
      <c r="G5487" s="81">
        <v>0</v>
      </c>
      <c r="H5487" s="80">
        <v>0</v>
      </c>
    </row>
    <row r="5488" spans="2:8" x14ac:dyDescent="0.6">
      <c r="B5488" s="75" t="s">
        <v>135</v>
      </c>
      <c r="C5488" s="75" t="str">
        <f t="shared" si="85"/>
        <v>Louisiana Offshore Gulf Coast Basin (LA, TX)</v>
      </c>
      <c r="D5488" s="97" t="s">
        <v>337</v>
      </c>
      <c r="E5488" s="83" t="s">
        <v>309</v>
      </c>
      <c r="F5488" s="82">
        <v>-4.8413160161833311</v>
      </c>
      <c r="G5488" s="81">
        <v>0</v>
      </c>
      <c r="H5488" s="80">
        <v>0</v>
      </c>
    </row>
    <row r="5489" spans="2:8" x14ac:dyDescent="0.6">
      <c r="B5489" s="75" t="s">
        <v>135</v>
      </c>
      <c r="C5489" s="75" t="str">
        <f t="shared" si="85"/>
        <v>Louisiana Offshore Gulf Coast Basin (LA, TX)</v>
      </c>
      <c r="D5489" s="97" t="s">
        <v>337</v>
      </c>
      <c r="E5489" s="83" t="s">
        <v>308</v>
      </c>
      <c r="F5489" s="82">
        <v>0</v>
      </c>
      <c r="G5489" s="81">
        <v>0</v>
      </c>
      <c r="H5489" s="80">
        <v>0</v>
      </c>
    </row>
    <row r="5490" spans="2:8" x14ac:dyDescent="0.6">
      <c r="B5490" s="75" t="s">
        <v>135</v>
      </c>
      <c r="C5490" s="75" t="str">
        <f t="shared" si="85"/>
        <v>Louisiana Offshore Gulf Coast Basin (LA, TX)</v>
      </c>
      <c r="D5490" s="97" t="s">
        <v>337</v>
      </c>
      <c r="E5490" s="83" t="s">
        <v>307</v>
      </c>
      <c r="F5490" s="82">
        <v>0.01</v>
      </c>
      <c r="G5490" s="81">
        <v>0</v>
      </c>
      <c r="H5490" s="80">
        <v>0</v>
      </c>
    </row>
    <row r="5491" spans="2:8" x14ac:dyDescent="0.6">
      <c r="B5491" s="75" t="s">
        <v>135</v>
      </c>
      <c r="C5491" s="75" t="str">
        <f t="shared" si="85"/>
        <v>Louisiana Offshore Gulf Coast Basin (LA, TX)</v>
      </c>
      <c r="D5491" s="97" t="s">
        <v>337</v>
      </c>
      <c r="E5491" s="83" t="s">
        <v>306</v>
      </c>
      <c r="F5491" s="82">
        <v>4.8513160161833309</v>
      </c>
      <c r="G5491" s="81">
        <v>0</v>
      </c>
      <c r="H5491" s="80">
        <v>0</v>
      </c>
    </row>
    <row r="5492" spans="2:8" x14ac:dyDescent="0.6">
      <c r="B5492" s="75" t="s">
        <v>135</v>
      </c>
      <c r="C5492" s="75" t="str">
        <f t="shared" si="85"/>
        <v>Louisiana Offshore Gulf Coast Basin (LA, TX)</v>
      </c>
      <c r="D5492" s="97" t="s">
        <v>337</v>
      </c>
      <c r="E5492" s="83" t="s">
        <v>305</v>
      </c>
      <c r="F5492" s="82">
        <v>4.8613160161833306</v>
      </c>
      <c r="G5492" s="81">
        <v>0</v>
      </c>
      <c r="H5492" s="80">
        <v>0</v>
      </c>
    </row>
    <row r="5493" spans="2:8" x14ac:dyDescent="0.6">
      <c r="B5493" s="75" t="s">
        <v>135</v>
      </c>
      <c r="C5493" s="75" t="str">
        <f t="shared" si="85"/>
        <v>Louisiana Offshore Gulf Coast Basin (LA, TX)</v>
      </c>
      <c r="D5493" s="97" t="s">
        <v>337</v>
      </c>
      <c r="E5493" s="83" t="s">
        <v>304</v>
      </c>
      <c r="F5493" s="82">
        <v>9.7026320323666617</v>
      </c>
      <c r="G5493" s="81">
        <v>0</v>
      </c>
      <c r="H5493" s="80">
        <v>0</v>
      </c>
    </row>
    <row r="5494" spans="2:8" x14ac:dyDescent="0.6">
      <c r="B5494" s="75" t="s">
        <v>135</v>
      </c>
      <c r="C5494" s="75" t="str">
        <f t="shared" si="85"/>
        <v>Louisiana Offshore Gulf Coast Basin (LA, TX)</v>
      </c>
      <c r="D5494" s="97" t="s">
        <v>337</v>
      </c>
      <c r="E5494" s="83" t="s">
        <v>303</v>
      </c>
      <c r="F5494" s="82">
        <v>9.7126320323666615</v>
      </c>
      <c r="G5494" s="81">
        <v>220.40604877420159</v>
      </c>
      <c r="H5494" s="80">
        <v>11020.30243871008</v>
      </c>
    </row>
    <row r="5495" spans="2:8" x14ac:dyDescent="0.6">
      <c r="B5495" s="75" t="s">
        <v>135</v>
      </c>
      <c r="C5495" s="75" t="str">
        <f t="shared" si="85"/>
        <v>Louisiana Offshore Gulf Coast Basin (LA, TX)</v>
      </c>
      <c r="D5495" s="97" t="s">
        <v>337</v>
      </c>
      <c r="E5495" s="83" t="s">
        <v>302</v>
      </c>
      <c r="F5495" s="82">
        <v>14.553948048549994</v>
      </c>
      <c r="G5495" s="81">
        <v>0</v>
      </c>
      <c r="H5495" s="80">
        <v>0</v>
      </c>
    </row>
    <row r="5496" spans="2:8" x14ac:dyDescent="0.6">
      <c r="B5496" s="75" t="s">
        <v>135</v>
      </c>
      <c r="C5496" s="75" t="str">
        <f t="shared" si="85"/>
        <v>Louisiana Offshore Gulf Coast Basin (LA, TX)</v>
      </c>
      <c r="D5496" s="97" t="s">
        <v>337</v>
      </c>
      <c r="E5496" s="83" t="s">
        <v>301</v>
      </c>
      <c r="F5496" s="82">
        <v>14.563948048549994</v>
      </c>
      <c r="G5496" s="81">
        <v>0</v>
      </c>
      <c r="H5496" s="80">
        <v>0</v>
      </c>
    </row>
    <row r="5497" spans="2:8" x14ac:dyDescent="0.6">
      <c r="B5497" s="75" t="s">
        <v>135</v>
      </c>
      <c r="C5497" s="75" t="str">
        <f t="shared" si="85"/>
        <v>Louisiana Offshore Gulf Coast Basin (LA, TX)</v>
      </c>
      <c r="D5497" s="97" t="s">
        <v>337</v>
      </c>
      <c r="E5497" s="83" t="s">
        <v>300</v>
      </c>
      <c r="F5497" s="82">
        <v>19.405264064733323</v>
      </c>
      <c r="G5497" s="81">
        <v>0</v>
      </c>
      <c r="H5497" s="80">
        <v>0</v>
      </c>
    </row>
    <row r="5498" spans="2:8" x14ac:dyDescent="0.6">
      <c r="B5498" s="75" t="s">
        <v>135</v>
      </c>
      <c r="C5498" s="75" t="str">
        <f t="shared" si="85"/>
        <v>Louisiana Offshore Gulf Coast Basin (LA, TX)</v>
      </c>
      <c r="D5498" s="97" t="s">
        <v>337</v>
      </c>
      <c r="E5498" s="83" t="s">
        <v>299</v>
      </c>
      <c r="F5498" s="82">
        <v>19.415264064733325</v>
      </c>
      <c r="G5498" s="81">
        <v>51.384596827901014</v>
      </c>
      <c r="H5498" s="80">
        <v>2569.2298413950507</v>
      </c>
    </row>
    <row r="5499" spans="2:8" x14ac:dyDescent="0.6">
      <c r="B5499" s="75" t="s">
        <v>135</v>
      </c>
      <c r="C5499" s="75" t="str">
        <f t="shared" si="85"/>
        <v>Louisiana Offshore Gulf Coast Basin (LA, TX)</v>
      </c>
      <c r="D5499" s="97" t="s">
        <v>337</v>
      </c>
      <c r="E5499" s="83" t="s">
        <v>298</v>
      </c>
      <c r="F5499" s="82">
        <v>24.256580080916656</v>
      </c>
      <c r="G5499" s="81">
        <v>0</v>
      </c>
      <c r="H5499" s="80">
        <v>0</v>
      </c>
    </row>
    <row r="5500" spans="2:8" x14ac:dyDescent="0.6">
      <c r="B5500" s="75" t="s">
        <v>135</v>
      </c>
      <c r="C5500" s="75" t="str">
        <f t="shared" si="85"/>
        <v>Louisiana Offshore Gulf Coast Basin (LA, TX)</v>
      </c>
      <c r="D5500" s="97" t="s">
        <v>337</v>
      </c>
      <c r="E5500" s="83" t="s">
        <v>297</v>
      </c>
      <c r="F5500" s="82">
        <v>24.266580080916658</v>
      </c>
      <c r="G5500" s="81">
        <v>19.842617499185486</v>
      </c>
      <c r="H5500" s="80">
        <v>992.13087495927437</v>
      </c>
    </row>
    <row r="5501" spans="2:8" x14ac:dyDescent="0.6">
      <c r="B5501" s="75" t="s">
        <v>135</v>
      </c>
      <c r="C5501" s="75" t="str">
        <f t="shared" si="85"/>
        <v>Louisiana Offshore Gulf Coast Basin (LA, TX)</v>
      </c>
      <c r="D5501" s="97" t="s">
        <v>337</v>
      </c>
      <c r="E5501" s="83" t="s">
        <v>296</v>
      </c>
      <c r="F5501" s="82">
        <v>29.107896097099989</v>
      </c>
      <c r="G5501" s="81">
        <v>0</v>
      </c>
      <c r="H5501" s="80">
        <v>0</v>
      </c>
    </row>
    <row r="5502" spans="2:8" x14ac:dyDescent="0.6">
      <c r="B5502" s="75" t="s">
        <v>135</v>
      </c>
      <c r="C5502" s="75" t="str">
        <f t="shared" si="85"/>
        <v>Louisiana Offshore Gulf Coast Basin (LA, TX)</v>
      </c>
      <c r="D5502" s="97" t="s">
        <v>337</v>
      </c>
      <c r="E5502" s="83" t="s">
        <v>295</v>
      </c>
      <c r="F5502" s="82">
        <v>29.11789609709999</v>
      </c>
      <c r="G5502" s="81">
        <v>0</v>
      </c>
      <c r="H5502" s="80">
        <v>0</v>
      </c>
    </row>
    <row r="5503" spans="2:8" x14ac:dyDescent="0.6">
      <c r="B5503" s="75" t="s">
        <v>135</v>
      </c>
      <c r="C5503" s="75" t="str">
        <f t="shared" si="85"/>
        <v>Louisiana Offshore Gulf Coast Basin (LA, TX)</v>
      </c>
      <c r="D5503" s="97" t="s">
        <v>337</v>
      </c>
      <c r="E5503" s="83" t="s">
        <v>294</v>
      </c>
      <c r="F5503" s="82">
        <v>33.959212113283321</v>
      </c>
      <c r="G5503" s="81">
        <v>0</v>
      </c>
      <c r="H5503" s="80">
        <v>0</v>
      </c>
    </row>
    <row r="5504" spans="2:8" x14ac:dyDescent="0.6">
      <c r="B5504" s="75" t="s">
        <v>135</v>
      </c>
      <c r="C5504" s="75" t="str">
        <f t="shared" si="85"/>
        <v>Louisiana Offshore Gulf Coast Basin (LA, TX)</v>
      </c>
      <c r="D5504" s="97" t="s">
        <v>337</v>
      </c>
      <c r="E5504" s="83" t="s">
        <v>293</v>
      </c>
      <c r="F5504" s="82">
        <v>33.969212113283319</v>
      </c>
      <c r="G5504" s="81">
        <v>43.86220966252889</v>
      </c>
      <c r="H5504" s="80">
        <v>2193.1104831264443</v>
      </c>
    </row>
    <row r="5505" spans="2:8" x14ac:dyDescent="0.6">
      <c r="B5505" s="75" t="s">
        <v>135</v>
      </c>
      <c r="C5505" s="75" t="str">
        <f t="shared" si="85"/>
        <v>Louisiana Offshore Gulf Coast Basin (LA, TX)</v>
      </c>
      <c r="D5505" s="97" t="s">
        <v>337</v>
      </c>
      <c r="E5505" s="83" t="s">
        <v>292</v>
      </c>
      <c r="F5505" s="82">
        <v>38.810528129466647</v>
      </c>
      <c r="G5505" s="81">
        <v>0</v>
      </c>
      <c r="H5505" s="80">
        <v>0</v>
      </c>
    </row>
    <row r="5506" spans="2:8" x14ac:dyDescent="0.6">
      <c r="B5506" s="75" t="s">
        <v>135</v>
      </c>
      <c r="C5506" s="75" t="str">
        <f t="shared" si="85"/>
        <v>Louisiana Offshore Gulf Coast Basin (LA, TX)</v>
      </c>
      <c r="D5506" s="97" t="s">
        <v>337</v>
      </c>
      <c r="E5506" s="83" t="s">
        <v>291</v>
      </c>
      <c r="F5506" s="82">
        <v>38.820528129466645</v>
      </c>
      <c r="G5506" s="81">
        <v>50.191452297930468</v>
      </c>
      <c r="H5506" s="80">
        <v>2509.5726148965236</v>
      </c>
    </row>
    <row r="5507" spans="2:8" x14ac:dyDescent="0.6">
      <c r="B5507" s="75" t="s">
        <v>135</v>
      </c>
      <c r="C5507" s="75" t="str">
        <f t="shared" si="85"/>
        <v>Louisiana Offshore Gulf Coast Basin (LA, TX)</v>
      </c>
      <c r="D5507" s="97" t="s">
        <v>337</v>
      </c>
      <c r="E5507" s="83" t="s">
        <v>290</v>
      </c>
      <c r="F5507" s="82">
        <v>43.66184414564998</v>
      </c>
      <c r="G5507" s="81">
        <v>0</v>
      </c>
      <c r="H5507" s="80">
        <v>0</v>
      </c>
    </row>
    <row r="5508" spans="2:8" x14ac:dyDescent="0.6">
      <c r="B5508" s="75" t="s">
        <v>135</v>
      </c>
      <c r="C5508" s="75" t="str">
        <f t="shared" si="85"/>
        <v>Louisiana Offshore Gulf Coast Basin (LA, TX)</v>
      </c>
      <c r="D5508" s="97" t="s">
        <v>337</v>
      </c>
      <c r="E5508" s="83" t="s">
        <v>289</v>
      </c>
      <c r="F5508" s="82">
        <v>43.671844145649978</v>
      </c>
      <c r="G5508" s="81">
        <v>0</v>
      </c>
      <c r="H5508" s="80">
        <v>0</v>
      </c>
    </row>
    <row r="5509" spans="2:8" x14ac:dyDescent="0.6">
      <c r="B5509" s="75" t="s">
        <v>135</v>
      </c>
      <c r="C5509" s="75" t="str">
        <f t="shared" ref="C5509:C5572" si="86">IF(D5509="",C5508,D5509)</f>
        <v>Louisiana Offshore Gulf Coast Basin (LA, TX)</v>
      </c>
      <c r="D5509" s="97" t="s">
        <v>337</v>
      </c>
      <c r="E5509" s="83" t="s">
        <v>288</v>
      </c>
      <c r="F5509" s="82">
        <v>48.513160161833312</v>
      </c>
      <c r="G5509" s="81">
        <v>0</v>
      </c>
      <c r="H5509" s="80">
        <v>0</v>
      </c>
    </row>
    <row r="5510" spans="2:8" x14ac:dyDescent="0.6">
      <c r="B5510" s="75" t="s">
        <v>135</v>
      </c>
      <c r="C5510" s="75" t="str">
        <f t="shared" si="86"/>
        <v>Louisiana Offshore Gulf Coast Basin (LA, TX)</v>
      </c>
      <c r="D5510" s="97" t="s">
        <v>337</v>
      </c>
      <c r="E5510" s="83" t="s">
        <v>287</v>
      </c>
      <c r="F5510" s="82">
        <v>48.52316016183331</v>
      </c>
      <c r="G5510" s="81">
        <v>0</v>
      </c>
      <c r="H5510" s="80">
        <v>0</v>
      </c>
    </row>
    <row r="5511" spans="2:8" x14ac:dyDescent="0.6">
      <c r="B5511" s="75" t="s">
        <v>135</v>
      </c>
      <c r="C5511" s="75" t="str">
        <f t="shared" si="86"/>
        <v>Louisiana Offshore Gulf Coast Basin (LA, TX)</v>
      </c>
      <c r="D5511" s="97" t="s">
        <v>337</v>
      </c>
      <c r="E5511" s="83" t="s">
        <v>286</v>
      </c>
      <c r="F5511" s="82">
        <v>53.364476178016645</v>
      </c>
      <c r="G5511" s="81">
        <v>0</v>
      </c>
      <c r="H5511" s="80">
        <v>0</v>
      </c>
    </row>
    <row r="5512" spans="2:8" x14ac:dyDescent="0.6">
      <c r="B5512" s="75" t="s">
        <v>135</v>
      </c>
      <c r="C5512" s="75" t="str">
        <f t="shared" si="86"/>
        <v>Louisiana Offshore Gulf Coast Basin (LA, TX)</v>
      </c>
      <c r="D5512" s="97" t="s">
        <v>337</v>
      </c>
      <c r="E5512" s="83" t="s">
        <v>285</v>
      </c>
      <c r="F5512" s="82">
        <v>53.374476178016643</v>
      </c>
      <c r="G5512" s="81">
        <v>0</v>
      </c>
      <c r="H5512" s="80">
        <v>0</v>
      </c>
    </row>
    <row r="5513" spans="2:8" x14ac:dyDescent="0.6">
      <c r="B5513" s="75" t="s">
        <v>135</v>
      </c>
      <c r="C5513" s="75" t="str">
        <f t="shared" si="86"/>
        <v>Louisiana Offshore Gulf Coast Basin (LA, TX)</v>
      </c>
      <c r="D5513" s="97" t="s">
        <v>337</v>
      </c>
      <c r="E5513" s="83" t="s">
        <v>284</v>
      </c>
      <c r="F5513" s="82">
        <v>58.215792194199977</v>
      </c>
      <c r="G5513" s="81">
        <v>0</v>
      </c>
      <c r="H5513" s="80">
        <v>0</v>
      </c>
    </row>
    <row r="5514" spans="2:8" ht="13.75" thickBot="1" x14ac:dyDescent="0.75">
      <c r="B5514" s="75" t="s">
        <v>135</v>
      </c>
      <c r="C5514" s="75" t="str">
        <f t="shared" si="86"/>
        <v>Louisiana Offshore Gulf Coast Basin (LA, TX)</v>
      </c>
      <c r="D5514" s="98" t="s">
        <v>337</v>
      </c>
      <c r="E5514" s="79" t="s">
        <v>282</v>
      </c>
      <c r="F5514" s="78">
        <v>58.225792194199975</v>
      </c>
      <c r="G5514" s="77">
        <v>0</v>
      </c>
      <c r="H5514" s="76">
        <v>0</v>
      </c>
    </row>
    <row r="5515" spans="2:8" x14ac:dyDescent="0.6">
      <c r="B5515" s="75" t="s">
        <v>146</v>
      </c>
      <c r="C5515" s="75" t="str">
        <f t="shared" si="86"/>
        <v>Mississippi Offshore Mid-Gulf Coast Basin</v>
      </c>
      <c r="D5515" s="96" t="s">
        <v>336</v>
      </c>
      <c r="E5515" s="87" t="s">
        <v>320</v>
      </c>
      <c r="F5515" s="86">
        <v>-29.107896097099989</v>
      </c>
      <c r="G5515" s="85">
        <v>0</v>
      </c>
      <c r="H5515" s="84">
        <v>0</v>
      </c>
    </row>
    <row r="5516" spans="2:8" x14ac:dyDescent="0.6">
      <c r="B5516" s="75" t="s">
        <v>146</v>
      </c>
      <c r="C5516" s="75" t="str">
        <f t="shared" si="86"/>
        <v>Mississippi Offshore Mid-Gulf Coast Basin</v>
      </c>
      <c r="D5516" s="97" t="s">
        <v>336</v>
      </c>
      <c r="E5516" s="83" t="s">
        <v>319</v>
      </c>
      <c r="F5516" s="82">
        <v>-29.097896097099987</v>
      </c>
      <c r="G5516" s="81">
        <v>0</v>
      </c>
      <c r="H5516" s="80">
        <v>0</v>
      </c>
    </row>
    <row r="5517" spans="2:8" x14ac:dyDescent="0.6">
      <c r="B5517" s="75" t="s">
        <v>146</v>
      </c>
      <c r="C5517" s="75" t="str">
        <f t="shared" si="86"/>
        <v>Mississippi Offshore Mid-Gulf Coast Basin</v>
      </c>
      <c r="D5517" s="97" t="s">
        <v>336</v>
      </c>
      <c r="E5517" s="83" t="s">
        <v>318</v>
      </c>
      <c r="F5517" s="82">
        <v>-24.256580080916656</v>
      </c>
      <c r="G5517" s="81">
        <v>0</v>
      </c>
      <c r="H5517" s="80">
        <v>0</v>
      </c>
    </row>
    <row r="5518" spans="2:8" x14ac:dyDescent="0.6">
      <c r="B5518" s="75" t="s">
        <v>146</v>
      </c>
      <c r="C5518" s="75" t="str">
        <f t="shared" si="86"/>
        <v>Mississippi Offshore Mid-Gulf Coast Basin</v>
      </c>
      <c r="D5518" s="97" t="s">
        <v>336</v>
      </c>
      <c r="E5518" s="83" t="s">
        <v>317</v>
      </c>
      <c r="F5518" s="82">
        <v>-24.246580080916655</v>
      </c>
      <c r="G5518" s="81">
        <v>0</v>
      </c>
      <c r="H5518" s="80">
        <v>0</v>
      </c>
    </row>
    <row r="5519" spans="2:8" x14ac:dyDescent="0.6">
      <c r="B5519" s="75" t="s">
        <v>146</v>
      </c>
      <c r="C5519" s="75" t="str">
        <f t="shared" si="86"/>
        <v>Mississippi Offshore Mid-Gulf Coast Basin</v>
      </c>
      <c r="D5519" s="97" t="s">
        <v>336</v>
      </c>
      <c r="E5519" s="83" t="s">
        <v>316</v>
      </c>
      <c r="F5519" s="82">
        <v>-19.405264064733323</v>
      </c>
      <c r="G5519" s="81">
        <v>0</v>
      </c>
      <c r="H5519" s="80">
        <v>0</v>
      </c>
    </row>
    <row r="5520" spans="2:8" x14ac:dyDescent="0.6">
      <c r="B5520" s="75" t="s">
        <v>146</v>
      </c>
      <c r="C5520" s="75" t="str">
        <f t="shared" si="86"/>
        <v>Mississippi Offshore Mid-Gulf Coast Basin</v>
      </c>
      <c r="D5520" s="97" t="s">
        <v>336</v>
      </c>
      <c r="E5520" s="83" t="s">
        <v>315</v>
      </c>
      <c r="F5520" s="82">
        <v>-19.395264064733322</v>
      </c>
      <c r="G5520" s="81">
        <v>0</v>
      </c>
      <c r="H5520" s="80">
        <v>0</v>
      </c>
    </row>
    <row r="5521" spans="2:8" x14ac:dyDescent="0.6">
      <c r="B5521" s="75" t="s">
        <v>146</v>
      </c>
      <c r="C5521" s="75" t="str">
        <f t="shared" si="86"/>
        <v>Mississippi Offshore Mid-Gulf Coast Basin</v>
      </c>
      <c r="D5521" s="97" t="s">
        <v>336</v>
      </c>
      <c r="E5521" s="83" t="s">
        <v>314</v>
      </c>
      <c r="F5521" s="82">
        <v>-14.553948048549994</v>
      </c>
      <c r="G5521" s="81">
        <v>0</v>
      </c>
      <c r="H5521" s="80">
        <v>0</v>
      </c>
    </row>
    <row r="5522" spans="2:8" x14ac:dyDescent="0.6">
      <c r="B5522" s="75" t="s">
        <v>146</v>
      </c>
      <c r="C5522" s="75" t="str">
        <f t="shared" si="86"/>
        <v>Mississippi Offshore Mid-Gulf Coast Basin</v>
      </c>
      <c r="D5522" s="97" t="s">
        <v>336</v>
      </c>
      <c r="E5522" s="83" t="s">
        <v>313</v>
      </c>
      <c r="F5522" s="82">
        <v>-14.543948048549995</v>
      </c>
      <c r="G5522" s="81">
        <v>0</v>
      </c>
      <c r="H5522" s="80">
        <v>0</v>
      </c>
    </row>
    <row r="5523" spans="2:8" x14ac:dyDescent="0.6">
      <c r="B5523" s="75" t="s">
        <v>146</v>
      </c>
      <c r="C5523" s="75" t="str">
        <f t="shared" si="86"/>
        <v>Mississippi Offshore Mid-Gulf Coast Basin</v>
      </c>
      <c r="D5523" s="97" t="s">
        <v>336</v>
      </c>
      <c r="E5523" s="83" t="s">
        <v>312</v>
      </c>
      <c r="F5523" s="82">
        <v>-9.7026320323666617</v>
      </c>
      <c r="G5523" s="81">
        <v>0</v>
      </c>
      <c r="H5523" s="80">
        <v>0</v>
      </c>
    </row>
    <row r="5524" spans="2:8" x14ac:dyDescent="0.6">
      <c r="B5524" s="75" t="s">
        <v>146</v>
      </c>
      <c r="C5524" s="75" t="str">
        <f t="shared" si="86"/>
        <v>Mississippi Offshore Mid-Gulf Coast Basin</v>
      </c>
      <c r="D5524" s="97" t="s">
        <v>336</v>
      </c>
      <c r="E5524" s="83" t="s">
        <v>311</v>
      </c>
      <c r="F5524" s="82">
        <v>-9.6926320323666619</v>
      </c>
      <c r="G5524" s="81">
        <v>0</v>
      </c>
      <c r="H5524" s="80">
        <v>0</v>
      </c>
    </row>
    <row r="5525" spans="2:8" x14ac:dyDescent="0.6">
      <c r="B5525" s="75" t="s">
        <v>146</v>
      </c>
      <c r="C5525" s="75" t="str">
        <f t="shared" si="86"/>
        <v>Mississippi Offshore Mid-Gulf Coast Basin</v>
      </c>
      <c r="D5525" s="97" t="s">
        <v>336</v>
      </c>
      <c r="E5525" s="83" t="s">
        <v>310</v>
      </c>
      <c r="F5525" s="82">
        <v>-4.8513160161833309</v>
      </c>
      <c r="G5525" s="81">
        <v>0</v>
      </c>
      <c r="H5525" s="80">
        <v>0</v>
      </c>
    </row>
    <row r="5526" spans="2:8" x14ac:dyDescent="0.6">
      <c r="B5526" s="75" t="s">
        <v>146</v>
      </c>
      <c r="C5526" s="75" t="str">
        <f t="shared" si="86"/>
        <v>Mississippi Offshore Mid-Gulf Coast Basin</v>
      </c>
      <c r="D5526" s="97" t="s">
        <v>336</v>
      </c>
      <c r="E5526" s="83" t="s">
        <v>309</v>
      </c>
      <c r="F5526" s="82">
        <v>-4.8413160161833311</v>
      </c>
      <c r="G5526" s="81">
        <v>0</v>
      </c>
      <c r="H5526" s="80">
        <v>0</v>
      </c>
    </row>
    <row r="5527" spans="2:8" x14ac:dyDescent="0.6">
      <c r="B5527" s="75" t="s">
        <v>146</v>
      </c>
      <c r="C5527" s="75" t="str">
        <f t="shared" si="86"/>
        <v>Mississippi Offshore Mid-Gulf Coast Basin</v>
      </c>
      <c r="D5527" s="97" t="s">
        <v>336</v>
      </c>
      <c r="E5527" s="83" t="s">
        <v>308</v>
      </c>
      <c r="F5527" s="82">
        <v>0</v>
      </c>
      <c r="G5527" s="81">
        <v>0</v>
      </c>
      <c r="H5527" s="80">
        <v>0</v>
      </c>
    </row>
    <row r="5528" spans="2:8" x14ac:dyDescent="0.6">
      <c r="B5528" s="75" t="s">
        <v>146</v>
      </c>
      <c r="C5528" s="75" t="str">
        <f t="shared" si="86"/>
        <v>Mississippi Offshore Mid-Gulf Coast Basin</v>
      </c>
      <c r="D5528" s="97" t="s">
        <v>336</v>
      </c>
      <c r="E5528" s="83" t="s">
        <v>307</v>
      </c>
      <c r="F5528" s="82">
        <v>0.01</v>
      </c>
      <c r="G5528" s="81">
        <v>0</v>
      </c>
      <c r="H5528" s="80">
        <v>0</v>
      </c>
    </row>
    <row r="5529" spans="2:8" x14ac:dyDescent="0.6">
      <c r="B5529" s="75" t="s">
        <v>146</v>
      </c>
      <c r="C5529" s="75" t="str">
        <f t="shared" si="86"/>
        <v>Mississippi Offshore Mid-Gulf Coast Basin</v>
      </c>
      <c r="D5529" s="97" t="s">
        <v>336</v>
      </c>
      <c r="E5529" s="83" t="s">
        <v>306</v>
      </c>
      <c r="F5529" s="82">
        <v>4.8513160161833309</v>
      </c>
      <c r="G5529" s="81">
        <v>0</v>
      </c>
      <c r="H5529" s="80">
        <v>0</v>
      </c>
    </row>
    <row r="5530" spans="2:8" x14ac:dyDescent="0.6">
      <c r="B5530" s="75" t="s">
        <v>146</v>
      </c>
      <c r="C5530" s="75" t="str">
        <f t="shared" si="86"/>
        <v>Mississippi Offshore Mid-Gulf Coast Basin</v>
      </c>
      <c r="D5530" s="97" t="s">
        <v>336</v>
      </c>
      <c r="E5530" s="83" t="s">
        <v>305</v>
      </c>
      <c r="F5530" s="82">
        <v>4.8613160161833306</v>
      </c>
      <c r="G5530" s="81">
        <v>1.6768214042895043E-8</v>
      </c>
      <c r="H5530" s="80">
        <v>8.3841070214475206E-7</v>
      </c>
    </row>
    <row r="5531" spans="2:8" x14ac:dyDescent="0.6">
      <c r="B5531" s="75" t="s">
        <v>146</v>
      </c>
      <c r="C5531" s="75" t="str">
        <f t="shared" si="86"/>
        <v>Mississippi Offshore Mid-Gulf Coast Basin</v>
      </c>
      <c r="D5531" s="97" t="s">
        <v>336</v>
      </c>
      <c r="E5531" s="83" t="s">
        <v>304</v>
      </c>
      <c r="F5531" s="82">
        <v>9.7026320323666617</v>
      </c>
      <c r="G5531" s="81">
        <v>0</v>
      </c>
      <c r="H5531" s="80">
        <v>0</v>
      </c>
    </row>
    <row r="5532" spans="2:8" x14ac:dyDescent="0.6">
      <c r="B5532" s="75" t="s">
        <v>146</v>
      </c>
      <c r="C5532" s="75" t="str">
        <f t="shared" si="86"/>
        <v>Mississippi Offshore Mid-Gulf Coast Basin</v>
      </c>
      <c r="D5532" s="97" t="s">
        <v>336</v>
      </c>
      <c r="E5532" s="83" t="s">
        <v>303</v>
      </c>
      <c r="F5532" s="82">
        <v>9.7126320323666615</v>
      </c>
      <c r="G5532" s="81">
        <v>47.690282880809214</v>
      </c>
      <c r="H5532" s="80">
        <v>2384.5141440404609</v>
      </c>
    </row>
    <row r="5533" spans="2:8" x14ac:dyDescent="0.6">
      <c r="B5533" s="75" t="s">
        <v>146</v>
      </c>
      <c r="C5533" s="75" t="str">
        <f t="shared" si="86"/>
        <v>Mississippi Offshore Mid-Gulf Coast Basin</v>
      </c>
      <c r="D5533" s="97" t="s">
        <v>336</v>
      </c>
      <c r="E5533" s="83" t="s">
        <v>302</v>
      </c>
      <c r="F5533" s="82">
        <v>14.553948048549994</v>
      </c>
      <c r="G5533" s="81">
        <v>0</v>
      </c>
      <c r="H5533" s="80">
        <v>0</v>
      </c>
    </row>
    <row r="5534" spans="2:8" x14ac:dyDescent="0.6">
      <c r="B5534" s="75" t="s">
        <v>146</v>
      </c>
      <c r="C5534" s="75" t="str">
        <f t="shared" si="86"/>
        <v>Mississippi Offshore Mid-Gulf Coast Basin</v>
      </c>
      <c r="D5534" s="97" t="s">
        <v>336</v>
      </c>
      <c r="E5534" s="83" t="s">
        <v>301</v>
      </c>
      <c r="F5534" s="82">
        <v>14.563948048549994</v>
      </c>
      <c r="G5534" s="81">
        <v>3.6053145447657989E-2</v>
      </c>
      <c r="H5534" s="80">
        <v>1.8026572723828997</v>
      </c>
    </row>
    <row r="5535" spans="2:8" x14ac:dyDescent="0.6">
      <c r="B5535" s="75" t="s">
        <v>146</v>
      </c>
      <c r="C5535" s="75" t="str">
        <f t="shared" si="86"/>
        <v>Mississippi Offshore Mid-Gulf Coast Basin</v>
      </c>
      <c r="D5535" s="97" t="s">
        <v>336</v>
      </c>
      <c r="E5535" s="83" t="s">
        <v>300</v>
      </c>
      <c r="F5535" s="82">
        <v>19.405264064733323</v>
      </c>
      <c r="G5535" s="81">
        <v>0</v>
      </c>
      <c r="H5535" s="80">
        <v>0</v>
      </c>
    </row>
    <row r="5536" spans="2:8" x14ac:dyDescent="0.6">
      <c r="B5536" s="75" t="s">
        <v>146</v>
      </c>
      <c r="C5536" s="75" t="str">
        <f t="shared" si="86"/>
        <v>Mississippi Offshore Mid-Gulf Coast Basin</v>
      </c>
      <c r="D5536" s="97" t="s">
        <v>336</v>
      </c>
      <c r="E5536" s="83" t="s">
        <v>299</v>
      </c>
      <c r="F5536" s="82">
        <v>19.415264064733325</v>
      </c>
      <c r="G5536" s="81">
        <v>35.446340865037932</v>
      </c>
      <c r="H5536" s="80">
        <v>1772.3170432518964</v>
      </c>
    </row>
    <row r="5537" spans="2:8" x14ac:dyDescent="0.6">
      <c r="B5537" s="75" t="s">
        <v>146</v>
      </c>
      <c r="C5537" s="75" t="str">
        <f t="shared" si="86"/>
        <v>Mississippi Offshore Mid-Gulf Coast Basin</v>
      </c>
      <c r="D5537" s="97" t="s">
        <v>336</v>
      </c>
      <c r="E5537" s="83" t="s">
        <v>298</v>
      </c>
      <c r="F5537" s="82">
        <v>24.256580080916656</v>
      </c>
      <c r="G5537" s="81">
        <v>0</v>
      </c>
      <c r="H5537" s="80">
        <v>0</v>
      </c>
    </row>
    <row r="5538" spans="2:8" x14ac:dyDescent="0.6">
      <c r="B5538" s="75" t="s">
        <v>146</v>
      </c>
      <c r="C5538" s="75" t="str">
        <f t="shared" si="86"/>
        <v>Mississippi Offshore Mid-Gulf Coast Basin</v>
      </c>
      <c r="D5538" s="97" t="s">
        <v>336</v>
      </c>
      <c r="E5538" s="83" t="s">
        <v>297</v>
      </c>
      <c r="F5538" s="82">
        <v>24.266580080916658</v>
      </c>
      <c r="G5538" s="81">
        <v>16.06186946608145</v>
      </c>
      <c r="H5538" s="80">
        <v>803.09347330407263</v>
      </c>
    </row>
    <row r="5539" spans="2:8" x14ac:dyDescent="0.6">
      <c r="B5539" s="75" t="s">
        <v>146</v>
      </c>
      <c r="C5539" s="75" t="str">
        <f t="shared" si="86"/>
        <v>Mississippi Offshore Mid-Gulf Coast Basin</v>
      </c>
      <c r="D5539" s="97" t="s">
        <v>336</v>
      </c>
      <c r="E5539" s="83" t="s">
        <v>296</v>
      </c>
      <c r="F5539" s="82">
        <v>29.107896097099989</v>
      </c>
      <c r="G5539" s="81">
        <v>0</v>
      </c>
      <c r="H5539" s="80">
        <v>0</v>
      </c>
    </row>
    <row r="5540" spans="2:8" x14ac:dyDescent="0.6">
      <c r="B5540" s="75" t="s">
        <v>146</v>
      </c>
      <c r="C5540" s="75" t="str">
        <f t="shared" si="86"/>
        <v>Mississippi Offshore Mid-Gulf Coast Basin</v>
      </c>
      <c r="D5540" s="97" t="s">
        <v>336</v>
      </c>
      <c r="E5540" s="83" t="s">
        <v>295</v>
      </c>
      <c r="F5540" s="82">
        <v>29.11789609709999</v>
      </c>
      <c r="G5540" s="81">
        <v>0</v>
      </c>
      <c r="H5540" s="80">
        <v>0</v>
      </c>
    </row>
    <row r="5541" spans="2:8" x14ac:dyDescent="0.6">
      <c r="B5541" s="75" t="s">
        <v>146</v>
      </c>
      <c r="C5541" s="75" t="str">
        <f t="shared" si="86"/>
        <v>Mississippi Offshore Mid-Gulf Coast Basin</v>
      </c>
      <c r="D5541" s="97" t="s">
        <v>336</v>
      </c>
      <c r="E5541" s="83" t="s">
        <v>294</v>
      </c>
      <c r="F5541" s="82">
        <v>33.959212113283321</v>
      </c>
      <c r="G5541" s="81">
        <v>0</v>
      </c>
      <c r="H5541" s="80">
        <v>0</v>
      </c>
    </row>
    <row r="5542" spans="2:8" x14ac:dyDescent="0.6">
      <c r="B5542" s="75" t="s">
        <v>146</v>
      </c>
      <c r="C5542" s="75" t="str">
        <f t="shared" si="86"/>
        <v>Mississippi Offshore Mid-Gulf Coast Basin</v>
      </c>
      <c r="D5542" s="97" t="s">
        <v>336</v>
      </c>
      <c r="E5542" s="83" t="s">
        <v>293</v>
      </c>
      <c r="F5542" s="82">
        <v>33.969212113283319</v>
      </c>
      <c r="G5542" s="81">
        <v>0</v>
      </c>
      <c r="H5542" s="80">
        <v>0</v>
      </c>
    </row>
    <row r="5543" spans="2:8" x14ac:dyDescent="0.6">
      <c r="B5543" s="75" t="s">
        <v>146</v>
      </c>
      <c r="C5543" s="75" t="str">
        <f t="shared" si="86"/>
        <v>Mississippi Offshore Mid-Gulf Coast Basin</v>
      </c>
      <c r="D5543" s="97" t="s">
        <v>336</v>
      </c>
      <c r="E5543" s="83" t="s">
        <v>292</v>
      </c>
      <c r="F5543" s="82">
        <v>38.810528129466647</v>
      </c>
      <c r="G5543" s="81">
        <v>0</v>
      </c>
      <c r="H5543" s="80">
        <v>0</v>
      </c>
    </row>
    <row r="5544" spans="2:8" x14ac:dyDescent="0.6">
      <c r="B5544" s="75" t="s">
        <v>146</v>
      </c>
      <c r="C5544" s="75" t="str">
        <f t="shared" si="86"/>
        <v>Mississippi Offshore Mid-Gulf Coast Basin</v>
      </c>
      <c r="D5544" s="97" t="s">
        <v>336</v>
      </c>
      <c r="E5544" s="83" t="s">
        <v>291</v>
      </c>
      <c r="F5544" s="82">
        <v>38.820528129466645</v>
      </c>
      <c r="G5544" s="81">
        <v>1.0980256381358277E-2</v>
      </c>
      <c r="H5544" s="80">
        <v>0.54901281906791388</v>
      </c>
    </row>
    <row r="5545" spans="2:8" x14ac:dyDescent="0.6">
      <c r="B5545" s="75" t="s">
        <v>146</v>
      </c>
      <c r="C5545" s="75" t="str">
        <f t="shared" si="86"/>
        <v>Mississippi Offshore Mid-Gulf Coast Basin</v>
      </c>
      <c r="D5545" s="97" t="s">
        <v>336</v>
      </c>
      <c r="E5545" s="83" t="s">
        <v>290</v>
      </c>
      <c r="F5545" s="82">
        <v>43.66184414564998</v>
      </c>
      <c r="G5545" s="81">
        <v>0</v>
      </c>
      <c r="H5545" s="80">
        <v>0</v>
      </c>
    </row>
    <row r="5546" spans="2:8" x14ac:dyDescent="0.6">
      <c r="B5546" s="75" t="s">
        <v>146</v>
      </c>
      <c r="C5546" s="75" t="str">
        <f t="shared" si="86"/>
        <v>Mississippi Offshore Mid-Gulf Coast Basin</v>
      </c>
      <c r="D5546" s="97" t="s">
        <v>336</v>
      </c>
      <c r="E5546" s="83" t="s">
        <v>289</v>
      </c>
      <c r="F5546" s="82">
        <v>43.671844145649978</v>
      </c>
      <c r="G5546" s="81">
        <v>0</v>
      </c>
      <c r="H5546" s="80">
        <v>0</v>
      </c>
    </row>
    <row r="5547" spans="2:8" x14ac:dyDescent="0.6">
      <c r="B5547" s="75" t="s">
        <v>146</v>
      </c>
      <c r="C5547" s="75" t="str">
        <f t="shared" si="86"/>
        <v>Mississippi Offshore Mid-Gulf Coast Basin</v>
      </c>
      <c r="D5547" s="97" t="s">
        <v>336</v>
      </c>
      <c r="E5547" s="83" t="s">
        <v>288</v>
      </c>
      <c r="F5547" s="82">
        <v>48.513160161833312</v>
      </c>
      <c r="G5547" s="81">
        <v>0</v>
      </c>
      <c r="H5547" s="80">
        <v>0</v>
      </c>
    </row>
    <row r="5548" spans="2:8" x14ac:dyDescent="0.6">
      <c r="B5548" s="75" t="s">
        <v>146</v>
      </c>
      <c r="C5548" s="75" t="str">
        <f t="shared" si="86"/>
        <v>Mississippi Offshore Mid-Gulf Coast Basin</v>
      </c>
      <c r="D5548" s="97" t="s">
        <v>336</v>
      </c>
      <c r="E5548" s="83" t="s">
        <v>287</v>
      </c>
      <c r="F5548" s="82">
        <v>48.52316016183331</v>
      </c>
      <c r="G5548" s="81">
        <v>0</v>
      </c>
      <c r="H5548" s="80">
        <v>0</v>
      </c>
    </row>
    <row r="5549" spans="2:8" x14ac:dyDescent="0.6">
      <c r="B5549" s="75" t="s">
        <v>146</v>
      </c>
      <c r="C5549" s="75" t="str">
        <f t="shared" si="86"/>
        <v>Mississippi Offshore Mid-Gulf Coast Basin</v>
      </c>
      <c r="D5549" s="97" t="s">
        <v>336</v>
      </c>
      <c r="E5549" s="83" t="s">
        <v>286</v>
      </c>
      <c r="F5549" s="82">
        <v>53.364476178016645</v>
      </c>
      <c r="G5549" s="81">
        <v>0</v>
      </c>
      <c r="H5549" s="80">
        <v>0</v>
      </c>
    </row>
    <row r="5550" spans="2:8" x14ac:dyDescent="0.6">
      <c r="B5550" s="75" t="s">
        <v>146</v>
      </c>
      <c r="C5550" s="75" t="str">
        <f t="shared" si="86"/>
        <v>Mississippi Offshore Mid-Gulf Coast Basin</v>
      </c>
      <c r="D5550" s="97" t="s">
        <v>336</v>
      </c>
      <c r="E5550" s="83" t="s">
        <v>285</v>
      </c>
      <c r="F5550" s="82">
        <v>53.374476178016643</v>
      </c>
      <c r="G5550" s="81">
        <v>0</v>
      </c>
      <c r="H5550" s="80">
        <v>0</v>
      </c>
    </row>
    <row r="5551" spans="2:8" x14ac:dyDescent="0.6">
      <c r="B5551" s="75" t="s">
        <v>146</v>
      </c>
      <c r="C5551" s="75" t="str">
        <f t="shared" si="86"/>
        <v>Mississippi Offshore Mid-Gulf Coast Basin</v>
      </c>
      <c r="D5551" s="97" t="s">
        <v>336</v>
      </c>
      <c r="E5551" s="83" t="s">
        <v>284</v>
      </c>
      <c r="F5551" s="82">
        <v>58.215792194199977</v>
      </c>
      <c r="G5551" s="81">
        <v>0</v>
      </c>
      <c r="H5551" s="80">
        <v>0</v>
      </c>
    </row>
    <row r="5552" spans="2:8" ht="13.75" thickBot="1" x14ac:dyDescent="0.75">
      <c r="B5552" s="75" t="s">
        <v>146</v>
      </c>
      <c r="C5552" s="75" t="str">
        <f t="shared" si="86"/>
        <v>Mississippi Offshore Mid-Gulf Coast Basin</v>
      </c>
      <c r="D5552" s="98" t="s">
        <v>336</v>
      </c>
      <c r="E5552" s="79" t="s">
        <v>282</v>
      </c>
      <c r="F5552" s="78">
        <v>58.225792194199975</v>
      </c>
      <c r="G5552" s="77">
        <v>2.9165269456626467E-3</v>
      </c>
      <c r="H5552" s="76">
        <v>0.14582634728313235</v>
      </c>
    </row>
    <row r="5553" spans="2:8" x14ac:dyDescent="0.6">
      <c r="B5553" s="75" t="s">
        <v>101</v>
      </c>
      <c r="C5553" s="75" t="str">
        <f t="shared" si="86"/>
        <v>Alabama Offshore Mid-Gulf Coast Basin</v>
      </c>
      <c r="D5553" s="96" t="s">
        <v>335</v>
      </c>
      <c r="E5553" s="87" t="s">
        <v>320</v>
      </c>
      <c r="F5553" s="86">
        <v>-29.107896097099989</v>
      </c>
      <c r="G5553" s="85">
        <v>0</v>
      </c>
      <c r="H5553" s="84">
        <v>0</v>
      </c>
    </row>
    <row r="5554" spans="2:8" x14ac:dyDescent="0.6">
      <c r="B5554" s="75" t="s">
        <v>101</v>
      </c>
      <c r="C5554" s="75" t="str">
        <f t="shared" si="86"/>
        <v>Alabama Offshore Mid-Gulf Coast Basin</v>
      </c>
      <c r="D5554" s="97" t="s">
        <v>335</v>
      </c>
      <c r="E5554" s="83" t="s">
        <v>319</v>
      </c>
      <c r="F5554" s="82">
        <v>-29.097896097099987</v>
      </c>
      <c r="G5554" s="81">
        <v>0</v>
      </c>
      <c r="H5554" s="80">
        <v>0</v>
      </c>
    </row>
    <row r="5555" spans="2:8" x14ac:dyDescent="0.6">
      <c r="B5555" s="75" t="s">
        <v>101</v>
      </c>
      <c r="C5555" s="75" t="str">
        <f t="shared" si="86"/>
        <v>Alabama Offshore Mid-Gulf Coast Basin</v>
      </c>
      <c r="D5555" s="97" t="s">
        <v>335</v>
      </c>
      <c r="E5555" s="83" t="s">
        <v>318</v>
      </c>
      <c r="F5555" s="82">
        <v>-24.256580080916656</v>
      </c>
      <c r="G5555" s="81">
        <v>0</v>
      </c>
      <c r="H5555" s="80">
        <v>0</v>
      </c>
    </row>
    <row r="5556" spans="2:8" x14ac:dyDescent="0.6">
      <c r="B5556" s="75" t="s">
        <v>101</v>
      </c>
      <c r="C5556" s="75" t="str">
        <f t="shared" si="86"/>
        <v>Alabama Offshore Mid-Gulf Coast Basin</v>
      </c>
      <c r="D5556" s="97" t="s">
        <v>335</v>
      </c>
      <c r="E5556" s="83" t="s">
        <v>317</v>
      </c>
      <c r="F5556" s="82">
        <v>-24.246580080916655</v>
      </c>
      <c r="G5556" s="81">
        <v>0</v>
      </c>
      <c r="H5556" s="80">
        <v>0</v>
      </c>
    </row>
    <row r="5557" spans="2:8" x14ac:dyDescent="0.6">
      <c r="B5557" s="75" t="s">
        <v>101</v>
      </c>
      <c r="C5557" s="75" t="str">
        <f t="shared" si="86"/>
        <v>Alabama Offshore Mid-Gulf Coast Basin</v>
      </c>
      <c r="D5557" s="97" t="s">
        <v>335</v>
      </c>
      <c r="E5557" s="83" t="s">
        <v>316</v>
      </c>
      <c r="F5557" s="82">
        <v>-19.405264064733323</v>
      </c>
      <c r="G5557" s="81">
        <v>0</v>
      </c>
      <c r="H5557" s="80">
        <v>0</v>
      </c>
    </row>
    <row r="5558" spans="2:8" x14ac:dyDescent="0.6">
      <c r="B5558" s="75" t="s">
        <v>101</v>
      </c>
      <c r="C5558" s="75" t="str">
        <f t="shared" si="86"/>
        <v>Alabama Offshore Mid-Gulf Coast Basin</v>
      </c>
      <c r="D5558" s="97" t="s">
        <v>335</v>
      </c>
      <c r="E5558" s="83" t="s">
        <v>315</v>
      </c>
      <c r="F5558" s="82">
        <v>-19.395264064733322</v>
      </c>
      <c r="G5558" s="81">
        <v>0</v>
      </c>
      <c r="H5558" s="80">
        <v>0</v>
      </c>
    </row>
    <row r="5559" spans="2:8" x14ac:dyDescent="0.6">
      <c r="B5559" s="75" t="s">
        <v>101</v>
      </c>
      <c r="C5559" s="75" t="str">
        <f t="shared" si="86"/>
        <v>Alabama Offshore Mid-Gulf Coast Basin</v>
      </c>
      <c r="D5559" s="97" t="s">
        <v>335</v>
      </c>
      <c r="E5559" s="83" t="s">
        <v>314</v>
      </c>
      <c r="F5559" s="82">
        <v>-14.553948048549994</v>
      </c>
      <c r="G5559" s="81">
        <v>0</v>
      </c>
      <c r="H5559" s="80">
        <v>0</v>
      </c>
    </row>
    <row r="5560" spans="2:8" x14ac:dyDescent="0.6">
      <c r="B5560" s="75" t="s">
        <v>101</v>
      </c>
      <c r="C5560" s="75" t="str">
        <f t="shared" si="86"/>
        <v>Alabama Offshore Mid-Gulf Coast Basin</v>
      </c>
      <c r="D5560" s="97" t="s">
        <v>335</v>
      </c>
      <c r="E5560" s="83" t="s">
        <v>313</v>
      </c>
      <c r="F5560" s="82">
        <v>-14.543948048549995</v>
      </c>
      <c r="G5560" s="81">
        <v>0</v>
      </c>
      <c r="H5560" s="80">
        <v>0</v>
      </c>
    </row>
    <row r="5561" spans="2:8" x14ac:dyDescent="0.6">
      <c r="B5561" s="75" t="s">
        <v>101</v>
      </c>
      <c r="C5561" s="75" t="str">
        <f t="shared" si="86"/>
        <v>Alabama Offshore Mid-Gulf Coast Basin</v>
      </c>
      <c r="D5561" s="97" t="s">
        <v>335</v>
      </c>
      <c r="E5561" s="83" t="s">
        <v>312</v>
      </c>
      <c r="F5561" s="82">
        <v>-9.7026320323666617</v>
      </c>
      <c r="G5561" s="81">
        <v>0</v>
      </c>
      <c r="H5561" s="80">
        <v>0</v>
      </c>
    </row>
    <row r="5562" spans="2:8" x14ac:dyDescent="0.6">
      <c r="B5562" s="75" t="s">
        <v>101</v>
      </c>
      <c r="C5562" s="75" t="str">
        <f t="shared" si="86"/>
        <v>Alabama Offshore Mid-Gulf Coast Basin</v>
      </c>
      <c r="D5562" s="97" t="s">
        <v>335</v>
      </c>
      <c r="E5562" s="83" t="s">
        <v>311</v>
      </c>
      <c r="F5562" s="82">
        <v>-9.6926320323666619</v>
      </c>
      <c r="G5562" s="81">
        <v>0</v>
      </c>
      <c r="H5562" s="80">
        <v>0</v>
      </c>
    </row>
    <row r="5563" spans="2:8" x14ac:dyDescent="0.6">
      <c r="B5563" s="75" t="s">
        <v>101</v>
      </c>
      <c r="C5563" s="75" t="str">
        <f t="shared" si="86"/>
        <v>Alabama Offshore Mid-Gulf Coast Basin</v>
      </c>
      <c r="D5563" s="97" t="s">
        <v>335</v>
      </c>
      <c r="E5563" s="83" t="s">
        <v>310</v>
      </c>
      <c r="F5563" s="82">
        <v>-4.8513160161833309</v>
      </c>
      <c r="G5563" s="81">
        <v>0</v>
      </c>
      <c r="H5563" s="80">
        <v>0</v>
      </c>
    </row>
    <row r="5564" spans="2:8" x14ac:dyDescent="0.6">
      <c r="B5564" s="75" t="s">
        <v>101</v>
      </c>
      <c r="C5564" s="75" t="str">
        <f t="shared" si="86"/>
        <v>Alabama Offshore Mid-Gulf Coast Basin</v>
      </c>
      <c r="D5564" s="97" t="s">
        <v>335</v>
      </c>
      <c r="E5564" s="83" t="s">
        <v>309</v>
      </c>
      <c r="F5564" s="82">
        <v>-4.8413160161833311</v>
      </c>
      <c r="G5564" s="81">
        <v>0</v>
      </c>
      <c r="H5564" s="80">
        <v>0</v>
      </c>
    </row>
    <row r="5565" spans="2:8" x14ac:dyDescent="0.6">
      <c r="B5565" s="75" t="s">
        <v>101</v>
      </c>
      <c r="C5565" s="75" t="str">
        <f t="shared" si="86"/>
        <v>Alabama Offshore Mid-Gulf Coast Basin</v>
      </c>
      <c r="D5565" s="97" t="s">
        <v>335</v>
      </c>
      <c r="E5565" s="83" t="s">
        <v>308</v>
      </c>
      <c r="F5565" s="82">
        <v>0</v>
      </c>
      <c r="G5565" s="81">
        <v>0</v>
      </c>
      <c r="H5565" s="80">
        <v>0</v>
      </c>
    </row>
    <row r="5566" spans="2:8" x14ac:dyDescent="0.6">
      <c r="B5566" s="75" t="s">
        <v>101</v>
      </c>
      <c r="C5566" s="75" t="str">
        <f t="shared" si="86"/>
        <v>Alabama Offshore Mid-Gulf Coast Basin</v>
      </c>
      <c r="D5566" s="97" t="s">
        <v>335</v>
      </c>
      <c r="E5566" s="83" t="s">
        <v>307</v>
      </c>
      <c r="F5566" s="82">
        <v>0.01</v>
      </c>
      <c r="G5566" s="81">
        <v>0</v>
      </c>
      <c r="H5566" s="80">
        <v>0</v>
      </c>
    </row>
    <row r="5567" spans="2:8" x14ac:dyDescent="0.6">
      <c r="B5567" s="75" t="s">
        <v>101</v>
      </c>
      <c r="C5567" s="75" t="str">
        <f t="shared" si="86"/>
        <v>Alabama Offshore Mid-Gulf Coast Basin</v>
      </c>
      <c r="D5567" s="97" t="s">
        <v>335</v>
      </c>
      <c r="E5567" s="83" t="s">
        <v>306</v>
      </c>
      <c r="F5567" s="82">
        <v>4.8513160161833309</v>
      </c>
      <c r="G5567" s="81">
        <v>0</v>
      </c>
      <c r="H5567" s="80">
        <v>0</v>
      </c>
    </row>
    <row r="5568" spans="2:8" x14ac:dyDescent="0.6">
      <c r="B5568" s="75" t="s">
        <v>101</v>
      </c>
      <c r="C5568" s="75" t="str">
        <f t="shared" si="86"/>
        <v>Alabama Offshore Mid-Gulf Coast Basin</v>
      </c>
      <c r="D5568" s="97" t="s">
        <v>335</v>
      </c>
      <c r="E5568" s="83" t="s">
        <v>305</v>
      </c>
      <c r="F5568" s="82">
        <v>4.8613160161833306</v>
      </c>
      <c r="G5568" s="81">
        <v>8.2655432004986023E-9</v>
      </c>
      <c r="H5568" s="80">
        <v>4.1327716002493011E-7</v>
      </c>
    </row>
    <row r="5569" spans="2:8" x14ac:dyDescent="0.6">
      <c r="B5569" s="75" t="s">
        <v>101</v>
      </c>
      <c r="C5569" s="75" t="str">
        <f t="shared" si="86"/>
        <v>Alabama Offshore Mid-Gulf Coast Basin</v>
      </c>
      <c r="D5569" s="97" t="s">
        <v>335</v>
      </c>
      <c r="E5569" s="83" t="s">
        <v>304</v>
      </c>
      <c r="F5569" s="82">
        <v>9.7026320323666617</v>
      </c>
      <c r="G5569" s="81">
        <v>0</v>
      </c>
      <c r="H5569" s="80">
        <v>0</v>
      </c>
    </row>
    <row r="5570" spans="2:8" x14ac:dyDescent="0.6">
      <c r="B5570" s="75" t="s">
        <v>101</v>
      </c>
      <c r="C5570" s="75" t="str">
        <f t="shared" si="86"/>
        <v>Alabama Offshore Mid-Gulf Coast Basin</v>
      </c>
      <c r="D5570" s="97" t="s">
        <v>335</v>
      </c>
      <c r="E5570" s="83" t="s">
        <v>303</v>
      </c>
      <c r="F5570" s="82">
        <v>9.7126320323666615</v>
      </c>
      <c r="G5570" s="81">
        <v>9.2178629289930978</v>
      </c>
      <c r="H5570" s="80">
        <v>460.89314644965486</v>
      </c>
    </row>
    <row r="5571" spans="2:8" x14ac:dyDescent="0.6">
      <c r="B5571" s="75" t="s">
        <v>101</v>
      </c>
      <c r="C5571" s="75" t="str">
        <f t="shared" si="86"/>
        <v>Alabama Offshore Mid-Gulf Coast Basin</v>
      </c>
      <c r="D5571" s="97" t="s">
        <v>335</v>
      </c>
      <c r="E5571" s="83" t="s">
        <v>302</v>
      </c>
      <c r="F5571" s="82">
        <v>14.553948048549994</v>
      </c>
      <c r="G5571" s="81">
        <v>0</v>
      </c>
      <c r="H5571" s="80">
        <v>0</v>
      </c>
    </row>
    <row r="5572" spans="2:8" x14ac:dyDescent="0.6">
      <c r="B5572" s="75" t="s">
        <v>101</v>
      </c>
      <c r="C5572" s="75" t="str">
        <f t="shared" si="86"/>
        <v>Alabama Offshore Mid-Gulf Coast Basin</v>
      </c>
      <c r="D5572" s="97" t="s">
        <v>335</v>
      </c>
      <c r="E5572" s="83" t="s">
        <v>301</v>
      </c>
      <c r="F5572" s="82">
        <v>14.563948048549994</v>
      </c>
      <c r="G5572" s="81">
        <v>0.15500646437667479</v>
      </c>
      <c r="H5572" s="80">
        <v>7.7503232188337394</v>
      </c>
    </row>
    <row r="5573" spans="2:8" x14ac:dyDescent="0.6">
      <c r="B5573" s="75" t="s">
        <v>101</v>
      </c>
      <c r="C5573" s="75" t="str">
        <f t="shared" ref="C5573:C5636" si="87">IF(D5573="",C5572,D5573)</f>
        <v>Alabama Offshore Mid-Gulf Coast Basin</v>
      </c>
      <c r="D5573" s="97" t="s">
        <v>335</v>
      </c>
      <c r="E5573" s="83" t="s">
        <v>300</v>
      </c>
      <c r="F5573" s="82">
        <v>19.405264064733323</v>
      </c>
      <c r="G5573" s="81">
        <v>0</v>
      </c>
      <c r="H5573" s="80">
        <v>0</v>
      </c>
    </row>
    <row r="5574" spans="2:8" x14ac:dyDescent="0.6">
      <c r="B5574" s="75" t="s">
        <v>101</v>
      </c>
      <c r="C5574" s="75" t="str">
        <f t="shared" si="87"/>
        <v>Alabama Offshore Mid-Gulf Coast Basin</v>
      </c>
      <c r="D5574" s="97" t="s">
        <v>335</v>
      </c>
      <c r="E5574" s="83" t="s">
        <v>299</v>
      </c>
      <c r="F5574" s="82">
        <v>19.415264064733325</v>
      </c>
      <c r="G5574" s="81">
        <v>2.2037672443993772</v>
      </c>
      <c r="H5574" s="80">
        <v>110.18836221996887</v>
      </c>
    </row>
    <row r="5575" spans="2:8" x14ac:dyDescent="0.6">
      <c r="B5575" s="75" t="s">
        <v>101</v>
      </c>
      <c r="C5575" s="75" t="str">
        <f t="shared" si="87"/>
        <v>Alabama Offshore Mid-Gulf Coast Basin</v>
      </c>
      <c r="D5575" s="97" t="s">
        <v>335</v>
      </c>
      <c r="E5575" s="83" t="s">
        <v>298</v>
      </c>
      <c r="F5575" s="82">
        <v>24.256580080916656</v>
      </c>
      <c r="G5575" s="81">
        <v>0</v>
      </c>
      <c r="H5575" s="80">
        <v>0</v>
      </c>
    </row>
    <row r="5576" spans="2:8" x14ac:dyDescent="0.6">
      <c r="B5576" s="75" t="s">
        <v>101</v>
      </c>
      <c r="C5576" s="75" t="str">
        <f t="shared" si="87"/>
        <v>Alabama Offshore Mid-Gulf Coast Basin</v>
      </c>
      <c r="D5576" s="97" t="s">
        <v>335</v>
      </c>
      <c r="E5576" s="83" t="s">
        <v>297</v>
      </c>
      <c r="F5576" s="82">
        <v>24.266580080916658</v>
      </c>
      <c r="G5576" s="81">
        <v>1.1161190514123129</v>
      </c>
      <c r="H5576" s="80">
        <v>55.805952570615645</v>
      </c>
    </row>
    <row r="5577" spans="2:8" x14ac:dyDescent="0.6">
      <c r="B5577" s="75" t="s">
        <v>101</v>
      </c>
      <c r="C5577" s="75" t="str">
        <f t="shared" si="87"/>
        <v>Alabama Offshore Mid-Gulf Coast Basin</v>
      </c>
      <c r="D5577" s="97" t="s">
        <v>335</v>
      </c>
      <c r="E5577" s="83" t="s">
        <v>296</v>
      </c>
      <c r="F5577" s="82">
        <v>29.107896097099989</v>
      </c>
      <c r="G5577" s="81">
        <v>0</v>
      </c>
      <c r="H5577" s="80">
        <v>0</v>
      </c>
    </row>
    <row r="5578" spans="2:8" x14ac:dyDescent="0.6">
      <c r="B5578" s="75" t="s">
        <v>101</v>
      </c>
      <c r="C5578" s="75" t="str">
        <f t="shared" si="87"/>
        <v>Alabama Offshore Mid-Gulf Coast Basin</v>
      </c>
      <c r="D5578" s="97" t="s">
        <v>335</v>
      </c>
      <c r="E5578" s="83" t="s">
        <v>295</v>
      </c>
      <c r="F5578" s="82">
        <v>29.11789609709999</v>
      </c>
      <c r="G5578" s="81">
        <v>1.7788430914280671</v>
      </c>
      <c r="H5578" s="80">
        <v>88.94215457140335</v>
      </c>
    </row>
    <row r="5579" spans="2:8" x14ac:dyDescent="0.6">
      <c r="B5579" s="75" t="s">
        <v>101</v>
      </c>
      <c r="C5579" s="75" t="str">
        <f t="shared" si="87"/>
        <v>Alabama Offshore Mid-Gulf Coast Basin</v>
      </c>
      <c r="D5579" s="97" t="s">
        <v>335</v>
      </c>
      <c r="E5579" s="83" t="s">
        <v>294</v>
      </c>
      <c r="F5579" s="82">
        <v>33.959212113283321</v>
      </c>
      <c r="G5579" s="81">
        <v>0</v>
      </c>
      <c r="H5579" s="80">
        <v>0</v>
      </c>
    </row>
    <row r="5580" spans="2:8" x14ac:dyDescent="0.6">
      <c r="B5580" s="75" t="s">
        <v>101</v>
      </c>
      <c r="C5580" s="75" t="str">
        <f t="shared" si="87"/>
        <v>Alabama Offshore Mid-Gulf Coast Basin</v>
      </c>
      <c r="D5580" s="97" t="s">
        <v>335</v>
      </c>
      <c r="E5580" s="83" t="s">
        <v>293</v>
      </c>
      <c r="F5580" s="82">
        <v>33.969212113283319</v>
      </c>
      <c r="G5580" s="81">
        <v>8.956375393517178E-3</v>
      </c>
      <c r="H5580" s="80">
        <v>0.44781876967585887</v>
      </c>
    </row>
    <row r="5581" spans="2:8" x14ac:dyDescent="0.6">
      <c r="B5581" s="75" t="s">
        <v>101</v>
      </c>
      <c r="C5581" s="75" t="str">
        <f t="shared" si="87"/>
        <v>Alabama Offshore Mid-Gulf Coast Basin</v>
      </c>
      <c r="D5581" s="97" t="s">
        <v>335</v>
      </c>
      <c r="E5581" s="83" t="s">
        <v>292</v>
      </c>
      <c r="F5581" s="82">
        <v>38.810528129466647</v>
      </c>
      <c r="G5581" s="81">
        <v>0</v>
      </c>
      <c r="H5581" s="80">
        <v>0</v>
      </c>
    </row>
    <row r="5582" spans="2:8" x14ac:dyDescent="0.6">
      <c r="B5582" s="75" t="s">
        <v>101</v>
      </c>
      <c r="C5582" s="75" t="str">
        <f t="shared" si="87"/>
        <v>Alabama Offshore Mid-Gulf Coast Basin</v>
      </c>
      <c r="D5582" s="97" t="s">
        <v>335</v>
      </c>
      <c r="E5582" s="83" t="s">
        <v>291</v>
      </c>
      <c r="F5582" s="82">
        <v>38.820528129466645</v>
      </c>
      <c r="G5582" s="81">
        <v>0</v>
      </c>
      <c r="H5582" s="80">
        <v>0</v>
      </c>
    </row>
    <row r="5583" spans="2:8" x14ac:dyDescent="0.6">
      <c r="B5583" s="75" t="s">
        <v>101</v>
      </c>
      <c r="C5583" s="75" t="str">
        <f t="shared" si="87"/>
        <v>Alabama Offshore Mid-Gulf Coast Basin</v>
      </c>
      <c r="D5583" s="97" t="s">
        <v>335</v>
      </c>
      <c r="E5583" s="83" t="s">
        <v>290</v>
      </c>
      <c r="F5583" s="82">
        <v>43.66184414564998</v>
      </c>
      <c r="G5583" s="81">
        <v>0</v>
      </c>
      <c r="H5583" s="80">
        <v>0</v>
      </c>
    </row>
    <row r="5584" spans="2:8" x14ac:dyDescent="0.6">
      <c r="B5584" s="75" t="s">
        <v>101</v>
      </c>
      <c r="C5584" s="75" t="str">
        <f t="shared" si="87"/>
        <v>Alabama Offshore Mid-Gulf Coast Basin</v>
      </c>
      <c r="D5584" s="97" t="s">
        <v>335</v>
      </c>
      <c r="E5584" s="83" t="s">
        <v>289</v>
      </c>
      <c r="F5584" s="82">
        <v>43.671844145649978</v>
      </c>
      <c r="G5584" s="81">
        <v>0</v>
      </c>
      <c r="H5584" s="80">
        <v>0</v>
      </c>
    </row>
    <row r="5585" spans="2:8" x14ac:dyDescent="0.6">
      <c r="B5585" s="75" t="s">
        <v>101</v>
      </c>
      <c r="C5585" s="75" t="str">
        <f t="shared" si="87"/>
        <v>Alabama Offshore Mid-Gulf Coast Basin</v>
      </c>
      <c r="D5585" s="97" t="s">
        <v>335</v>
      </c>
      <c r="E5585" s="83" t="s">
        <v>288</v>
      </c>
      <c r="F5585" s="82">
        <v>48.513160161833312</v>
      </c>
      <c r="G5585" s="81">
        <v>0</v>
      </c>
      <c r="H5585" s="80">
        <v>0</v>
      </c>
    </row>
    <row r="5586" spans="2:8" x14ac:dyDescent="0.6">
      <c r="B5586" s="75" t="s">
        <v>101</v>
      </c>
      <c r="C5586" s="75" t="str">
        <f t="shared" si="87"/>
        <v>Alabama Offshore Mid-Gulf Coast Basin</v>
      </c>
      <c r="D5586" s="97" t="s">
        <v>335</v>
      </c>
      <c r="E5586" s="83" t="s">
        <v>287</v>
      </c>
      <c r="F5586" s="82">
        <v>48.52316016183331</v>
      </c>
      <c r="G5586" s="81">
        <v>6.596396134825197E-3</v>
      </c>
      <c r="H5586" s="80">
        <v>0.32981980674125982</v>
      </c>
    </row>
    <row r="5587" spans="2:8" x14ac:dyDescent="0.6">
      <c r="B5587" s="75" t="s">
        <v>101</v>
      </c>
      <c r="C5587" s="75" t="str">
        <f t="shared" si="87"/>
        <v>Alabama Offshore Mid-Gulf Coast Basin</v>
      </c>
      <c r="D5587" s="97" t="s">
        <v>335</v>
      </c>
      <c r="E5587" s="83" t="s">
        <v>286</v>
      </c>
      <c r="F5587" s="82">
        <v>53.364476178016645</v>
      </c>
      <c r="G5587" s="81">
        <v>0</v>
      </c>
      <c r="H5587" s="80">
        <v>0</v>
      </c>
    </row>
    <row r="5588" spans="2:8" x14ac:dyDescent="0.6">
      <c r="B5588" s="75" t="s">
        <v>101</v>
      </c>
      <c r="C5588" s="75" t="str">
        <f t="shared" si="87"/>
        <v>Alabama Offshore Mid-Gulf Coast Basin</v>
      </c>
      <c r="D5588" s="97" t="s">
        <v>335</v>
      </c>
      <c r="E5588" s="83" t="s">
        <v>285</v>
      </c>
      <c r="F5588" s="82">
        <v>53.374476178016643</v>
      </c>
      <c r="G5588" s="81">
        <v>0</v>
      </c>
      <c r="H5588" s="80">
        <v>0</v>
      </c>
    </row>
    <row r="5589" spans="2:8" x14ac:dyDescent="0.6">
      <c r="B5589" s="75" t="s">
        <v>101</v>
      </c>
      <c r="C5589" s="75" t="str">
        <f t="shared" si="87"/>
        <v>Alabama Offshore Mid-Gulf Coast Basin</v>
      </c>
      <c r="D5589" s="97" t="s">
        <v>335</v>
      </c>
      <c r="E5589" s="83" t="s">
        <v>284</v>
      </c>
      <c r="F5589" s="82">
        <v>58.215792194199977</v>
      </c>
      <c r="G5589" s="81">
        <v>0</v>
      </c>
      <c r="H5589" s="80">
        <v>0</v>
      </c>
    </row>
    <row r="5590" spans="2:8" ht="13.75" thickBot="1" x14ac:dyDescent="0.75">
      <c r="B5590" s="75" t="s">
        <v>101</v>
      </c>
      <c r="C5590" s="75" t="str">
        <f t="shared" si="87"/>
        <v>Alabama Offshore Mid-Gulf Coast Basin</v>
      </c>
      <c r="D5590" s="98" t="s">
        <v>335</v>
      </c>
      <c r="E5590" s="79" t="s">
        <v>282</v>
      </c>
      <c r="F5590" s="78">
        <v>58.225792194199975</v>
      </c>
      <c r="G5590" s="77">
        <v>1.0017001500713579E-2</v>
      </c>
      <c r="H5590" s="76">
        <v>0.50085007503567902</v>
      </c>
    </row>
    <row r="5591" spans="2:8" x14ac:dyDescent="0.6">
      <c r="B5591" s="75" t="s">
        <v>117</v>
      </c>
      <c r="C5591" s="75" t="str">
        <f t="shared" si="87"/>
        <v>Florida Offshore Mid-Gulf Coast Basin</v>
      </c>
      <c r="D5591" s="96" t="s">
        <v>334</v>
      </c>
      <c r="E5591" s="87" t="s">
        <v>320</v>
      </c>
      <c r="F5591" s="86">
        <v>-29.107896097099989</v>
      </c>
      <c r="G5591" s="85">
        <v>0</v>
      </c>
      <c r="H5591" s="84">
        <v>0</v>
      </c>
    </row>
    <row r="5592" spans="2:8" x14ac:dyDescent="0.6">
      <c r="B5592" s="75" t="s">
        <v>117</v>
      </c>
      <c r="C5592" s="75" t="str">
        <f t="shared" si="87"/>
        <v>Florida Offshore Mid-Gulf Coast Basin</v>
      </c>
      <c r="D5592" s="97" t="s">
        <v>334</v>
      </c>
      <c r="E5592" s="83" t="s">
        <v>319</v>
      </c>
      <c r="F5592" s="82">
        <v>-29.097896097099987</v>
      </c>
      <c r="G5592" s="81">
        <v>0</v>
      </c>
      <c r="H5592" s="80">
        <v>0</v>
      </c>
    </row>
    <row r="5593" spans="2:8" x14ac:dyDescent="0.6">
      <c r="B5593" s="75" t="s">
        <v>117</v>
      </c>
      <c r="C5593" s="75" t="str">
        <f t="shared" si="87"/>
        <v>Florida Offshore Mid-Gulf Coast Basin</v>
      </c>
      <c r="D5593" s="97" t="s">
        <v>334</v>
      </c>
      <c r="E5593" s="83" t="s">
        <v>318</v>
      </c>
      <c r="F5593" s="82">
        <v>-24.256580080916656</v>
      </c>
      <c r="G5593" s="81">
        <v>0</v>
      </c>
      <c r="H5593" s="80">
        <v>0</v>
      </c>
    </row>
    <row r="5594" spans="2:8" x14ac:dyDescent="0.6">
      <c r="B5594" s="75" t="s">
        <v>117</v>
      </c>
      <c r="C5594" s="75" t="str">
        <f t="shared" si="87"/>
        <v>Florida Offshore Mid-Gulf Coast Basin</v>
      </c>
      <c r="D5594" s="97" t="s">
        <v>334</v>
      </c>
      <c r="E5594" s="83" t="s">
        <v>317</v>
      </c>
      <c r="F5594" s="82">
        <v>-24.246580080916655</v>
      </c>
      <c r="G5594" s="81">
        <v>0</v>
      </c>
      <c r="H5594" s="80">
        <v>0</v>
      </c>
    </row>
    <row r="5595" spans="2:8" x14ac:dyDescent="0.6">
      <c r="B5595" s="75" t="s">
        <v>117</v>
      </c>
      <c r="C5595" s="75" t="str">
        <f t="shared" si="87"/>
        <v>Florida Offshore Mid-Gulf Coast Basin</v>
      </c>
      <c r="D5595" s="97" t="s">
        <v>334</v>
      </c>
      <c r="E5595" s="83" t="s">
        <v>316</v>
      </c>
      <c r="F5595" s="82">
        <v>-19.405264064733323</v>
      </c>
      <c r="G5595" s="81">
        <v>0</v>
      </c>
      <c r="H5595" s="80">
        <v>0</v>
      </c>
    </row>
    <row r="5596" spans="2:8" x14ac:dyDescent="0.6">
      <c r="B5596" s="75" t="s">
        <v>117</v>
      </c>
      <c r="C5596" s="75" t="str">
        <f t="shared" si="87"/>
        <v>Florida Offshore Mid-Gulf Coast Basin</v>
      </c>
      <c r="D5596" s="97" t="s">
        <v>334</v>
      </c>
      <c r="E5596" s="83" t="s">
        <v>315</v>
      </c>
      <c r="F5596" s="82">
        <v>-19.395264064733322</v>
      </c>
      <c r="G5596" s="81">
        <v>0</v>
      </c>
      <c r="H5596" s="80">
        <v>0</v>
      </c>
    </row>
    <row r="5597" spans="2:8" x14ac:dyDescent="0.6">
      <c r="B5597" s="75" t="s">
        <v>117</v>
      </c>
      <c r="C5597" s="75" t="str">
        <f t="shared" si="87"/>
        <v>Florida Offshore Mid-Gulf Coast Basin</v>
      </c>
      <c r="D5597" s="97" t="s">
        <v>334</v>
      </c>
      <c r="E5597" s="83" t="s">
        <v>314</v>
      </c>
      <c r="F5597" s="82">
        <v>-14.553948048549994</v>
      </c>
      <c r="G5597" s="81">
        <v>0</v>
      </c>
      <c r="H5597" s="80">
        <v>0</v>
      </c>
    </row>
    <row r="5598" spans="2:8" x14ac:dyDescent="0.6">
      <c r="B5598" s="75" t="s">
        <v>117</v>
      </c>
      <c r="C5598" s="75" t="str">
        <f t="shared" si="87"/>
        <v>Florida Offshore Mid-Gulf Coast Basin</v>
      </c>
      <c r="D5598" s="97" t="s">
        <v>334</v>
      </c>
      <c r="E5598" s="83" t="s">
        <v>313</v>
      </c>
      <c r="F5598" s="82">
        <v>-14.543948048549995</v>
      </c>
      <c r="G5598" s="81">
        <v>0</v>
      </c>
      <c r="H5598" s="80">
        <v>0</v>
      </c>
    </row>
    <row r="5599" spans="2:8" x14ac:dyDescent="0.6">
      <c r="B5599" s="75" t="s">
        <v>117</v>
      </c>
      <c r="C5599" s="75" t="str">
        <f t="shared" si="87"/>
        <v>Florida Offshore Mid-Gulf Coast Basin</v>
      </c>
      <c r="D5599" s="97" t="s">
        <v>334</v>
      </c>
      <c r="E5599" s="83" t="s">
        <v>312</v>
      </c>
      <c r="F5599" s="82">
        <v>-9.7026320323666617</v>
      </c>
      <c r="G5599" s="81">
        <v>0</v>
      </c>
      <c r="H5599" s="80">
        <v>0</v>
      </c>
    </row>
    <row r="5600" spans="2:8" x14ac:dyDescent="0.6">
      <c r="B5600" s="75" t="s">
        <v>117</v>
      </c>
      <c r="C5600" s="75" t="str">
        <f t="shared" si="87"/>
        <v>Florida Offshore Mid-Gulf Coast Basin</v>
      </c>
      <c r="D5600" s="97" t="s">
        <v>334</v>
      </c>
      <c r="E5600" s="83" t="s">
        <v>311</v>
      </c>
      <c r="F5600" s="82">
        <v>-9.6926320323666619</v>
      </c>
      <c r="G5600" s="81">
        <v>0</v>
      </c>
      <c r="H5600" s="80">
        <v>0</v>
      </c>
    </row>
    <row r="5601" spans="2:8" x14ac:dyDescent="0.6">
      <c r="B5601" s="75" t="s">
        <v>117</v>
      </c>
      <c r="C5601" s="75" t="str">
        <f t="shared" si="87"/>
        <v>Florida Offshore Mid-Gulf Coast Basin</v>
      </c>
      <c r="D5601" s="97" t="s">
        <v>334</v>
      </c>
      <c r="E5601" s="83" t="s">
        <v>310</v>
      </c>
      <c r="F5601" s="82">
        <v>-4.8513160161833309</v>
      </c>
      <c r="G5601" s="81">
        <v>0</v>
      </c>
      <c r="H5601" s="80">
        <v>0</v>
      </c>
    </row>
    <row r="5602" spans="2:8" x14ac:dyDescent="0.6">
      <c r="B5602" s="75" t="s">
        <v>117</v>
      </c>
      <c r="C5602" s="75" t="str">
        <f t="shared" si="87"/>
        <v>Florida Offshore Mid-Gulf Coast Basin</v>
      </c>
      <c r="D5602" s="97" t="s">
        <v>334</v>
      </c>
      <c r="E5602" s="83" t="s">
        <v>309</v>
      </c>
      <c r="F5602" s="82">
        <v>-4.8413160161833311</v>
      </c>
      <c r="G5602" s="81">
        <v>0</v>
      </c>
      <c r="H5602" s="80">
        <v>0</v>
      </c>
    </row>
    <row r="5603" spans="2:8" x14ac:dyDescent="0.6">
      <c r="B5603" s="75" t="s">
        <v>117</v>
      </c>
      <c r="C5603" s="75" t="str">
        <f t="shared" si="87"/>
        <v>Florida Offshore Mid-Gulf Coast Basin</v>
      </c>
      <c r="D5603" s="97" t="s">
        <v>334</v>
      </c>
      <c r="E5603" s="83" t="s">
        <v>308</v>
      </c>
      <c r="F5603" s="82">
        <v>0</v>
      </c>
      <c r="G5603" s="81">
        <v>0</v>
      </c>
      <c r="H5603" s="80">
        <v>0</v>
      </c>
    </row>
    <row r="5604" spans="2:8" x14ac:dyDescent="0.6">
      <c r="B5604" s="75" t="s">
        <v>117</v>
      </c>
      <c r="C5604" s="75" t="str">
        <f t="shared" si="87"/>
        <v>Florida Offshore Mid-Gulf Coast Basin</v>
      </c>
      <c r="D5604" s="97" t="s">
        <v>334</v>
      </c>
      <c r="E5604" s="83" t="s">
        <v>307</v>
      </c>
      <c r="F5604" s="82">
        <v>0.01</v>
      </c>
      <c r="G5604" s="81">
        <v>0</v>
      </c>
      <c r="H5604" s="80">
        <v>0</v>
      </c>
    </row>
    <row r="5605" spans="2:8" x14ac:dyDescent="0.6">
      <c r="B5605" s="75" t="s">
        <v>117</v>
      </c>
      <c r="C5605" s="75" t="str">
        <f t="shared" si="87"/>
        <v>Florida Offshore Mid-Gulf Coast Basin</v>
      </c>
      <c r="D5605" s="97" t="s">
        <v>334</v>
      </c>
      <c r="E5605" s="83" t="s">
        <v>306</v>
      </c>
      <c r="F5605" s="82">
        <v>4.8513160161833309</v>
      </c>
      <c r="G5605" s="81">
        <v>0</v>
      </c>
      <c r="H5605" s="80">
        <v>0</v>
      </c>
    </row>
    <row r="5606" spans="2:8" x14ac:dyDescent="0.6">
      <c r="B5606" s="75" t="s">
        <v>117</v>
      </c>
      <c r="C5606" s="75" t="str">
        <f t="shared" si="87"/>
        <v>Florida Offshore Mid-Gulf Coast Basin</v>
      </c>
      <c r="D5606" s="97" t="s">
        <v>334</v>
      </c>
      <c r="E5606" s="83" t="s">
        <v>305</v>
      </c>
      <c r="F5606" s="82">
        <v>4.8613160161833306</v>
      </c>
      <c r="G5606" s="81">
        <v>4.2975815971318005E-9</v>
      </c>
      <c r="H5606" s="80">
        <v>2.1487907985659002E-7</v>
      </c>
    </row>
    <row r="5607" spans="2:8" x14ac:dyDescent="0.6">
      <c r="B5607" s="75" t="s">
        <v>117</v>
      </c>
      <c r="C5607" s="75" t="str">
        <f t="shared" si="87"/>
        <v>Florida Offshore Mid-Gulf Coast Basin</v>
      </c>
      <c r="D5607" s="97" t="s">
        <v>334</v>
      </c>
      <c r="E5607" s="83" t="s">
        <v>304</v>
      </c>
      <c r="F5607" s="82">
        <v>9.7026320323666617</v>
      </c>
      <c r="G5607" s="81">
        <v>0</v>
      </c>
      <c r="H5607" s="80">
        <v>0</v>
      </c>
    </row>
    <row r="5608" spans="2:8" x14ac:dyDescent="0.6">
      <c r="B5608" s="75" t="s">
        <v>117</v>
      </c>
      <c r="C5608" s="75" t="str">
        <f t="shared" si="87"/>
        <v>Florida Offshore Mid-Gulf Coast Basin</v>
      </c>
      <c r="D5608" s="97" t="s">
        <v>334</v>
      </c>
      <c r="E5608" s="83" t="s">
        <v>303</v>
      </c>
      <c r="F5608" s="82">
        <v>9.7126320323666615</v>
      </c>
      <c r="G5608" s="81">
        <v>0</v>
      </c>
      <c r="H5608" s="80">
        <v>0</v>
      </c>
    </row>
    <row r="5609" spans="2:8" x14ac:dyDescent="0.6">
      <c r="B5609" s="75" t="s">
        <v>117</v>
      </c>
      <c r="C5609" s="75" t="str">
        <f t="shared" si="87"/>
        <v>Florida Offshore Mid-Gulf Coast Basin</v>
      </c>
      <c r="D5609" s="97" t="s">
        <v>334</v>
      </c>
      <c r="E5609" s="83" t="s">
        <v>302</v>
      </c>
      <c r="F5609" s="82">
        <v>14.553948048549994</v>
      </c>
      <c r="G5609" s="81">
        <v>0</v>
      </c>
      <c r="H5609" s="80">
        <v>0</v>
      </c>
    </row>
    <row r="5610" spans="2:8" x14ac:dyDescent="0.6">
      <c r="B5610" s="75" t="s">
        <v>117</v>
      </c>
      <c r="C5610" s="75" t="str">
        <f t="shared" si="87"/>
        <v>Florida Offshore Mid-Gulf Coast Basin</v>
      </c>
      <c r="D5610" s="97" t="s">
        <v>334</v>
      </c>
      <c r="E5610" s="83" t="s">
        <v>301</v>
      </c>
      <c r="F5610" s="82">
        <v>14.563948048549994</v>
      </c>
      <c r="G5610" s="81">
        <v>0</v>
      </c>
      <c r="H5610" s="80">
        <v>0</v>
      </c>
    </row>
    <row r="5611" spans="2:8" x14ac:dyDescent="0.6">
      <c r="B5611" s="75" t="s">
        <v>117</v>
      </c>
      <c r="C5611" s="75" t="str">
        <f t="shared" si="87"/>
        <v>Florida Offshore Mid-Gulf Coast Basin</v>
      </c>
      <c r="D5611" s="97" t="s">
        <v>334</v>
      </c>
      <c r="E5611" s="83" t="s">
        <v>300</v>
      </c>
      <c r="F5611" s="82">
        <v>19.405264064733323</v>
      </c>
      <c r="G5611" s="81">
        <v>0</v>
      </c>
      <c r="H5611" s="80">
        <v>0</v>
      </c>
    </row>
    <row r="5612" spans="2:8" x14ac:dyDescent="0.6">
      <c r="B5612" s="75" t="s">
        <v>117</v>
      </c>
      <c r="C5612" s="75" t="str">
        <f t="shared" si="87"/>
        <v>Florida Offshore Mid-Gulf Coast Basin</v>
      </c>
      <c r="D5612" s="97" t="s">
        <v>334</v>
      </c>
      <c r="E5612" s="83" t="s">
        <v>299</v>
      </c>
      <c r="F5612" s="82">
        <v>19.415264064733325</v>
      </c>
      <c r="G5612" s="81">
        <v>3.3783384822267841</v>
      </c>
      <c r="H5612" s="80">
        <v>168.91692411133923</v>
      </c>
    </row>
    <row r="5613" spans="2:8" x14ac:dyDescent="0.6">
      <c r="B5613" s="75" t="s">
        <v>117</v>
      </c>
      <c r="C5613" s="75" t="str">
        <f t="shared" si="87"/>
        <v>Florida Offshore Mid-Gulf Coast Basin</v>
      </c>
      <c r="D5613" s="97" t="s">
        <v>334</v>
      </c>
      <c r="E5613" s="83" t="s">
        <v>298</v>
      </c>
      <c r="F5613" s="82">
        <v>24.256580080916656</v>
      </c>
      <c r="G5613" s="81">
        <v>0</v>
      </c>
      <c r="H5613" s="80">
        <v>0</v>
      </c>
    </row>
    <row r="5614" spans="2:8" x14ac:dyDescent="0.6">
      <c r="B5614" s="75" t="s">
        <v>117</v>
      </c>
      <c r="C5614" s="75" t="str">
        <f t="shared" si="87"/>
        <v>Florida Offshore Mid-Gulf Coast Basin</v>
      </c>
      <c r="D5614" s="97" t="s">
        <v>334</v>
      </c>
      <c r="E5614" s="83" t="s">
        <v>297</v>
      </c>
      <c r="F5614" s="82">
        <v>24.266580080916658</v>
      </c>
      <c r="G5614" s="81">
        <v>0</v>
      </c>
      <c r="H5614" s="80">
        <v>0</v>
      </c>
    </row>
    <row r="5615" spans="2:8" x14ac:dyDescent="0.6">
      <c r="B5615" s="75" t="s">
        <v>117</v>
      </c>
      <c r="C5615" s="75" t="str">
        <f t="shared" si="87"/>
        <v>Florida Offshore Mid-Gulf Coast Basin</v>
      </c>
      <c r="D5615" s="97" t="s">
        <v>334</v>
      </c>
      <c r="E5615" s="83" t="s">
        <v>296</v>
      </c>
      <c r="F5615" s="82">
        <v>29.107896097099989</v>
      </c>
      <c r="G5615" s="81">
        <v>0</v>
      </c>
      <c r="H5615" s="80">
        <v>0</v>
      </c>
    </row>
    <row r="5616" spans="2:8" x14ac:dyDescent="0.6">
      <c r="B5616" s="75" t="s">
        <v>117</v>
      </c>
      <c r="C5616" s="75" t="str">
        <f t="shared" si="87"/>
        <v>Florida Offshore Mid-Gulf Coast Basin</v>
      </c>
      <c r="D5616" s="97" t="s">
        <v>334</v>
      </c>
      <c r="E5616" s="83" t="s">
        <v>295</v>
      </c>
      <c r="F5616" s="82">
        <v>29.11789609709999</v>
      </c>
      <c r="G5616" s="81">
        <v>0</v>
      </c>
      <c r="H5616" s="80">
        <v>0</v>
      </c>
    </row>
    <row r="5617" spans="2:8" x14ac:dyDescent="0.6">
      <c r="B5617" s="75" t="s">
        <v>117</v>
      </c>
      <c r="C5617" s="75" t="str">
        <f t="shared" si="87"/>
        <v>Florida Offshore Mid-Gulf Coast Basin</v>
      </c>
      <c r="D5617" s="97" t="s">
        <v>334</v>
      </c>
      <c r="E5617" s="83" t="s">
        <v>294</v>
      </c>
      <c r="F5617" s="82">
        <v>33.959212113283321</v>
      </c>
      <c r="G5617" s="81">
        <v>0</v>
      </c>
      <c r="H5617" s="80">
        <v>0</v>
      </c>
    </row>
    <row r="5618" spans="2:8" x14ac:dyDescent="0.6">
      <c r="B5618" s="75" t="s">
        <v>117</v>
      </c>
      <c r="C5618" s="75" t="str">
        <f t="shared" si="87"/>
        <v>Florida Offshore Mid-Gulf Coast Basin</v>
      </c>
      <c r="D5618" s="97" t="s">
        <v>334</v>
      </c>
      <c r="E5618" s="83" t="s">
        <v>293</v>
      </c>
      <c r="F5618" s="82">
        <v>33.969212113283319</v>
      </c>
      <c r="G5618" s="81">
        <v>0</v>
      </c>
      <c r="H5618" s="80">
        <v>0</v>
      </c>
    </row>
    <row r="5619" spans="2:8" x14ac:dyDescent="0.6">
      <c r="B5619" s="75" t="s">
        <v>117</v>
      </c>
      <c r="C5619" s="75" t="str">
        <f t="shared" si="87"/>
        <v>Florida Offshore Mid-Gulf Coast Basin</v>
      </c>
      <c r="D5619" s="97" t="s">
        <v>334</v>
      </c>
      <c r="E5619" s="83" t="s">
        <v>292</v>
      </c>
      <c r="F5619" s="82">
        <v>38.810528129466647</v>
      </c>
      <c r="G5619" s="81">
        <v>0</v>
      </c>
      <c r="H5619" s="80">
        <v>0</v>
      </c>
    </row>
    <row r="5620" spans="2:8" x14ac:dyDescent="0.6">
      <c r="B5620" s="75" t="s">
        <v>117</v>
      </c>
      <c r="C5620" s="75" t="str">
        <f t="shared" si="87"/>
        <v>Florida Offshore Mid-Gulf Coast Basin</v>
      </c>
      <c r="D5620" s="97" t="s">
        <v>334</v>
      </c>
      <c r="E5620" s="83" t="s">
        <v>291</v>
      </c>
      <c r="F5620" s="82">
        <v>38.820528129466645</v>
      </c>
      <c r="G5620" s="81">
        <v>0</v>
      </c>
      <c r="H5620" s="80">
        <v>0</v>
      </c>
    </row>
    <row r="5621" spans="2:8" x14ac:dyDescent="0.6">
      <c r="B5621" s="75" t="s">
        <v>117</v>
      </c>
      <c r="C5621" s="75" t="str">
        <f t="shared" si="87"/>
        <v>Florida Offshore Mid-Gulf Coast Basin</v>
      </c>
      <c r="D5621" s="97" t="s">
        <v>334</v>
      </c>
      <c r="E5621" s="83" t="s">
        <v>290</v>
      </c>
      <c r="F5621" s="82">
        <v>43.66184414564998</v>
      </c>
      <c r="G5621" s="81">
        <v>0</v>
      </c>
      <c r="H5621" s="80">
        <v>0</v>
      </c>
    </row>
    <row r="5622" spans="2:8" x14ac:dyDescent="0.6">
      <c r="B5622" s="75" t="s">
        <v>117</v>
      </c>
      <c r="C5622" s="75" t="str">
        <f t="shared" si="87"/>
        <v>Florida Offshore Mid-Gulf Coast Basin</v>
      </c>
      <c r="D5622" s="97" t="s">
        <v>334</v>
      </c>
      <c r="E5622" s="83" t="s">
        <v>289</v>
      </c>
      <c r="F5622" s="82">
        <v>43.671844145649978</v>
      </c>
      <c r="G5622" s="81">
        <v>0</v>
      </c>
      <c r="H5622" s="80">
        <v>0</v>
      </c>
    </row>
    <row r="5623" spans="2:8" x14ac:dyDescent="0.6">
      <c r="B5623" s="75" t="s">
        <v>117</v>
      </c>
      <c r="C5623" s="75" t="str">
        <f t="shared" si="87"/>
        <v>Florida Offshore Mid-Gulf Coast Basin</v>
      </c>
      <c r="D5623" s="97" t="s">
        <v>334</v>
      </c>
      <c r="E5623" s="83" t="s">
        <v>288</v>
      </c>
      <c r="F5623" s="82">
        <v>48.513160161833312</v>
      </c>
      <c r="G5623" s="81">
        <v>0</v>
      </c>
      <c r="H5623" s="80">
        <v>0</v>
      </c>
    </row>
    <row r="5624" spans="2:8" x14ac:dyDescent="0.6">
      <c r="B5624" s="75" t="s">
        <v>117</v>
      </c>
      <c r="C5624" s="75" t="str">
        <f t="shared" si="87"/>
        <v>Florida Offshore Mid-Gulf Coast Basin</v>
      </c>
      <c r="D5624" s="97" t="s">
        <v>334</v>
      </c>
      <c r="E5624" s="83" t="s">
        <v>287</v>
      </c>
      <c r="F5624" s="82">
        <v>48.52316016183331</v>
      </c>
      <c r="G5624" s="81">
        <v>2.4719769522244079</v>
      </c>
      <c r="H5624" s="80">
        <v>123.59884761122041</v>
      </c>
    </row>
    <row r="5625" spans="2:8" x14ac:dyDescent="0.6">
      <c r="B5625" s="75" t="s">
        <v>117</v>
      </c>
      <c r="C5625" s="75" t="str">
        <f t="shared" si="87"/>
        <v>Florida Offshore Mid-Gulf Coast Basin</v>
      </c>
      <c r="D5625" s="97" t="s">
        <v>334</v>
      </c>
      <c r="E5625" s="83" t="s">
        <v>286</v>
      </c>
      <c r="F5625" s="82">
        <v>53.364476178016645</v>
      </c>
      <c r="G5625" s="81">
        <v>0</v>
      </c>
      <c r="H5625" s="80">
        <v>0</v>
      </c>
    </row>
    <row r="5626" spans="2:8" x14ac:dyDescent="0.6">
      <c r="B5626" s="75" t="s">
        <v>117</v>
      </c>
      <c r="C5626" s="75" t="str">
        <f t="shared" si="87"/>
        <v>Florida Offshore Mid-Gulf Coast Basin</v>
      </c>
      <c r="D5626" s="97" t="s">
        <v>334</v>
      </c>
      <c r="E5626" s="83" t="s">
        <v>285</v>
      </c>
      <c r="F5626" s="82">
        <v>53.374476178016643</v>
      </c>
      <c r="G5626" s="81">
        <v>5.0371735356314331E-3</v>
      </c>
      <c r="H5626" s="80">
        <v>0.25185867678157164</v>
      </c>
    </row>
    <row r="5627" spans="2:8" x14ac:dyDescent="0.6">
      <c r="B5627" s="75" t="s">
        <v>117</v>
      </c>
      <c r="C5627" s="75" t="str">
        <f t="shared" si="87"/>
        <v>Florida Offshore Mid-Gulf Coast Basin</v>
      </c>
      <c r="D5627" s="97" t="s">
        <v>334</v>
      </c>
      <c r="E5627" s="83" t="s">
        <v>284</v>
      </c>
      <c r="F5627" s="82">
        <v>58.215792194199977</v>
      </c>
      <c r="G5627" s="81">
        <v>0</v>
      </c>
      <c r="H5627" s="80">
        <v>0</v>
      </c>
    </row>
    <row r="5628" spans="2:8" ht="13.75" thickBot="1" x14ac:dyDescent="0.75">
      <c r="B5628" s="75" t="s">
        <v>117</v>
      </c>
      <c r="C5628" s="75" t="str">
        <f t="shared" si="87"/>
        <v>Florida Offshore Mid-Gulf Coast Basin</v>
      </c>
      <c r="D5628" s="98" t="s">
        <v>334</v>
      </c>
      <c r="E5628" s="79" t="s">
        <v>282</v>
      </c>
      <c r="F5628" s="78">
        <v>58.225792194199975</v>
      </c>
      <c r="G5628" s="77">
        <v>0</v>
      </c>
      <c r="H5628" s="76">
        <v>0</v>
      </c>
    </row>
    <row r="5629" spans="2:8" x14ac:dyDescent="0.6">
      <c r="B5629" s="75" t="s">
        <v>117</v>
      </c>
      <c r="C5629" s="75" t="str">
        <f t="shared" si="87"/>
        <v>Florida Offshore Florida Platform</v>
      </c>
      <c r="D5629" s="96" t="s">
        <v>333</v>
      </c>
      <c r="E5629" s="87" t="s">
        <v>320</v>
      </c>
      <c r="F5629" s="86">
        <v>-29.107896097099989</v>
      </c>
      <c r="G5629" s="85">
        <v>0</v>
      </c>
      <c r="H5629" s="84">
        <v>0</v>
      </c>
    </row>
    <row r="5630" spans="2:8" x14ac:dyDescent="0.6">
      <c r="B5630" s="75" t="s">
        <v>117</v>
      </c>
      <c r="C5630" s="75" t="str">
        <f t="shared" si="87"/>
        <v>Florida Offshore Florida Platform</v>
      </c>
      <c r="D5630" s="97" t="s">
        <v>333</v>
      </c>
      <c r="E5630" s="83" t="s">
        <v>319</v>
      </c>
      <c r="F5630" s="82">
        <v>-29.097896097099987</v>
      </c>
      <c r="G5630" s="81">
        <v>0</v>
      </c>
      <c r="H5630" s="80">
        <v>0</v>
      </c>
    </row>
    <row r="5631" spans="2:8" x14ac:dyDescent="0.6">
      <c r="B5631" s="75" t="s">
        <v>117</v>
      </c>
      <c r="C5631" s="75" t="str">
        <f t="shared" si="87"/>
        <v>Florida Offshore Florida Platform</v>
      </c>
      <c r="D5631" s="97" t="s">
        <v>333</v>
      </c>
      <c r="E5631" s="83" t="s">
        <v>318</v>
      </c>
      <c r="F5631" s="82">
        <v>-24.256580080916656</v>
      </c>
      <c r="G5631" s="81">
        <v>0</v>
      </c>
      <c r="H5631" s="80">
        <v>0</v>
      </c>
    </row>
    <row r="5632" spans="2:8" x14ac:dyDescent="0.6">
      <c r="B5632" s="75" t="s">
        <v>117</v>
      </c>
      <c r="C5632" s="75" t="str">
        <f t="shared" si="87"/>
        <v>Florida Offshore Florida Platform</v>
      </c>
      <c r="D5632" s="97" t="s">
        <v>333</v>
      </c>
      <c r="E5632" s="83" t="s">
        <v>317</v>
      </c>
      <c r="F5632" s="82">
        <v>-24.246580080916655</v>
      </c>
      <c r="G5632" s="81">
        <v>0</v>
      </c>
      <c r="H5632" s="80">
        <v>0</v>
      </c>
    </row>
    <row r="5633" spans="2:8" x14ac:dyDescent="0.6">
      <c r="B5633" s="75" t="s">
        <v>117</v>
      </c>
      <c r="C5633" s="75" t="str">
        <f t="shared" si="87"/>
        <v>Florida Offshore Florida Platform</v>
      </c>
      <c r="D5633" s="97" t="s">
        <v>333</v>
      </c>
      <c r="E5633" s="83" t="s">
        <v>316</v>
      </c>
      <c r="F5633" s="82">
        <v>-19.405264064733323</v>
      </c>
      <c r="G5633" s="81">
        <v>0</v>
      </c>
      <c r="H5633" s="80">
        <v>0</v>
      </c>
    </row>
    <row r="5634" spans="2:8" x14ac:dyDescent="0.6">
      <c r="B5634" s="75" t="s">
        <v>117</v>
      </c>
      <c r="C5634" s="75" t="str">
        <f t="shared" si="87"/>
        <v>Florida Offshore Florida Platform</v>
      </c>
      <c r="D5634" s="97" t="s">
        <v>333</v>
      </c>
      <c r="E5634" s="83" t="s">
        <v>315</v>
      </c>
      <c r="F5634" s="82">
        <v>-19.395264064733322</v>
      </c>
      <c r="G5634" s="81">
        <v>0</v>
      </c>
      <c r="H5634" s="80">
        <v>0</v>
      </c>
    </row>
    <row r="5635" spans="2:8" x14ac:dyDescent="0.6">
      <c r="B5635" s="75" t="s">
        <v>117</v>
      </c>
      <c r="C5635" s="75" t="str">
        <f t="shared" si="87"/>
        <v>Florida Offshore Florida Platform</v>
      </c>
      <c r="D5635" s="97" t="s">
        <v>333</v>
      </c>
      <c r="E5635" s="83" t="s">
        <v>314</v>
      </c>
      <c r="F5635" s="82">
        <v>-14.553948048549994</v>
      </c>
      <c r="G5635" s="81">
        <v>0</v>
      </c>
      <c r="H5635" s="80">
        <v>0</v>
      </c>
    </row>
    <row r="5636" spans="2:8" x14ac:dyDescent="0.6">
      <c r="B5636" s="75" t="s">
        <v>117</v>
      </c>
      <c r="C5636" s="75" t="str">
        <f t="shared" si="87"/>
        <v>Florida Offshore Florida Platform</v>
      </c>
      <c r="D5636" s="97" t="s">
        <v>333</v>
      </c>
      <c r="E5636" s="83" t="s">
        <v>313</v>
      </c>
      <c r="F5636" s="82">
        <v>-14.543948048549995</v>
      </c>
      <c r="G5636" s="81">
        <v>0</v>
      </c>
      <c r="H5636" s="80">
        <v>0</v>
      </c>
    </row>
    <row r="5637" spans="2:8" x14ac:dyDescent="0.6">
      <c r="B5637" s="75" t="s">
        <v>117</v>
      </c>
      <c r="C5637" s="75" t="str">
        <f t="shared" ref="C5637:C5700" si="88">IF(D5637="",C5636,D5637)</f>
        <v>Florida Offshore Florida Platform</v>
      </c>
      <c r="D5637" s="97" t="s">
        <v>333</v>
      </c>
      <c r="E5637" s="83" t="s">
        <v>312</v>
      </c>
      <c r="F5637" s="82">
        <v>-9.7026320323666617</v>
      </c>
      <c r="G5637" s="81">
        <v>0</v>
      </c>
      <c r="H5637" s="80">
        <v>0</v>
      </c>
    </row>
    <row r="5638" spans="2:8" x14ac:dyDescent="0.6">
      <c r="B5638" s="75" t="s">
        <v>117</v>
      </c>
      <c r="C5638" s="75" t="str">
        <f t="shared" si="88"/>
        <v>Florida Offshore Florida Platform</v>
      </c>
      <c r="D5638" s="97" t="s">
        <v>333</v>
      </c>
      <c r="E5638" s="83" t="s">
        <v>311</v>
      </c>
      <c r="F5638" s="82">
        <v>-9.6926320323666619</v>
      </c>
      <c r="G5638" s="81">
        <v>0</v>
      </c>
      <c r="H5638" s="80">
        <v>0</v>
      </c>
    </row>
    <row r="5639" spans="2:8" x14ac:dyDescent="0.6">
      <c r="B5639" s="75" t="s">
        <v>117</v>
      </c>
      <c r="C5639" s="75" t="str">
        <f t="shared" si="88"/>
        <v>Florida Offshore Florida Platform</v>
      </c>
      <c r="D5639" s="97" t="s">
        <v>333</v>
      </c>
      <c r="E5639" s="83" t="s">
        <v>310</v>
      </c>
      <c r="F5639" s="82">
        <v>-4.8513160161833309</v>
      </c>
      <c r="G5639" s="81">
        <v>0</v>
      </c>
      <c r="H5639" s="80">
        <v>0</v>
      </c>
    </row>
    <row r="5640" spans="2:8" x14ac:dyDescent="0.6">
      <c r="B5640" s="75" t="s">
        <v>117</v>
      </c>
      <c r="C5640" s="75" t="str">
        <f t="shared" si="88"/>
        <v>Florida Offshore Florida Platform</v>
      </c>
      <c r="D5640" s="97" t="s">
        <v>333</v>
      </c>
      <c r="E5640" s="83" t="s">
        <v>309</v>
      </c>
      <c r="F5640" s="82">
        <v>-4.8413160161833311</v>
      </c>
      <c r="G5640" s="81">
        <v>0</v>
      </c>
      <c r="H5640" s="80">
        <v>0</v>
      </c>
    </row>
    <row r="5641" spans="2:8" x14ac:dyDescent="0.6">
      <c r="B5641" s="75" t="s">
        <v>117</v>
      </c>
      <c r="C5641" s="75" t="str">
        <f t="shared" si="88"/>
        <v>Florida Offshore Florida Platform</v>
      </c>
      <c r="D5641" s="97" t="s">
        <v>333</v>
      </c>
      <c r="E5641" s="83" t="s">
        <v>308</v>
      </c>
      <c r="F5641" s="82">
        <v>0</v>
      </c>
      <c r="G5641" s="81">
        <v>0</v>
      </c>
      <c r="H5641" s="80">
        <v>0</v>
      </c>
    </row>
    <row r="5642" spans="2:8" x14ac:dyDescent="0.6">
      <c r="B5642" s="75" t="s">
        <v>117</v>
      </c>
      <c r="C5642" s="75" t="str">
        <f t="shared" si="88"/>
        <v>Florida Offshore Florida Platform</v>
      </c>
      <c r="D5642" s="97" t="s">
        <v>333</v>
      </c>
      <c r="E5642" s="83" t="s">
        <v>307</v>
      </c>
      <c r="F5642" s="82">
        <v>0.01</v>
      </c>
      <c r="G5642" s="81">
        <v>0</v>
      </c>
      <c r="H5642" s="80">
        <v>0</v>
      </c>
    </row>
    <row r="5643" spans="2:8" x14ac:dyDescent="0.6">
      <c r="B5643" s="75" t="s">
        <v>117</v>
      </c>
      <c r="C5643" s="75" t="str">
        <f t="shared" si="88"/>
        <v>Florida Offshore Florida Platform</v>
      </c>
      <c r="D5643" s="97" t="s">
        <v>333</v>
      </c>
      <c r="E5643" s="83" t="s">
        <v>306</v>
      </c>
      <c r="F5643" s="82">
        <v>4.8513160161833309</v>
      </c>
      <c r="G5643" s="81">
        <v>0</v>
      </c>
      <c r="H5643" s="80">
        <v>0</v>
      </c>
    </row>
    <row r="5644" spans="2:8" x14ac:dyDescent="0.6">
      <c r="B5644" s="75" t="s">
        <v>117</v>
      </c>
      <c r="C5644" s="75" t="str">
        <f t="shared" si="88"/>
        <v>Florida Offshore Florida Platform</v>
      </c>
      <c r="D5644" s="97" t="s">
        <v>333</v>
      </c>
      <c r="E5644" s="83" t="s">
        <v>305</v>
      </c>
      <c r="F5644" s="82">
        <v>4.8613160161833306</v>
      </c>
      <c r="G5644" s="81">
        <v>9.1884289998285507E-4</v>
      </c>
      <c r="H5644" s="80">
        <v>4.5942144999142759E-2</v>
      </c>
    </row>
    <row r="5645" spans="2:8" x14ac:dyDescent="0.6">
      <c r="B5645" s="75" t="s">
        <v>117</v>
      </c>
      <c r="C5645" s="75" t="str">
        <f t="shared" si="88"/>
        <v>Florida Offshore Florida Platform</v>
      </c>
      <c r="D5645" s="97" t="s">
        <v>333</v>
      </c>
      <c r="E5645" s="83" t="s">
        <v>304</v>
      </c>
      <c r="F5645" s="82">
        <v>9.7026320323666617</v>
      </c>
      <c r="G5645" s="81">
        <v>0</v>
      </c>
      <c r="H5645" s="80">
        <v>0</v>
      </c>
    </row>
    <row r="5646" spans="2:8" x14ac:dyDescent="0.6">
      <c r="B5646" s="75" t="s">
        <v>117</v>
      </c>
      <c r="C5646" s="75" t="str">
        <f t="shared" si="88"/>
        <v>Florida Offshore Florida Platform</v>
      </c>
      <c r="D5646" s="97" t="s">
        <v>333</v>
      </c>
      <c r="E5646" s="83" t="s">
        <v>303</v>
      </c>
      <c r="F5646" s="82">
        <v>9.7126320323666615</v>
      </c>
      <c r="G5646" s="81">
        <v>4.295301793264052</v>
      </c>
      <c r="H5646" s="80">
        <v>214.76508966320262</v>
      </c>
    </row>
    <row r="5647" spans="2:8" x14ac:dyDescent="0.6">
      <c r="B5647" s="75" t="s">
        <v>117</v>
      </c>
      <c r="C5647" s="75" t="str">
        <f t="shared" si="88"/>
        <v>Florida Offshore Florida Platform</v>
      </c>
      <c r="D5647" s="97" t="s">
        <v>333</v>
      </c>
      <c r="E5647" s="83" t="s">
        <v>302</v>
      </c>
      <c r="F5647" s="82">
        <v>14.553948048549994</v>
      </c>
      <c r="G5647" s="81">
        <v>0</v>
      </c>
      <c r="H5647" s="80">
        <v>0</v>
      </c>
    </row>
    <row r="5648" spans="2:8" x14ac:dyDescent="0.6">
      <c r="B5648" s="75" t="s">
        <v>117</v>
      </c>
      <c r="C5648" s="75" t="str">
        <f t="shared" si="88"/>
        <v>Florida Offshore Florida Platform</v>
      </c>
      <c r="D5648" s="97" t="s">
        <v>333</v>
      </c>
      <c r="E5648" s="83" t="s">
        <v>301</v>
      </c>
      <c r="F5648" s="82">
        <v>14.563948048549994</v>
      </c>
      <c r="G5648" s="81">
        <v>0.15212334978248365</v>
      </c>
      <c r="H5648" s="80">
        <v>7.6061674891241831</v>
      </c>
    </row>
    <row r="5649" spans="2:8" x14ac:dyDescent="0.6">
      <c r="B5649" s="75" t="s">
        <v>117</v>
      </c>
      <c r="C5649" s="75" t="str">
        <f t="shared" si="88"/>
        <v>Florida Offshore Florida Platform</v>
      </c>
      <c r="D5649" s="97" t="s">
        <v>333</v>
      </c>
      <c r="E5649" s="83" t="s">
        <v>300</v>
      </c>
      <c r="F5649" s="82">
        <v>19.405264064733323</v>
      </c>
      <c r="G5649" s="81">
        <v>0</v>
      </c>
      <c r="H5649" s="80">
        <v>0</v>
      </c>
    </row>
    <row r="5650" spans="2:8" x14ac:dyDescent="0.6">
      <c r="B5650" s="75" t="s">
        <v>117</v>
      </c>
      <c r="C5650" s="75" t="str">
        <f t="shared" si="88"/>
        <v>Florida Offshore Florida Platform</v>
      </c>
      <c r="D5650" s="97" t="s">
        <v>333</v>
      </c>
      <c r="E5650" s="83" t="s">
        <v>299</v>
      </c>
      <c r="F5650" s="82">
        <v>19.415264064733325</v>
      </c>
      <c r="G5650" s="81">
        <v>0</v>
      </c>
      <c r="H5650" s="80">
        <v>0</v>
      </c>
    </row>
    <row r="5651" spans="2:8" x14ac:dyDescent="0.6">
      <c r="B5651" s="75" t="s">
        <v>117</v>
      </c>
      <c r="C5651" s="75" t="str">
        <f t="shared" si="88"/>
        <v>Florida Offshore Florida Platform</v>
      </c>
      <c r="D5651" s="97" t="s">
        <v>333</v>
      </c>
      <c r="E5651" s="83" t="s">
        <v>298</v>
      </c>
      <c r="F5651" s="82">
        <v>24.256580080916656</v>
      </c>
      <c r="G5651" s="81">
        <v>0</v>
      </c>
      <c r="H5651" s="80">
        <v>0</v>
      </c>
    </row>
    <row r="5652" spans="2:8" x14ac:dyDescent="0.6">
      <c r="B5652" s="75" t="s">
        <v>117</v>
      </c>
      <c r="C5652" s="75" t="str">
        <f t="shared" si="88"/>
        <v>Florida Offshore Florida Platform</v>
      </c>
      <c r="D5652" s="97" t="s">
        <v>333</v>
      </c>
      <c r="E5652" s="83" t="s">
        <v>297</v>
      </c>
      <c r="F5652" s="82">
        <v>24.266580080916658</v>
      </c>
      <c r="G5652" s="81">
        <v>1.0944950098863377</v>
      </c>
      <c r="H5652" s="80">
        <v>54.724750494316893</v>
      </c>
    </row>
    <row r="5653" spans="2:8" x14ac:dyDescent="0.6">
      <c r="B5653" s="75" t="s">
        <v>117</v>
      </c>
      <c r="C5653" s="75" t="str">
        <f t="shared" si="88"/>
        <v>Florida Offshore Florida Platform</v>
      </c>
      <c r="D5653" s="97" t="s">
        <v>333</v>
      </c>
      <c r="E5653" s="83" t="s">
        <v>296</v>
      </c>
      <c r="F5653" s="82">
        <v>29.107896097099989</v>
      </c>
      <c r="G5653" s="81">
        <v>0</v>
      </c>
      <c r="H5653" s="80">
        <v>0</v>
      </c>
    </row>
    <row r="5654" spans="2:8" x14ac:dyDescent="0.6">
      <c r="B5654" s="75" t="s">
        <v>117</v>
      </c>
      <c r="C5654" s="75" t="str">
        <f t="shared" si="88"/>
        <v>Florida Offshore Florida Platform</v>
      </c>
      <c r="D5654" s="97" t="s">
        <v>333</v>
      </c>
      <c r="E5654" s="83" t="s">
        <v>295</v>
      </c>
      <c r="F5654" s="82">
        <v>29.11789609709999</v>
      </c>
      <c r="G5654" s="81">
        <v>0.14414536999424329</v>
      </c>
      <c r="H5654" s="80">
        <v>7.2072684997121641</v>
      </c>
    </row>
    <row r="5655" spans="2:8" x14ac:dyDescent="0.6">
      <c r="B5655" s="75" t="s">
        <v>117</v>
      </c>
      <c r="C5655" s="75" t="str">
        <f t="shared" si="88"/>
        <v>Florida Offshore Florida Platform</v>
      </c>
      <c r="D5655" s="97" t="s">
        <v>333</v>
      </c>
      <c r="E5655" s="83" t="s">
        <v>294</v>
      </c>
      <c r="F5655" s="82">
        <v>33.959212113283321</v>
      </c>
      <c r="G5655" s="81">
        <v>0</v>
      </c>
      <c r="H5655" s="80">
        <v>0</v>
      </c>
    </row>
    <row r="5656" spans="2:8" x14ac:dyDescent="0.6">
      <c r="B5656" s="75" t="s">
        <v>117</v>
      </c>
      <c r="C5656" s="75" t="str">
        <f t="shared" si="88"/>
        <v>Florida Offshore Florida Platform</v>
      </c>
      <c r="D5656" s="97" t="s">
        <v>333</v>
      </c>
      <c r="E5656" s="83" t="s">
        <v>293</v>
      </c>
      <c r="F5656" s="82">
        <v>33.969212113283319</v>
      </c>
      <c r="G5656" s="81">
        <v>2.1725290758861111E-2</v>
      </c>
      <c r="H5656" s="80">
        <v>1.0862645379430553</v>
      </c>
    </row>
    <row r="5657" spans="2:8" x14ac:dyDescent="0.6">
      <c r="B5657" s="75" t="s">
        <v>117</v>
      </c>
      <c r="C5657" s="75" t="str">
        <f t="shared" si="88"/>
        <v>Florida Offshore Florida Platform</v>
      </c>
      <c r="D5657" s="97" t="s">
        <v>333</v>
      </c>
      <c r="E5657" s="83" t="s">
        <v>292</v>
      </c>
      <c r="F5657" s="82">
        <v>38.810528129466647</v>
      </c>
      <c r="G5657" s="81">
        <v>0</v>
      </c>
      <c r="H5657" s="80">
        <v>0</v>
      </c>
    </row>
    <row r="5658" spans="2:8" x14ac:dyDescent="0.6">
      <c r="B5658" s="75" t="s">
        <v>117</v>
      </c>
      <c r="C5658" s="75" t="str">
        <f t="shared" si="88"/>
        <v>Florida Offshore Florida Platform</v>
      </c>
      <c r="D5658" s="97" t="s">
        <v>333</v>
      </c>
      <c r="E5658" s="83" t="s">
        <v>291</v>
      </c>
      <c r="F5658" s="82">
        <v>38.820528129466645</v>
      </c>
      <c r="G5658" s="81">
        <v>0</v>
      </c>
      <c r="H5658" s="80">
        <v>0</v>
      </c>
    </row>
    <row r="5659" spans="2:8" x14ac:dyDescent="0.6">
      <c r="B5659" s="75" t="s">
        <v>117</v>
      </c>
      <c r="C5659" s="75" t="str">
        <f t="shared" si="88"/>
        <v>Florida Offshore Florida Platform</v>
      </c>
      <c r="D5659" s="97" t="s">
        <v>333</v>
      </c>
      <c r="E5659" s="83" t="s">
        <v>290</v>
      </c>
      <c r="F5659" s="82">
        <v>43.66184414564998</v>
      </c>
      <c r="G5659" s="81">
        <v>0</v>
      </c>
      <c r="H5659" s="80">
        <v>0</v>
      </c>
    </row>
    <row r="5660" spans="2:8" x14ac:dyDescent="0.6">
      <c r="B5660" s="75" t="s">
        <v>117</v>
      </c>
      <c r="C5660" s="75" t="str">
        <f t="shared" si="88"/>
        <v>Florida Offshore Florida Platform</v>
      </c>
      <c r="D5660" s="97" t="s">
        <v>333</v>
      </c>
      <c r="E5660" s="83" t="s">
        <v>289</v>
      </c>
      <c r="F5660" s="82">
        <v>43.671844145649978</v>
      </c>
      <c r="G5660" s="81">
        <v>0</v>
      </c>
      <c r="H5660" s="80">
        <v>0</v>
      </c>
    </row>
    <row r="5661" spans="2:8" x14ac:dyDescent="0.6">
      <c r="B5661" s="75" t="s">
        <v>117</v>
      </c>
      <c r="C5661" s="75" t="str">
        <f t="shared" si="88"/>
        <v>Florida Offshore Florida Platform</v>
      </c>
      <c r="D5661" s="97" t="s">
        <v>333</v>
      </c>
      <c r="E5661" s="83" t="s">
        <v>288</v>
      </c>
      <c r="F5661" s="82">
        <v>48.513160161833312</v>
      </c>
      <c r="G5661" s="81">
        <v>0</v>
      </c>
      <c r="H5661" s="80">
        <v>0</v>
      </c>
    </row>
    <row r="5662" spans="2:8" x14ac:dyDescent="0.6">
      <c r="B5662" s="75" t="s">
        <v>117</v>
      </c>
      <c r="C5662" s="75" t="str">
        <f t="shared" si="88"/>
        <v>Florida Offshore Florida Platform</v>
      </c>
      <c r="D5662" s="97" t="s">
        <v>333</v>
      </c>
      <c r="E5662" s="83" t="s">
        <v>287</v>
      </c>
      <c r="F5662" s="82">
        <v>48.52316016183331</v>
      </c>
      <c r="G5662" s="81">
        <v>0</v>
      </c>
      <c r="H5662" s="80">
        <v>0</v>
      </c>
    </row>
    <row r="5663" spans="2:8" x14ac:dyDescent="0.6">
      <c r="B5663" s="75" t="s">
        <v>117</v>
      </c>
      <c r="C5663" s="75" t="str">
        <f t="shared" si="88"/>
        <v>Florida Offshore Florida Platform</v>
      </c>
      <c r="D5663" s="97" t="s">
        <v>333</v>
      </c>
      <c r="E5663" s="83" t="s">
        <v>286</v>
      </c>
      <c r="F5663" s="82">
        <v>53.364476178016645</v>
      </c>
      <c r="G5663" s="81">
        <v>0</v>
      </c>
      <c r="H5663" s="80">
        <v>0</v>
      </c>
    </row>
    <row r="5664" spans="2:8" x14ac:dyDescent="0.6">
      <c r="B5664" s="75" t="s">
        <v>117</v>
      </c>
      <c r="C5664" s="75" t="str">
        <f t="shared" si="88"/>
        <v>Florida Offshore Florida Platform</v>
      </c>
      <c r="D5664" s="97" t="s">
        <v>333</v>
      </c>
      <c r="E5664" s="83" t="s">
        <v>285</v>
      </c>
      <c r="F5664" s="82">
        <v>53.374476178016643</v>
      </c>
      <c r="G5664" s="81">
        <v>0</v>
      </c>
      <c r="H5664" s="80">
        <v>0</v>
      </c>
    </row>
    <row r="5665" spans="2:8" x14ac:dyDescent="0.6">
      <c r="B5665" s="75" t="s">
        <v>117</v>
      </c>
      <c r="C5665" s="75" t="str">
        <f t="shared" si="88"/>
        <v>Florida Offshore Florida Platform</v>
      </c>
      <c r="D5665" s="97" t="s">
        <v>333</v>
      </c>
      <c r="E5665" s="83" t="s">
        <v>284</v>
      </c>
      <c r="F5665" s="82">
        <v>58.215792194199977</v>
      </c>
      <c r="G5665" s="81">
        <v>0</v>
      </c>
      <c r="H5665" s="80">
        <v>0</v>
      </c>
    </row>
    <row r="5666" spans="2:8" ht="13.75" thickBot="1" x14ac:dyDescent="0.75">
      <c r="B5666" s="75" t="s">
        <v>117</v>
      </c>
      <c r="C5666" s="75" t="str">
        <f t="shared" si="88"/>
        <v>Florida Offshore Florida Platform</v>
      </c>
      <c r="D5666" s="98" t="s">
        <v>333</v>
      </c>
      <c r="E5666" s="79" t="s">
        <v>282</v>
      </c>
      <c r="F5666" s="78">
        <v>58.225792194199975</v>
      </c>
      <c r="G5666" s="77">
        <v>0</v>
      </c>
      <c r="H5666" s="76">
        <v>0</v>
      </c>
    </row>
    <row r="5667" spans="2:8" x14ac:dyDescent="0.6">
      <c r="B5667" s="75">
        <v>0</v>
      </c>
      <c r="C5667" s="75" t="str">
        <f t="shared" si="88"/>
        <v>WGM Shallow</v>
      </c>
      <c r="D5667" s="96" t="s">
        <v>332</v>
      </c>
      <c r="E5667" s="87" t="s">
        <v>320</v>
      </c>
      <c r="F5667" s="86">
        <v>-29.107896097099989</v>
      </c>
      <c r="G5667" s="85">
        <v>0.43990296217543468</v>
      </c>
      <c r="H5667" s="84">
        <v>21.99514810877173</v>
      </c>
    </row>
    <row r="5668" spans="2:8" x14ac:dyDescent="0.6">
      <c r="B5668" s="75">
        <v>0</v>
      </c>
      <c r="C5668" s="75" t="str">
        <f t="shared" si="88"/>
        <v>WGM Shallow</v>
      </c>
      <c r="D5668" s="97" t="s">
        <v>332</v>
      </c>
      <c r="E5668" s="83" t="s">
        <v>319</v>
      </c>
      <c r="F5668" s="82">
        <v>-29.097896097099987</v>
      </c>
      <c r="G5668" s="81">
        <v>0</v>
      </c>
      <c r="H5668" s="80">
        <v>0</v>
      </c>
    </row>
    <row r="5669" spans="2:8" x14ac:dyDescent="0.6">
      <c r="B5669" s="75">
        <v>0</v>
      </c>
      <c r="C5669" s="75" t="str">
        <f t="shared" si="88"/>
        <v>WGM Shallow</v>
      </c>
      <c r="D5669" s="97" t="s">
        <v>332</v>
      </c>
      <c r="E5669" s="83" t="s">
        <v>318</v>
      </c>
      <c r="F5669" s="82">
        <v>-24.256580080916656</v>
      </c>
      <c r="G5669" s="81">
        <v>0</v>
      </c>
      <c r="H5669" s="80">
        <v>0</v>
      </c>
    </row>
    <row r="5670" spans="2:8" x14ac:dyDescent="0.6">
      <c r="B5670" s="75">
        <v>0</v>
      </c>
      <c r="C5670" s="75" t="str">
        <f t="shared" si="88"/>
        <v>WGM Shallow</v>
      </c>
      <c r="D5670" s="97" t="s">
        <v>332</v>
      </c>
      <c r="E5670" s="83" t="s">
        <v>317</v>
      </c>
      <c r="F5670" s="82">
        <v>-24.246580080916655</v>
      </c>
      <c r="G5670" s="81">
        <v>0</v>
      </c>
      <c r="H5670" s="80">
        <v>0</v>
      </c>
    </row>
    <row r="5671" spans="2:8" x14ac:dyDescent="0.6">
      <c r="B5671" s="75">
        <v>0</v>
      </c>
      <c r="C5671" s="75" t="str">
        <f t="shared" si="88"/>
        <v>WGM Shallow</v>
      </c>
      <c r="D5671" s="97" t="s">
        <v>332</v>
      </c>
      <c r="E5671" s="83" t="s">
        <v>316</v>
      </c>
      <c r="F5671" s="82">
        <v>-19.405264064733323</v>
      </c>
      <c r="G5671" s="81">
        <v>0.51745773448793497</v>
      </c>
      <c r="H5671" s="80">
        <v>25.87288672439675</v>
      </c>
    </row>
    <row r="5672" spans="2:8" x14ac:dyDescent="0.6">
      <c r="B5672" s="75">
        <v>0</v>
      </c>
      <c r="C5672" s="75" t="str">
        <f t="shared" si="88"/>
        <v>WGM Shallow</v>
      </c>
      <c r="D5672" s="97" t="s">
        <v>332</v>
      </c>
      <c r="E5672" s="83" t="s">
        <v>315</v>
      </c>
      <c r="F5672" s="82">
        <v>-19.395264064733322</v>
      </c>
      <c r="G5672" s="81">
        <v>0</v>
      </c>
      <c r="H5672" s="80">
        <v>0</v>
      </c>
    </row>
    <row r="5673" spans="2:8" x14ac:dyDescent="0.6">
      <c r="B5673" s="75">
        <v>0</v>
      </c>
      <c r="C5673" s="75" t="str">
        <f t="shared" si="88"/>
        <v>WGM Shallow</v>
      </c>
      <c r="D5673" s="97" t="s">
        <v>332</v>
      </c>
      <c r="E5673" s="83" t="s">
        <v>314</v>
      </c>
      <c r="F5673" s="82">
        <v>-14.553948048549994</v>
      </c>
      <c r="G5673" s="81">
        <v>0</v>
      </c>
      <c r="H5673" s="80">
        <v>0</v>
      </c>
    </row>
    <row r="5674" spans="2:8" x14ac:dyDescent="0.6">
      <c r="B5674" s="75">
        <v>0</v>
      </c>
      <c r="C5674" s="75" t="str">
        <f t="shared" si="88"/>
        <v>WGM Shallow</v>
      </c>
      <c r="D5674" s="97" t="s">
        <v>332</v>
      </c>
      <c r="E5674" s="83" t="s">
        <v>313</v>
      </c>
      <c r="F5674" s="82">
        <v>-14.543948048549995</v>
      </c>
      <c r="G5674" s="81">
        <v>0</v>
      </c>
      <c r="H5674" s="80">
        <v>0</v>
      </c>
    </row>
    <row r="5675" spans="2:8" x14ac:dyDescent="0.6">
      <c r="B5675" s="75">
        <v>0</v>
      </c>
      <c r="C5675" s="75" t="str">
        <f t="shared" si="88"/>
        <v>WGM Shallow</v>
      </c>
      <c r="D5675" s="97" t="s">
        <v>332</v>
      </c>
      <c r="E5675" s="83" t="s">
        <v>312</v>
      </c>
      <c r="F5675" s="82">
        <v>-9.7026320323666617</v>
      </c>
      <c r="G5675" s="81">
        <v>3.2071136363624575</v>
      </c>
      <c r="H5675" s="80">
        <v>160.35568181812286</v>
      </c>
    </row>
    <row r="5676" spans="2:8" x14ac:dyDescent="0.6">
      <c r="B5676" s="75">
        <v>0</v>
      </c>
      <c r="C5676" s="75" t="str">
        <f t="shared" si="88"/>
        <v>WGM Shallow</v>
      </c>
      <c r="D5676" s="97" t="s">
        <v>332</v>
      </c>
      <c r="E5676" s="83" t="s">
        <v>311</v>
      </c>
      <c r="F5676" s="82">
        <v>-9.6926320323666619</v>
      </c>
      <c r="G5676" s="81">
        <v>0</v>
      </c>
      <c r="H5676" s="80">
        <v>0</v>
      </c>
    </row>
    <row r="5677" spans="2:8" x14ac:dyDescent="0.6">
      <c r="B5677" s="75">
        <v>0</v>
      </c>
      <c r="C5677" s="75" t="str">
        <f t="shared" si="88"/>
        <v>WGM Shallow</v>
      </c>
      <c r="D5677" s="97" t="s">
        <v>332</v>
      </c>
      <c r="E5677" s="83" t="s">
        <v>310</v>
      </c>
      <c r="F5677" s="82">
        <v>-4.8513160161833309</v>
      </c>
      <c r="G5677" s="81">
        <v>0.72473245487110693</v>
      </c>
      <c r="H5677" s="80">
        <v>36.236622743555344</v>
      </c>
    </row>
    <row r="5678" spans="2:8" x14ac:dyDescent="0.6">
      <c r="B5678" s="75">
        <v>0</v>
      </c>
      <c r="C5678" s="75" t="str">
        <f t="shared" si="88"/>
        <v>WGM Shallow</v>
      </c>
      <c r="D5678" s="97" t="s">
        <v>332</v>
      </c>
      <c r="E5678" s="83" t="s">
        <v>309</v>
      </c>
      <c r="F5678" s="82">
        <v>-4.8413160161833311</v>
      </c>
      <c r="G5678" s="81">
        <v>0</v>
      </c>
      <c r="H5678" s="80">
        <v>0</v>
      </c>
    </row>
    <row r="5679" spans="2:8" x14ac:dyDescent="0.6">
      <c r="B5679" s="75">
        <v>0</v>
      </c>
      <c r="C5679" s="75" t="str">
        <f t="shared" si="88"/>
        <v>WGM Shallow</v>
      </c>
      <c r="D5679" s="97" t="s">
        <v>332</v>
      </c>
      <c r="E5679" s="83" t="s">
        <v>308</v>
      </c>
      <c r="F5679" s="82">
        <v>0</v>
      </c>
      <c r="G5679" s="81">
        <v>2.5139343414219724</v>
      </c>
      <c r="H5679" s="80">
        <v>125.69671707109862</v>
      </c>
    </row>
    <row r="5680" spans="2:8" x14ac:dyDescent="0.6">
      <c r="B5680" s="75">
        <v>0</v>
      </c>
      <c r="C5680" s="75" t="str">
        <f t="shared" si="88"/>
        <v>WGM Shallow</v>
      </c>
      <c r="D5680" s="97" t="s">
        <v>332</v>
      </c>
      <c r="E5680" s="83" t="s">
        <v>307</v>
      </c>
      <c r="F5680" s="82">
        <v>0.01</v>
      </c>
      <c r="G5680" s="81">
        <v>0</v>
      </c>
      <c r="H5680" s="80">
        <v>0</v>
      </c>
    </row>
    <row r="5681" spans="2:8" x14ac:dyDescent="0.6">
      <c r="B5681" s="75">
        <v>0</v>
      </c>
      <c r="C5681" s="75" t="str">
        <f t="shared" si="88"/>
        <v>WGM Shallow</v>
      </c>
      <c r="D5681" s="97" t="s">
        <v>332</v>
      </c>
      <c r="E5681" s="83" t="s">
        <v>306</v>
      </c>
      <c r="F5681" s="82">
        <v>4.8513160161833309</v>
      </c>
      <c r="G5681" s="81">
        <v>0.75211222343098882</v>
      </c>
      <c r="H5681" s="80">
        <v>37.605611171549434</v>
      </c>
    </row>
    <row r="5682" spans="2:8" x14ac:dyDescent="0.6">
      <c r="B5682" s="75">
        <v>0</v>
      </c>
      <c r="C5682" s="75" t="str">
        <f t="shared" si="88"/>
        <v>WGM Shallow</v>
      </c>
      <c r="D5682" s="97" t="s">
        <v>332</v>
      </c>
      <c r="E5682" s="83" t="s">
        <v>305</v>
      </c>
      <c r="F5682" s="82">
        <v>4.8613160161833306</v>
      </c>
      <c r="G5682" s="81">
        <v>0</v>
      </c>
      <c r="H5682" s="80">
        <v>0</v>
      </c>
    </row>
    <row r="5683" spans="2:8" x14ac:dyDescent="0.6">
      <c r="B5683" s="75">
        <v>0</v>
      </c>
      <c r="C5683" s="75" t="str">
        <f t="shared" si="88"/>
        <v>WGM Shallow</v>
      </c>
      <c r="D5683" s="97" t="s">
        <v>332</v>
      </c>
      <c r="E5683" s="83" t="s">
        <v>304</v>
      </c>
      <c r="F5683" s="82">
        <v>9.7026320323666617</v>
      </c>
      <c r="G5683" s="81">
        <v>1.6976093289710388</v>
      </c>
      <c r="H5683" s="80">
        <v>84.880466448551942</v>
      </c>
    </row>
    <row r="5684" spans="2:8" x14ac:dyDescent="0.6">
      <c r="B5684" s="75">
        <v>0</v>
      </c>
      <c r="C5684" s="75" t="str">
        <f t="shared" si="88"/>
        <v>WGM Shallow</v>
      </c>
      <c r="D5684" s="97" t="s">
        <v>332</v>
      </c>
      <c r="E5684" s="83" t="s">
        <v>303</v>
      </c>
      <c r="F5684" s="82">
        <v>9.7126320323666615</v>
      </c>
      <c r="G5684" s="81">
        <v>44.06375333917191</v>
      </c>
      <c r="H5684" s="80">
        <v>2203.1876669585959</v>
      </c>
    </row>
    <row r="5685" spans="2:8" x14ac:dyDescent="0.6">
      <c r="B5685" s="75">
        <v>0</v>
      </c>
      <c r="C5685" s="75" t="str">
        <f t="shared" si="88"/>
        <v>WGM Shallow</v>
      </c>
      <c r="D5685" s="97" t="s">
        <v>332</v>
      </c>
      <c r="E5685" s="83" t="s">
        <v>302</v>
      </c>
      <c r="F5685" s="82">
        <v>14.553948048549994</v>
      </c>
      <c r="G5685" s="81">
        <v>0</v>
      </c>
      <c r="H5685" s="80">
        <v>0</v>
      </c>
    </row>
    <row r="5686" spans="2:8" x14ac:dyDescent="0.6">
      <c r="B5686" s="75">
        <v>0</v>
      </c>
      <c r="C5686" s="75" t="str">
        <f t="shared" si="88"/>
        <v>WGM Shallow</v>
      </c>
      <c r="D5686" s="97" t="s">
        <v>332</v>
      </c>
      <c r="E5686" s="83" t="s">
        <v>301</v>
      </c>
      <c r="F5686" s="82">
        <v>14.563948048549994</v>
      </c>
      <c r="G5686" s="81">
        <v>599.72505384905639</v>
      </c>
      <c r="H5686" s="80">
        <v>29986.252692452817</v>
      </c>
    </row>
    <row r="5687" spans="2:8" x14ac:dyDescent="0.6">
      <c r="B5687" s="75">
        <v>0</v>
      </c>
      <c r="C5687" s="75" t="str">
        <f t="shared" si="88"/>
        <v>WGM Shallow</v>
      </c>
      <c r="D5687" s="97" t="s">
        <v>332</v>
      </c>
      <c r="E5687" s="83" t="s">
        <v>300</v>
      </c>
      <c r="F5687" s="82">
        <v>19.405264064733323</v>
      </c>
      <c r="G5687" s="81">
        <v>0</v>
      </c>
      <c r="H5687" s="80">
        <v>0</v>
      </c>
    </row>
    <row r="5688" spans="2:8" x14ac:dyDescent="0.6">
      <c r="B5688" s="75">
        <v>0</v>
      </c>
      <c r="C5688" s="75" t="str">
        <f t="shared" si="88"/>
        <v>WGM Shallow</v>
      </c>
      <c r="D5688" s="97" t="s">
        <v>332</v>
      </c>
      <c r="E5688" s="83" t="s">
        <v>299</v>
      </c>
      <c r="F5688" s="82">
        <v>19.415264064733325</v>
      </c>
      <c r="G5688" s="81">
        <v>918.8419466861576</v>
      </c>
      <c r="H5688" s="80">
        <v>45942.09733430788</v>
      </c>
    </row>
    <row r="5689" spans="2:8" x14ac:dyDescent="0.6">
      <c r="B5689" s="75">
        <v>0</v>
      </c>
      <c r="C5689" s="75" t="str">
        <f t="shared" si="88"/>
        <v>WGM Shallow</v>
      </c>
      <c r="D5689" s="97" t="s">
        <v>332</v>
      </c>
      <c r="E5689" s="83" t="s">
        <v>298</v>
      </c>
      <c r="F5689" s="82">
        <v>24.256580080916656</v>
      </c>
      <c r="G5689" s="81">
        <v>2.8532030150642564E-2</v>
      </c>
      <c r="H5689" s="80">
        <v>1.4266015075321281</v>
      </c>
    </row>
    <row r="5690" spans="2:8" x14ac:dyDescent="0.6">
      <c r="B5690" s="75">
        <v>0</v>
      </c>
      <c r="C5690" s="75" t="str">
        <f t="shared" si="88"/>
        <v>WGM Shallow</v>
      </c>
      <c r="D5690" s="97" t="s">
        <v>332</v>
      </c>
      <c r="E5690" s="83" t="s">
        <v>297</v>
      </c>
      <c r="F5690" s="82">
        <v>24.266580080916658</v>
      </c>
      <c r="G5690" s="81">
        <v>27.507594743724464</v>
      </c>
      <c r="H5690" s="80">
        <v>1375.3797371862233</v>
      </c>
    </row>
    <row r="5691" spans="2:8" x14ac:dyDescent="0.6">
      <c r="B5691" s="75">
        <v>0</v>
      </c>
      <c r="C5691" s="75" t="str">
        <f t="shared" si="88"/>
        <v>WGM Shallow</v>
      </c>
      <c r="D5691" s="97" t="s">
        <v>332</v>
      </c>
      <c r="E5691" s="83" t="s">
        <v>296</v>
      </c>
      <c r="F5691" s="82">
        <v>29.107896097099989</v>
      </c>
      <c r="G5691" s="81">
        <v>0</v>
      </c>
      <c r="H5691" s="80">
        <v>0</v>
      </c>
    </row>
    <row r="5692" spans="2:8" x14ac:dyDescent="0.6">
      <c r="B5692" s="75">
        <v>0</v>
      </c>
      <c r="C5692" s="75" t="str">
        <f t="shared" si="88"/>
        <v>WGM Shallow</v>
      </c>
      <c r="D5692" s="97" t="s">
        <v>332</v>
      </c>
      <c r="E5692" s="83" t="s">
        <v>295</v>
      </c>
      <c r="F5692" s="82">
        <v>29.11789609709999</v>
      </c>
      <c r="G5692" s="81">
        <v>2625.6037452859032</v>
      </c>
      <c r="H5692" s="80">
        <v>131280.18726429515</v>
      </c>
    </row>
    <row r="5693" spans="2:8" x14ac:dyDescent="0.6">
      <c r="B5693" s="75">
        <v>0</v>
      </c>
      <c r="C5693" s="75" t="str">
        <f t="shared" si="88"/>
        <v>WGM Shallow</v>
      </c>
      <c r="D5693" s="97" t="s">
        <v>332</v>
      </c>
      <c r="E5693" s="83" t="s">
        <v>294</v>
      </c>
      <c r="F5693" s="82">
        <v>33.959212113283321</v>
      </c>
      <c r="G5693" s="81">
        <v>0</v>
      </c>
      <c r="H5693" s="80">
        <v>0</v>
      </c>
    </row>
    <row r="5694" spans="2:8" x14ac:dyDescent="0.6">
      <c r="B5694" s="75">
        <v>0</v>
      </c>
      <c r="C5694" s="75" t="str">
        <f t="shared" si="88"/>
        <v>WGM Shallow</v>
      </c>
      <c r="D5694" s="97" t="s">
        <v>332</v>
      </c>
      <c r="E5694" s="83" t="s">
        <v>293</v>
      </c>
      <c r="F5694" s="82">
        <v>33.969212113283319</v>
      </c>
      <c r="G5694" s="81">
        <v>576.25569158945257</v>
      </c>
      <c r="H5694" s="80">
        <v>28812.784579472631</v>
      </c>
    </row>
    <row r="5695" spans="2:8" x14ac:dyDescent="0.6">
      <c r="B5695" s="75">
        <v>0</v>
      </c>
      <c r="C5695" s="75" t="str">
        <f t="shared" si="88"/>
        <v>WGM Shallow</v>
      </c>
      <c r="D5695" s="97" t="s">
        <v>332</v>
      </c>
      <c r="E5695" s="83" t="s">
        <v>292</v>
      </c>
      <c r="F5695" s="82">
        <v>38.810528129466647</v>
      </c>
      <c r="G5695" s="81">
        <v>0</v>
      </c>
      <c r="H5695" s="80">
        <v>0</v>
      </c>
    </row>
    <row r="5696" spans="2:8" x14ac:dyDescent="0.6">
      <c r="B5696" s="75">
        <v>0</v>
      </c>
      <c r="C5696" s="75" t="str">
        <f t="shared" si="88"/>
        <v>WGM Shallow</v>
      </c>
      <c r="D5696" s="97" t="s">
        <v>332</v>
      </c>
      <c r="E5696" s="83" t="s">
        <v>291</v>
      </c>
      <c r="F5696" s="82">
        <v>38.820528129466645</v>
      </c>
      <c r="G5696" s="81">
        <v>0.34560293434471434</v>
      </c>
      <c r="H5696" s="80">
        <v>17.280146717235716</v>
      </c>
    </row>
    <row r="5697" spans="2:8" x14ac:dyDescent="0.6">
      <c r="B5697" s="75">
        <v>0</v>
      </c>
      <c r="C5697" s="75" t="str">
        <f t="shared" si="88"/>
        <v>WGM Shallow</v>
      </c>
      <c r="D5697" s="97" t="s">
        <v>332</v>
      </c>
      <c r="E5697" s="83" t="s">
        <v>290</v>
      </c>
      <c r="F5697" s="82">
        <v>43.66184414564998</v>
      </c>
      <c r="G5697" s="81">
        <v>0</v>
      </c>
      <c r="H5697" s="80">
        <v>0</v>
      </c>
    </row>
    <row r="5698" spans="2:8" x14ac:dyDescent="0.6">
      <c r="B5698" s="75">
        <v>0</v>
      </c>
      <c r="C5698" s="75" t="str">
        <f t="shared" si="88"/>
        <v>WGM Shallow</v>
      </c>
      <c r="D5698" s="97" t="s">
        <v>332</v>
      </c>
      <c r="E5698" s="83" t="s">
        <v>289</v>
      </c>
      <c r="F5698" s="82">
        <v>43.671844145649978</v>
      </c>
      <c r="G5698" s="81">
        <v>0</v>
      </c>
      <c r="H5698" s="80">
        <v>0</v>
      </c>
    </row>
    <row r="5699" spans="2:8" x14ac:dyDescent="0.6">
      <c r="B5699" s="75">
        <v>0</v>
      </c>
      <c r="C5699" s="75" t="str">
        <f t="shared" si="88"/>
        <v>WGM Shallow</v>
      </c>
      <c r="D5699" s="97" t="s">
        <v>332</v>
      </c>
      <c r="E5699" s="83" t="s">
        <v>288</v>
      </c>
      <c r="F5699" s="82">
        <v>48.513160161833312</v>
      </c>
      <c r="G5699" s="81">
        <v>0</v>
      </c>
      <c r="H5699" s="80">
        <v>0</v>
      </c>
    </row>
    <row r="5700" spans="2:8" x14ac:dyDescent="0.6">
      <c r="B5700" s="75">
        <v>0</v>
      </c>
      <c r="C5700" s="75" t="str">
        <f t="shared" si="88"/>
        <v>WGM Shallow</v>
      </c>
      <c r="D5700" s="97" t="s">
        <v>332</v>
      </c>
      <c r="E5700" s="83" t="s">
        <v>287</v>
      </c>
      <c r="F5700" s="82">
        <v>48.52316016183331</v>
      </c>
      <c r="G5700" s="81">
        <v>7.0321697147189041E-2</v>
      </c>
      <c r="H5700" s="80">
        <v>3.5160848573594521</v>
      </c>
    </row>
    <row r="5701" spans="2:8" x14ac:dyDescent="0.6">
      <c r="B5701" s="75">
        <v>0</v>
      </c>
      <c r="C5701" s="75" t="str">
        <f t="shared" ref="C5701:C5764" si="89">IF(D5701="",C5700,D5701)</f>
        <v>WGM Shallow</v>
      </c>
      <c r="D5701" s="97" t="s">
        <v>332</v>
      </c>
      <c r="E5701" s="83" t="s">
        <v>286</v>
      </c>
      <c r="F5701" s="82">
        <v>53.364476178016645</v>
      </c>
      <c r="G5701" s="81">
        <v>0</v>
      </c>
      <c r="H5701" s="80">
        <v>0</v>
      </c>
    </row>
    <row r="5702" spans="2:8" x14ac:dyDescent="0.6">
      <c r="B5702" s="75">
        <v>0</v>
      </c>
      <c r="C5702" s="75" t="str">
        <f t="shared" si="89"/>
        <v>WGM Shallow</v>
      </c>
      <c r="D5702" s="97" t="s">
        <v>332</v>
      </c>
      <c r="E5702" s="83" t="s">
        <v>285</v>
      </c>
      <c r="F5702" s="82">
        <v>53.374476178016643</v>
      </c>
      <c r="G5702" s="81">
        <v>2.031493392179495E-2</v>
      </c>
      <c r="H5702" s="80">
        <v>1.0157466960897474</v>
      </c>
    </row>
    <row r="5703" spans="2:8" x14ac:dyDescent="0.6">
      <c r="B5703" s="75">
        <v>0</v>
      </c>
      <c r="C5703" s="75" t="str">
        <f t="shared" si="89"/>
        <v>WGM Shallow</v>
      </c>
      <c r="D5703" s="97" t="s">
        <v>332</v>
      </c>
      <c r="E5703" s="83" t="s">
        <v>284</v>
      </c>
      <c r="F5703" s="82">
        <v>58.215792194199977</v>
      </c>
      <c r="G5703" s="81">
        <v>0.78557853799376631</v>
      </c>
      <c r="H5703" s="80">
        <v>39.278926899688322</v>
      </c>
    </row>
    <row r="5704" spans="2:8" ht="13.75" thickBot="1" x14ac:dyDescent="0.75">
      <c r="B5704" s="75">
        <v>0</v>
      </c>
      <c r="C5704" s="75" t="str">
        <f t="shared" si="89"/>
        <v>WGM Shallow</v>
      </c>
      <c r="D5704" s="98" t="s">
        <v>332</v>
      </c>
      <c r="E5704" s="79" t="s">
        <v>282</v>
      </c>
      <c r="F5704" s="78">
        <v>58.225792194199975</v>
      </c>
      <c r="G5704" s="77">
        <v>0.14955409157677443</v>
      </c>
      <c r="H5704" s="76">
        <v>7.4777045788387202</v>
      </c>
    </row>
    <row r="5705" spans="2:8" x14ac:dyDescent="0.6">
      <c r="B5705" s="75">
        <v>0</v>
      </c>
      <c r="C5705" s="75" t="str">
        <f t="shared" si="89"/>
        <v>WGM Deep</v>
      </c>
      <c r="D5705" s="96" t="s">
        <v>331</v>
      </c>
      <c r="E5705" s="87" t="s">
        <v>320</v>
      </c>
      <c r="F5705" s="86">
        <v>-29.107896097099989</v>
      </c>
      <c r="G5705" s="85">
        <v>3.2704305253017081</v>
      </c>
      <c r="H5705" s="84">
        <v>163.52152626508541</v>
      </c>
    </row>
    <row r="5706" spans="2:8" x14ac:dyDescent="0.6">
      <c r="B5706" s="75">
        <v>0</v>
      </c>
      <c r="C5706" s="75" t="str">
        <f t="shared" si="89"/>
        <v>WGM Deep</v>
      </c>
      <c r="D5706" s="97" t="s">
        <v>331</v>
      </c>
      <c r="E5706" s="83" t="s">
        <v>319</v>
      </c>
      <c r="F5706" s="82">
        <v>-29.097896097099987</v>
      </c>
      <c r="G5706" s="81">
        <v>0</v>
      </c>
      <c r="H5706" s="80">
        <v>0</v>
      </c>
    </row>
    <row r="5707" spans="2:8" x14ac:dyDescent="0.6">
      <c r="B5707" s="75">
        <v>0</v>
      </c>
      <c r="C5707" s="75" t="str">
        <f t="shared" si="89"/>
        <v>WGM Deep</v>
      </c>
      <c r="D5707" s="97" t="s">
        <v>331</v>
      </c>
      <c r="E5707" s="83" t="s">
        <v>318</v>
      </c>
      <c r="F5707" s="82">
        <v>-24.256580080916656</v>
      </c>
      <c r="G5707" s="81">
        <v>0</v>
      </c>
      <c r="H5707" s="80">
        <v>0</v>
      </c>
    </row>
    <row r="5708" spans="2:8" x14ac:dyDescent="0.6">
      <c r="B5708" s="75">
        <v>0</v>
      </c>
      <c r="C5708" s="75" t="str">
        <f t="shared" si="89"/>
        <v>WGM Deep</v>
      </c>
      <c r="D5708" s="97" t="s">
        <v>331</v>
      </c>
      <c r="E5708" s="83" t="s">
        <v>317</v>
      </c>
      <c r="F5708" s="82">
        <v>-24.246580080916655</v>
      </c>
      <c r="G5708" s="81">
        <v>0</v>
      </c>
      <c r="H5708" s="80">
        <v>0</v>
      </c>
    </row>
    <row r="5709" spans="2:8" x14ac:dyDescent="0.6">
      <c r="B5709" s="75">
        <v>0</v>
      </c>
      <c r="C5709" s="75" t="str">
        <f t="shared" si="89"/>
        <v>WGM Deep</v>
      </c>
      <c r="D5709" s="97" t="s">
        <v>331</v>
      </c>
      <c r="E5709" s="83" t="s">
        <v>316</v>
      </c>
      <c r="F5709" s="82">
        <v>-19.405264064733323</v>
      </c>
      <c r="G5709" s="81">
        <v>0.27820236057107073</v>
      </c>
      <c r="H5709" s="80">
        <v>13.910118028553535</v>
      </c>
    </row>
    <row r="5710" spans="2:8" x14ac:dyDescent="0.6">
      <c r="B5710" s="75">
        <v>0</v>
      </c>
      <c r="C5710" s="75" t="str">
        <f t="shared" si="89"/>
        <v>WGM Deep</v>
      </c>
      <c r="D5710" s="97" t="s">
        <v>331</v>
      </c>
      <c r="E5710" s="83" t="s">
        <v>315</v>
      </c>
      <c r="F5710" s="82">
        <v>-19.395264064733322</v>
      </c>
      <c r="G5710" s="81">
        <v>0</v>
      </c>
      <c r="H5710" s="80">
        <v>0</v>
      </c>
    </row>
    <row r="5711" spans="2:8" x14ac:dyDescent="0.6">
      <c r="B5711" s="75">
        <v>0</v>
      </c>
      <c r="C5711" s="75" t="str">
        <f t="shared" si="89"/>
        <v>WGM Deep</v>
      </c>
      <c r="D5711" s="97" t="s">
        <v>331</v>
      </c>
      <c r="E5711" s="83" t="s">
        <v>314</v>
      </c>
      <c r="F5711" s="82">
        <v>-14.553948048549994</v>
      </c>
      <c r="G5711" s="81">
        <v>1.3264069781274141</v>
      </c>
      <c r="H5711" s="80">
        <v>66.320348906370711</v>
      </c>
    </row>
    <row r="5712" spans="2:8" x14ac:dyDescent="0.6">
      <c r="B5712" s="75">
        <v>0</v>
      </c>
      <c r="C5712" s="75" t="str">
        <f t="shared" si="89"/>
        <v>WGM Deep</v>
      </c>
      <c r="D5712" s="97" t="s">
        <v>331</v>
      </c>
      <c r="E5712" s="83" t="s">
        <v>313</v>
      </c>
      <c r="F5712" s="82">
        <v>-14.543948048549995</v>
      </c>
      <c r="G5712" s="81">
        <v>0</v>
      </c>
      <c r="H5712" s="80">
        <v>0</v>
      </c>
    </row>
    <row r="5713" spans="2:8" x14ac:dyDescent="0.6">
      <c r="B5713" s="75">
        <v>0</v>
      </c>
      <c r="C5713" s="75" t="str">
        <f t="shared" si="89"/>
        <v>WGM Deep</v>
      </c>
      <c r="D5713" s="97" t="s">
        <v>331</v>
      </c>
      <c r="E5713" s="83" t="s">
        <v>312</v>
      </c>
      <c r="F5713" s="82">
        <v>-9.7026320323666617</v>
      </c>
      <c r="G5713" s="81">
        <v>0.20398198796243303</v>
      </c>
      <c r="H5713" s="80">
        <v>10.19909939812165</v>
      </c>
    </row>
    <row r="5714" spans="2:8" x14ac:dyDescent="0.6">
      <c r="B5714" s="75">
        <v>0</v>
      </c>
      <c r="C5714" s="75" t="str">
        <f t="shared" si="89"/>
        <v>WGM Deep</v>
      </c>
      <c r="D5714" s="97" t="s">
        <v>331</v>
      </c>
      <c r="E5714" s="83" t="s">
        <v>311</v>
      </c>
      <c r="F5714" s="82">
        <v>-9.6926320323666619</v>
      </c>
      <c r="G5714" s="81">
        <v>0</v>
      </c>
      <c r="H5714" s="80">
        <v>0</v>
      </c>
    </row>
    <row r="5715" spans="2:8" x14ac:dyDescent="0.6">
      <c r="B5715" s="75">
        <v>0</v>
      </c>
      <c r="C5715" s="75" t="str">
        <f t="shared" si="89"/>
        <v>WGM Deep</v>
      </c>
      <c r="D5715" s="97" t="s">
        <v>331</v>
      </c>
      <c r="E5715" s="83" t="s">
        <v>310</v>
      </c>
      <c r="F5715" s="82">
        <v>-4.8513160161833309</v>
      </c>
      <c r="G5715" s="81">
        <v>0.22807442660738236</v>
      </c>
      <c r="H5715" s="80">
        <v>11.403721330369118</v>
      </c>
    </row>
    <row r="5716" spans="2:8" x14ac:dyDescent="0.6">
      <c r="B5716" s="75">
        <v>0</v>
      </c>
      <c r="C5716" s="75" t="str">
        <f t="shared" si="89"/>
        <v>WGM Deep</v>
      </c>
      <c r="D5716" s="97" t="s">
        <v>331</v>
      </c>
      <c r="E5716" s="83" t="s">
        <v>309</v>
      </c>
      <c r="F5716" s="82">
        <v>-4.8413160161833311</v>
      </c>
      <c r="G5716" s="81">
        <v>0</v>
      </c>
      <c r="H5716" s="80">
        <v>0</v>
      </c>
    </row>
    <row r="5717" spans="2:8" x14ac:dyDescent="0.6">
      <c r="B5717" s="75">
        <v>0</v>
      </c>
      <c r="C5717" s="75" t="str">
        <f t="shared" si="89"/>
        <v>WGM Deep</v>
      </c>
      <c r="D5717" s="97" t="s">
        <v>331</v>
      </c>
      <c r="E5717" s="83" t="s">
        <v>308</v>
      </c>
      <c r="F5717" s="82">
        <v>0</v>
      </c>
      <c r="G5717" s="81">
        <v>0.40764949549667412</v>
      </c>
      <c r="H5717" s="80">
        <v>20.382474774833703</v>
      </c>
    </row>
    <row r="5718" spans="2:8" x14ac:dyDescent="0.6">
      <c r="B5718" s="75">
        <v>0</v>
      </c>
      <c r="C5718" s="75" t="str">
        <f t="shared" si="89"/>
        <v>WGM Deep</v>
      </c>
      <c r="D5718" s="97" t="s">
        <v>331</v>
      </c>
      <c r="E5718" s="83" t="s">
        <v>307</v>
      </c>
      <c r="F5718" s="82">
        <v>0.01</v>
      </c>
      <c r="G5718" s="81">
        <v>0</v>
      </c>
      <c r="H5718" s="80">
        <v>0</v>
      </c>
    </row>
    <row r="5719" spans="2:8" x14ac:dyDescent="0.6">
      <c r="B5719" s="75">
        <v>0</v>
      </c>
      <c r="C5719" s="75" t="str">
        <f t="shared" si="89"/>
        <v>WGM Deep</v>
      </c>
      <c r="D5719" s="97" t="s">
        <v>331</v>
      </c>
      <c r="E5719" s="83" t="s">
        <v>306</v>
      </c>
      <c r="F5719" s="82">
        <v>4.8513160161833309</v>
      </c>
      <c r="G5719" s="81">
        <v>0</v>
      </c>
      <c r="H5719" s="80">
        <v>0</v>
      </c>
    </row>
    <row r="5720" spans="2:8" x14ac:dyDescent="0.6">
      <c r="B5720" s="75">
        <v>0</v>
      </c>
      <c r="C5720" s="75" t="str">
        <f t="shared" si="89"/>
        <v>WGM Deep</v>
      </c>
      <c r="D5720" s="97" t="s">
        <v>331</v>
      </c>
      <c r="E5720" s="83" t="s">
        <v>305</v>
      </c>
      <c r="F5720" s="82">
        <v>4.8613160161833306</v>
      </c>
      <c r="G5720" s="81">
        <v>0.76576650690299375</v>
      </c>
      <c r="H5720" s="80">
        <v>38.288325345149687</v>
      </c>
    </row>
    <row r="5721" spans="2:8" x14ac:dyDescent="0.6">
      <c r="B5721" s="75">
        <v>0</v>
      </c>
      <c r="C5721" s="75" t="str">
        <f t="shared" si="89"/>
        <v>WGM Deep</v>
      </c>
      <c r="D5721" s="97" t="s">
        <v>331</v>
      </c>
      <c r="E5721" s="83" t="s">
        <v>304</v>
      </c>
      <c r="F5721" s="82">
        <v>9.7026320323666617</v>
      </c>
      <c r="G5721" s="81">
        <v>0</v>
      </c>
      <c r="H5721" s="80">
        <v>0</v>
      </c>
    </row>
    <row r="5722" spans="2:8" x14ac:dyDescent="0.6">
      <c r="B5722" s="75">
        <v>0</v>
      </c>
      <c r="C5722" s="75" t="str">
        <f t="shared" si="89"/>
        <v>WGM Deep</v>
      </c>
      <c r="D5722" s="97" t="s">
        <v>331</v>
      </c>
      <c r="E5722" s="83" t="s">
        <v>303</v>
      </c>
      <c r="F5722" s="82">
        <v>9.7126320323666615</v>
      </c>
      <c r="G5722" s="81">
        <v>3.3099119425626551</v>
      </c>
      <c r="H5722" s="80">
        <v>165.49559712813274</v>
      </c>
    </row>
    <row r="5723" spans="2:8" x14ac:dyDescent="0.6">
      <c r="B5723" s="75">
        <v>0</v>
      </c>
      <c r="C5723" s="75" t="str">
        <f t="shared" si="89"/>
        <v>WGM Deep</v>
      </c>
      <c r="D5723" s="97" t="s">
        <v>331</v>
      </c>
      <c r="E5723" s="83" t="s">
        <v>302</v>
      </c>
      <c r="F5723" s="82">
        <v>14.553948048549994</v>
      </c>
      <c r="G5723" s="81">
        <v>0</v>
      </c>
      <c r="H5723" s="80">
        <v>0</v>
      </c>
    </row>
    <row r="5724" spans="2:8" x14ac:dyDescent="0.6">
      <c r="B5724" s="75">
        <v>0</v>
      </c>
      <c r="C5724" s="75" t="str">
        <f t="shared" si="89"/>
        <v>WGM Deep</v>
      </c>
      <c r="D5724" s="97" t="s">
        <v>331</v>
      </c>
      <c r="E5724" s="83" t="s">
        <v>301</v>
      </c>
      <c r="F5724" s="82">
        <v>14.563948048549994</v>
      </c>
      <c r="G5724" s="81">
        <v>0</v>
      </c>
      <c r="H5724" s="80">
        <v>0</v>
      </c>
    </row>
    <row r="5725" spans="2:8" x14ac:dyDescent="0.6">
      <c r="B5725" s="75">
        <v>0</v>
      </c>
      <c r="C5725" s="75" t="str">
        <f t="shared" si="89"/>
        <v>WGM Deep</v>
      </c>
      <c r="D5725" s="97" t="s">
        <v>331</v>
      </c>
      <c r="E5725" s="83" t="s">
        <v>300</v>
      </c>
      <c r="F5725" s="82">
        <v>19.405264064733323</v>
      </c>
      <c r="G5725" s="81">
        <v>0</v>
      </c>
      <c r="H5725" s="80">
        <v>0</v>
      </c>
    </row>
    <row r="5726" spans="2:8" x14ac:dyDescent="0.6">
      <c r="B5726" s="75">
        <v>0</v>
      </c>
      <c r="C5726" s="75" t="str">
        <f t="shared" si="89"/>
        <v>WGM Deep</v>
      </c>
      <c r="D5726" s="97" t="s">
        <v>331</v>
      </c>
      <c r="E5726" s="83" t="s">
        <v>299</v>
      </c>
      <c r="F5726" s="82">
        <v>19.415264064733325</v>
      </c>
      <c r="G5726" s="81">
        <v>382.73112031722292</v>
      </c>
      <c r="H5726" s="80">
        <v>19136.556015861144</v>
      </c>
    </row>
    <row r="5727" spans="2:8" x14ac:dyDescent="0.6">
      <c r="B5727" s="75">
        <v>0</v>
      </c>
      <c r="C5727" s="75" t="str">
        <f t="shared" si="89"/>
        <v>WGM Deep</v>
      </c>
      <c r="D5727" s="97" t="s">
        <v>331</v>
      </c>
      <c r="E5727" s="83" t="s">
        <v>298</v>
      </c>
      <c r="F5727" s="82">
        <v>24.256580080916656</v>
      </c>
      <c r="G5727" s="81">
        <v>0</v>
      </c>
      <c r="H5727" s="80">
        <v>0</v>
      </c>
    </row>
    <row r="5728" spans="2:8" x14ac:dyDescent="0.6">
      <c r="B5728" s="75">
        <v>0</v>
      </c>
      <c r="C5728" s="75" t="str">
        <f t="shared" si="89"/>
        <v>WGM Deep</v>
      </c>
      <c r="D5728" s="97" t="s">
        <v>331</v>
      </c>
      <c r="E5728" s="83" t="s">
        <v>297</v>
      </c>
      <c r="F5728" s="82">
        <v>24.266580080916658</v>
      </c>
      <c r="G5728" s="81">
        <v>1632.4768936903101</v>
      </c>
      <c r="H5728" s="80">
        <v>81623.844684515512</v>
      </c>
    </row>
    <row r="5729" spans="2:8" x14ac:dyDescent="0.6">
      <c r="B5729" s="75">
        <v>0</v>
      </c>
      <c r="C5729" s="75" t="str">
        <f t="shared" si="89"/>
        <v>WGM Deep</v>
      </c>
      <c r="D5729" s="97" t="s">
        <v>331</v>
      </c>
      <c r="E5729" s="83" t="s">
        <v>296</v>
      </c>
      <c r="F5729" s="82">
        <v>29.107896097099989</v>
      </c>
      <c r="G5729" s="81">
        <v>0</v>
      </c>
      <c r="H5729" s="80">
        <v>0</v>
      </c>
    </row>
    <row r="5730" spans="2:8" x14ac:dyDescent="0.6">
      <c r="B5730" s="75">
        <v>0</v>
      </c>
      <c r="C5730" s="75" t="str">
        <f t="shared" si="89"/>
        <v>WGM Deep</v>
      </c>
      <c r="D5730" s="97" t="s">
        <v>331</v>
      </c>
      <c r="E5730" s="83" t="s">
        <v>295</v>
      </c>
      <c r="F5730" s="82">
        <v>29.11789609709999</v>
      </c>
      <c r="G5730" s="81">
        <v>1011.8507734992487</v>
      </c>
      <c r="H5730" s="80">
        <v>50592.538674962438</v>
      </c>
    </row>
    <row r="5731" spans="2:8" x14ac:dyDescent="0.6">
      <c r="B5731" s="75">
        <v>0</v>
      </c>
      <c r="C5731" s="75" t="str">
        <f t="shared" si="89"/>
        <v>WGM Deep</v>
      </c>
      <c r="D5731" s="97" t="s">
        <v>331</v>
      </c>
      <c r="E5731" s="83" t="s">
        <v>294</v>
      </c>
      <c r="F5731" s="82">
        <v>33.959212113283321</v>
      </c>
      <c r="G5731" s="81">
        <v>0</v>
      </c>
      <c r="H5731" s="80">
        <v>0</v>
      </c>
    </row>
    <row r="5732" spans="2:8" x14ac:dyDescent="0.6">
      <c r="B5732" s="75">
        <v>0</v>
      </c>
      <c r="C5732" s="75" t="str">
        <f t="shared" si="89"/>
        <v>WGM Deep</v>
      </c>
      <c r="D5732" s="97" t="s">
        <v>331</v>
      </c>
      <c r="E5732" s="83" t="s">
        <v>293</v>
      </c>
      <c r="F5732" s="82">
        <v>33.969212113283319</v>
      </c>
      <c r="G5732" s="81">
        <v>733.07282116105682</v>
      </c>
      <c r="H5732" s="80">
        <v>36653.641058052846</v>
      </c>
    </row>
    <row r="5733" spans="2:8" x14ac:dyDescent="0.6">
      <c r="B5733" s="75">
        <v>0</v>
      </c>
      <c r="C5733" s="75" t="str">
        <f t="shared" si="89"/>
        <v>WGM Deep</v>
      </c>
      <c r="D5733" s="97" t="s">
        <v>331</v>
      </c>
      <c r="E5733" s="83" t="s">
        <v>292</v>
      </c>
      <c r="F5733" s="82">
        <v>38.810528129466647</v>
      </c>
      <c r="G5733" s="81">
        <v>0</v>
      </c>
      <c r="H5733" s="80">
        <v>0</v>
      </c>
    </row>
    <row r="5734" spans="2:8" x14ac:dyDescent="0.6">
      <c r="B5734" s="75">
        <v>0</v>
      </c>
      <c r="C5734" s="75" t="str">
        <f t="shared" si="89"/>
        <v>WGM Deep</v>
      </c>
      <c r="D5734" s="97" t="s">
        <v>331</v>
      </c>
      <c r="E5734" s="83" t="s">
        <v>291</v>
      </c>
      <c r="F5734" s="82">
        <v>38.820528129466645</v>
      </c>
      <c r="G5734" s="81">
        <v>101.31731464204617</v>
      </c>
      <c r="H5734" s="80">
        <v>5065.8657321023084</v>
      </c>
    </row>
    <row r="5735" spans="2:8" x14ac:dyDescent="0.6">
      <c r="B5735" s="75">
        <v>0</v>
      </c>
      <c r="C5735" s="75" t="str">
        <f t="shared" si="89"/>
        <v>WGM Deep</v>
      </c>
      <c r="D5735" s="97" t="s">
        <v>331</v>
      </c>
      <c r="E5735" s="83" t="s">
        <v>290</v>
      </c>
      <c r="F5735" s="82">
        <v>43.66184414564998</v>
      </c>
      <c r="G5735" s="81">
        <v>0</v>
      </c>
      <c r="H5735" s="80">
        <v>0</v>
      </c>
    </row>
    <row r="5736" spans="2:8" x14ac:dyDescent="0.6">
      <c r="B5736" s="75">
        <v>0</v>
      </c>
      <c r="C5736" s="75" t="str">
        <f t="shared" si="89"/>
        <v>WGM Deep</v>
      </c>
      <c r="D5736" s="97" t="s">
        <v>331</v>
      </c>
      <c r="E5736" s="83" t="s">
        <v>289</v>
      </c>
      <c r="F5736" s="82">
        <v>43.671844145649978</v>
      </c>
      <c r="G5736" s="81">
        <v>5.0326943327514737</v>
      </c>
      <c r="H5736" s="80">
        <v>251.63471663757369</v>
      </c>
    </row>
    <row r="5737" spans="2:8" x14ac:dyDescent="0.6">
      <c r="B5737" s="75">
        <v>0</v>
      </c>
      <c r="C5737" s="75" t="str">
        <f t="shared" si="89"/>
        <v>WGM Deep</v>
      </c>
      <c r="D5737" s="97" t="s">
        <v>331</v>
      </c>
      <c r="E5737" s="83" t="s">
        <v>288</v>
      </c>
      <c r="F5737" s="82">
        <v>48.513160161833312</v>
      </c>
      <c r="G5737" s="81">
        <v>0</v>
      </c>
      <c r="H5737" s="80">
        <v>0</v>
      </c>
    </row>
    <row r="5738" spans="2:8" x14ac:dyDescent="0.6">
      <c r="B5738" s="75">
        <v>0</v>
      </c>
      <c r="C5738" s="75" t="str">
        <f t="shared" si="89"/>
        <v>WGM Deep</v>
      </c>
      <c r="D5738" s="97" t="s">
        <v>331</v>
      </c>
      <c r="E5738" s="83" t="s">
        <v>287</v>
      </c>
      <c r="F5738" s="82">
        <v>48.52316016183331</v>
      </c>
      <c r="G5738" s="81">
        <v>90.327579506534448</v>
      </c>
      <c r="H5738" s="80">
        <v>4516.3789753267229</v>
      </c>
    </row>
    <row r="5739" spans="2:8" x14ac:dyDescent="0.6">
      <c r="B5739" s="75">
        <v>0</v>
      </c>
      <c r="C5739" s="75" t="str">
        <f t="shared" si="89"/>
        <v>WGM Deep</v>
      </c>
      <c r="D5739" s="97" t="s">
        <v>331</v>
      </c>
      <c r="E5739" s="83" t="s">
        <v>286</v>
      </c>
      <c r="F5739" s="82">
        <v>53.364476178016645</v>
      </c>
      <c r="G5739" s="81">
        <v>0</v>
      </c>
      <c r="H5739" s="80">
        <v>0</v>
      </c>
    </row>
    <row r="5740" spans="2:8" x14ac:dyDescent="0.6">
      <c r="B5740" s="75">
        <v>0</v>
      </c>
      <c r="C5740" s="75" t="str">
        <f t="shared" si="89"/>
        <v>WGM Deep</v>
      </c>
      <c r="D5740" s="97" t="s">
        <v>331</v>
      </c>
      <c r="E5740" s="83" t="s">
        <v>285</v>
      </c>
      <c r="F5740" s="82">
        <v>53.374476178016643</v>
      </c>
      <c r="G5740" s="81">
        <v>3.1373990797040716E-2</v>
      </c>
      <c r="H5740" s="80">
        <v>1.5686995398520358</v>
      </c>
    </row>
    <row r="5741" spans="2:8" x14ac:dyDescent="0.6">
      <c r="B5741" s="75">
        <v>0</v>
      </c>
      <c r="C5741" s="75" t="str">
        <f t="shared" si="89"/>
        <v>WGM Deep</v>
      </c>
      <c r="D5741" s="97" t="s">
        <v>331</v>
      </c>
      <c r="E5741" s="83" t="s">
        <v>284</v>
      </c>
      <c r="F5741" s="82">
        <v>58.215792194199977</v>
      </c>
      <c r="G5741" s="81">
        <v>0.12882118664242828</v>
      </c>
      <c r="H5741" s="80">
        <v>6.441059332121414</v>
      </c>
    </row>
    <row r="5742" spans="2:8" ht="13.75" thickBot="1" x14ac:dyDescent="0.75">
      <c r="B5742" s="75">
        <v>0</v>
      </c>
      <c r="C5742" s="75" t="str">
        <f t="shared" si="89"/>
        <v>WGM Deep</v>
      </c>
      <c r="D5742" s="98" t="s">
        <v>331</v>
      </c>
      <c r="E5742" s="79" t="s">
        <v>282</v>
      </c>
      <c r="F5742" s="78">
        <v>58.225792194199975</v>
      </c>
      <c r="G5742" s="77">
        <v>2.3276035497870062E-2</v>
      </c>
      <c r="H5742" s="76">
        <v>1.163801774893503</v>
      </c>
    </row>
    <row r="5743" spans="2:8" x14ac:dyDescent="0.6">
      <c r="B5743" s="75">
        <v>0</v>
      </c>
      <c r="C5743" s="75" t="str">
        <f t="shared" si="89"/>
        <v>CGM Shallow</v>
      </c>
      <c r="D5743" s="96" t="s">
        <v>330</v>
      </c>
      <c r="E5743" s="87" t="s">
        <v>320</v>
      </c>
      <c r="F5743" s="86">
        <v>-29.107896097099989</v>
      </c>
      <c r="G5743" s="85">
        <v>5.0472979668135585</v>
      </c>
      <c r="H5743" s="84">
        <v>252.36489834067794</v>
      </c>
    </row>
    <row r="5744" spans="2:8" x14ac:dyDescent="0.6">
      <c r="B5744" s="75">
        <v>0</v>
      </c>
      <c r="C5744" s="75" t="str">
        <f t="shared" si="89"/>
        <v>CGM Shallow</v>
      </c>
      <c r="D5744" s="97" t="s">
        <v>330</v>
      </c>
      <c r="E5744" s="83" t="s">
        <v>319</v>
      </c>
      <c r="F5744" s="82">
        <v>-29.097896097099987</v>
      </c>
      <c r="G5744" s="81">
        <v>0</v>
      </c>
      <c r="H5744" s="80">
        <v>0</v>
      </c>
    </row>
    <row r="5745" spans="2:8" x14ac:dyDescent="0.6">
      <c r="B5745" s="75">
        <v>0</v>
      </c>
      <c r="C5745" s="75" t="str">
        <f t="shared" si="89"/>
        <v>CGM Shallow</v>
      </c>
      <c r="D5745" s="97" t="s">
        <v>330</v>
      </c>
      <c r="E5745" s="83" t="s">
        <v>318</v>
      </c>
      <c r="F5745" s="82">
        <v>-24.256580080916656</v>
      </c>
      <c r="G5745" s="81">
        <v>1.3543496050290653</v>
      </c>
      <c r="H5745" s="80">
        <v>67.717480251453267</v>
      </c>
    </row>
    <row r="5746" spans="2:8" x14ac:dyDescent="0.6">
      <c r="B5746" s="75">
        <v>0</v>
      </c>
      <c r="C5746" s="75" t="str">
        <f t="shared" si="89"/>
        <v>CGM Shallow</v>
      </c>
      <c r="D5746" s="97" t="s">
        <v>330</v>
      </c>
      <c r="E5746" s="83" t="s">
        <v>317</v>
      </c>
      <c r="F5746" s="82">
        <v>-24.246580080916655</v>
      </c>
      <c r="G5746" s="81">
        <v>0</v>
      </c>
      <c r="H5746" s="80">
        <v>0</v>
      </c>
    </row>
    <row r="5747" spans="2:8" x14ac:dyDescent="0.6">
      <c r="B5747" s="75">
        <v>0</v>
      </c>
      <c r="C5747" s="75" t="str">
        <f t="shared" si="89"/>
        <v>CGM Shallow</v>
      </c>
      <c r="D5747" s="97" t="s">
        <v>330</v>
      </c>
      <c r="E5747" s="83" t="s">
        <v>316</v>
      </c>
      <c r="F5747" s="82">
        <v>-19.405264064733323</v>
      </c>
      <c r="G5747" s="81">
        <v>2.1989975296694499</v>
      </c>
      <c r="H5747" s="80">
        <v>109.94987648347249</v>
      </c>
    </row>
    <row r="5748" spans="2:8" x14ac:dyDescent="0.6">
      <c r="B5748" s="75">
        <v>0</v>
      </c>
      <c r="C5748" s="75" t="str">
        <f t="shared" si="89"/>
        <v>CGM Shallow</v>
      </c>
      <c r="D5748" s="97" t="s">
        <v>330</v>
      </c>
      <c r="E5748" s="83" t="s">
        <v>315</v>
      </c>
      <c r="F5748" s="82">
        <v>-19.395264064733322</v>
      </c>
      <c r="G5748" s="81">
        <v>0</v>
      </c>
      <c r="H5748" s="80">
        <v>0</v>
      </c>
    </row>
    <row r="5749" spans="2:8" x14ac:dyDescent="0.6">
      <c r="B5749" s="75">
        <v>0</v>
      </c>
      <c r="C5749" s="75" t="str">
        <f t="shared" si="89"/>
        <v>CGM Shallow</v>
      </c>
      <c r="D5749" s="97" t="s">
        <v>330</v>
      </c>
      <c r="E5749" s="83" t="s">
        <v>314</v>
      </c>
      <c r="F5749" s="82">
        <v>-14.553948048549994</v>
      </c>
      <c r="G5749" s="81">
        <v>5.319234732774933</v>
      </c>
      <c r="H5749" s="80">
        <v>265.96173663874663</v>
      </c>
    </row>
    <row r="5750" spans="2:8" x14ac:dyDescent="0.6">
      <c r="B5750" s="75">
        <v>0</v>
      </c>
      <c r="C5750" s="75" t="str">
        <f t="shared" si="89"/>
        <v>CGM Shallow</v>
      </c>
      <c r="D5750" s="97" t="s">
        <v>330</v>
      </c>
      <c r="E5750" s="83" t="s">
        <v>313</v>
      </c>
      <c r="F5750" s="82">
        <v>-14.543948048549995</v>
      </c>
      <c r="G5750" s="81">
        <v>0</v>
      </c>
      <c r="H5750" s="80">
        <v>0</v>
      </c>
    </row>
    <row r="5751" spans="2:8" x14ac:dyDescent="0.6">
      <c r="B5751" s="75">
        <v>0</v>
      </c>
      <c r="C5751" s="75" t="str">
        <f t="shared" si="89"/>
        <v>CGM Shallow</v>
      </c>
      <c r="D5751" s="97" t="s">
        <v>330</v>
      </c>
      <c r="E5751" s="83" t="s">
        <v>312</v>
      </c>
      <c r="F5751" s="82">
        <v>-9.7026320323666617</v>
      </c>
      <c r="G5751" s="81">
        <v>10.108073772705659</v>
      </c>
      <c r="H5751" s="80">
        <v>505.403688635283</v>
      </c>
    </row>
    <row r="5752" spans="2:8" x14ac:dyDescent="0.6">
      <c r="B5752" s="75">
        <v>0</v>
      </c>
      <c r="C5752" s="75" t="str">
        <f t="shared" si="89"/>
        <v>CGM Shallow</v>
      </c>
      <c r="D5752" s="97" t="s">
        <v>330</v>
      </c>
      <c r="E5752" s="83" t="s">
        <v>311</v>
      </c>
      <c r="F5752" s="82">
        <v>-9.6926320323666619</v>
      </c>
      <c r="G5752" s="81">
        <v>0</v>
      </c>
      <c r="H5752" s="80">
        <v>0</v>
      </c>
    </row>
    <row r="5753" spans="2:8" x14ac:dyDescent="0.6">
      <c r="B5753" s="75">
        <v>0</v>
      </c>
      <c r="C5753" s="75" t="str">
        <f t="shared" si="89"/>
        <v>CGM Shallow</v>
      </c>
      <c r="D5753" s="97" t="s">
        <v>330</v>
      </c>
      <c r="E5753" s="83" t="s">
        <v>310</v>
      </c>
      <c r="F5753" s="82">
        <v>-4.8513160161833309</v>
      </c>
      <c r="G5753" s="81">
        <v>30.602279742590063</v>
      </c>
      <c r="H5753" s="80">
        <v>1530.1139871295031</v>
      </c>
    </row>
    <row r="5754" spans="2:8" x14ac:dyDescent="0.6">
      <c r="B5754" s="75">
        <v>0</v>
      </c>
      <c r="C5754" s="75" t="str">
        <f t="shared" si="89"/>
        <v>CGM Shallow</v>
      </c>
      <c r="D5754" s="97" t="s">
        <v>330</v>
      </c>
      <c r="E5754" s="83" t="s">
        <v>309</v>
      </c>
      <c r="F5754" s="82">
        <v>-4.8413160161833311</v>
      </c>
      <c r="G5754" s="81">
        <v>0</v>
      </c>
      <c r="H5754" s="80">
        <v>0</v>
      </c>
    </row>
    <row r="5755" spans="2:8" x14ac:dyDescent="0.6">
      <c r="B5755" s="75">
        <v>0</v>
      </c>
      <c r="C5755" s="75" t="str">
        <f t="shared" si="89"/>
        <v>CGM Shallow</v>
      </c>
      <c r="D5755" s="97" t="s">
        <v>330</v>
      </c>
      <c r="E5755" s="83" t="s">
        <v>308</v>
      </c>
      <c r="F5755" s="82">
        <v>0</v>
      </c>
      <c r="G5755" s="81">
        <v>32.293291143863932</v>
      </c>
      <c r="H5755" s="80">
        <v>1614.6645571931967</v>
      </c>
    </row>
    <row r="5756" spans="2:8" x14ac:dyDescent="0.6">
      <c r="B5756" s="75">
        <v>0</v>
      </c>
      <c r="C5756" s="75" t="str">
        <f t="shared" si="89"/>
        <v>CGM Shallow</v>
      </c>
      <c r="D5756" s="97" t="s">
        <v>330</v>
      </c>
      <c r="E5756" s="83" t="s">
        <v>307</v>
      </c>
      <c r="F5756" s="82">
        <v>0.01</v>
      </c>
      <c r="G5756" s="81">
        <v>0</v>
      </c>
      <c r="H5756" s="80">
        <v>0</v>
      </c>
    </row>
    <row r="5757" spans="2:8" x14ac:dyDescent="0.6">
      <c r="B5757" s="75">
        <v>0</v>
      </c>
      <c r="C5757" s="75" t="str">
        <f t="shared" si="89"/>
        <v>CGM Shallow</v>
      </c>
      <c r="D5757" s="97" t="s">
        <v>330</v>
      </c>
      <c r="E5757" s="83" t="s">
        <v>306</v>
      </c>
      <c r="F5757" s="82">
        <v>4.8513160161833309</v>
      </c>
      <c r="G5757" s="81">
        <v>15.621310364009444</v>
      </c>
      <c r="H5757" s="80">
        <v>781.0655182004723</v>
      </c>
    </row>
    <row r="5758" spans="2:8" x14ac:dyDescent="0.6">
      <c r="B5758" s="75">
        <v>0</v>
      </c>
      <c r="C5758" s="75" t="str">
        <f t="shared" si="89"/>
        <v>CGM Shallow</v>
      </c>
      <c r="D5758" s="97" t="s">
        <v>330</v>
      </c>
      <c r="E5758" s="83" t="s">
        <v>305</v>
      </c>
      <c r="F5758" s="82">
        <v>4.8613160161833306</v>
      </c>
      <c r="G5758" s="81">
        <v>0.405968390663275</v>
      </c>
      <c r="H5758" s="80">
        <v>20.298419533163749</v>
      </c>
    </row>
    <row r="5759" spans="2:8" x14ac:dyDescent="0.6">
      <c r="B5759" s="75">
        <v>0</v>
      </c>
      <c r="C5759" s="75" t="str">
        <f t="shared" si="89"/>
        <v>CGM Shallow</v>
      </c>
      <c r="D5759" s="97" t="s">
        <v>330</v>
      </c>
      <c r="E5759" s="83" t="s">
        <v>304</v>
      </c>
      <c r="F5759" s="82">
        <v>9.7026320323666617</v>
      </c>
      <c r="G5759" s="81">
        <v>13.015464381016438</v>
      </c>
      <c r="H5759" s="80">
        <v>650.77321905082192</v>
      </c>
    </row>
    <row r="5760" spans="2:8" x14ac:dyDescent="0.6">
      <c r="B5760" s="75">
        <v>0</v>
      </c>
      <c r="C5760" s="75" t="str">
        <f t="shared" si="89"/>
        <v>CGM Shallow</v>
      </c>
      <c r="D5760" s="97" t="s">
        <v>330</v>
      </c>
      <c r="E5760" s="83" t="s">
        <v>303</v>
      </c>
      <c r="F5760" s="82">
        <v>9.7126320323666615</v>
      </c>
      <c r="G5760" s="81">
        <v>254.39481889648417</v>
      </c>
      <c r="H5760" s="80">
        <v>12719.740944824209</v>
      </c>
    </row>
    <row r="5761" spans="2:8" x14ac:dyDescent="0.6">
      <c r="B5761" s="75">
        <v>0</v>
      </c>
      <c r="C5761" s="75" t="str">
        <f t="shared" si="89"/>
        <v>CGM Shallow</v>
      </c>
      <c r="D5761" s="97" t="s">
        <v>330</v>
      </c>
      <c r="E5761" s="83" t="s">
        <v>302</v>
      </c>
      <c r="F5761" s="82">
        <v>14.553948048549994</v>
      </c>
      <c r="G5761" s="81">
        <v>0.41050707368108269</v>
      </c>
      <c r="H5761" s="80">
        <v>20.525353684054135</v>
      </c>
    </row>
    <row r="5762" spans="2:8" x14ac:dyDescent="0.6">
      <c r="B5762" s="75">
        <v>0</v>
      </c>
      <c r="C5762" s="75" t="str">
        <f t="shared" si="89"/>
        <v>CGM Shallow</v>
      </c>
      <c r="D5762" s="97" t="s">
        <v>330</v>
      </c>
      <c r="E5762" s="83" t="s">
        <v>301</v>
      </c>
      <c r="F5762" s="82">
        <v>14.563948048549994</v>
      </c>
      <c r="G5762" s="81">
        <v>333.05757341737569</v>
      </c>
      <c r="H5762" s="80">
        <v>16652.878670868784</v>
      </c>
    </row>
    <row r="5763" spans="2:8" x14ac:dyDescent="0.6">
      <c r="B5763" s="75">
        <v>0</v>
      </c>
      <c r="C5763" s="75" t="str">
        <f t="shared" si="89"/>
        <v>CGM Shallow</v>
      </c>
      <c r="D5763" s="97" t="s">
        <v>330</v>
      </c>
      <c r="E5763" s="83" t="s">
        <v>300</v>
      </c>
      <c r="F5763" s="82">
        <v>19.405264064733323</v>
      </c>
      <c r="G5763" s="81">
        <v>2.2253185164785032</v>
      </c>
      <c r="H5763" s="80">
        <v>111.26592582392514</v>
      </c>
    </row>
    <row r="5764" spans="2:8" x14ac:dyDescent="0.6">
      <c r="B5764" s="75">
        <v>0</v>
      </c>
      <c r="C5764" s="75" t="str">
        <f t="shared" si="89"/>
        <v>CGM Shallow</v>
      </c>
      <c r="D5764" s="97" t="s">
        <v>330</v>
      </c>
      <c r="E5764" s="83" t="s">
        <v>299</v>
      </c>
      <c r="F5764" s="82">
        <v>19.415264064733325</v>
      </c>
      <c r="G5764" s="81">
        <v>225.7997907484592</v>
      </c>
      <c r="H5764" s="80">
        <v>11289.98953742296</v>
      </c>
    </row>
    <row r="5765" spans="2:8" x14ac:dyDescent="0.6">
      <c r="B5765" s="75">
        <v>0</v>
      </c>
      <c r="C5765" s="75" t="str">
        <f t="shared" ref="C5765:C5828" si="90">IF(D5765="",C5764,D5765)</f>
        <v>CGM Shallow</v>
      </c>
      <c r="D5765" s="97" t="s">
        <v>330</v>
      </c>
      <c r="E5765" s="83" t="s">
        <v>298</v>
      </c>
      <c r="F5765" s="82">
        <v>24.256580080916656</v>
      </c>
      <c r="G5765" s="81">
        <v>0.61429629546975484</v>
      </c>
      <c r="H5765" s="80">
        <v>30.714814773487742</v>
      </c>
    </row>
    <row r="5766" spans="2:8" x14ac:dyDescent="0.6">
      <c r="B5766" s="75">
        <v>0</v>
      </c>
      <c r="C5766" s="75" t="str">
        <f t="shared" si="90"/>
        <v>CGM Shallow</v>
      </c>
      <c r="D5766" s="97" t="s">
        <v>330</v>
      </c>
      <c r="E5766" s="83" t="s">
        <v>297</v>
      </c>
      <c r="F5766" s="82">
        <v>24.266580080916658</v>
      </c>
      <c r="G5766" s="81">
        <v>28.124956906165174</v>
      </c>
      <c r="H5766" s="80">
        <v>1406.2478453082588</v>
      </c>
    </row>
    <row r="5767" spans="2:8" x14ac:dyDescent="0.6">
      <c r="B5767" s="75">
        <v>0</v>
      </c>
      <c r="C5767" s="75" t="str">
        <f t="shared" si="90"/>
        <v>CGM Shallow</v>
      </c>
      <c r="D5767" s="97" t="s">
        <v>330</v>
      </c>
      <c r="E5767" s="83" t="s">
        <v>296</v>
      </c>
      <c r="F5767" s="82">
        <v>29.107896097099989</v>
      </c>
      <c r="G5767" s="81">
        <v>6.3994144146729132E-3</v>
      </c>
      <c r="H5767" s="80">
        <v>0.31997072073364569</v>
      </c>
    </row>
    <row r="5768" spans="2:8" x14ac:dyDescent="0.6">
      <c r="B5768" s="75">
        <v>0</v>
      </c>
      <c r="C5768" s="75" t="str">
        <f t="shared" si="90"/>
        <v>CGM Shallow</v>
      </c>
      <c r="D5768" s="97" t="s">
        <v>330</v>
      </c>
      <c r="E5768" s="83" t="s">
        <v>295</v>
      </c>
      <c r="F5768" s="82">
        <v>29.11789609709999</v>
      </c>
      <c r="G5768" s="81">
        <v>4019.6405281530378</v>
      </c>
      <c r="H5768" s="80">
        <v>200982.02640765189</v>
      </c>
    </row>
    <row r="5769" spans="2:8" x14ac:dyDescent="0.6">
      <c r="B5769" s="75">
        <v>0</v>
      </c>
      <c r="C5769" s="75" t="str">
        <f t="shared" si="90"/>
        <v>CGM Shallow</v>
      </c>
      <c r="D5769" s="97" t="s">
        <v>330</v>
      </c>
      <c r="E5769" s="83" t="s">
        <v>294</v>
      </c>
      <c r="F5769" s="82">
        <v>33.959212113283321</v>
      </c>
      <c r="G5769" s="81">
        <v>1.8737906418952508</v>
      </c>
      <c r="H5769" s="80">
        <v>93.689532094762541</v>
      </c>
    </row>
    <row r="5770" spans="2:8" x14ac:dyDescent="0.6">
      <c r="B5770" s="75">
        <v>0</v>
      </c>
      <c r="C5770" s="75" t="str">
        <f t="shared" si="90"/>
        <v>CGM Shallow</v>
      </c>
      <c r="D5770" s="97" t="s">
        <v>330</v>
      </c>
      <c r="E5770" s="83" t="s">
        <v>293</v>
      </c>
      <c r="F5770" s="82">
        <v>33.969212113283319</v>
      </c>
      <c r="G5770" s="81">
        <v>429.23735866578045</v>
      </c>
      <c r="H5770" s="80">
        <v>21461.867933289021</v>
      </c>
    </row>
    <row r="5771" spans="2:8" x14ac:dyDescent="0.6">
      <c r="B5771" s="75">
        <v>0</v>
      </c>
      <c r="C5771" s="75" t="str">
        <f t="shared" si="90"/>
        <v>CGM Shallow</v>
      </c>
      <c r="D5771" s="97" t="s">
        <v>330</v>
      </c>
      <c r="E5771" s="83" t="s">
        <v>292</v>
      </c>
      <c r="F5771" s="82">
        <v>38.810528129466647</v>
      </c>
      <c r="G5771" s="81">
        <v>1.632421207099056</v>
      </c>
      <c r="H5771" s="80">
        <v>81.621060354952803</v>
      </c>
    </row>
    <row r="5772" spans="2:8" x14ac:dyDescent="0.6">
      <c r="B5772" s="75">
        <v>0</v>
      </c>
      <c r="C5772" s="75" t="str">
        <f t="shared" si="90"/>
        <v>CGM Shallow</v>
      </c>
      <c r="D5772" s="97" t="s">
        <v>330</v>
      </c>
      <c r="E5772" s="83" t="s">
        <v>291</v>
      </c>
      <c r="F5772" s="82">
        <v>38.820528129466645</v>
      </c>
      <c r="G5772" s="81">
        <v>7.6636906735839787</v>
      </c>
      <c r="H5772" s="80">
        <v>383.18453367919898</v>
      </c>
    </row>
    <row r="5773" spans="2:8" x14ac:dyDescent="0.6">
      <c r="B5773" s="75">
        <v>0</v>
      </c>
      <c r="C5773" s="75" t="str">
        <f t="shared" si="90"/>
        <v>CGM Shallow</v>
      </c>
      <c r="D5773" s="97" t="s">
        <v>330</v>
      </c>
      <c r="E5773" s="83" t="s">
        <v>290</v>
      </c>
      <c r="F5773" s="82">
        <v>43.66184414564998</v>
      </c>
      <c r="G5773" s="81">
        <v>0.36913786516919828</v>
      </c>
      <c r="H5773" s="80">
        <v>18.45689325845991</v>
      </c>
    </row>
    <row r="5774" spans="2:8" x14ac:dyDescent="0.6">
      <c r="B5774" s="75">
        <v>0</v>
      </c>
      <c r="C5774" s="75" t="str">
        <f t="shared" si="90"/>
        <v>CGM Shallow</v>
      </c>
      <c r="D5774" s="97" t="s">
        <v>330</v>
      </c>
      <c r="E5774" s="83" t="s">
        <v>289</v>
      </c>
      <c r="F5774" s="82">
        <v>43.671844145649978</v>
      </c>
      <c r="G5774" s="81">
        <v>1.0788589233059684</v>
      </c>
      <c r="H5774" s="80">
        <v>53.942946165298423</v>
      </c>
    </row>
    <row r="5775" spans="2:8" x14ac:dyDescent="0.6">
      <c r="B5775" s="75">
        <v>0</v>
      </c>
      <c r="C5775" s="75" t="str">
        <f t="shared" si="90"/>
        <v>CGM Shallow</v>
      </c>
      <c r="D5775" s="97" t="s">
        <v>330</v>
      </c>
      <c r="E5775" s="83" t="s">
        <v>288</v>
      </c>
      <c r="F5775" s="82">
        <v>48.513160161833312</v>
      </c>
      <c r="G5775" s="81">
        <v>0.34355159397634377</v>
      </c>
      <c r="H5775" s="80">
        <v>17.177579698817187</v>
      </c>
    </row>
    <row r="5776" spans="2:8" x14ac:dyDescent="0.6">
      <c r="B5776" s="75">
        <v>0</v>
      </c>
      <c r="C5776" s="75" t="str">
        <f t="shared" si="90"/>
        <v>CGM Shallow</v>
      </c>
      <c r="D5776" s="97" t="s">
        <v>330</v>
      </c>
      <c r="E5776" s="83" t="s">
        <v>287</v>
      </c>
      <c r="F5776" s="82">
        <v>48.52316016183331</v>
      </c>
      <c r="G5776" s="81">
        <v>0.37403833487705418</v>
      </c>
      <c r="H5776" s="80">
        <v>18.70191674385271</v>
      </c>
    </row>
    <row r="5777" spans="2:8" x14ac:dyDescent="0.6">
      <c r="B5777" s="75">
        <v>0</v>
      </c>
      <c r="C5777" s="75" t="str">
        <f t="shared" si="90"/>
        <v>CGM Shallow</v>
      </c>
      <c r="D5777" s="97" t="s">
        <v>330</v>
      </c>
      <c r="E5777" s="83" t="s">
        <v>286</v>
      </c>
      <c r="F5777" s="82">
        <v>53.364476178016645</v>
      </c>
      <c r="G5777" s="81">
        <v>0.76140398007664445</v>
      </c>
      <c r="H5777" s="80">
        <v>38.070199003832222</v>
      </c>
    </row>
    <row r="5778" spans="2:8" x14ac:dyDescent="0.6">
      <c r="B5778" s="75">
        <v>0</v>
      </c>
      <c r="C5778" s="75" t="str">
        <f t="shared" si="90"/>
        <v>CGM Shallow</v>
      </c>
      <c r="D5778" s="97" t="s">
        <v>330</v>
      </c>
      <c r="E5778" s="83" t="s">
        <v>285</v>
      </c>
      <c r="F5778" s="82">
        <v>53.374476178016643</v>
      </c>
      <c r="G5778" s="81">
        <v>0.52376358801573519</v>
      </c>
      <c r="H5778" s="80">
        <v>26.188179400786758</v>
      </c>
    </row>
    <row r="5779" spans="2:8" x14ac:dyDescent="0.6">
      <c r="B5779" s="75">
        <v>0</v>
      </c>
      <c r="C5779" s="75" t="str">
        <f t="shared" si="90"/>
        <v>CGM Shallow</v>
      </c>
      <c r="D5779" s="97" t="s">
        <v>330</v>
      </c>
      <c r="E5779" s="83" t="s">
        <v>284</v>
      </c>
      <c r="F5779" s="82">
        <v>58.215792194199977</v>
      </c>
      <c r="G5779" s="81">
        <v>7.1730126471440538</v>
      </c>
      <c r="H5779" s="80">
        <v>358.65063235720271</v>
      </c>
    </row>
    <row r="5780" spans="2:8" ht="13.75" thickBot="1" x14ac:dyDescent="0.75">
      <c r="B5780" s="75">
        <v>0</v>
      </c>
      <c r="C5780" s="75" t="str">
        <f t="shared" si="90"/>
        <v>CGM Shallow</v>
      </c>
      <c r="D5780" s="98" t="s">
        <v>330</v>
      </c>
      <c r="E5780" s="79" t="s">
        <v>282</v>
      </c>
      <c r="F5780" s="78">
        <v>58.225792194199975</v>
      </c>
      <c r="G5780" s="77">
        <v>1.0418566645758378</v>
      </c>
      <c r="H5780" s="76">
        <v>52.092833228791889</v>
      </c>
    </row>
    <row r="5781" spans="2:8" x14ac:dyDescent="0.6">
      <c r="B5781" s="75">
        <v>0</v>
      </c>
      <c r="C5781" s="75" t="str">
        <f t="shared" si="90"/>
        <v>CGM Deep</v>
      </c>
      <c r="D5781" s="96" t="s">
        <v>329</v>
      </c>
      <c r="E5781" s="87" t="s">
        <v>320</v>
      </c>
      <c r="F5781" s="86">
        <v>-29.107896097099989</v>
      </c>
      <c r="G5781" s="85">
        <v>42.44732117961285</v>
      </c>
      <c r="H5781" s="84">
        <v>2122.3660589806423</v>
      </c>
    </row>
    <row r="5782" spans="2:8" x14ac:dyDescent="0.6">
      <c r="B5782" s="75">
        <v>0</v>
      </c>
      <c r="C5782" s="75" t="str">
        <f t="shared" si="90"/>
        <v>CGM Deep</v>
      </c>
      <c r="D5782" s="97" t="s">
        <v>329</v>
      </c>
      <c r="E5782" s="83" t="s">
        <v>319</v>
      </c>
      <c r="F5782" s="82">
        <v>-29.097896097099987</v>
      </c>
      <c r="G5782" s="81">
        <v>0</v>
      </c>
      <c r="H5782" s="80">
        <v>0</v>
      </c>
    </row>
    <row r="5783" spans="2:8" x14ac:dyDescent="0.6">
      <c r="B5783" s="75">
        <v>0</v>
      </c>
      <c r="C5783" s="75" t="str">
        <f t="shared" si="90"/>
        <v>CGM Deep</v>
      </c>
      <c r="D5783" s="97" t="s">
        <v>329</v>
      </c>
      <c r="E5783" s="83" t="s">
        <v>318</v>
      </c>
      <c r="F5783" s="82">
        <v>-24.256580080916656</v>
      </c>
      <c r="G5783" s="81">
        <v>0.87618053226954318</v>
      </c>
      <c r="H5783" s="80">
        <v>43.809026613477158</v>
      </c>
    </row>
    <row r="5784" spans="2:8" x14ac:dyDescent="0.6">
      <c r="B5784" s="75">
        <v>0</v>
      </c>
      <c r="C5784" s="75" t="str">
        <f t="shared" si="90"/>
        <v>CGM Deep</v>
      </c>
      <c r="D5784" s="97" t="s">
        <v>329</v>
      </c>
      <c r="E5784" s="83" t="s">
        <v>317</v>
      </c>
      <c r="F5784" s="82">
        <v>-24.246580080916655</v>
      </c>
      <c r="G5784" s="81">
        <v>0</v>
      </c>
      <c r="H5784" s="80">
        <v>0</v>
      </c>
    </row>
    <row r="5785" spans="2:8" x14ac:dyDescent="0.6">
      <c r="B5785" s="75">
        <v>0</v>
      </c>
      <c r="C5785" s="75" t="str">
        <f t="shared" si="90"/>
        <v>CGM Deep</v>
      </c>
      <c r="D5785" s="97" t="s">
        <v>329</v>
      </c>
      <c r="E5785" s="83" t="s">
        <v>316</v>
      </c>
      <c r="F5785" s="82">
        <v>-19.405264064733323</v>
      </c>
      <c r="G5785" s="81">
        <v>1.3673923086242992</v>
      </c>
      <c r="H5785" s="80">
        <v>68.369615431214967</v>
      </c>
    </row>
    <row r="5786" spans="2:8" x14ac:dyDescent="0.6">
      <c r="B5786" s="75">
        <v>0</v>
      </c>
      <c r="C5786" s="75" t="str">
        <f t="shared" si="90"/>
        <v>CGM Deep</v>
      </c>
      <c r="D5786" s="97" t="s">
        <v>329</v>
      </c>
      <c r="E5786" s="83" t="s">
        <v>315</v>
      </c>
      <c r="F5786" s="82">
        <v>-19.395264064733322</v>
      </c>
      <c r="G5786" s="81">
        <v>0</v>
      </c>
      <c r="H5786" s="80">
        <v>0</v>
      </c>
    </row>
    <row r="5787" spans="2:8" x14ac:dyDescent="0.6">
      <c r="B5787" s="75">
        <v>0</v>
      </c>
      <c r="C5787" s="75" t="str">
        <f t="shared" si="90"/>
        <v>CGM Deep</v>
      </c>
      <c r="D5787" s="97" t="s">
        <v>329</v>
      </c>
      <c r="E5787" s="83" t="s">
        <v>314</v>
      </c>
      <c r="F5787" s="82">
        <v>-14.553948048549994</v>
      </c>
      <c r="G5787" s="81">
        <v>4.4139352811394943</v>
      </c>
      <c r="H5787" s="80">
        <v>220.69676405697473</v>
      </c>
    </row>
    <row r="5788" spans="2:8" x14ac:dyDescent="0.6">
      <c r="B5788" s="75">
        <v>0</v>
      </c>
      <c r="C5788" s="75" t="str">
        <f t="shared" si="90"/>
        <v>CGM Deep</v>
      </c>
      <c r="D5788" s="97" t="s">
        <v>329</v>
      </c>
      <c r="E5788" s="83" t="s">
        <v>313</v>
      </c>
      <c r="F5788" s="82">
        <v>-14.543948048549995</v>
      </c>
      <c r="G5788" s="81">
        <v>0</v>
      </c>
      <c r="H5788" s="80">
        <v>0</v>
      </c>
    </row>
    <row r="5789" spans="2:8" x14ac:dyDescent="0.6">
      <c r="B5789" s="75">
        <v>0</v>
      </c>
      <c r="C5789" s="75" t="str">
        <f t="shared" si="90"/>
        <v>CGM Deep</v>
      </c>
      <c r="D5789" s="97" t="s">
        <v>329</v>
      </c>
      <c r="E5789" s="83" t="s">
        <v>312</v>
      </c>
      <c r="F5789" s="82">
        <v>-9.7026320323666617</v>
      </c>
      <c r="G5789" s="81">
        <v>7.061068945908934</v>
      </c>
      <c r="H5789" s="80">
        <v>353.05344729544674</v>
      </c>
    </row>
    <row r="5790" spans="2:8" x14ac:dyDescent="0.6">
      <c r="B5790" s="75">
        <v>0</v>
      </c>
      <c r="C5790" s="75" t="str">
        <f t="shared" si="90"/>
        <v>CGM Deep</v>
      </c>
      <c r="D5790" s="97" t="s">
        <v>329</v>
      </c>
      <c r="E5790" s="83" t="s">
        <v>311</v>
      </c>
      <c r="F5790" s="82">
        <v>-9.6926320323666619</v>
      </c>
      <c r="G5790" s="81">
        <v>0</v>
      </c>
      <c r="H5790" s="80">
        <v>0</v>
      </c>
    </row>
    <row r="5791" spans="2:8" x14ac:dyDescent="0.6">
      <c r="B5791" s="75">
        <v>0</v>
      </c>
      <c r="C5791" s="75" t="str">
        <f t="shared" si="90"/>
        <v>CGM Deep</v>
      </c>
      <c r="D5791" s="97" t="s">
        <v>329</v>
      </c>
      <c r="E5791" s="83" t="s">
        <v>310</v>
      </c>
      <c r="F5791" s="82">
        <v>-4.8513160161833309</v>
      </c>
      <c r="G5791" s="81">
        <v>11.688403060319365</v>
      </c>
      <c r="H5791" s="80">
        <v>584.42015301596825</v>
      </c>
    </row>
    <row r="5792" spans="2:8" x14ac:dyDescent="0.6">
      <c r="B5792" s="75">
        <v>0</v>
      </c>
      <c r="C5792" s="75" t="str">
        <f t="shared" si="90"/>
        <v>CGM Deep</v>
      </c>
      <c r="D5792" s="97" t="s">
        <v>329</v>
      </c>
      <c r="E5792" s="83" t="s">
        <v>309</v>
      </c>
      <c r="F5792" s="82">
        <v>-4.8413160161833311</v>
      </c>
      <c r="G5792" s="81">
        <v>0</v>
      </c>
      <c r="H5792" s="80">
        <v>0</v>
      </c>
    </row>
    <row r="5793" spans="2:8" x14ac:dyDescent="0.6">
      <c r="B5793" s="75">
        <v>0</v>
      </c>
      <c r="C5793" s="75" t="str">
        <f t="shared" si="90"/>
        <v>CGM Deep</v>
      </c>
      <c r="D5793" s="97" t="s">
        <v>329</v>
      </c>
      <c r="E5793" s="83" t="s">
        <v>308</v>
      </c>
      <c r="F5793" s="82">
        <v>0</v>
      </c>
      <c r="G5793" s="81">
        <v>12.019754003516192</v>
      </c>
      <c r="H5793" s="80">
        <v>600.98770017580966</v>
      </c>
    </row>
    <row r="5794" spans="2:8" x14ac:dyDescent="0.6">
      <c r="B5794" s="75">
        <v>0</v>
      </c>
      <c r="C5794" s="75" t="str">
        <f t="shared" si="90"/>
        <v>CGM Deep</v>
      </c>
      <c r="D5794" s="97" t="s">
        <v>329</v>
      </c>
      <c r="E5794" s="83" t="s">
        <v>307</v>
      </c>
      <c r="F5794" s="82">
        <v>0.01</v>
      </c>
      <c r="G5794" s="81">
        <v>0</v>
      </c>
      <c r="H5794" s="80">
        <v>0</v>
      </c>
    </row>
    <row r="5795" spans="2:8" x14ac:dyDescent="0.6">
      <c r="B5795" s="75">
        <v>0</v>
      </c>
      <c r="C5795" s="75" t="str">
        <f t="shared" si="90"/>
        <v>CGM Deep</v>
      </c>
      <c r="D5795" s="97" t="s">
        <v>329</v>
      </c>
      <c r="E5795" s="83" t="s">
        <v>306</v>
      </c>
      <c r="F5795" s="82">
        <v>4.8513160161833309</v>
      </c>
      <c r="G5795" s="81">
        <v>10.276532691900337</v>
      </c>
      <c r="H5795" s="80">
        <v>513.82663459501691</v>
      </c>
    </row>
    <row r="5796" spans="2:8" x14ac:dyDescent="0.6">
      <c r="B5796" s="75">
        <v>0</v>
      </c>
      <c r="C5796" s="75" t="str">
        <f t="shared" si="90"/>
        <v>CGM Deep</v>
      </c>
      <c r="D5796" s="97" t="s">
        <v>329</v>
      </c>
      <c r="E5796" s="83" t="s">
        <v>305</v>
      </c>
      <c r="F5796" s="82">
        <v>4.8613160161833306</v>
      </c>
      <c r="G5796" s="81">
        <v>2.8590704946243535</v>
      </c>
      <c r="H5796" s="80">
        <v>142.95352473121767</v>
      </c>
    </row>
    <row r="5797" spans="2:8" x14ac:dyDescent="0.6">
      <c r="B5797" s="75">
        <v>0</v>
      </c>
      <c r="C5797" s="75" t="str">
        <f t="shared" si="90"/>
        <v>CGM Deep</v>
      </c>
      <c r="D5797" s="97" t="s">
        <v>329</v>
      </c>
      <c r="E5797" s="83" t="s">
        <v>304</v>
      </c>
      <c r="F5797" s="82">
        <v>9.7026320323666617</v>
      </c>
      <c r="G5797" s="81">
        <v>0.16611516729070255</v>
      </c>
      <c r="H5797" s="80">
        <v>8.3057583645351265</v>
      </c>
    </row>
    <row r="5798" spans="2:8" x14ac:dyDescent="0.6">
      <c r="B5798" s="75">
        <v>0</v>
      </c>
      <c r="C5798" s="75" t="str">
        <f t="shared" si="90"/>
        <v>CGM Deep</v>
      </c>
      <c r="D5798" s="97" t="s">
        <v>329</v>
      </c>
      <c r="E5798" s="83" t="s">
        <v>303</v>
      </c>
      <c r="F5798" s="82">
        <v>9.7126320323666615</v>
      </c>
      <c r="G5798" s="81">
        <v>17.321967594669854</v>
      </c>
      <c r="H5798" s="80">
        <v>866.09837973349272</v>
      </c>
    </row>
    <row r="5799" spans="2:8" x14ac:dyDescent="0.6">
      <c r="B5799" s="75">
        <v>0</v>
      </c>
      <c r="C5799" s="75" t="str">
        <f t="shared" si="90"/>
        <v>CGM Deep</v>
      </c>
      <c r="D5799" s="97" t="s">
        <v>329</v>
      </c>
      <c r="E5799" s="83" t="s">
        <v>302</v>
      </c>
      <c r="F5799" s="82">
        <v>14.553948048549994</v>
      </c>
      <c r="G5799" s="81">
        <v>0.28559621307709238</v>
      </c>
      <c r="H5799" s="80">
        <v>14.279810653854621</v>
      </c>
    </row>
    <row r="5800" spans="2:8" x14ac:dyDescent="0.6">
      <c r="B5800" s="75">
        <v>0</v>
      </c>
      <c r="C5800" s="75" t="str">
        <f t="shared" si="90"/>
        <v>CGM Deep</v>
      </c>
      <c r="D5800" s="97" t="s">
        <v>329</v>
      </c>
      <c r="E5800" s="83" t="s">
        <v>301</v>
      </c>
      <c r="F5800" s="82">
        <v>14.563948048549994</v>
      </c>
      <c r="G5800" s="81">
        <v>150.08224277583906</v>
      </c>
      <c r="H5800" s="80">
        <v>7504.1121387919529</v>
      </c>
    </row>
    <row r="5801" spans="2:8" x14ac:dyDescent="0.6">
      <c r="B5801" s="75">
        <v>0</v>
      </c>
      <c r="C5801" s="75" t="str">
        <f t="shared" si="90"/>
        <v>CGM Deep</v>
      </c>
      <c r="D5801" s="97" t="s">
        <v>329</v>
      </c>
      <c r="E5801" s="83" t="s">
        <v>300</v>
      </c>
      <c r="F5801" s="82">
        <v>19.405264064733323</v>
      </c>
      <c r="G5801" s="81">
        <v>0</v>
      </c>
      <c r="H5801" s="80">
        <v>0</v>
      </c>
    </row>
    <row r="5802" spans="2:8" x14ac:dyDescent="0.6">
      <c r="B5802" s="75">
        <v>0</v>
      </c>
      <c r="C5802" s="75" t="str">
        <f t="shared" si="90"/>
        <v>CGM Deep</v>
      </c>
      <c r="D5802" s="97" t="s">
        <v>329</v>
      </c>
      <c r="E5802" s="83" t="s">
        <v>299</v>
      </c>
      <c r="F5802" s="82">
        <v>19.415264064733325</v>
      </c>
      <c r="G5802" s="81">
        <v>1802.7298719655025</v>
      </c>
      <c r="H5802" s="80">
        <v>90136.493598275119</v>
      </c>
    </row>
    <row r="5803" spans="2:8" x14ac:dyDescent="0.6">
      <c r="B5803" s="75">
        <v>0</v>
      </c>
      <c r="C5803" s="75" t="str">
        <f t="shared" si="90"/>
        <v>CGM Deep</v>
      </c>
      <c r="D5803" s="97" t="s">
        <v>329</v>
      </c>
      <c r="E5803" s="83" t="s">
        <v>298</v>
      </c>
      <c r="F5803" s="82">
        <v>24.256580080916656</v>
      </c>
      <c r="G5803" s="81">
        <v>0.35287684728603153</v>
      </c>
      <c r="H5803" s="80">
        <v>17.643842364301577</v>
      </c>
    </row>
    <row r="5804" spans="2:8" x14ac:dyDescent="0.6">
      <c r="B5804" s="75">
        <v>0</v>
      </c>
      <c r="C5804" s="75" t="str">
        <f t="shared" si="90"/>
        <v>CGM Deep</v>
      </c>
      <c r="D5804" s="97" t="s">
        <v>329</v>
      </c>
      <c r="E5804" s="83" t="s">
        <v>297</v>
      </c>
      <c r="F5804" s="82">
        <v>24.266580080916658</v>
      </c>
      <c r="G5804" s="81">
        <v>4586.7699776241971</v>
      </c>
      <c r="H5804" s="80">
        <v>229338.49888120982</v>
      </c>
    </row>
    <row r="5805" spans="2:8" x14ac:dyDescent="0.6">
      <c r="B5805" s="75">
        <v>0</v>
      </c>
      <c r="C5805" s="75" t="str">
        <f t="shared" si="90"/>
        <v>CGM Deep</v>
      </c>
      <c r="D5805" s="97" t="s">
        <v>329</v>
      </c>
      <c r="E5805" s="83" t="s">
        <v>296</v>
      </c>
      <c r="F5805" s="82">
        <v>29.107896097099989</v>
      </c>
      <c r="G5805" s="81">
        <v>2.3989062190431138E-2</v>
      </c>
      <c r="H5805" s="80">
        <v>1.199453109521557</v>
      </c>
    </row>
    <row r="5806" spans="2:8" x14ac:dyDescent="0.6">
      <c r="B5806" s="75">
        <v>0</v>
      </c>
      <c r="C5806" s="75" t="str">
        <f t="shared" si="90"/>
        <v>CGM Deep</v>
      </c>
      <c r="D5806" s="97" t="s">
        <v>329</v>
      </c>
      <c r="E5806" s="83" t="s">
        <v>295</v>
      </c>
      <c r="F5806" s="82">
        <v>29.11789609709999</v>
      </c>
      <c r="G5806" s="81">
        <v>4004.7981432792062</v>
      </c>
      <c r="H5806" s="80">
        <v>200239.90716396031</v>
      </c>
    </row>
    <row r="5807" spans="2:8" x14ac:dyDescent="0.6">
      <c r="B5807" s="75">
        <v>0</v>
      </c>
      <c r="C5807" s="75" t="str">
        <f t="shared" si="90"/>
        <v>CGM Deep</v>
      </c>
      <c r="D5807" s="97" t="s">
        <v>329</v>
      </c>
      <c r="E5807" s="83" t="s">
        <v>294</v>
      </c>
      <c r="F5807" s="82">
        <v>33.959212113283321</v>
      </c>
      <c r="G5807" s="81">
        <v>3.7762699059584327E-2</v>
      </c>
      <c r="H5807" s="80">
        <v>1.8881349529792164</v>
      </c>
    </row>
    <row r="5808" spans="2:8" x14ac:dyDescent="0.6">
      <c r="B5808" s="75">
        <v>0</v>
      </c>
      <c r="C5808" s="75" t="str">
        <f t="shared" si="90"/>
        <v>CGM Deep</v>
      </c>
      <c r="D5808" s="97" t="s">
        <v>329</v>
      </c>
      <c r="E5808" s="83" t="s">
        <v>293</v>
      </c>
      <c r="F5808" s="82">
        <v>33.969212113283319</v>
      </c>
      <c r="G5808" s="81">
        <v>1873.8285204276865</v>
      </c>
      <c r="H5808" s="80">
        <v>93691.426021384323</v>
      </c>
    </row>
    <row r="5809" spans="2:8" x14ac:dyDescent="0.6">
      <c r="B5809" s="75">
        <v>0</v>
      </c>
      <c r="C5809" s="75" t="str">
        <f t="shared" si="90"/>
        <v>CGM Deep</v>
      </c>
      <c r="D5809" s="97" t="s">
        <v>329</v>
      </c>
      <c r="E5809" s="83" t="s">
        <v>292</v>
      </c>
      <c r="F5809" s="82">
        <v>38.810528129466647</v>
      </c>
      <c r="G5809" s="81">
        <v>0</v>
      </c>
      <c r="H5809" s="80">
        <v>0</v>
      </c>
    </row>
    <row r="5810" spans="2:8" x14ac:dyDescent="0.6">
      <c r="B5810" s="75">
        <v>0</v>
      </c>
      <c r="C5810" s="75" t="str">
        <f t="shared" si="90"/>
        <v>CGM Deep</v>
      </c>
      <c r="D5810" s="97" t="s">
        <v>329</v>
      </c>
      <c r="E5810" s="83" t="s">
        <v>291</v>
      </c>
      <c r="F5810" s="82">
        <v>38.820528129466645</v>
      </c>
      <c r="G5810" s="81">
        <v>13.963779145873556</v>
      </c>
      <c r="H5810" s="80">
        <v>698.18895729367784</v>
      </c>
    </row>
    <row r="5811" spans="2:8" x14ac:dyDescent="0.6">
      <c r="B5811" s="75">
        <v>0</v>
      </c>
      <c r="C5811" s="75" t="str">
        <f t="shared" si="90"/>
        <v>CGM Deep</v>
      </c>
      <c r="D5811" s="97" t="s">
        <v>329</v>
      </c>
      <c r="E5811" s="83" t="s">
        <v>290</v>
      </c>
      <c r="F5811" s="82">
        <v>43.66184414564998</v>
      </c>
      <c r="G5811" s="81">
        <v>0</v>
      </c>
      <c r="H5811" s="80">
        <v>0</v>
      </c>
    </row>
    <row r="5812" spans="2:8" x14ac:dyDescent="0.6">
      <c r="B5812" s="75">
        <v>0</v>
      </c>
      <c r="C5812" s="75" t="str">
        <f t="shared" si="90"/>
        <v>CGM Deep</v>
      </c>
      <c r="D5812" s="97" t="s">
        <v>329</v>
      </c>
      <c r="E5812" s="83" t="s">
        <v>289</v>
      </c>
      <c r="F5812" s="82">
        <v>43.671844145649978</v>
      </c>
      <c r="G5812" s="81">
        <v>377.44585771432054</v>
      </c>
      <c r="H5812" s="80">
        <v>18872.29288571603</v>
      </c>
    </row>
    <row r="5813" spans="2:8" x14ac:dyDescent="0.6">
      <c r="B5813" s="75">
        <v>0</v>
      </c>
      <c r="C5813" s="75" t="str">
        <f t="shared" si="90"/>
        <v>CGM Deep</v>
      </c>
      <c r="D5813" s="97" t="s">
        <v>329</v>
      </c>
      <c r="E5813" s="83" t="s">
        <v>288</v>
      </c>
      <c r="F5813" s="82">
        <v>48.513160161833312</v>
      </c>
      <c r="G5813" s="81">
        <v>2.253278500300273E-2</v>
      </c>
      <c r="H5813" s="80">
        <v>1.1266392501501366</v>
      </c>
    </row>
    <row r="5814" spans="2:8" x14ac:dyDescent="0.6">
      <c r="B5814" s="75">
        <v>0</v>
      </c>
      <c r="C5814" s="75" t="str">
        <f t="shared" si="90"/>
        <v>CGM Deep</v>
      </c>
      <c r="D5814" s="97" t="s">
        <v>329</v>
      </c>
      <c r="E5814" s="83" t="s">
        <v>287</v>
      </c>
      <c r="F5814" s="82">
        <v>48.52316016183331</v>
      </c>
      <c r="G5814" s="81">
        <v>2776.2721741826199</v>
      </c>
      <c r="H5814" s="80">
        <v>138813.60870913099</v>
      </c>
    </row>
    <row r="5815" spans="2:8" x14ac:dyDescent="0.6">
      <c r="B5815" s="75">
        <v>0</v>
      </c>
      <c r="C5815" s="75" t="str">
        <f t="shared" si="90"/>
        <v>CGM Deep</v>
      </c>
      <c r="D5815" s="97" t="s">
        <v>329</v>
      </c>
      <c r="E5815" s="83" t="s">
        <v>286</v>
      </c>
      <c r="F5815" s="82">
        <v>53.364476178016645</v>
      </c>
      <c r="G5815" s="81">
        <v>0</v>
      </c>
      <c r="H5815" s="80">
        <v>0</v>
      </c>
    </row>
    <row r="5816" spans="2:8" x14ac:dyDescent="0.6">
      <c r="B5816" s="75">
        <v>0</v>
      </c>
      <c r="C5816" s="75" t="str">
        <f t="shared" si="90"/>
        <v>CGM Deep</v>
      </c>
      <c r="D5816" s="97" t="s">
        <v>329</v>
      </c>
      <c r="E5816" s="83" t="s">
        <v>285</v>
      </c>
      <c r="F5816" s="82">
        <v>53.374476178016643</v>
      </c>
      <c r="G5816" s="81">
        <v>1211.424840968677</v>
      </c>
      <c r="H5816" s="80">
        <v>60571.242048433851</v>
      </c>
    </row>
    <row r="5817" spans="2:8" x14ac:dyDescent="0.6">
      <c r="B5817" s="75">
        <v>0</v>
      </c>
      <c r="C5817" s="75" t="str">
        <f t="shared" si="90"/>
        <v>CGM Deep</v>
      </c>
      <c r="D5817" s="97" t="s">
        <v>329</v>
      </c>
      <c r="E5817" s="83" t="s">
        <v>284</v>
      </c>
      <c r="F5817" s="82">
        <v>58.215792194199977</v>
      </c>
      <c r="G5817" s="81">
        <v>1.0438763578257688</v>
      </c>
      <c r="H5817" s="80">
        <v>52.19381789128844</v>
      </c>
    </row>
    <row r="5818" spans="2:8" ht="13.75" thickBot="1" x14ac:dyDescent="0.75">
      <c r="B5818" s="75">
        <v>0</v>
      </c>
      <c r="C5818" s="75" t="str">
        <f t="shared" si="90"/>
        <v>CGM Deep</v>
      </c>
      <c r="D5818" s="98" t="s">
        <v>329</v>
      </c>
      <c r="E5818" s="79" t="s">
        <v>282</v>
      </c>
      <c r="F5818" s="78">
        <v>58.225792194199975</v>
      </c>
      <c r="G5818" s="77">
        <v>169.29156037649281</v>
      </c>
      <c r="H5818" s="76">
        <v>8464.5780188246408</v>
      </c>
    </row>
    <row r="5819" spans="2:8" x14ac:dyDescent="0.6">
      <c r="B5819" s="75">
        <v>0</v>
      </c>
      <c r="C5819" s="75" t="str">
        <f t="shared" si="90"/>
        <v>EGM Shallow</v>
      </c>
      <c r="D5819" s="96" t="s">
        <v>328</v>
      </c>
      <c r="E5819" s="87" t="s">
        <v>320</v>
      </c>
      <c r="F5819" s="86">
        <v>-29.107896097099989</v>
      </c>
      <c r="G5819" s="85">
        <v>0</v>
      </c>
      <c r="H5819" s="84">
        <v>0</v>
      </c>
    </row>
    <row r="5820" spans="2:8" x14ac:dyDescent="0.6">
      <c r="B5820" s="75">
        <v>0</v>
      </c>
      <c r="C5820" s="75" t="str">
        <f t="shared" si="90"/>
        <v>EGM Shallow</v>
      </c>
      <c r="D5820" s="97" t="s">
        <v>328</v>
      </c>
      <c r="E5820" s="83" t="s">
        <v>319</v>
      </c>
      <c r="F5820" s="82">
        <v>-29.097896097099987</v>
      </c>
      <c r="G5820" s="81">
        <v>0</v>
      </c>
      <c r="H5820" s="80">
        <v>0</v>
      </c>
    </row>
    <row r="5821" spans="2:8" x14ac:dyDescent="0.6">
      <c r="B5821" s="75">
        <v>0</v>
      </c>
      <c r="C5821" s="75" t="str">
        <f t="shared" si="90"/>
        <v>EGM Shallow</v>
      </c>
      <c r="D5821" s="97" t="s">
        <v>328</v>
      </c>
      <c r="E5821" s="83" t="s">
        <v>318</v>
      </c>
      <c r="F5821" s="82">
        <v>-24.256580080916656</v>
      </c>
      <c r="G5821" s="81">
        <v>0</v>
      </c>
      <c r="H5821" s="80">
        <v>0</v>
      </c>
    </row>
    <row r="5822" spans="2:8" x14ac:dyDescent="0.6">
      <c r="B5822" s="75">
        <v>0</v>
      </c>
      <c r="C5822" s="75" t="str">
        <f t="shared" si="90"/>
        <v>EGM Shallow</v>
      </c>
      <c r="D5822" s="97" t="s">
        <v>328</v>
      </c>
      <c r="E5822" s="83" t="s">
        <v>317</v>
      </c>
      <c r="F5822" s="82">
        <v>-24.246580080916655</v>
      </c>
      <c r="G5822" s="81">
        <v>0</v>
      </c>
      <c r="H5822" s="80">
        <v>0</v>
      </c>
    </row>
    <row r="5823" spans="2:8" x14ac:dyDescent="0.6">
      <c r="B5823" s="75">
        <v>0</v>
      </c>
      <c r="C5823" s="75" t="str">
        <f t="shared" si="90"/>
        <v>EGM Shallow</v>
      </c>
      <c r="D5823" s="97" t="s">
        <v>328</v>
      </c>
      <c r="E5823" s="83" t="s">
        <v>316</v>
      </c>
      <c r="F5823" s="82">
        <v>-19.405264064733323</v>
      </c>
      <c r="G5823" s="81">
        <v>0</v>
      </c>
      <c r="H5823" s="80">
        <v>0</v>
      </c>
    </row>
    <row r="5824" spans="2:8" x14ac:dyDescent="0.6">
      <c r="B5824" s="75">
        <v>0</v>
      </c>
      <c r="C5824" s="75" t="str">
        <f t="shared" si="90"/>
        <v>EGM Shallow</v>
      </c>
      <c r="D5824" s="97" t="s">
        <v>328</v>
      </c>
      <c r="E5824" s="83" t="s">
        <v>315</v>
      </c>
      <c r="F5824" s="82">
        <v>-19.395264064733322</v>
      </c>
      <c r="G5824" s="81">
        <v>0</v>
      </c>
      <c r="H5824" s="80">
        <v>0</v>
      </c>
    </row>
    <row r="5825" spans="2:8" x14ac:dyDescent="0.6">
      <c r="B5825" s="75">
        <v>0</v>
      </c>
      <c r="C5825" s="75" t="str">
        <f t="shared" si="90"/>
        <v>EGM Shallow</v>
      </c>
      <c r="D5825" s="97" t="s">
        <v>328</v>
      </c>
      <c r="E5825" s="83" t="s">
        <v>314</v>
      </c>
      <c r="F5825" s="82">
        <v>-14.553948048549994</v>
      </c>
      <c r="G5825" s="81">
        <v>0</v>
      </c>
      <c r="H5825" s="80">
        <v>0</v>
      </c>
    </row>
    <row r="5826" spans="2:8" x14ac:dyDescent="0.6">
      <c r="B5826" s="75">
        <v>0</v>
      </c>
      <c r="C5826" s="75" t="str">
        <f t="shared" si="90"/>
        <v>EGM Shallow</v>
      </c>
      <c r="D5826" s="97" t="s">
        <v>328</v>
      </c>
      <c r="E5826" s="83" t="s">
        <v>313</v>
      </c>
      <c r="F5826" s="82">
        <v>-14.543948048549995</v>
      </c>
      <c r="G5826" s="81">
        <v>0</v>
      </c>
      <c r="H5826" s="80">
        <v>0</v>
      </c>
    </row>
    <row r="5827" spans="2:8" x14ac:dyDescent="0.6">
      <c r="B5827" s="75">
        <v>0</v>
      </c>
      <c r="C5827" s="75" t="str">
        <f t="shared" si="90"/>
        <v>EGM Shallow</v>
      </c>
      <c r="D5827" s="97" t="s">
        <v>328</v>
      </c>
      <c r="E5827" s="83" t="s">
        <v>312</v>
      </c>
      <c r="F5827" s="82">
        <v>-9.7026320323666617</v>
      </c>
      <c r="G5827" s="81">
        <v>0</v>
      </c>
      <c r="H5827" s="80">
        <v>0</v>
      </c>
    </row>
    <row r="5828" spans="2:8" x14ac:dyDescent="0.6">
      <c r="B5828" s="75">
        <v>0</v>
      </c>
      <c r="C5828" s="75" t="str">
        <f t="shared" si="90"/>
        <v>EGM Shallow</v>
      </c>
      <c r="D5828" s="97" t="s">
        <v>328</v>
      </c>
      <c r="E5828" s="83" t="s">
        <v>311</v>
      </c>
      <c r="F5828" s="82">
        <v>-9.6926320323666619</v>
      </c>
      <c r="G5828" s="81">
        <v>0</v>
      </c>
      <c r="H5828" s="80">
        <v>0</v>
      </c>
    </row>
    <row r="5829" spans="2:8" x14ac:dyDescent="0.6">
      <c r="B5829" s="75">
        <v>0</v>
      </c>
      <c r="C5829" s="75" t="str">
        <f t="shared" ref="C5829:C5892" si="91">IF(D5829="",C5828,D5829)</f>
        <v>EGM Shallow</v>
      </c>
      <c r="D5829" s="97" t="s">
        <v>328</v>
      </c>
      <c r="E5829" s="83" t="s">
        <v>310</v>
      </c>
      <c r="F5829" s="82">
        <v>-4.8513160161833309</v>
      </c>
      <c r="G5829" s="81">
        <v>0</v>
      </c>
      <c r="H5829" s="80">
        <v>0</v>
      </c>
    </row>
    <row r="5830" spans="2:8" x14ac:dyDescent="0.6">
      <c r="B5830" s="75">
        <v>0</v>
      </c>
      <c r="C5830" s="75" t="str">
        <f t="shared" si="91"/>
        <v>EGM Shallow</v>
      </c>
      <c r="D5830" s="97" t="s">
        <v>328</v>
      </c>
      <c r="E5830" s="83" t="s">
        <v>309</v>
      </c>
      <c r="F5830" s="82">
        <v>-4.8413160161833311</v>
      </c>
      <c r="G5830" s="81">
        <v>0</v>
      </c>
      <c r="H5830" s="80">
        <v>0</v>
      </c>
    </row>
    <row r="5831" spans="2:8" x14ac:dyDescent="0.6">
      <c r="B5831" s="75">
        <v>0</v>
      </c>
      <c r="C5831" s="75" t="str">
        <f t="shared" si="91"/>
        <v>EGM Shallow</v>
      </c>
      <c r="D5831" s="97" t="s">
        <v>328</v>
      </c>
      <c r="E5831" s="83" t="s">
        <v>308</v>
      </c>
      <c r="F5831" s="82">
        <v>0</v>
      </c>
      <c r="G5831" s="81">
        <v>0</v>
      </c>
      <c r="H5831" s="80">
        <v>0</v>
      </c>
    </row>
    <row r="5832" spans="2:8" x14ac:dyDescent="0.6">
      <c r="B5832" s="75">
        <v>0</v>
      </c>
      <c r="C5832" s="75" t="str">
        <f t="shared" si="91"/>
        <v>EGM Shallow</v>
      </c>
      <c r="D5832" s="97" t="s">
        <v>328</v>
      </c>
      <c r="E5832" s="83" t="s">
        <v>307</v>
      </c>
      <c r="F5832" s="82">
        <v>0.01</v>
      </c>
      <c r="G5832" s="81">
        <v>0</v>
      </c>
      <c r="H5832" s="80">
        <v>0</v>
      </c>
    </row>
    <row r="5833" spans="2:8" x14ac:dyDescent="0.6">
      <c r="B5833" s="75">
        <v>0</v>
      </c>
      <c r="C5833" s="75" t="str">
        <f t="shared" si="91"/>
        <v>EGM Shallow</v>
      </c>
      <c r="D5833" s="97" t="s">
        <v>328</v>
      </c>
      <c r="E5833" s="83" t="s">
        <v>306</v>
      </c>
      <c r="F5833" s="82">
        <v>4.8513160161833309</v>
      </c>
      <c r="G5833" s="81">
        <v>0</v>
      </c>
      <c r="H5833" s="80">
        <v>0</v>
      </c>
    </row>
    <row r="5834" spans="2:8" x14ac:dyDescent="0.6">
      <c r="B5834" s="75">
        <v>0</v>
      </c>
      <c r="C5834" s="75" t="str">
        <f t="shared" si="91"/>
        <v>EGM Shallow</v>
      </c>
      <c r="D5834" s="97" t="s">
        <v>328</v>
      </c>
      <c r="E5834" s="83" t="s">
        <v>305</v>
      </c>
      <c r="F5834" s="82">
        <v>4.8613160161833306</v>
      </c>
      <c r="G5834" s="81">
        <v>0</v>
      </c>
      <c r="H5834" s="80">
        <v>0</v>
      </c>
    </row>
    <row r="5835" spans="2:8" x14ac:dyDescent="0.6">
      <c r="B5835" s="75">
        <v>0</v>
      </c>
      <c r="C5835" s="75" t="str">
        <f t="shared" si="91"/>
        <v>EGM Shallow</v>
      </c>
      <c r="D5835" s="97" t="s">
        <v>328</v>
      </c>
      <c r="E5835" s="83" t="s">
        <v>304</v>
      </c>
      <c r="F5835" s="82">
        <v>9.7026320323666617</v>
      </c>
      <c r="G5835" s="81">
        <v>0</v>
      </c>
      <c r="H5835" s="80">
        <v>0</v>
      </c>
    </row>
    <row r="5836" spans="2:8" x14ac:dyDescent="0.6">
      <c r="B5836" s="75">
        <v>0</v>
      </c>
      <c r="C5836" s="75" t="str">
        <f t="shared" si="91"/>
        <v>EGM Shallow</v>
      </c>
      <c r="D5836" s="97" t="s">
        <v>328</v>
      </c>
      <c r="E5836" s="83" t="s">
        <v>303</v>
      </c>
      <c r="F5836" s="82">
        <v>9.7126320323666615</v>
      </c>
      <c r="G5836" s="81">
        <v>0</v>
      </c>
      <c r="H5836" s="80">
        <v>0</v>
      </c>
    </row>
    <row r="5837" spans="2:8" x14ac:dyDescent="0.6">
      <c r="B5837" s="75">
        <v>0</v>
      </c>
      <c r="C5837" s="75" t="str">
        <f t="shared" si="91"/>
        <v>EGM Shallow</v>
      </c>
      <c r="D5837" s="97" t="s">
        <v>328</v>
      </c>
      <c r="E5837" s="83" t="s">
        <v>302</v>
      </c>
      <c r="F5837" s="82">
        <v>14.553948048549994</v>
      </c>
      <c r="G5837" s="81">
        <v>0</v>
      </c>
      <c r="H5837" s="80">
        <v>0</v>
      </c>
    </row>
    <row r="5838" spans="2:8" x14ac:dyDescent="0.6">
      <c r="B5838" s="75">
        <v>0</v>
      </c>
      <c r="C5838" s="75" t="str">
        <f t="shared" si="91"/>
        <v>EGM Shallow</v>
      </c>
      <c r="D5838" s="97" t="s">
        <v>328</v>
      </c>
      <c r="E5838" s="83" t="s">
        <v>301</v>
      </c>
      <c r="F5838" s="82">
        <v>14.563948048549994</v>
      </c>
      <c r="G5838" s="81">
        <v>0</v>
      </c>
      <c r="H5838" s="80">
        <v>0</v>
      </c>
    </row>
    <row r="5839" spans="2:8" x14ac:dyDescent="0.6">
      <c r="B5839" s="75">
        <v>0</v>
      </c>
      <c r="C5839" s="75" t="str">
        <f t="shared" si="91"/>
        <v>EGM Shallow</v>
      </c>
      <c r="D5839" s="97" t="s">
        <v>328</v>
      </c>
      <c r="E5839" s="83" t="s">
        <v>300</v>
      </c>
      <c r="F5839" s="82">
        <v>19.405264064733323</v>
      </c>
      <c r="G5839" s="81">
        <v>0</v>
      </c>
      <c r="H5839" s="80">
        <v>0</v>
      </c>
    </row>
    <row r="5840" spans="2:8" x14ac:dyDescent="0.6">
      <c r="B5840" s="75">
        <v>0</v>
      </c>
      <c r="C5840" s="75" t="str">
        <f t="shared" si="91"/>
        <v>EGM Shallow</v>
      </c>
      <c r="D5840" s="97" t="s">
        <v>328</v>
      </c>
      <c r="E5840" s="83" t="s">
        <v>299</v>
      </c>
      <c r="F5840" s="82">
        <v>19.415264064733325</v>
      </c>
      <c r="G5840" s="81">
        <v>0</v>
      </c>
      <c r="H5840" s="80">
        <v>0</v>
      </c>
    </row>
    <row r="5841" spans="2:8" x14ac:dyDescent="0.6">
      <c r="B5841" s="75">
        <v>0</v>
      </c>
      <c r="C5841" s="75" t="str">
        <f t="shared" si="91"/>
        <v>EGM Shallow</v>
      </c>
      <c r="D5841" s="97" t="s">
        <v>328</v>
      </c>
      <c r="E5841" s="83" t="s">
        <v>298</v>
      </c>
      <c r="F5841" s="82">
        <v>24.256580080916656</v>
      </c>
      <c r="G5841" s="81">
        <v>0</v>
      </c>
      <c r="H5841" s="80">
        <v>0</v>
      </c>
    </row>
    <row r="5842" spans="2:8" x14ac:dyDescent="0.6">
      <c r="B5842" s="75">
        <v>0</v>
      </c>
      <c r="C5842" s="75" t="str">
        <f t="shared" si="91"/>
        <v>EGM Shallow</v>
      </c>
      <c r="D5842" s="97" t="s">
        <v>328</v>
      </c>
      <c r="E5842" s="83" t="s">
        <v>297</v>
      </c>
      <c r="F5842" s="82">
        <v>24.266580080916658</v>
      </c>
      <c r="G5842" s="81">
        <v>102.99941678262566</v>
      </c>
      <c r="H5842" s="80">
        <v>5149.9708391312834</v>
      </c>
    </row>
    <row r="5843" spans="2:8" x14ac:dyDescent="0.6">
      <c r="B5843" s="75">
        <v>0</v>
      </c>
      <c r="C5843" s="75" t="str">
        <f t="shared" si="91"/>
        <v>EGM Shallow</v>
      </c>
      <c r="D5843" s="97" t="s">
        <v>328</v>
      </c>
      <c r="E5843" s="83" t="s">
        <v>296</v>
      </c>
      <c r="F5843" s="82">
        <v>29.107896097099989</v>
      </c>
      <c r="G5843" s="81">
        <v>0</v>
      </c>
      <c r="H5843" s="80">
        <v>0</v>
      </c>
    </row>
    <row r="5844" spans="2:8" x14ac:dyDescent="0.6">
      <c r="B5844" s="75">
        <v>0</v>
      </c>
      <c r="C5844" s="75" t="str">
        <f t="shared" si="91"/>
        <v>EGM Shallow</v>
      </c>
      <c r="D5844" s="97" t="s">
        <v>328</v>
      </c>
      <c r="E5844" s="83" t="s">
        <v>295</v>
      </c>
      <c r="F5844" s="82">
        <v>29.11789609709999</v>
      </c>
      <c r="G5844" s="81">
        <v>0</v>
      </c>
      <c r="H5844" s="80">
        <v>0</v>
      </c>
    </row>
    <row r="5845" spans="2:8" x14ac:dyDescent="0.6">
      <c r="B5845" s="75">
        <v>0</v>
      </c>
      <c r="C5845" s="75" t="str">
        <f t="shared" si="91"/>
        <v>EGM Shallow</v>
      </c>
      <c r="D5845" s="97" t="s">
        <v>328</v>
      </c>
      <c r="E5845" s="83" t="s">
        <v>294</v>
      </c>
      <c r="F5845" s="82">
        <v>33.959212113283321</v>
      </c>
      <c r="G5845" s="81">
        <v>0</v>
      </c>
      <c r="H5845" s="80">
        <v>0</v>
      </c>
    </row>
    <row r="5846" spans="2:8" x14ac:dyDescent="0.6">
      <c r="B5846" s="75">
        <v>0</v>
      </c>
      <c r="C5846" s="75" t="str">
        <f t="shared" si="91"/>
        <v>EGM Shallow</v>
      </c>
      <c r="D5846" s="97" t="s">
        <v>328</v>
      </c>
      <c r="E5846" s="83" t="s">
        <v>293</v>
      </c>
      <c r="F5846" s="82">
        <v>33.969212113283319</v>
      </c>
      <c r="G5846" s="81">
        <v>0</v>
      </c>
      <c r="H5846" s="80">
        <v>0</v>
      </c>
    </row>
    <row r="5847" spans="2:8" x14ac:dyDescent="0.6">
      <c r="B5847" s="75">
        <v>0</v>
      </c>
      <c r="C5847" s="75" t="str">
        <f t="shared" si="91"/>
        <v>EGM Shallow</v>
      </c>
      <c r="D5847" s="97" t="s">
        <v>328</v>
      </c>
      <c r="E5847" s="83" t="s">
        <v>292</v>
      </c>
      <c r="F5847" s="82">
        <v>38.810528129466647</v>
      </c>
      <c r="G5847" s="81">
        <v>0</v>
      </c>
      <c r="H5847" s="80">
        <v>0</v>
      </c>
    </row>
    <row r="5848" spans="2:8" x14ac:dyDescent="0.6">
      <c r="B5848" s="75">
        <v>0</v>
      </c>
      <c r="C5848" s="75" t="str">
        <f t="shared" si="91"/>
        <v>EGM Shallow</v>
      </c>
      <c r="D5848" s="97" t="s">
        <v>328</v>
      </c>
      <c r="E5848" s="83" t="s">
        <v>291</v>
      </c>
      <c r="F5848" s="82">
        <v>38.820528129466645</v>
      </c>
      <c r="G5848" s="81">
        <v>0</v>
      </c>
      <c r="H5848" s="80">
        <v>0</v>
      </c>
    </row>
    <row r="5849" spans="2:8" x14ac:dyDescent="0.6">
      <c r="B5849" s="75">
        <v>0</v>
      </c>
      <c r="C5849" s="75" t="str">
        <f t="shared" si="91"/>
        <v>EGM Shallow</v>
      </c>
      <c r="D5849" s="97" t="s">
        <v>328</v>
      </c>
      <c r="E5849" s="83" t="s">
        <v>290</v>
      </c>
      <c r="F5849" s="82">
        <v>43.66184414564998</v>
      </c>
      <c r="G5849" s="81">
        <v>0</v>
      </c>
      <c r="H5849" s="80">
        <v>0</v>
      </c>
    </row>
    <row r="5850" spans="2:8" x14ac:dyDescent="0.6">
      <c r="B5850" s="75">
        <v>0</v>
      </c>
      <c r="C5850" s="75" t="str">
        <f t="shared" si="91"/>
        <v>EGM Shallow</v>
      </c>
      <c r="D5850" s="97" t="s">
        <v>328</v>
      </c>
      <c r="E5850" s="83" t="s">
        <v>289</v>
      </c>
      <c r="F5850" s="82">
        <v>43.671844145649978</v>
      </c>
      <c r="G5850" s="81">
        <v>0</v>
      </c>
      <c r="H5850" s="80">
        <v>0</v>
      </c>
    </row>
    <row r="5851" spans="2:8" x14ac:dyDescent="0.6">
      <c r="B5851" s="75">
        <v>0</v>
      </c>
      <c r="C5851" s="75" t="str">
        <f t="shared" si="91"/>
        <v>EGM Shallow</v>
      </c>
      <c r="D5851" s="97" t="s">
        <v>328</v>
      </c>
      <c r="E5851" s="83" t="s">
        <v>288</v>
      </c>
      <c r="F5851" s="82">
        <v>48.513160161833312</v>
      </c>
      <c r="G5851" s="81">
        <v>0</v>
      </c>
      <c r="H5851" s="80">
        <v>0</v>
      </c>
    </row>
    <row r="5852" spans="2:8" x14ac:dyDescent="0.6">
      <c r="B5852" s="75">
        <v>0</v>
      </c>
      <c r="C5852" s="75" t="str">
        <f t="shared" si="91"/>
        <v>EGM Shallow</v>
      </c>
      <c r="D5852" s="97" t="s">
        <v>328</v>
      </c>
      <c r="E5852" s="83" t="s">
        <v>287</v>
      </c>
      <c r="F5852" s="82">
        <v>48.52316016183331</v>
      </c>
      <c r="G5852" s="81">
        <v>0</v>
      </c>
      <c r="H5852" s="80">
        <v>0</v>
      </c>
    </row>
    <row r="5853" spans="2:8" x14ac:dyDescent="0.6">
      <c r="B5853" s="75">
        <v>0</v>
      </c>
      <c r="C5853" s="75" t="str">
        <f t="shared" si="91"/>
        <v>EGM Shallow</v>
      </c>
      <c r="D5853" s="97" t="s">
        <v>328</v>
      </c>
      <c r="E5853" s="83" t="s">
        <v>286</v>
      </c>
      <c r="F5853" s="82">
        <v>53.364476178016645</v>
      </c>
      <c r="G5853" s="81">
        <v>0</v>
      </c>
      <c r="H5853" s="80">
        <v>0</v>
      </c>
    </row>
    <row r="5854" spans="2:8" x14ac:dyDescent="0.6">
      <c r="B5854" s="75">
        <v>0</v>
      </c>
      <c r="C5854" s="75" t="str">
        <f t="shared" si="91"/>
        <v>EGM Shallow</v>
      </c>
      <c r="D5854" s="97" t="s">
        <v>328</v>
      </c>
      <c r="E5854" s="83" t="s">
        <v>285</v>
      </c>
      <c r="F5854" s="82">
        <v>53.374476178016643</v>
      </c>
      <c r="G5854" s="81">
        <v>0</v>
      </c>
      <c r="H5854" s="80">
        <v>0</v>
      </c>
    </row>
    <row r="5855" spans="2:8" x14ac:dyDescent="0.6">
      <c r="B5855" s="75">
        <v>0</v>
      </c>
      <c r="C5855" s="75" t="str">
        <f t="shared" si="91"/>
        <v>EGM Shallow</v>
      </c>
      <c r="D5855" s="97" t="s">
        <v>328</v>
      </c>
      <c r="E5855" s="83" t="s">
        <v>284</v>
      </c>
      <c r="F5855" s="82">
        <v>58.215792194199977</v>
      </c>
      <c r="G5855" s="81">
        <v>0</v>
      </c>
      <c r="H5855" s="80">
        <v>0</v>
      </c>
    </row>
    <row r="5856" spans="2:8" ht="13.75" thickBot="1" x14ac:dyDescent="0.75">
      <c r="B5856" s="75">
        <v>0</v>
      </c>
      <c r="C5856" s="75" t="str">
        <f t="shared" si="91"/>
        <v>EGM Shallow</v>
      </c>
      <c r="D5856" s="98" t="s">
        <v>328</v>
      </c>
      <c r="E5856" s="79" t="s">
        <v>282</v>
      </c>
      <c r="F5856" s="78">
        <v>58.225792194199975</v>
      </c>
      <c r="G5856" s="77">
        <v>0</v>
      </c>
      <c r="H5856" s="76">
        <v>0</v>
      </c>
    </row>
    <row r="5857" spans="2:8" x14ac:dyDescent="0.6">
      <c r="B5857" s="75">
        <v>0</v>
      </c>
      <c r="C5857" s="75" t="str">
        <f t="shared" si="91"/>
        <v>EGM Deep</v>
      </c>
      <c r="D5857" s="96" t="s">
        <v>327</v>
      </c>
      <c r="E5857" s="87" t="s">
        <v>320</v>
      </c>
      <c r="F5857" s="86">
        <v>-29.107896097099989</v>
      </c>
      <c r="G5857" s="85">
        <v>0</v>
      </c>
      <c r="H5857" s="84">
        <v>0</v>
      </c>
    </row>
    <row r="5858" spans="2:8" x14ac:dyDescent="0.6">
      <c r="B5858" s="75">
        <v>0</v>
      </c>
      <c r="C5858" s="75" t="str">
        <f t="shared" si="91"/>
        <v>EGM Deep</v>
      </c>
      <c r="D5858" s="97" t="s">
        <v>327</v>
      </c>
      <c r="E5858" s="83" t="s">
        <v>319</v>
      </c>
      <c r="F5858" s="82">
        <v>-29.097896097099987</v>
      </c>
      <c r="G5858" s="81">
        <v>0</v>
      </c>
      <c r="H5858" s="80">
        <v>0</v>
      </c>
    </row>
    <row r="5859" spans="2:8" x14ac:dyDescent="0.6">
      <c r="B5859" s="75">
        <v>0</v>
      </c>
      <c r="C5859" s="75" t="str">
        <f t="shared" si="91"/>
        <v>EGM Deep</v>
      </c>
      <c r="D5859" s="97" t="s">
        <v>327</v>
      </c>
      <c r="E5859" s="83" t="s">
        <v>318</v>
      </c>
      <c r="F5859" s="82">
        <v>-24.256580080916656</v>
      </c>
      <c r="G5859" s="81">
        <v>0</v>
      </c>
      <c r="H5859" s="80">
        <v>0</v>
      </c>
    </row>
    <row r="5860" spans="2:8" x14ac:dyDescent="0.6">
      <c r="B5860" s="75">
        <v>0</v>
      </c>
      <c r="C5860" s="75" t="str">
        <f t="shared" si="91"/>
        <v>EGM Deep</v>
      </c>
      <c r="D5860" s="97" t="s">
        <v>327</v>
      </c>
      <c r="E5860" s="83" t="s">
        <v>317</v>
      </c>
      <c r="F5860" s="82">
        <v>-24.246580080916655</v>
      </c>
      <c r="G5860" s="81">
        <v>0</v>
      </c>
      <c r="H5860" s="80">
        <v>0</v>
      </c>
    </row>
    <row r="5861" spans="2:8" x14ac:dyDescent="0.6">
      <c r="B5861" s="75">
        <v>0</v>
      </c>
      <c r="C5861" s="75" t="str">
        <f t="shared" si="91"/>
        <v>EGM Deep</v>
      </c>
      <c r="D5861" s="97" t="s">
        <v>327</v>
      </c>
      <c r="E5861" s="83" t="s">
        <v>316</v>
      </c>
      <c r="F5861" s="82">
        <v>-19.405264064733323</v>
      </c>
      <c r="G5861" s="81">
        <v>0</v>
      </c>
      <c r="H5861" s="80">
        <v>0</v>
      </c>
    </row>
    <row r="5862" spans="2:8" x14ac:dyDescent="0.6">
      <c r="B5862" s="75">
        <v>0</v>
      </c>
      <c r="C5862" s="75" t="str">
        <f t="shared" si="91"/>
        <v>EGM Deep</v>
      </c>
      <c r="D5862" s="97" t="s">
        <v>327</v>
      </c>
      <c r="E5862" s="83" t="s">
        <v>315</v>
      </c>
      <c r="F5862" s="82">
        <v>-19.395264064733322</v>
      </c>
      <c r="G5862" s="81">
        <v>0</v>
      </c>
      <c r="H5862" s="80">
        <v>0</v>
      </c>
    </row>
    <row r="5863" spans="2:8" x14ac:dyDescent="0.6">
      <c r="B5863" s="75">
        <v>0</v>
      </c>
      <c r="C5863" s="75" t="str">
        <f t="shared" si="91"/>
        <v>EGM Deep</v>
      </c>
      <c r="D5863" s="97" t="s">
        <v>327</v>
      </c>
      <c r="E5863" s="83" t="s">
        <v>314</v>
      </c>
      <c r="F5863" s="82">
        <v>-14.553948048549994</v>
      </c>
      <c r="G5863" s="81">
        <v>0</v>
      </c>
      <c r="H5863" s="80">
        <v>0</v>
      </c>
    </row>
    <row r="5864" spans="2:8" x14ac:dyDescent="0.6">
      <c r="B5864" s="75">
        <v>0</v>
      </c>
      <c r="C5864" s="75" t="str">
        <f t="shared" si="91"/>
        <v>EGM Deep</v>
      </c>
      <c r="D5864" s="97" t="s">
        <v>327</v>
      </c>
      <c r="E5864" s="83" t="s">
        <v>313</v>
      </c>
      <c r="F5864" s="82">
        <v>-14.543948048549995</v>
      </c>
      <c r="G5864" s="81">
        <v>0</v>
      </c>
      <c r="H5864" s="80">
        <v>0</v>
      </c>
    </row>
    <row r="5865" spans="2:8" x14ac:dyDescent="0.6">
      <c r="B5865" s="75">
        <v>0</v>
      </c>
      <c r="C5865" s="75" t="str">
        <f t="shared" si="91"/>
        <v>EGM Deep</v>
      </c>
      <c r="D5865" s="97" t="s">
        <v>327</v>
      </c>
      <c r="E5865" s="83" t="s">
        <v>312</v>
      </c>
      <c r="F5865" s="82">
        <v>-9.7026320323666617</v>
      </c>
      <c r="G5865" s="81">
        <v>0</v>
      </c>
      <c r="H5865" s="80">
        <v>0</v>
      </c>
    </row>
    <row r="5866" spans="2:8" x14ac:dyDescent="0.6">
      <c r="B5866" s="75">
        <v>0</v>
      </c>
      <c r="C5866" s="75" t="str">
        <f t="shared" si="91"/>
        <v>EGM Deep</v>
      </c>
      <c r="D5866" s="97" t="s">
        <v>327</v>
      </c>
      <c r="E5866" s="83" t="s">
        <v>311</v>
      </c>
      <c r="F5866" s="82">
        <v>-9.6926320323666619</v>
      </c>
      <c r="G5866" s="81">
        <v>0</v>
      </c>
      <c r="H5866" s="80">
        <v>0</v>
      </c>
    </row>
    <row r="5867" spans="2:8" x14ac:dyDescent="0.6">
      <c r="B5867" s="75">
        <v>0</v>
      </c>
      <c r="C5867" s="75" t="str">
        <f t="shared" si="91"/>
        <v>EGM Deep</v>
      </c>
      <c r="D5867" s="97" t="s">
        <v>327</v>
      </c>
      <c r="E5867" s="83" t="s">
        <v>310</v>
      </c>
      <c r="F5867" s="82">
        <v>-4.8513160161833309</v>
      </c>
      <c r="G5867" s="81">
        <v>0</v>
      </c>
      <c r="H5867" s="80">
        <v>0</v>
      </c>
    </row>
    <row r="5868" spans="2:8" x14ac:dyDescent="0.6">
      <c r="B5868" s="75">
        <v>0</v>
      </c>
      <c r="C5868" s="75" t="str">
        <f t="shared" si="91"/>
        <v>EGM Deep</v>
      </c>
      <c r="D5868" s="97" t="s">
        <v>327</v>
      </c>
      <c r="E5868" s="83" t="s">
        <v>309</v>
      </c>
      <c r="F5868" s="82">
        <v>-4.8413160161833311</v>
      </c>
      <c r="G5868" s="81">
        <v>0</v>
      </c>
      <c r="H5868" s="80">
        <v>0</v>
      </c>
    </row>
    <row r="5869" spans="2:8" x14ac:dyDescent="0.6">
      <c r="B5869" s="75">
        <v>0</v>
      </c>
      <c r="C5869" s="75" t="str">
        <f t="shared" si="91"/>
        <v>EGM Deep</v>
      </c>
      <c r="D5869" s="97" t="s">
        <v>327</v>
      </c>
      <c r="E5869" s="83" t="s">
        <v>308</v>
      </c>
      <c r="F5869" s="82">
        <v>0</v>
      </c>
      <c r="G5869" s="81">
        <v>0</v>
      </c>
      <c r="H5869" s="80">
        <v>0</v>
      </c>
    </row>
    <row r="5870" spans="2:8" x14ac:dyDescent="0.6">
      <c r="B5870" s="75">
        <v>0</v>
      </c>
      <c r="C5870" s="75" t="str">
        <f t="shared" si="91"/>
        <v>EGM Deep</v>
      </c>
      <c r="D5870" s="97" t="s">
        <v>327</v>
      </c>
      <c r="E5870" s="83" t="s">
        <v>307</v>
      </c>
      <c r="F5870" s="82">
        <v>0.01</v>
      </c>
      <c r="G5870" s="81">
        <v>0</v>
      </c>
      <c r="H5870" s="80">
        <v>0</v>
      </c>
    </row>
    <row r="5871" spans="2:8" x14ac:dyDescent="0.6">
      <c r="B5871" s="75">
        <v>0</v>
      </c>
      <c r="C5871" s="75" t="str">
        <f t="shared" si="91"/>
        <v>EGM Deep</v>
      </c>
      <c r="D5871" s="97" t="s">
        <v>327</v>
      </c>
      <c r="E5871" s="83" t="s">
        <v>306</v>
      </c>
      <c r="F5871" s="82">
        <v>4.8513160161833309</v>
      </c>
      <c r="G5871" s="81">
        <v>0</v>
      </c>
      <c r="H5871" s="80">
        <v>0</v>
      </c>
    </row>
    <row r="5872" spans="2:8" x14ac:dyDescent="0.6">
      <c r="B5872" s="75">
        <v>0</v>
      </c>
      <c r="C5872" s="75" t="str">
        <f t="shared" si="91"/>
        <v>EGM Deep</v>
      </c>
      <c r="D5872" s="97" t="s">
        <v>327</v>
      </c>
      <c r="E5872" s="83" t="s">
        <v>305</v>
      </c>
      <c r="F5872" s="82">
        <v>4.8613160161833306</v>
      </c>
      <c r="G5872" s="81">
        <v>0</v>
      </c>
      <c r="H5872" s="80">
        <v>0</v>
      </c>
    </row>
    <row r="5873" spans="2:8" x14ac:dyDescent="0.6">
      <c r="B5873" s="75">
        <v>0</v>
      </c>
      <c r="C5873" s="75" t="str">
        <f t="shared" si="91"/>
        <v>EGM Deep</v>
      </c>
      <c r="D5873" s="97" t="s">
        <v>327</v>
      </c>
      <c r="E5873" s="83" t="s">
        <v>304</v>
      </c>
      <c r="F5873" s="82">
        <v>9.7026320323666617</v>
      </c>
      <c r="G5873" s="81">
        <v>0</v>
      </c>
      <c r="H5873" s="80">
        <v>0</v>
      </c>
    </row>
    <row r="5874" spans="2:8" x14ac:dyDescent="0.6">
      <c r="B5874" s="75">
        <v>0</v>
      </c>
      <c r="C5874" s="75" t="str">
        <f t="shared" si="91"/>
        <v>EGM Deep</v>
      </c>
      <c r="D5874" s="97" t="s">
        <v>327</v>
      </c>
      <c r="E5874" s="83" t="s">
        <v>303</v>
      </c>
      <c r="F5874" s="82">
        <v>9.7126320323666615</v>
      </c>
      <c r="G5874" s="81">
        <v>1.1371580585605383</v>
      </c>
      <c r="H5874" s="80">
        <v>56.85790292802691</v>
      </c>
    </row>
    <row r="5875" spans="2:8" x14ac:dyDescent="0.6">
      <c r="B5875" s="75">
        <v>0</v>
      </c>
      <c r="C5875" s="75" t="str">
        <f t="shared" si="91"/>
        <v>EGM Deep</v>
      </c>
      <c r="D5875" s="97" t="s">
        <v>327</v>
      </c>
      <c r="E5875" s="83" t="s">
        <v>302</v>
      </c>
      <c r="F5875" s="82">
        <v>14.553948048549994</v>
      </c>
      <c r="G5875" s="81">
        <v>0</v>
      </c>
      <c r="H5875" s="80">
        <v>0</v>
      </c>
    </row>
    <row r="5876" spans="2:8" x14ac:dyDescent="0.6">
      <c r="B5876" s="75">
        <v>0</v>
      </c>
      <c r="C5876" s="75" t="str">
        <f t="shared" si="91"/>
        <v>EGM Deep</v>
      </c>
      <c r="D5876" s="97" t="s">
        <v>327</v>
      </c>
      <c r="E5876" s="83" t="s">
        <v>301</v>
      </c>
      <c r="F5876" s="82">
        <v>14.563948048549994</v>
      </c>
      <c r="G5876" s="81">
        <v>0</v>
      </c>
      <c r="H5876" s="80">
        <v>0</v>
      </c>
    </row>
    <row r="5877" spans="2:8" x14ac:dyDescent="0.6">
      <c r="B5877" s="75">
        <v>0</v>
      </c>
      <c r="C5877" s="75" t="str">
        <f t="shared" si="91"/>
        <v>EGM Deep</v>
      </c>
      <c r="D5877" s="97" t="s">
        <v>327</v>
      </c>
      <c r="E5877" s="83" t="s">
        <v>300</v>
      </c>
      <c r="F5877" s="82">
        <v>19.405264064733323</v>
      </c>
      <c r="G5877" s="81">
        <v>0</v>
      </c>
      <c r="H5877" s="80">
        <v>0</v>
      </c>
    </row>
    <row r="5878" spans="2:8" x14ac:dyDescent="0.6">
      <c r="B5878" s="75">
        <v>0</v>
      </c>
      <c r="C5878" s="75" t="str">
        <f t="shared" si="91"/>
        <v>EGM Deep</v>
      </c>
      <c r="D5878" s="97" t="s">
        <v>327</v>
      </c>
      <c r="E5878" s="83" t="s">
        <v>299</v>
      </c>
      <c r="F5878" s="82">
        <v>19.415264064733325</v>
      </c>
      <c r="G5878" s="81">
        <v>0.24896057544722425</v>
      </c>
      <c r="H5878" s="80">
        <v>12.448028772361212</v>
      </c>
    </row>
    <row r="5879" spans="2:8" x14ac:dyDescent="0.6">
      <c r="B5879" s="75">
        <v>0</v>
      </c>
      <c r="C5879" s="75" t="str">
        <f t="shared" si="91"/>
        <v>EGM Deep</v>
      </c>
      <c r="D5879" s="97" t="s">
        <v>327</v>
      </c>
      <c r="E5879" s="83" t="s">
        <v>298</v>
      </c>
      <c r="F5879" s="82">
        <v>24.256580080916656</v>
      </c>
      <c r="G5879" s="81">
        <v>0</v>
      </c>
      <c r="H5879" s="80">
        <v>0</v>
      </c>
    </row>
    <row r="5880" spans="2:8" x14ac:dyDescent="0.6">
      <c r="B5880" s="75">
        <v>0</v>
      </c>
      <c r="C5880" s="75" t="str">
        <f t="shared" si="91"/>
        <v>EGM Deep</v>
      </c>
      <c r="D5880" s="97" t="s">
        <v>327</v>
      </c>
      <c r="E5880" s="83" t="s">
        <v>297</v>
      </c>
      <c r="F5880" s="82">
        <v>24.266580080916658</v>
      </c>
      <c r="G5880" s="81">
        <v>206.42343606713646</v>
      </c>
      <c r="H5880" s="80">
        <v>10321.171803356823</v>
      </c>
    </row>
    <row r="5881" spans="2:8" x14ac:dyDescent="0.6">
      <c r="B5881" s="75">
        <v>0</v>
      </c>
      <c r="C5881" s="75" t="str">
        <f t="shared" si="91"/>
        <v>EGM Deep</v>
      </c>
      <c r="D5881" s="97" t="s">
        <v>327</v>
      </c>
      <c r="E5881" s="83" t="s">
        <v>296</v>
      </c>
      <c r="F5881" s="82">
        <v>29.107896097099989</v>
      </c>
      <c r="G5881" s="81">
        <v>0</v>
      </c>
      <c r="H5881" s="80">
        <v>0</v>
      </c>
    </row>
    <row r="5882" spans="2:8" x14ac:dyDescent="0.6">
      <c r="B5882" s="75">
        <v>0</v>
      </c>
      <c r="C5882" s="75" t="str">
        <f t="shared" si="91"/>
        <v>EGM Deep</v>
      </c>
      <c r="D5882" s="97" t="s">
        <v>327</v>
      </c>
      <c r="E5882" s="83" t="s">
        <v>295</v>
      </c>
      <c r="F5882" s="82">
        <v>29.11789609709999</v>
      </c>
      <c r="G5882" s="81">
        <v>536.43874375858661</v>
      </c>
      <c r="H5882" s="80">
        <v>26821.937187929332</v>
      </c>
    </row>
    <row r="5883" spans="2:8" x14ac:dyDescent="0.6">
      <c r="B5883" s="75">
        <v>0</v>
      </c>
      <c r="C5883" s="75" t="str">
        <f t="shared" si="91"/>
        <v>EGM Deep</v>
      </c>
      <c r="D5883" s="97" t="s">
        <v>327</v>
      </c>
      <c r="E5883" s="83" t="s">
        <v>294</v>
      </c>
      <c r="F5883" s="82">
        <v>33.959212113283321</v>
      </c>
      <c r="G5883" s="81">
        <v>0</v>
      </c>
      <c r="H5883" s="80">
        <v>0</v>
      </c>
    </row>
    <row r="5884" spans="2:8" x14ac:dyDescent="0.6">
      <c r="B5884" s="75">
        <v>0</v>
      </c>
      <c r="C5884" s="75" t="str">
        <f t="shared" si="91"/>
        <v>EGM Deep</v>
      </c>
      <c r="D5884" s="97" t="s">
        <v>327</v>
      </c>
      <c r="E5884" s="83" t="s">
        <v>293</v>
      </c>
      <c r="F5884" s="82">
        <v>33.969212113283319</v>
      </c>
      <c r="G5884" s="81">
        <v>297.34919424305866</v>
      </c>
      <c r="H5884" s="80">
        <v>14867.459712152933</v>
      </c>
    </row>
    <row r="5885" spans="2:8" x14ac:dyDescent="0.6">
      <c r="B5885" s="75">
        <v>0</v>
      </c>
      <c r="C5885" s="75" t="str">
        <f t="shared" si="91"/>
        <v>EGM Deep</v>
      </c>
      <c r="D5885" s="97" t="s">
        <v>327</v>
      </c>
      <c r="E5885" s="83" t="s">
        <v>292</v>
      </c>
      <c r="F5885" s="82">
        <v>38.810528129466647</v>
      </c>
      <c r="G5885" s="81">
        <v>0</v>
      </c>
      <c r="H5885" s="80">
        <v>0</v>
      </c>
    </row>
    <row r="5886" spans="2:8" x14ac:dyDescent="0.6">
      <c r="B5886" s="75">
        <v>0</v>
      </c>
      <c r="C5886" s="75" t="str">
        <f t="shared" si="91"/>
        <v>EGM Deep</v>
      </c>
      <c r="D5886" s="97" t="s">
        <v>327</v>
      </c>
      <c r="E5886" s="83" t="s">
        <v>291</v>
      </c>
      <c r="F5886" s="82">
        <v>38.820528129466645</v>
      </c>
      <c r="G5886" s="81">
        <v>146.00283182811194</v>
      </c>
      <c r="H5886" s="80">
        <v>7300.141591405596</v>
      </c>
    </row>
    <row r="5887" spans="2:8" x14ac:dyDescent="0.6">
      <c r="B5887" s="75">
        <v>0</v>
      </c>
      <c r="C5887" s="75" t="str">
        <f t="shared" si="91"/>
        <v>EGM Deep</v>
      </c>
      <c r="D5887" s="97" t="s">
        <v>327</v>
      </c>
      <c r="E5887" s="83" t="s">
        <v>290</v>
      </c>
      <c r="F5887" s="82">
        <v>43.66184414564998</v>
      </c>
      <c r="G5887" s="81">
        <v>0</v>
      </c>
      <c r="H5887" s="80">
        <v>0</v>
      </c>
    </row>
    <row r="5888" spans="2:8" x14ac:dyDescent="0.6">
      <c r="B5888" s="75">
        <v>0</v>
      </c>
      <c r="C5888" s="75" t="str">
        <f t="shared" si="91"/>
        <v>EGM Deep</v>
      </c>
      <c r="D5888" s="97" t="s">
        <v>327</v>
      </c>
      <c r="E5888" s="83" t="s">
        <v>289</v>
      </c>
      <c r="F5888" s="82">
        <v>43.671844145649978</v>
      </c>
      <c r="G5888" s="81">
        <v>17.226656036210542</v>
      </c>
      <c r="H5888" s="80">
        <v>861.33280181052703</v>
      </c>
    </row>
    <row r="5889" spans="2:8" x14ac:dyDescent="0.6">
      <c r="B5889" s="75">
        <v>0</v>
      </c>
      <c r="C5889" s="75" t="str">
        <f t="shared" si="91"/>
        <v>EGM Deep</v>
      </c>
      <c r="D5889" s="97" t="s">
        <v>327</v>
      </c>
      <c r="E5889" s="83" t="s">
        <v>288</v>
      </c>
      <c r="F5889" s="82">
        <v>48.513160161833312</v>
      </c>
      <c r="G5889" s="81">
        <v>0</v>
      </c>
      <c r="H5889" s="80">
        <v>0</v>
      </c>
    </row>
    <row r="5890" spans="2:8" x14ac:dyDescent="0.6">
      <c r="B5890" s="75">
        <v>0</v>
      </c>
      <c r="C5890" s="75" t="str">
        <f t="shared" si="91"/>
        <v>EGM Deep</v>
      </c>
      <c r="D5890" s="97" t="s">
        <v>327</v>
      </c>
      <c r="E5890" s="83" t="s">
        <v>287</v>
      </c>
      <c r="F5890" s="82">
        <v>48.52316016183331</v>
      </c>
      <c r="G5890" s="81">
        <v>194.8849924275348</v>
      </c>
      <c r="H5890" s="80">
        <v>9744.2496213767408</v>
      </c>
    </row>
    <row r="5891" spans="2:8" x14ac:dyDescent="0.6">
      <c r="B5891" s="75">
        <v>0</v>
      </c>
      <c r="C5891" s="75" t="str">
        <f t="shared" si="91"/>
        <v>EGM Deep</v>
      </c>
      <c r="D5891" s="97" t="s">
        <v>327</v>
      </c>
      <c r="E5891" s="83" t="s">
        <v>286</v>
      </c>
      <c r="F5891" s="82">
        <v>53.364476178016645</v>
      </c>
      <c r="G5891" s="81">
        <v>0</v>
      </c>
      <c r="H5891" s="80">
        <v>0</v>
      </c>
    </row>
    <row r="5892" spans="2:8" x14ac:dyDescent="0.6">
      <c r="B5892" s="75">
        <v>0</v>
      </c>
      <c r="C5892" s="75" t="str">
        <f t="shared" si="91"/>
        <v>EGM Deep</v>
      </c>
      <c r="D5892" s="97" t="s">
        <v>327</v>
      </c>
      <c r="E5892" s="83" t="s">
        <v>285</v>
      </c>
      <c r="F5892" s="82">
        <v>53.374476178016643</v>
      </c>
      <c r="G5892" s="81">
        <v>9.4599446328135994E-2</v>
      </c>
      <c r="H5892" s="80">
        <v>4.7299723164067995</v>
      </c>
    </row>
    <row r="5893" spans="2:8" x14ac:dyDescent="0.6">
      <c r="B5893" s="75">
        <v>0</v>
      </c>
      <c r="C5893" s="75" t="str">
        <f t="shared" ref="C5893:C5956" si="92">IF(D5893="",C5892,D5893)</f>
        <v>EGM Deep</v>
      </c>
      <c r="D5893" s="97" t="s">
        <v>327</v>
      </c>
      <c r="E5893" s="83" t="s">
        <v>284</v>
      </c>
      <c r="F5893" s="82">
        <v>58.215792194199977</v>
      </c>
      <c r="G5893" s="81">
        <v>0</v>
      </c>
      <c r="H5893" s="80">
        <v>0</v>
      </c>
    </row>
    <row r="5894" spans="2:8" ht="13.75" thickBot="1" x14ac:dyDescent="0.75">
      <c r="B5894" s="75">
        <v>0</v>
      </c>
      <c r="C5894" s="75" t="str">
        <f t="shared" si="92"/>
        <v>EGM Deep</v>
      </c>
      <c r="D5894" s="98" t="s">
        <v>327</v>
      </c>
      <c r="E5894" s="79" t="s">
        <v>282</v>
      </c>
      <c r="F5894" s="78">
        <v>58.225792194199975</v>
      </c>
      <c r="G5894" s="77">
        <v>0</v>
      </c>
      <c r="H5894" s="76">
        <v>0</v>
      </c>
    </row>
    <row r="5895" spans="2:8" x14ac:dyDescent="0.6">
      <c r="B5895" s="75" t="s">
        <v>190</v>
      </c>
      <c r="C5895" s="75" t="str">
        <f t="shared" si="92"/>
        <v>Virginia Offshore Atlantic Coast Basin</v>
      </c>
      <c r="D5895" s="96" t="s">
        <v>326</v>
      </c>
      <c r="E5895" s="87" t="s">
        <v>320</v>
      </c>
      <c r="F5895" s="86">
        <v>-29.107896097099989</v>
      </c>
      <c r="G5895" s="85">
        <v>0</v>
      </c>
      <c r="H5895" s="84">
        <v>0</v>
      </c>
    </row>
    <row r="5896" spans="2:8" x14ac:dyDescent="0.6">
      <c r="B5896" s="75" t="s">
        <v>190</v>
      </c>
      <c r="C5896" s="75" t="str">
        <f t="shared" si="92"/>
        <v>Virginia Offshore Atlantic Coast Basin</v>
      </c>
      <c r="D5896" s="97" t="s">
        <v>326</v>
      </c>
      <c r="E5896" s="83" t="s">
        <v>319</v>
      </c>
      <c r="F5896" s="82">
        <v>-29.097896097099987</v>
      </c>
      <c r="G5896" s="81">
        <v>0</v>
      </c>
      <c r="H5896" s="80">
        <v>0</v>
      </c>
    </row>
    <row r="5897" spans="2:8" x14ac:dyDescent="0.6">
      <c r="B5897" s="75" t="s">
        <v>190</v>
      </c>
      <c r="C5897" s="75" t="str">
        <f t="shared" si="92"/>
        <v>Virginia Offshore Atlantic Coast Basin</v>
      </c>
      <c r="D5897" s="97" t="s">
        <v>326</v>
      </c>
      <c r="E5897" s="83" t="s">
        <v>318</v>
      </c>
      <c r="F5897" s="82">
        <v>-24.256580080916656</v>
      </c>
      <c r="G5897" s="81">
        <v>0</v>
      </c>
      <c r="H5897" s="80">
        <v>0</v>
      </c>
    </row>
    <row r="5898" spans="2:8" x14ac:dyDescent="0.6">
      <c r="B5898" s="75" t="s">
        <v>190</v>
      </c>
      <c r="C5898" s="75" t="str">
        <f t="shared" si="92"/>
        <v>Virginia Offshore Atlantic Coast Basin</v>
      </c>
      <c r="D5898" s="97" t="s">
        <v>326</v>
      </c>
      <c r="E5898" s="83" t="s">
        <v>317</v>
      </c>
      <c r="F5898" s="82">
        <v>-24.246580080916655</v>
      </c>
      <c r="G5898" s="81">
        <v>0</v>
      </c>
      <c r="H5898" s="80">
        <v>0</v>
      </c>
    </row>
    <row r="5899" spans="2:8" x14ac:dyDescent="0.6">
      <c r="B5899" s="75" t="s">
        <v>190</v>
      </c>
      <c r="C5899" s="75" t="str">
        <f t="shared" si="92"/>
        <v>Virginia Offshore Atlantic Coast Basin</v>
      </c>
      <c r="D5899" s="97" t="s">
        <v>326</v>
      </c>
      <c r="E5899" s="83" t="s">
        <v>316</v>
      </c>
      <c r="F5899" s="82">
        <v>-19.405264064733323</v>
      </c>
      <c r="G5899" s="81">
        <v>0</v>
      </c>
      <c r="H5899" s="80">
        <v>0</v>
      </c>
    </row>
    <row r="5900" spans="2:8" x14ac:dyDescent="0.6">
      <c r="B5900" s="75" t="s">
        <v>190</v>
      </c>
      <c r="C5900" s="75" t="str">
        <f t="shared" si="92"/>
        <v>Virginia Offshore Atlantic Coast Basin</v>
      </c>
      <c r="D5900" s="97" t="s">
        <v>326</v>
      </c>
      <c r="E5900" s="83" t="s">
        <v>315</v>
      </c>
      <c r="F5900" s="82">
        <v>-19.395264064733322</v>
      </c>
      <c r="G5900" s="81">
        <v>0</v>
      </c>
      <c r="H5900" s="80">
        <v>0</v>
      </c>
    </row>
    <row r="5901" spans="2:8" x14ac:dyDescent="0.6">
      <c r="B5901" s="75" t="s">
        <v>190</v>
      </c>
      <c r="C5901" s="75" t="str">
        <f t="shared" si="92"/>
        <v>Virginia Offshore Atlantic Coast Basin</v>
      </c>
      <c r="D5901" s="97" t="s">
        <v>326</v>
      </c>
      <c r="E5901" s="83" t="s">
        <v>314</v>
      </c>
      <c r="F5901" s="82">
        <v>-14.553948048549994</v>
      </c>
      <c r="G5901" s="81">
        <v>0</v>
      </c>
      <c r="H5901" s="80">
        <v>0</v>
      </c>
    </row>
    <row r="5902" spans="2:8" x14ac:dyDescent="0.6">
      <c r="B5902" s="75" t="s">
        <v>190</v>
      </c>
      <c r="C5902" s="75" t="str">
        <f t="shared" si="92"/>
        <v>Virginia Offshore Atlantic Coast Basin</v>
      </c>
      <c r="D5902" s="97" t="s">
        <v>326</v>
      </c>
      <c r="E5902" s="83" t="s">
        <v>313</v>
      </c>
      <c r="F5902" s="82">
        <v>-14.543948048549995</v>
      </c>
      <c r="G5902" s="81">
        <v>0</v>
      </c>
      <c r="H5902" s="80">
        <v>0</v>
      </c>
    </row>
    <row r="5903" spans="2:8" x14ac:dyDescent="0.6">
      <c r="B5903" s="75" t="s">
        <v>190</v>
      </c>
      <c r="C5903" s="75" t="str">
        <f t="shared" si="92"/>
        <v>Virginia Offshore Atlantic Coast Basin</v>
      </c>
      <c r="D5903" s="97" t="s">
        <v>326</v>
      </c>
      <c r="E5903" s="83" t="s">
        <v>312</v>
      </c>
      <c r="F5903" s="82">
        <v>-9.7026320323666617</v>
      </c>
      <c r="G5903" s="81">
        <v>0</v>
      </c>
      <c r="H5903" s="80">
        <v>0</v>
      </c>
    </row>
    <row r="5904" spans="2:8" x14ac:dyDescent="0.6">
      <c r="B5904" s="75" t="s">
        <v>190</v>
      </c>
      <c r="C5904" s="75" t="str">
        <f t="shared" si="92"/>
        <v>Virginia Offshore Atlantic Coast Basin</v>
      </c>
      <c r="D5904" s="97" t="s">
        <v>326</v>
      </c>
      <c r="E5904" s="83" t="s">
        <v>311</v>
      </c>
      <c r="F5904" s="82">
        <v>-9.6926320323666619</v>
      </c>
      <c r="G5904" s="81">
        <v>0</v>
      </c>
      <c r="H5904" s="80">
        <v>0</v>
      </c>
    </row>
    <row r="5905" spans="2:8" x14ac:dyDescent="0.6">
      <c r="B5905" s="75" t="s">
        <v>190</v>
      </c>
      <c r="C5905" s="75" t="str">
        <f t="shared" si="92"/>
        <v>Virginia Offshore Atlantic Coast Basin</v>
      </c>
      <c r="D5905" s="97" t="s">
        <v>326</v>
      </c>
      <c r="E5905" s="83" t="s">
        <v>310</v>
      </c>
      <c r="F5905" s="82">
        <v>-4.8513160161833309</v>
      </c>
      <c r="G5905" s="81">
        <v>0</v>
      </c>
      <c r="H5905" s="80">
        <v>0</v>
      </c>
    </row>
    <row r="5906" spans="2:8" x14ac:dyDescent="0.6">
      <c r="B5906" s="75" t="s">
        <v>190</v>
      </c>
      <c r="C5906" s="75" t="str">
        <f t="shared" si="92"/>
        <v>Virginia Offshore Atlantic Coast Basin</v>
      </c>
      <c r="D5906" s="97" t="s">
        <v>326</v>
      </c>
      <c r="E5906" s="83" t="s">
        <v>309</v>
      </c>
      <c r="F5906" s="82">
        <v>-4.8413160161833311</v>
      </c>
      <c r="G5906" s="81">
        <v>0</v>
      </c>
      <c r="H5906" s="80">
        <v>0</v>
      </c>
    </row>
    <row r="5907" spans="2:8" x14ac:dyDescent="0.6">
      <c r="B5907" s="75" t="s">
        <v>190</v>
      </c>
      <c r="C5907" s="75" t="str">
        <f t="shared" si="92"/>
        <v>Virginia Offshore Atlantic Coast Basin</v>
      </c>
      <c r="D5907" s="97" t="s">
        <v>326</v>
      </c>
      <c r="E5907" s="83" t="s">
        <v>308</v>
      </c>
      <c r="F5907" s="82">
        <v>0</v>
      </c>
      <c r="G5907" s="81">
        <v>0</v>
      </c>
      <c r="H5907" s="80">
        <v>0</v>
      </c>
    </row>
    <row r="5908" spans="2:8" x14ac:dyDescent="0.6">
      <c r="B5908" s="75" t="s">
        <v>190</v>
      </c>
      <c r="C5908" s="75" t="str">
        <f t="shared" si="92"/>
        <v>Virginia Offshore Atlantic Coast Basin</v>
      </c>
      <c r="D5908" s="97" t="s">
        <v>326</v>
      </c>
      <c r="E5908" s="83" t="s">
        <v>307</v>
      </c>
      <c r="F5908" s="82">
        <v>0.01</v>
      </c>
      <c r="G5908" s="81">
        <v>0</v>
      </c>
      <c r="H5908" s="80">
        <v>0</v>
      </c>
    </row>
    <row r="5909" spans="2:8" x14ac:dyDescent="0.6">
      <c r="B5909" s="75" t="s">
        <v>190</v>
      </c>
      <c r="C5909" s="75" t="str">
        <f t="shared" si="92"/>
        <v>Virginia Offshore Atlantic Coast Basin</v>
      </c>
      <c r="D5909" s="97" t="s">
        <v>326</v>
      </c>
      <c r="E5909" s="83" t="s">
        <v>306</v>
      </c>
      <c r="F5909" s="82">
        <v>4.8513160161833309</v>
      </c>
      <c r="G5909" s="81">
        <v>0</v>
      </c>
      <c r="H5909" s="80">
        <v>0</v>
      </c>
    </row>
    <row r="5910" spans="2:8" x14ac:dyDescent="0.6">
      <c r="B5910" s="75" t="s">
        <v>190</v>
      </c>
      <c r="C5910" s="75" t="str">
        <f t="shared" si="92"/>
        <v>Virginia Offshore Atlantic Coast Basin</v>
      </c>
      <c r="D5910" s="97" t="s">
        <v>326</v>
      </c>
      <c r="E5910" s="83" t="s">
        <v>305</v>
      </c>
      <c r="F5910" s="82">
        <v>4.8613160161833306</v>
      </c>
      <c r="G5910" s="81">
        <v>0</v>
      </c>
      <c r="H5910" s="80">
        <v>0</v>
      </c>
    </row>
    <row r="5911" spans="2:8" x14ac:dyDescent="0.6">
      <c r="B5911" s="75" t="s">
        <v>190</v>
      </c>
      <c r="C5911" s="75" t="str">
        <f t="shared" si="92"/>
        <v>Virginia Offshore Atlantic Coast Basin</v>
      </c>
      <c r="D5911" s="97" t="s">
        <v>326</v>
      </c>
      <c r="E5911" s="83" t="s">
        <v>304</v>
      </c>
      <c r="F5911" s="82">
        <v>9.7026320323666617</v>
      </c>
      <c r="G5911" s="81">
        <v>0</v>
      </c>
      <c r="H5911" s="80">
        <v>0</v>
      </c>
    </row>
    <row r="5912" spans="2:8" x14ac:dyDescent="0.6">
      <c r="B5912" s="75" t="s">
        <v>190</v>
      </c>
      <c r="C5912" s="75" t="str">
        <f t="shared" si="92"/>
        <v>Virginia Offshore Atlantic Coast Basin</v>
      </c>
      <c r="D5912" s="97" t="s">
        <v>326</v>
      </c>
      <c r="E5912" s="83" t="s">
        <v>303</v>
      </c>
      <c r="F5912" s="82">
        <v>9.7126320323666615</v>
      </c>
      <c r="G5912" s="81">
        <v>0.81841762375872773</v>
      </c>
      <c r="H5912" s="80">
        <v>40.920881187936388</v>
      </c>
    </row>
    <row r="5913" spans="2:8" x14ac:dyDescent="0.6">
      <c r="B5913" s="75" t="s">
        <v>190</v>
      </c>
      <c r="C5913" s="75" t="str">
        <f t="shared" si="92"/>
        <v>Virginia Offshore Atlantic Coast Basin</v>
      </c>
      <c r="D5913" s="97" t="s">
        <v>326</v>
      </c>
      <c r="E5913" s="83" t="s">
        <v>302</v>
      </c>
      <c r="F5913" s="82">
        <v>14.553948048549994</v>
      </c>
      <c r="G5913" s="81">
        <v>0</v>
      </c>
      <c r="H5913" s="80">
        <v>0</v>
      </c>
    </row>
    <row r="5914" spans="2:8" x14ac:dyDescent="0.6">
      <c r="B5914" s="75" t="s">
        <v>190</v>
      </c>
      <c r="C5914" s="75" t="str">
        <f t="shared" si="92"/>
        <v>Virginia Offshore Atlantic Coast Basin</v>
      </c>
      <c r="D5914" s="97" t="s">
        <v>326</v>
      </c>
      <c r="E5914" s="83" t="s">
        <v>301</v>
      </c>
      <c r="F5914" s="82">
        <v>14.563948048549994</v>
      </c>
      <c r="G5914" s="81">
        <v>2.9489692943100767</v>
      </c>
      <c r="H5914" s="80">
        <v>147.44846471550383</v>
      </c>
    </row>
    <row r="5915" spans="2:8" x14ac:dyDescent="0.6">
      <c r="B5915" s="75" t="s">
        <v>190</v>
      </c>
      <c r="C5915" s="75" t="str">
        <f t="shared" si="92"/>
        <v>Virginia Offshore Atlantic Coast Basin</v>
      </c>
      <c r="D5915" s="97" t="s">
        <v>326</v>
      </c>
      <c r="E5915" s="83" t="s">
        <v>300</v>
      </c>
      <c r="F5915" s="82">
        <v>19.405264064733323</v>
      </c>
      <c r="G5915" s="81">
        <v>0</v>
      </c>
      <c r="H5915" s="80">
        <v>0</v>
      </c>
    </row>
    <row r="5916" spans="2:8" x14ac:dyDescent="0.6">
      <c r="B5916" s="75" t="s">
        <v>190</v>
      </c>
      <c r="C5916" s="75" t="str">
        <f t="shared" si="92"/>
        <v>Virginia Offshore Atlantic Coast Basin</v>
      </c>
      <c r="D5916" s="97" t="s">
        <v>326</v>
      </c>
      <c r="E5916" s="83" t="s">
        <v>299</v>
      </c>
      <c r="F5916" s="82">
        <v>19.415264064733325</v>
      </c>
      <c r="G5916" s="81">
        <v>0.39880324128754085</v>
      </c>
      <c r="H5916" s="80">
        <v>19.940162064377041</v>
      </c>
    </row>
    <row r="5917" spans="2:8" x14ac:dyDescent="0.6">
      <c r="B5917" s="75" t="s">
        <v>190</v>
      </c>
      <c r="C5917" s="75" t="str">
        <f t="shared" si="92"/>
        <v>Virginia Offshore Atlantic Coast Basin</v>
      </c>
      <c r="D5917" s="97" t="s">
        <v>326</v>
      </c>
      <c r="E5917" s="83" t="s">
        <v>298</v>
      </c>
      <c r="F5917" s="82">
        <v>24.256580080916656</v>
      </c>
      <c r="G5917" s="81">
        <v>0</v>
      </c>
      <c r="H5917" s="80">
        <v>0</v>
      </c>
    </row>
    <row r="5918" spans="2:8" x14ac:dyDescent="0.6">
      <c r="B5918" s="75" t="s">
        <v>190</v>
      </c>
      <c r="C5918" s="75" t="str">
        <f t="shared" si="92"/>
        <v>Virginia Offshore Atlantic Coast Basin</v>
      </c>
      <c r="D5918" s="97" t="s">
        <v>326</v>
      </c>
      <c r="E5918" s="83" t="s">
        <v>297</v>
      </c>
      <c r="F5918" s="82">
        <v>24.266580080916658</v>
      </c>
      <c r="G5918" s="81">
        <v>0</v>
      </c>
      <c r="H5918" s="80">
        <v>0</v>
      </c>
    </row>
    <row r="5919" spans="2:8" x14ac:dyDescent="0.6">
      <c r="B5919" s="75" t="s">
        <v>190</v>
      </c>
      <c r="C5919" s="75" t="str">
        <f t="shared" si="92"/>
        <v>Virginia Offshore Atlantic Coast Basin</v>
      </c>
      <c r="D5919" s="97" t="s">
        <v>326</v>
      </c>
      <c r="E5919" s="83" t="s">
        <v>296</v>
      </c>
      <c r="F5919" s="82">
        <v>29.107896097099989</v>
      </c>
      <c r="G5919" s="81">
        <v>0</v>
      </c>
      <c r="H5919" s="80">
        <v>0</v>
      </c>
    </row>
    <row r="5920" spans="2:8" x14ac:dyDescent="0.6">
      <c r="B5920" s="75" t="s">
        <v>190</v>
      </c>
      <c r="C5920" s="75" t="str">
        <f t="shared" si="92"/>
        <v>Virginia Offshore Atlantic Coast Basin</v>
      </c>
      <c r="D5920" s="97" t="s">
        <v>326</v>
      </c>
      <c r="E5920" s="83" t="s">
        <v>295</v>
      </c>
      <c r="F5920" s="82">
        <v>29.11789609709999</v>
      </c>
      <c r="G5920" s="81">
        <v>0</v>
      </c>
      <c r="H5920" s="80">
        <v>0</v>
      </c>
    </row>
    <row r="5921" spans="2:8" x14ac:dyDescent="0.6">
      <c r="B5921" s="75" t="s">
        <v>190</v>
      </c>
      <c r="C5921" s="75" t="str">
        <f t="shared" si="92"/>
        <v>Virginia Offshore Atlantic Coast Basin</v>
      </c>
      <c r="D5921" s="97" t="s">
        <v>326</v>
      </c>
      <c r="E5921" s="83" t="s">
        <v>294</v>
      </c>
      <c r="F5921" s="82">
        <v>33.959212113283321</v>
      </c>
      <c r="G5921" s="81">
        <v>0</v>
      </c>
      <c r="H5921" s="80">
        <v>0</v>
      </c>
    </row>
    <row r="5922" spans="2:8" x14ac:dyDescent="0.6">
      <c r="B5922" s="75" t="s">
        <v>190</v>
      </c>
      <c r="C5922" s="75" t="str">
        <f t="shared" si="92"/>
        <v>Virginia Offshore Atlantic Coast Basin</v>
      </c>
      <c r="D5922" s="97" t="s">
        <v>326</v>
      </c>
      <c r="E5922" s="83" t="s">
        <v>293</v>
      </c>
      <c r="F5922" s="82">
        <v>33.969212113283319</v>
      </c>
      <c r="G5922" s="81">
        <v>0</v>
      </c>
      <c r="H5922" s="80">
        <v>0</v>
      </c>
    </row>
    <row r="5923" spans="2:8" x14ac:dyDescent="0.6">
      <c r="B5923" s="75" t="s">
        <v>190</v>
      </c>
      <c r="C5923" s="75" t="str">
        <f t="shared" si="92"/>
        <v>Virginia Offshore Atlantic Coast Basin</v>
      </c>
      <c r="D5923" s="97" t="s">
        <v>326</v>
      </c>
      <c r="E5923" s="83" t="s">
        <v>292</v>
      </c>
      <c r="F5923" s="82">
        <v>38.810528129466647</v>
      </c>
      <c r="G5923" s="81">
        <v>0</v>
      </c>
      <c r="H5923" s="80">
        <v>0</v>
      </c>
    </row>
    <row r="5924" spans="2:8" x14ac:dyDescent="0.6">
      <c r="B5924" s="75" t="s">
        <v>190</v>
      </c>
      <c r="C5924" s="75" t="str">
        <f t="shared" si="92"/>
        <v>Virginia Offshore Atlantic Coast Basin</v>
      </c>
      <c r="D5924" s="97" t="s">
        <v>326</v>
      </c>
      <c r="E5924" s="83" t="s">
        <v>291</v>
      </c>
      <c r="F5924" s="82">
        <v>38.820528129466645</v>
      </c>
      <c r="G5924" s="81">
        <v>0</v>
      </c>
      <c r="H5924" s="80">
        <v>0</v>
      </c>
    </row>
    <row r="5925" spans="2:8" x14ac:dyDescent="0.6">
      <c r="B5925" s="75" t="s">
        <v>190</v>
      </c>
      <c r="C5925" s="75" t="str">
        <f t="shared" si="92"/>
        <v>Virginia Offshore Atlantic Coast Basin</v>
      </c>
      <c r="D5925" s="97" t="s">
        <v>326</v>
      </c>
      <c r="E5925" s="83" t="s">
        <v>290</v>
      </c>
      <c r="F5925" s="82">
        <v>43.66184414564998</v>
      </c>
      <c r="G5925" s="81">
        <v>0</v>
      </c>
      <c r="H5925" s="80">
        <v>0</v>
      </c>
    </row>
    <row r="5926" spans="2:8" x14ac:dyDescent="0.6">
      <c r="B5926" s="75" t="s">
        <v>190</v>
      </c>
      <c r="C5926" s="75" t="str">
        <f t="shared" si="92"/>
        <v>Virginia Offshore Atlantic Coast Basin</v>
      </c>
      <c r="D5926" s="97" t="s">
        <v>326</v>
      </c>
      <c r="E5926" s="83" t="s">
        <v>289</v>
      </c>
      <c r="F5926" s="82">
        <v>43.671844145649978</v>
      </c>
      <c r="G5926" s="81">
        <v>0</v>
      </c>
      <c r="H5926" s="80">
        <v>0</v>
      </c>
    </row>
    <row r="5927" spans="2:8" x14ac:dyDescent="0.6">
      <c r="B5927" s="75" t="s">
        <v>190</v>
      </c>
      <c r="C5927" s="75" t="str">
        <f t="shared" si="92"/>
        <v>Virginia Offshore Atlantic Coast Basin</v>
      </c>
      <c r="D5927" s="97" t="s">
        <v>326</v>
      </c>
      <c r="E5927" s="83" t="s">
        <v>288</v>
      </c>
      <c r="F5927" s="82">
        <v>48.513160161833312</v>
      </c>
      <c r="G5927" s="81">
        <v>0</v>
      </c>
      <c r="H5927" s="80">
        <v>0</v>
      </c>
    </row>
    <row r="5928" spans="2:8" x14ac:dyDescent="0.6">
      <c r="B5928" s="75" t="s">
        <v>190</v>
      </c>
      <c r="C5928" s="75" t="str">
        <f t="shared" si="92"/>
        <v>Virginia Offshore Atlantic Coast Basin</v>
      </c>
      <c r="D5928" s="97" t="s">
        <v>326</v>
      </c>
      <c r="E5928" s="83" t="s">
        <v>287</v>
      </c>
      <c r="F5928" s="82">
        <v>48.52316016183331</v>
      </c>
      <c r="G5928" s="81">
        <v>0</v>
      </c>
      <c r="H5928" s="80">
        <v>0</v>
      </c>
    </row>
    <row r="5929" spans="2:8" x14ac:dyDescent="0.6">
      <c r="B5929" s="75" t="s">
        <v>190</v>
      </c>
      <c r="C5929" s="75" t="str">
        <f t="shared" si="92"/>
        <v>Virginia Offshore Atlantic Coast Basin</v>
      </c>
      <c r="D5929" s="97" t="s">
        <v>326</v>
      </c>
      <c r="E5929" s="83" t="s">
        <v>286</v>
      </c>
      <c r="F5929" s="82">
        <v>53.364476178016645</v>
      </c>
      <c r="G5929" s="81">
        <v>0</v>
      </c>
      <c r="H5929" s="80">
        <v>0</v>
      </c>
    </row>
    <row r="5930" spans="2:8" x14ac:dyDescent="0.6">
      <c r="B5930" s="75" t="s">
        <v>190</v>
      </c>
      <c r="C5930" s="75" t="str">
        <f t="shared" si="92"/>
        <v>Virginia Offshore Atlantic Coast Basin</v>
      </c>
      <c r="D5930" s="97" t="s">
        <v>326</v>
      </c>
      <c r="E5930" s="83" t="s">
        <v>285</v>
      </c>
      <c r="F5930" s="82">
        <v>53.374476178016643</v>
      </c>
      <c r="G5930" s="81">
        <v>0</v>
      </c>
      <c r="H5930" s="80">
        <v>0</v>
      </c>
    </row>
    <row r="5931" spans="2:8" x14ac:dyDescent="0.6">
      <c r="B5931" s="75" t="s">
        <v>190</v>
      </c>
      <c r="C5931" s="75" t="str">
        <f t="shared" si="92"/>
        <v>Virginia Offshore Atlantic Coast Basin</v>
      </c>
      <c r="D5931" s="97" t="s">
        <v>326</v>
      </c>
      <c r="E5931" s="83" t="s">
        <v>284</v>
      </c>
      <c r="F5931" s="82">
        <v>58.215792194199977</v>
      </c>
      <c r="G5931" s="81">
        <v>0</v>
      </c>
      <c r="H5931" s="80">
        <v>0</v>
      </c>
    </row>
    <row r="5932" spans="2:8" ht="13.75" thickBot="1" x14ac:dyDescent="0.75">
      <c r="B5932" s="75" t="s">
        <v>190</v>
      </c>
      <c r="C5932" s="75" t="str">
        <f t="shared" si="92"/>
        <v>Virginia Offshore Atlantic Coast Basin</v>
      </c>
      <c r="D5932" s="98" t="s">
        <v>326</v>
      </c>
      <c r="E5932" s="79" t="s">
        <v>282</v>
      </c>
      <c r="F5932" s="78">
        <v>58.225792194199975</v>
      </c>
      <c r="G5932" s="77">
        <v>0</v>
      </c>
      <c r="H5932" s="76">
        <v>0</v>
      </c>
    </row>
    <row r="5933" spans="2:8" x14ac:dyDescent="0.6">
      <c r="B5933" s="75" t="s">
        <v>164</v>
      </c>
      <c r="C5933" s="75" t="str">
        <f t="shared" si="92"/>
        <v>North Carolina Offshore Atlantic Coast Basin</v>
      </c>
      <c r="D5933" s="96" t="s">
        <v>325</v>
      </c>
      <c r="E5933" s="87" t="s">
        <v>320</v>
      </c>
      <c r="F5933" s="86">
        <v>-29.107896097099989</v>
      </c>
      <c r="G5933" s="85">
        <v>0</v>
      </c>
      <c r="H5933" s="84">
        <v>0</v>
      </c>
    </row>
    <row r="5934" spans="2:8" x14ac:dyDescent="0.6">
      <c r="B5934" s="75" t="s">
        <v>164</v>
      </c>
      <c r="C5934" s="75" t="str">
        <f t="shared" si="92"/>
        <v>North Carolina Offshore Atlantic Coast Basin</v>
      </c>
      <c r="D5934" s="97" t="s">
        <v>325</v>
      </c>
      <c r="E5934" s="83" t="s">
        <v>319</v>
      </c>
      <c r="F5934" s="82">
        <v>-29.097896097099987</v>
      </c>
      <c r="G5934" s="81">
        <v>0</v>
      </c>
      <c r="H5934" s="80">
        <v>0</v>
      </c>
    </row>
    <row r="5935" spans="2:8" x14ac:dyDescent="0.6">
      <c r="B5935" s="75" t="s">
        <v>164</v>
      </c>
      <c r="C5935" s="75" t="str">
        <f t="shared" si="92"/>
        <v>North Carolina Offshore Atlantic Coast Basin</v>
      </c>
      <c r="D5935" s="97" t="s">
        <v>325</v>
      </c>
      <c r="E5935" s="83" t="s">
        <v>318</v>
      </c>
      <c r="F5935" s="82">
        <v>-24.256580080916656</v>
      </c>
      <c r="G5935" s="81">
        <v>0</v>
      </c>
      <c r="H5935" s="80">
        <v>0</v>
      </c>
    </row>
    <row r="5936" spans="2:8" x14ac:dyDescent="0.6">
      <c r="B5936" s="75" t="s">
        <v>164</v>
      </c>
      <c r="C5936" s="75" t="str">
        <f t="shared" si="92"/>
        <v>North Carolina Offshore Atlantic Coast Basin</v>
      </c>
      <c r="D5936" s="97" t="s">
        <v>325</v>
      </c>
      <c r="E5936" s="83" t="s">
        <v>317</v>
      </c>
      <c r="F5936" s="82">
        <v>-24.246580080916655</v>
      </c>
      <c r="G5936" s="81">
        <v>0</v>
      </c>
      <c r="H5936" s="80">
        <v>0</v>
      </c>
    </row>
    <row r="5937" spans="2:8" x14ac:dyDescent="0.6">
      <c r="B5937" s="75" t="s">
        <v>164</v>
      </c>
      <c r="C5937" s="75" t="str">
        <f t="shared" si="92"/>
        <v>North Carolina Offshore Atlantic Coast Basin</v>
      </c>
      <c r="D5937" s="97" t="s">
        <v>325</v>
      </c>
      <c r="E5937" s="83" t="s">
        <v>316</v>
      </c>
      <c r="F5937" s="82">
        <v>-19.405264064733323</v>
      </c>
      <c r="G5937" s="81">
        <v>0</v>
      </c>
      <c r="H5937" s="80">
        <v>0</v>
      </c>
    </row>
    <row r="5938" spans="2:8" x14ac:dyDescent="0.6">
      <c r="B5938" s="75" t="s">
        <v>164</v>
      </c>
      <c r="C5938" s="75" t="str">
        <f t="shared" si="92"/>
        <v>North Carolina Offshore Atlantic Coast Basin</v>
      </c>
      <c r="D5938" s="97" t="s">
        <v>325</v>
      </c>
      <c r="E5938" s="83" t="s">
        <v>315</v>
      </c>
      <c r="F5938" s="82">
        <v>-19.395264064733322</v>
      </c>
      <c r="G5938" s="81">
        <v>0</v>
      </c>
      <c r="H5938" s="80">
        <v>0</v>
      </c>
    </row>
    <row r="5939" spans="2:8" x14ac:dyDescent="0.6">
      <c r="B5939" s="75" t="s">
        <v>164</v>
      </c>
      <c r="C5939" s="75" t="str">
        <f t="shared" si="92"/>
        <v>North Carolina Offshore Atlantic Coast Basin</v>
      </c>
      <c r="D5939" s="97" t="s">
        <v>325</v>
      </c>
      <c r="E5939" s="83" t="s">
        <v>314</v>
      </c>
      <c r="F5939" s="82">
        <v>-14.553948048549994</v>
      </c>
      <c r="G5939" s="81">
        <v>0</v>
      </c>
      <c r="H5939" s="80">
        <v>0</v>
      </c>
    </row>
    <row r="5940" spans="2:8" x14ac:dyDescent="0.6">
      <c r="B5940" s="75" t="s">
        <v>164</v>
      </c>
      <c r="C5940" s="75" t="str">
        <f t="shared" si="92"/>
        <v>North Carolina Offshore Atlantic Coast Basin</v>
      </c>
      <c r="D5940" s="97" t="s">
        <v>325</v>
      </c>
      <c r="E5940" s="83" t="s">
        <v>313</v>
      </c>
      <c r="F5940" s="82">
        <v>-14.543948048549995</v>
      </c>
      <c r="G5940" s="81">
        <v>0</v>
      </c>
      <c r="H5940" s="80">
        <v>0</v>
      </c>
    </row>
    <row r="5941" spans="2:8" x14ac:dyDescent="0.6">
      <c r="B5941" s="75" t="s">
        <v>164</v>
      </c>
      <c r="C5941" s="75" t="str">
        <f t="shared" si="92"/>
        <v>North Carolina Offshore Atlantic Coast Basin</v>
      </c>
      <c r="D5941" s="97" t="s">
        <v>325</v>
      </c>
      <c r="E5941" s="83" t="s">
        <v>312</v>
      </c>
      <c r="F5941" s="82">
        <v>-9.7026320323666617</v>
      </c>
      <c r="G5941" s="81">
        <v>0</v>
      </c>
      <c r="H5941" s="80">
        <v>0</v>
      </c>
    </row>
    <row r="5942" spans="2:8" x14ac:dyDescent="0.6">
      <c r="B5942" s="75" t="s">
        <v>164</v>
      </c>
      <c r="C5942" s="75" t="str">
        <f t="shared" si="92"/>
        <v>North Carolina Offshore Atlantic Coast Basin</v>
      </c>
      <c r="D5942" s="97" t="s">
        <v>325</v>
      </c>
      <c r="E5942" s="83" t="s">
        <v>311</v>
      </c>
      <c r="F5942" s="82">
        <v>-9.6926320323666619</v>
      </c>
      <c r="G5942" s="81">
        <v>0</v>
      </c>
      <c r="H5942" s="80">
        <v>0</v>
      </c>
    </row>
    <row r="5943" spans="2:8" x14ac:dyDescent="0.6">
      <c r="B5943" s="75" t="s">
        <v>164</v>
      </c>
      <c r="C5943" s="75" t="str">
        <f t="shared" si="92"/>
        <v>North Carolina Offshore Atlantic Coast Basin</v>
      </c>
      <c r="D5943" s="97" t="s">
        <v>325</v>
      </c>
      <c r="E5943" s="83" t="s">
        <v>310</v>
      </c>
      <c r="F5943" s="82">
        <v>-4.8513160161833309</v>
      </c>
      <c r="G5943" s="81">
        <v>0</v>
      </c>
      <c r="H5943" s="80">
        <v>0</v>
      </c>
    </row>
    <row r="5944" spans="2:8" x14ac:dyDescent="0.6">
      <c r="B5944" s="75" t="s">
        <v>164</v>
      </c>
      <c r="C5944" s="75" t="str">
        <f t="shared" si="92"/>
        <v>North Carolina Offshore Atlantic Coast Basin</v>
      </c>
      <c r="D5944" s="97" t="s">
        <v>325</v>
      </c>
      <c r="E5944" s="83" t="s">
        <v>309</v>
      </c>
      <c r="F5944" s="82">
        <v>-4.8413160161833311</v>
      </c>
      <c r="G5944" s="81">
        <v>0</v>
      </c>
      <c r="H5944" s="80">
        <v>0</v>
      </c>
    </row>
    <row r="5945" spans="2:8" x14ac:dyDescent="0.6">
      <c r="B5945" s="75" t="s">
        <v>164</v>
      </c>
      <c r="C5945" s="75" t="str">
        <f t="shared" si="92"/>
        <v>North Carolina Offshore Atlantic Coast Basin</v>
      </c>
      <c r="D5945" s="97" t="s">
        <v>325</v>
      </c>
      <c r="E5945" s="83" t="s">
        <v>308</v>
      </c>
      <c r="F5945" s="82">
        <v>0</v>
      </c>
      <c r="G5945" s="81">
        <v>0</v>
      </c>
      <c r="H5945" s="80">
        <v>0</v>
      </c>
    </row>
    <row r="5946" spans="2:8" x14ac:dyDescent="0.6">
      <c r="B5946" s="75" t="s">
        <v>164</v>
      </c>
      <c r="C5946" s="75" t="str">
        <f t="shared" si="92"/>
        <v>North Carolina Offshore Atlantic Coast Basin</v>
      </c>
      <c r="D5946" s="97" t="s">
        <v>325</v>
      </c>
      <c r="E5946" s="83" t="s">
        <v>307</v>
      </c>
      <c r="F5946" s="82">
        <v>0.01</v>
      </c>
      <c r="G5946" s="81">
        <v>0</v>
      </c>
      <c r="H5946" s="80">
        <v>0</v>
      </c>
    </row>
    <row r="5947" spans="2:8" x14ac:dyDescent="0.6">
      <c r="B5947" s="75" t="s">
        <v>164</v>
      </c>
      <c r="C5947" s="75" t="str">
        <f t="shared" si="92"/>
        <v>North Carolina Offshore Atlantic Coast Basin</v>
      </c>
      <c r="D5947" s="97" t="s">
        <v>325</v>
      </c>
      <c r="E5947" s="83" t="s">
        <v>306</v>
      </c>
      <c r="F5947" s="82">
        <v>4.8513160161833309</v>
      </c>
      <c r="G5947" s="81">
        <v>0</v>
      </c>
      <c r="H5947" s="80">
        <v>0</v>
      </c>
    </row>
    <row r="5948" spans="2:8" x14ac:dyDescent="0.6">
      <c r="B5948" s="75" t="s">
        <v>164</v>
      </c>
      <c r="C5948" s="75" t="str">
        <f t="shared" si="92"/>
        <v>North Carolina Offshore Atlantic Coast Basin</v>
      </c>
      <c r="D5948" s="97" t="s">
        <v>325</v>
      </c>
      <c r="E5948" s="83" t="s">
        <v>305</v>
      </c>
      <c r="F5948" s="82">
        <v>4.8613160161833306</v>
      </c>
      <c r="G5948" s="81">
        <v>1.022516929487334E-9</v>
      </c>
      <c r="H5948" s="80">
        <v>5.1125846474366695E-8</v>
      </c>
    </row>
    <row r="5949" spans="2:8" x14ac:dyDescent="0.6">
      <c r="B5949" s="75" t="s">
        <v>164</v>
      </c>
      <c r="C5949" s="75" t="str">
        <f t="shared" si="92"/>
        <v>North Carolina Offshore Atlantic Coast Basin</v>
      </c>
      <c r="D5949" s="97" t="s">
        <v>325</v>
      </c>
      <c r="E5949" s="83" t="s">
        <v>304</v>
      </c>
      <c r="F5949" s="82">
        <v>9.7026320323666617</v>
      </c>
      <c r="G5949" s="81">
        <v>0</v>
      </c>
      <c r="H5949" s="80">
        <v>0</v>
      </c>
    </row>
    <row r="5950" spans="2:8" x14ac:dyDescent="0.6">
      <c r="B5950" s="75" t="s">
        <v>164</v>
      </c>
      <c r="C5950" s="75" t="str">
        <f t="shared" si="92"/>
        <v>North Carolina Offshore Atlantic Coast Basin</v>
      </c>
      <c r="D5950" s="97" t="s">
        <v>325</v>
      </c>
      <c r="E5950" s="83" t="s">
        <v>303</v>
      </c>
      <c r="F5950" s="82">
        <v>9.7126320323666615</v>
      </c>
      <c r="G5950" s="81">
        <v>0.93147446940880441</v>
      </c>
      <c r="H5950" s="80">
        <v>46.573723470440221</v>
      </c>
    </row>
    <row r="5951" spans="2:8" x14ac:dyDescent="0.6">
      <c r="B5951" s="75" t="s">
        <v>164</v>
      </c>
      <c r="C5951" s="75" t="str">
        <f t="shared" si="92"/>
        <v>North Carolina Offshore Atlantic Coast Basin</v>
      </c>
      <c r="D5951" s="97" t="s">
        <v>325</v>
      </c>
      <c r="E5951" s="83" t="s">
        <v>302</v>
      </c>
      <c r="F5951" s="82">
        <v>14.553948048549994</v>
      </c>
      <c r="G5951" s="81">
        <v>0</v>
      </c>
      <c r="H5951" s="80">
        <v>0</v>
      </c>
    </row>
    <row r="5952" spans="2:8" x14ac:dyDescent="0.6">
      <c r="B5952" s="75" t="s">
        <v>164</v>
      </c>
      <c r="C5952" s="75" t="str">
        <f t="shared" si="92"/>
        <v>North Carolina Offshore Atlantic Coast Basin</v>
      </c>
      <c r="D5952" s="97" t="s">
        <v>325</v>
      </c>
      <c r="E5952" s="83" t="s">
        <v>301</v>
      </c>
      <c r="F5952" s="82">
        <v>14.563948048549994</v>
      </c>
      <c r="G5952" s="81">
        <v>7.0797612220384938</v>
      </c>
      <c r="H5952" s="80">
        <v>353.9880611019247</v>
      </c>
    </row>
    <row r="5953" spans="2:8" x14ac:dyDescent="0.6">
      <c r="B5953" s="75" t="s">
        <v>164</v>
      </c>
      <c r="C5953" s="75" t="str">
        <f t="shared" si="92"/>
        <v>North Carolina Offshore Atlantic Coast Basin</v>
      </c>
      <c r="D5953" s="97" t="s">
        <v>325</v>
      </c>
      <c r="E5953" s="83" t="s">
        <v>300</v>
      </c>
      <c r="F5953" s="82">
        <v>19.405264064733323</v>
      </c>
      <c r="G5953" s="81">
        <v>0</v>
      </c>
      <c r="H5953" s="80">
        <v>0</v>
      </c>
    </row>
    <row r="5954" spans="2:8" x14ac:dyDescent="0.6">
      <c r="B5954" s="75" t="s">
        <v>164</v>
      </c>
      <c r="C5954" s="75" t="str">
        <f t="shared" si="92"/>
        <v>North Carolina Offshore Atlantic Coast Basin</v>
      </c>
      <c r="D5954" s="97" t="s">
        <v>325</v>
      </c>
      <c r="E5954" s="83" t="s">
        <v>299</v>
      </c>
      <c r="F5954" s="82">
        <v>19.415264064733325</v>
      </c>
      <c r="G5954" s="81">
        <v>0.95304365889761156</v>
      </c>
      <c r="H5954" s="80">
        <v>47.652182944880579</v>
      </c>
    </row>
    <row r="5955" spans="2:8" x14ac:dyDescent="0.6">
      <c r="B5955" s="75" t="s">
        <v>164</v>
      </c>
      <c r="C5955" s="75" t="str">
        <f t="shared" si="92"/>
        <v>North Carolina Offshore Atlantic Coast Basin</v>
      </c>
      <c r="D5955" s="97" t="s">
        <v>325</v>
      </c>
      <c r="E5955" s="83" t="s">
        <v>298</v>
      </c>
      <c r="F5955" s="82">
        <v>24.256580080916656</v>
      </c>
      <c r="G5955" s="81">
        <v>0</v>
      </c>
      <c r="H5955" s="80">
        <v>0</v>
      </c>
    </row>
    <row r="5956" spans="2:8" x14ac:dyDescent="0.6">
      <c r="B5956" s="75" t="s">
        <v>164</v>
      </c>
      <c r="C5956" s="75" t="str">
        <f t="shared" si="92"/>
        <v>North Carolina Offshore Atlantic Coast Basin</v>
      </c>
      <c r="D5956" s="97" t="s">
        <v>325</v>
      </c>
      <c r="E5956" s="83" t="s">
        <v>297</v>
      </c>
      <c r="F5956" s="82">
        <v>24.266580080916658</v>
      </c>
      <c r="G5956" s="81">
        <v>3.2879194670494299E-2</v>
      </c>
      <c r="H5956" s="80">
        <v>1.6439597335247149</v>
      </c>
    </row>
    <row r="5957" spans="2:8" x14ac:dyDescent="0.6">
      <c r="B5957" s="75" t="s">
        <v>164</v>
      </c>
      <c r="C5957" s="75" t="str">
        <f t="shared" ref="C5957:C6020" si="93">IF(D5957="",C5956,D5957)</f>
        <v>North Carolina Offshore Atlantic Coast Basin</v>
      </c>
      <c r="D5957" s="97" t="s">
        <v>325</v>
      </c>
      <c r="E5957" s="83" t="s">
        <v>296</v>
      </c>
      <c r="F5957" s="82">
        <v>29.107896097099989</v>
      </c>
      <c r="G5957" s="81">
        <v>0</v>
      </c>
      <c r="H5957" s="80">
        <v>0</v>
      </c>
    </row>
    <row r="5958" spans="2:8" x14ac:dyDescent="0.6">
      <c r="B5958" s="75" t="s">
        <v>164</v>
      </c>
      <c r="C5958" s="75" t="str">
        <f t="shared" si="93"/>
        <v>North Carolina Offshore Atlantic Coast Basin</v>
      </c>
      <c r="D5958" s="97" t="s">
        <v>325</v>
      </c>
      <c r="E5958" s="83" t="s">
        <v>295</v>
      </c>
      <c r="F5958" s="82">
        <v>29.11789609709999</v>
      </c>
      <c r="G5958" s="81">
        <v>0</v>
      </c>
      <c r="H5958" s="80">
        <v>0</v>
      </c>
    </row>
    <row r="5959" spans="2:8" x14ac:dyDescent="0.6">
      <c r="B5959" s="75" t="s">
        <v>164</v>
      </c>
      <c r="C5959" s="75" t="str">
        <f t="shared" si="93"/>
        <v>North Carolina Offshore Atlantic Coast Basin</v>
      </c>
      <c r="D5959" s="97" t="s">
        <v>325</v>
      </c>
      <c r="E5959" s="83" t="s">
        <v>294</v>
      </c>
      <c r="F5959" s="82">
        <v>33.959212113283321</v>
      </c>
      <c r="G5959" s="81">
        <v>0</v>
      </c>
      <c r="H5959" s="80">
        <v>0</v>
      </c>
    </row>
    <row r="5960" spans="2:8" x14ac:dyDescent="0.6">
      <c r="B5960" s="75" t="s">
        <v>164</v>
      </c>
      <c r="C5960" s="75" t="str">
        <f t="shared" si="93"/>
        <v>North Carolina Offshore Atlantic Coast Basin</v>
      </c>
      <c r="D5960" s="97" t="s">
        <v>325</v>
      </c>
      <c r="E5960" s="83" t="s">
        <v>293</v>
      </c>
      <c r="F5960" s="82">
        <v>33.969212113283319</v>
      </c>
      <c r="G5960" s="81">
        <v>0</v>
      </c>
      <c r="H5960" s="80">
        <v>0</v>
      </c>
    </row>
    <row r="5961" spans="2:8" x14ac:dyDescent="0.6">
      <c r="B5961" s="75" t="s">
        <v>164</v>
      </c>
      <c r="C5961" s="75" t="str">
        <f t="shared" si="93"/>
        <v>North Carolina Offshore Atlantic Coast Basin</v>
      </c>
      <c r="D5961" s="97" t="s">
        <v>325</v>
      </c>
      <c r="E5961" s="83" t="s">
        <v>292</v>
      </c>
      <c r="F5961" s="82">
        <v>38.810528129466647</v>
      </c>
      <c r="G5961" s="81">
        <v>0</v>
      </c>
      <c r="H5961" s="80">
        <v>0</v>
      </c>
    </row>
    <row r="5962" spans="2:8" x14ac:dyDescent="0.6">
      <c r="B5962" s="75" t="s">
        <v>164</v>
      </c>
      <c r="C5962" s="75" t="str">
        <f t="shared" si="93"/>
        <v>North Carolina Offshore Atlantic Coast Basin</v>
      </c>
      <c r="D5962" s="97" t="s">
        <v>325</v>
      </c>
      <c r="E5962" s="83" t="s">
        <v>291</v>
      </c>
      <c r="F5962" s="82">
        <v>38.820528129466645</v>
      </c>
      <c r="G5962" s="81">
        <v>0</v>
      </c>
      <c r="H5962" s="80">
        <v>0</v>
      </c>
    </row>
    <row r="5963" spans="2:8" x14ac:dyDescent="0.6">
      <c r="B5963" s="75" t="s">
        <v>164</v>
      </c>
      <c r="C5963" s="75" t="str">
        <f t="shared" si="93"/>
        <v>North Carolina Offshore Atlantic Coast Basin</v>
      </c>
      <c r="D5963" s="97" t="s">
        <v>325</v>
      </c>
      <c r="E5963" s="83" t="s">
        <v>290</v>
      </c>
      <c r="F5963" s="82">
        <v>43.66184414564998</v>
      </c>
      <c r="G5963" s="81">
        <v>0</v>
      </c>
      <c r="H5963" s="80">
        <v>0</v>
      </c>
    </row>
    <row r="5964" spans="2:8" x14ac:dyDescent="0.6">
      <c r="B5964" s="75" t="s">
        <v>164</v>
      </c>
      <c r="C5964" s="75" t="str">
        <f t="shared" si="93"/>
        <v>North Carolina Offshore Atlantic Coast Basin</v>
      </c>
      <c r="D5964" s="97" t="s">
        <v>325</v>
      </c>
      <c r="E5964" s="83" t="s">
        <v>289</v>
      </c>
      <c r="F5964" s="82">
        <v>43.671844145649978</v>
      </c>
      <c r="G5964" s="81">
        <v>0</v>
      </c>
      <c r="H5964" s="80">
        <v>0</v>
      </c>
    </row>
    <row r="5965" spans="2:8" x14ac:dyDescent="0.6">
      <c r="B5965" s="75" t="s">
        <v>164</v>
      </c>
      <c r="C5965" s="75" t="str">
        <f t="shared" si="93"/>
        <v>North Carolina Offshore Atlantic Coast Basin</v>
      </c>
      <c r="D5965" s="97" t="s">
        <v>325</v>
      </c>
      <c r="E5965" s="83" t="s">
        <v>288</v>
      </c>
      <c r="F5965" s="82">
        <v>48.513160161833312</v>
      </c>
      <c r="G5965" s="81">
        <v>0</v>
      </c>
      <c r="H5965" s="80">
        <v>0</v>
      </c>
    </row>
    <row r="5966" spans="2:8" x14ac:dyDescent="0.6">
      <c r="B5966" s="75" t="s">
        <v>164</v>
      </c>
      <c r="C5966" s="75" t="str">
        <f t="shared" si="93"/>
        <v>North Carolina Offshore Atlantic Coast Basin</v>
      </c>
      <c r="D5966" s="97" t="s">
        <v>325</v>
      </c>
      <c r="E5966" s="83" t="s">
        <v>287</v>
      </c>
      <c r="F5966" s="82">
        <v>48.52316016183331</v>
      </c>
      <c r="G5966" s="81">
        <v>0</v>
      </c>
      <c r="H5966" s="80">
        <v>0</v>
      </c>
    </row>
    <row r="5967" spans="2:8" x14ac:dyDescent="0.6">
      <c r="B5967" s="75" t="s">
        <v>164</v>
      </c>
      <c r="C5967" s="75" t="str">
        <f t="shared" si="93"/>
        <v>North Carolina Offshore Atlantic Coast Basin</v>
      </c>
      <c r="D5967" s="97" t="s">
        <v>325</v>
      </c>
      <c r="E5967" s="83" t="s">
        <v>286</v>
      </c>
      <c r="F5967" s="82">
        <v>53.364476178016645</v>
      </c>
      <c r="G5967" s="81">
        <v>0</v>
      </c>
      <c r="H5967" s="80">
        <v>0</v>
      </c>
    </row>
    <row r="5968" spans="2:8" x14ac:dyDescent="0.6">
      <c r="B5968" s="75" t="s">
        <v>164</v>
      </c>
      <c r="C5968" s="75" t="str">
        <f t="shared" si="93"/>
        <v>North Carolina Offshore Atlantic Coast Basin</v>
      </c>
      <c r="D5968" s="97" t="s">
        <v>325</v>
      </c>
      <c r="E5968" s="83" t="s">
        <v>285</v>
      </c>
      <c r="F5968" s="82">
        <v>53.374476178016643</v>
      </c>
      <c r="G5968" s="81">
        <v>0</v>
      </c>
      <c r="H5968" s="80">
        <v>0</v>
      </c>
    </row>
    <row r="5969" spans="2:8" x14ac:dyDescent="0.6">
      <c r="B5969" s="75" t="s">
        <v>164</v>
      </c>
      <c r="C5969" s="75" t="str">
        <f t="shared" si="93"/>
        <v>North Carolina Offshore Atlantic Coast Basin</v>
      </c>
      <c r="D5969" s="97" t="s">
        <v>325</v>
      </c>
      <c r="E5969" s="83" t="s">
        <v>284</v>
      </c>
      <c r="F5969" s="82">
        <v>58.215792194199977</v>
      </c>
      <c r="G5969" s="81">
        <v>0</v>
      </c>
      <c r="H5969" s="80">
        <v>0</v>
      </c>
    </row>
    <row r="5970" spans="2:8" ht="13.75" thickBot="1" x14ac:dyDescent="0.75">
      <c r="B5970" s="75" t="s">
        <v>164</v>
      </c>
      <c r="C5970" s="75" t="str">
        <f t="shared" si="93"/>
        <v>North Carolina Offshore Atlantic Coast Basin</v>
      </c>
      <c r="D5970" s="98" t="s">
        <v>325</v>
      </c>
      <c r="E5970" s="79" t="s">
        <v>282</v>
      </c>
      <c r="F5970" s="78">
        <v>58.225792194199975</v>
      </c>
      <c r="G5970" s="77">
        <v>0</v>
      </c>
      <c r="H5970" s="76">
        <v>0</v>
      </c>
    </row>
    <row r="5971" spans="2:8" x14ac:dyDescent="0.6">
      <c r="B5971" s="75" t="s">
        <v>178</v>
      </c>
      <c r="C5971" s="75" t="str">
        <f t="shared" si="93"/>
        <v>South Carolina Offshore Atlantic Coast Basin</v>
      </c>
      <c r="D5971" s="96" t="s">
        <v>324</v>
      </c>
      <c r="E5971" s="87" t="s">
        <v>320</v>
      </c>
      <c r="F5971" s="86">
        <v>-29.107896097099989</v>
      </c>
      <c r="G5971" s="85">
        <v>0</v>
      </c>
      <c r="H5971" s="84">
        <v>0</v>
      </c>
    </row>
    <row r="5972" spans="2:8" x14ac:dyDescent="0.6">
      <c r="B5972" s="75" t="s">
        <v>178</v>
      </c>
      <c r="C5972" s="75" t="str">
        <f t="shared" si="93"/>
        <v>South Carolina Offshore Atlantic Coast Basin</v>
      </c>
      <c r="D5972" s="97" t="s">
        <v>324</v>
      </c>
      <c r="E5972" s="83" t="s">
        <v>319</v>
      </c>
      <c r="F5972" s="82">
        <v>-29.097896097099987</v>
      </c>
      <c r="G5972" s="81">
        <v>0</v>
      </c>
      <c r="H5972" s="80">
        <v>0</v>
      </c>
    </row>
    <row r="5973" spans="2:8" x14ac:dyDescent="0.6">
      <c r="B5973" s="75" t="s">
        <v>178</v>
      </c>
      <c r="C5973" s="75" t="str">
        <f t="shared" si="93"/>
        <v>South Carolina Offshore Atlantic Coast Basin</v>
      </c>
      <c r="D5973" s="97" t="s">
        <v>324</v>
      </c>
      <c r="E5973" s="83" t="s">
        <v>318</v>
      </c>
      <c r="F5973" s="82">
        <v>-24.256580080916656</v>
      </c>
      <c r="G5973" s="81">
        <v>0</v>
      </c>
      <c r="H5973" s="80">
        <v>0</v>
      </c>
    </row>
    <row r="5974" spans="2:8" x14ac:dyDescent="0.6">
      <c r="B5974" s="75" t="s">
        <v>178</v>
      </c>
      <c r="C5974" s="75" t="str">
        <f t="shared" si="93"/>
        <v>South Carolina Offshore Atlantic Coast Basin</v>
      </c>
      <c r="D5974" s="97" t="s">
        <v>324</v>
      </c>
      <c r="E5974" s="83" t="s">
        <v>317</v>
      </c>
      <c r="F5974" s="82">
        <v>-24.246580080916655</v>
      </c>
      <c r="G5974" s="81">
        <v>0</v>
      </c>
      <c r="H5974" s="80">
        <v>0</v>
      </c>
    </row>
    <row r="5975" spans="2:8" x14ac:dyDescent="0.6">
      <c r="B5975" s="75" t="s">
        <v>178</v>
      </c>
      <c r="C5975" s="75" t="str">
        <f t="shared" si="93"/>
        <v>South Carolina Offshore Atlantic Coast Basin</v>
      </c>
      <c r="D5975" s="97" t="s">
        <v>324</v>
      </c>
      <c r="E5975" s="83" t="s">
        <v>316</v>
      </c>
      <c r="F5975" s="82">
        <v>-19.405264064733323</v>
      </c>
      <c r="G5975" s="81">
        <v>0</v>
      </c>
      <c r="H5975" s="80">
        <v>0</v>
      </c>
    </row>
    <row r="5976" spans="2:8" x14ac:dyDescent="0.6">
      <c r="B5976" s="75" t="s">
        <v>178</v>
      </c>
      <c r="C5976" s="75" t="str">
        <f t="shared" si="93"/>
        <v>South Carolina Offshore Atlantic Coast Basin</v>
      </c>
      <c r="D5976" s="97" t="s">
        <v>324</v>
      </c>
      <c r="E5976" s="83" t="s">
        <v>315</v>
      </c>
      <c r="F5976" s="82">
        <v>-19.395264064733322</v>
      </c>
      <c r="G5976" s="81">
        <v>0</v>
      </c>
      <c r="H5976" s="80">
        <v>0</v>
      </c>
    </row>
    <row r="5977" spans="2:8" x14ac:dyDescent="0.6">
      <c r="B5977" s="75" t="s">
        <v>178</v>
      </c>
      <c r="C5977" s="75" t="str">
        <f t="shared" si="93"/>
        <v>South Carolina Offshore Atlantic Coast Basin</v>
      </c>
      <c r="D5977" s="97" t="s">
        <v>324</v>
      </c>
      <c r="E5977" s="83" t="s">
        <v>314</v>
      </c>
      <c r="F5977" s="82">
        <v>-14.553948048549994</v>
      </c>
      <c r="G5977" s="81">
        <v>0</v>
      </c>
      <c r="H5977" s="80">
        <v>0</v>
      </c>
    </row>
    <row r="5978" spans="2:8" x14ac:dyDescent="0.6">
      <c r="B5978" s="75" t="s">
        <v>178</v>
      </c>
      <c r="C5978" s="75" t="str">
        <f t="shared" si="93"/>
        <v>South Carolina Offshore Atlantic Coast Basin</v>
      </c>
      <c r="D5978" s="97" t="s">
        <v>324</v>
      </c>
      <c r="E5978" s="83" t="s">
        <v>313</v>
      </c>
      <c r="F5978" s="82">
        <v>-14.543948048549995</v>
      </c>
      <c r="G5978" s="81">
        <v>0</v>
      </c>
      <c r="H5978" s="80">
        <v>0</v>
      </c>
    </row>
    <row r="5979" spans="2:8" x14ac:dyDescent="0.6">
      <c r="B5979" s="75" t="s">
        <v>178</v>
      </c>
      <c r="C5979" s="75" t="str">
        <f t="shared" si="93"/>
        <v>South Carolina Offshore Atlantic Coast Basin</v>
      </c>
      <c r="D5979" s="97" t="s">
        <v>324</v>
      </c>
      <c r="E5979" s="83" t="s">
        <v>312</v>
      </c>
      <c r="F5979" s="82">
        <v>-9.7026320323666617</v>
      </c>
      <c r="G5979" s="81">
        <v>0</v>
      </c>
      <c r="H5979" s="80">
        <v>0</v>
      </c>
    </row>
    <row r="5980" spans="2:8" x14ac:dyDescent="0.6">
      <c r="B5980" s="75" t="s">
        <v>178</v>
      </c>
      <c r="C5980" s="75" t="str">
        <f t="shared" si="93"/>
        <v>South Carolina Offshore Atlantic Coast Basin</v>
      </c>
      <c r="D5980" s="97" t="s">
        <v>324</v>
      </c>
      <c r="E5980" s="83" t="s">
        <v>311</v>
      </c>
      <c r="F5980" s="82">
        <v>-9.6926320323666619</v>
      </c>
      <c r="G5980" s="81">
        <v>0</v>
      </c>
      <c r="H5980" s="80">
        <v>0</v>
      </c>
    </row>
    <row r="5981" spans="2:8" x14ac:dyDescent="0.6">
      <c r="B5981" s="75" t="s">
        <v>178</v>
      </c>
      <c r="C5981" s="75" t="str">
        <f t="shared" si="93"/>
        <v>South Carolina Offshore Atlantic Coast Basin</v>
      </c>
      <c r="D5981" s="97" t="s">
        <v>324</v>
      </c>
      <c r="E5981" s="83" t="s">
        <v>310</v>
      </c>
      <c r="F5981" s="82">
        <v>-4.8513160161833309</v>
      </c>
      <c r="G5981" s="81">
        <v>0</v>
      </c>
      <c r="H5981" s="80">
        <v>0</v>
      </c>
    </row>
    <row r="5982" spans="2:8" x14ac:dyDescent="0.6">
      <c r="B5982" s="75" t="s">
        <v>178</v>
      </c>
      <c r="C5982" s="75" t="str">
        <f t="shared" si="93"/>
        <v>South Carolina Offshore Atlantic Coast Basin</v>
      </c>
      <c r="D5982" s="97" t="s">
        <v>324</v>
      </c>
      <c r="E5982" s="83" t="s">
        <v>309</v>
      </c>
      <c r="F5982" s="82">
        <v>-4.8413160161833311</v>
      </c>
      <c r="G5982" s="81">
        <v>0</v>
      </c>
      <c r="H5982" s="80">
        <v>0</v>
      </c>
    </row>
    <row r="5983" spans="2:8" x14ac:dyDescent="0.6">
      <c r="B5983" s="75" t="s">
        <v>178</v>
      </c>
      <c r="C5983" s="75" t="str">
        <f t="shared" si="93"/>
        <v>South Carolina Offshore Atlantic Coast Basin</v>
      </c>
      <c r="D5983" s="97" t="s">
        <v>324</v>
      </c>
      <c r="E5983" s="83" t="s">
        <v>308</v>
      </c>
      <c r="F5983" s="82">
        <v>0</v>
      </c>
      <c r="G5983" s="81">
        <v>0</v>
      </c>
      <c r="H5983" s="80">
        <v>0</v>
      </c>
    </row>
    <row r="5984" spans="2:8" x14ac:dyDescent="0.6">
      <c r="B5984" s="75" t="s">
        <v>178</v>
      </c>
      <c r="C5984" s="75" t="str">
        <f t="shared" si="93"/>
        <v>South Carolina Offshore Atlantic Coast Basin</v>
      </c>
      <c r="D5984" s="97" t="s">
        <v>324</v>
      </c>
      <c r="E5984" s="83" t="s">
        <v>307</v>
      </c>
      <c r="F5984" s="82">
        <v>0.01</v>
      </c>
      <c r="G5984" s="81">
        <v>0</v>
      </c>
      <c r="H5984" s="80">
        <v>0</v>
      </c>
    </row>
    <row r="5985" spans="2:8" x14ac:dyDescent="0.6">
      <c r="B5985" s="75" t="s">
        <v>178</v>
      </c>
      <c r="C5985" s="75" t="str">
        <f t="shared" si="93"/>
        <v>South Carolina Offshore Atlantic Coast Basin</v>
      </c>
      <c r="D5985" s="97" t="s">
        <v>324</v>
      </c>
      <c r="E5985" s="83" t="s">
        <v>306</v>
      </c>
      <c r="F5985" s="82">
        <v>4.8513160161833309</v>
      </c>
      <c r="G5985" s="81">
        <v>0</v>
      </c>
      <c r="H5985" s="80">
        <v>0</v>
      </c>
    </row>
    <row r="5986" spans="2:8" x14ac:dyDescent="0.6">
      <c r="B5986" s="75" t="s">
        <v>178</v>
      </c>
      <c r="C5986" s="75" t="str">
        <f t="shared" si="93"/>
        <v>South Carolina Offshore Atlantic Coast Basin</v>
      </c>
      <c r="D5986" s="97" t="s">
        <v>324</v>
      </c>
      <c r="E5986" s="83" t="s">
        <v>305</v>
      </c>
      <c r="F5986" s="82">
        <v>4.8613160161833306</v>
      </c>
      <c r="G5986" s="81">
        <v>6.429230668021698</v>
      </c>
      <c r="H5986" s="80">
        <v>321.46153340108492</v>
      </c>
    </row>
    <row r="5987" spans="2:8" x14ac:dyDescent="0.6">
      <c r="B5987" s="75" t="s">
        <v>178</v>
      </c>
      <c r="C5987" s="75" t="str">
        <f t="shared" si="93"/>
        <v>South Carolina Offshore Atlantic Coast Basin</v>
      </c>
      <c r="D5987" s="97" t="s">
        <v>324</v>
      </c>
      <c r="E5987" s="83" t="s">
        <v>304</v>
      </c>
      <c r="F5987" s="82">
        <v>9.7026320323666617</v>
      </c>
      <c r="G5987" s="81">
        <v>0</v>
      </c>
      <c r="H5987" s="80">
        <v>0</v>
      </c>
    </row>
    <row r="5988" spans="2:8" x14ac:dyDescent="0.6">
      <c r="B5988" s="75" t="s">
        <v>178</v>
      </c>
      <c r="C5988" s="75" t="str">
        <f t="shared" si="93"/>
        <v>South Carolina Offshore Atlantic Coast Basin</v>
      </c>
      <c r="D5988" s="97" t="s">
        <v>324</v>
      </c>
      <c r="E5988" s="83" t="s">
        <v>303</v>
      </c>
      <c r="F5988" s="82">
        <v>9.7126320323666615</v>
      </c>
      <c r="G5988" s="81">
        <v>0.61400876230349866</v>
      </c>
      <c r="H5988" s="80">
        <v>30.700438115174933</v>
      </c>
    </row>
    <row r="5989" spans="2:8" x14ac:dyDescent="0.6">
      <c r="B5989" s="75" t="s">
        <v>178</v>
      </c>
      <c r="C5989" s="75" t="str">
        <f t="shared" si="93"/>
        <v>South Carolina Offshore Atlantic Coast Basin</v>
      </c>
      <c r="D5989" s="97" t="s">
        <v>324</v>
      </c>
      <c r="E5989" s="83" t="s">
        <v>302</v>
      </c>
      <c r="F5989" s="82">
        <v>14.553948048549994</v>
      </c>
      <c r="G5989" s="81">
        <v>0</v>
      </c>
      <c r="H5989" s="80">
        <v>0</v>
      </c>
    </row>
    <row r="5990" spans="2:8" x14ac:dyDescent="0.6">
      <c r="B5990" s="75" t="s">
        <v>178</v>
      </c>
      <c r="C5990" s="75" t="str">
        <f t="shared" si="93"/>
        <v>South Carolina Offshore Atlantic Coast Basin</v>
      </c>
      <c r="D5990" s="97" t="s">
        <v>324</v>
      </c>
      <c r="E5990" s="83" t="s">
        <v>301</v>
      </c>
      <c r="F5990" s="82">
        <v>14.563948048549994</v>
      </c>
      <c r="G5990" s="81">
        <v>12.173247198121642</v>
      </c>
      <c r="H5990" s="80">
        <v>608.66235990608209</v>
      </c>
    </row>
    <row r="5991" spans="2:8" x14ac:dyDescent="0.6">
      <c r="B5991" s="75" t="s">
        <v>178</v>
      </c>
      <c r="C5991" s="75" t="str">
        <f t="shared" si="93"/>
        <v>South Carolina Offshore Atlantic Coast Basin</v>
      </c>
      <c r="D5991" s="97" t="s">
        <v>324</v>
      </c>
      <c r="E5991" s="83" t="s">
        <v>300</v>
      </c>
      <c r="F5991" s="82">
        <v>19.405264064733323</v>
      </c>
      <c r="G5991" s="81">
        <v>0</v>
      </c>
      <c r="H5991" s="80">
        <v>0</v>
      </c>
    </row>
    <row r="5992" spans="2:8" x14ac:dyDescent="0.6">
      <c r="B5992" s="75" t="s">
        <v>178</v>
      </c>
      <c r="C5992" s="75" t="str">
        <f t="shared" si="93"/>
        <v>South Carolina Offshore Atlantic Coast Basin</v>
      </c>
      <c r="D5992" s="97" t="s">
        <v>324</v>
      </c>
      <c r="E5992" s="83" t="s">
        <v>299</v>
      </c>
      <c r="F5992" s="82">
        <v>19.415264064733325</v>
      </c>
      <c r="G5992" s="81">
        <v>0</v>
      </c>
      <c r="H5992" s="80">
        <v>0</v>
      </c>
    </row>
    <row r="5993" spans="2:8" x14ac:dyDescent="0.6">
      <c r="B5993" s="75" t="s">
        <v>178</v>
      </c>
      <c r="C5993" s="75" t="str">
        <f t="shared" si="93"/>
        <v>South Carolina Offshore Atlantic Coast Basin</v>
      </c>
      <c r="D5993" s="97" t="s">
        <v>324</v>
      </c>
      <c r="E5993" s="83" t="s">
        <v>298</v>
      </c>
      <c r="F5993" s="82">
        <v>24.256580080916656</v>
      </c>
      <c r="G5993" s="81">
        <v>0</v>
      </c>
      <c r="H5993" s="80">
        <v>0</v>
      </c>
    </row>
    <row r="5994" spans="2:8" x14ac:dyDescent="0.6">
      <c r="B5994" s="75" t="s">
        <v>178</v>
      </c>
      <c r="C5994" s="75" t="str">
        <f t="shared" si="93"/>
        <v>South Carolina Offshore Atlantic Coast Basin</v>
      </c>
      <c r="D5994" s="97" t="s">
        <v>324</v>
      </c>
      <c r="E5994" s="83" t="s">
        <v>297</v>
      </c>
      <c r="F5994" s="82">
        <v>24.266580080916658</v>
      </c>
      <c r="G5994" s="81">
        <v>0</v>
      </c>
      <c r="H5994" s="80">
        <v>0</v>
      </c>
    </row>
    <row r="5995" spans="2:8" x14ac:dyDescent="0.6">
      <c r="B5995" s="75" t="s">
        <v>178</v>
      </c>
      <c r="C5995" s="75" t="str">
        <f t="shared" si="93"/>
        <v>South Carolina Offshore Atlantic Coast Basin</v>
      </c>
      <c r="D5995" s="97" t="s">
        <v>324</v>
      </c>
      <c r="E5995" s="83" t="s">
        <v>296</v>
      </c>
      <c r="F5995" s="82">
        <v>29.107896097099989</v>
      </c>
      <c r="G5995" s="81">
        <v>0</v>
      </c>
      <c r="H5995" s="80">
        <v>0</v>
      </c>
    </row>
    <row r="5996" spans="2:8" x14ac:dyDescent="0.6">
      <c r="B5996" s="75" t="s">
        <v>178</v>
      </c>
      <c r="C5996" s="75" t="str">
        <f t="shared" si="93"/>
        <v>South Carolina Offshore Atlantic Coast Basin</v>
      </c>
      <c r="D5996" s="97" t="s">
        <v>324</v>
      </c>
      <c r="E5996" s="83" t="s">
        <v>295</v>
      </c>
      <c r="F5996" s="82">
        <v>29.11789609709999</v>
      </c>
      <c r="G5996" s="81">
        <v>0</v>
      </c>
      <c r="H5996" s="80">
        <v>0</v>
      </c>
    </row>
    <row r="5997" spans="2:8" x14ac:dyDescent="0.6">
      <c r="B5997" s="75" t="s">
        <v>178</v>
      </c>
      <c r="C5997" s="75" t="str">
        <f t="shared" si="93"/>
        <v>South Carolina Offshore Atlantic Coast Basin</v>
      </c>
      <c r="D5997" s="97" t="s">
        <v>324</v>
      </c>
      <c r="E5997" s="83" t="s">
        <v>294</v>
      </c>
      <c r="F5997" s="82">
        <v>33.959212113283321</v>
      </c>
      <c r="G5997" s="81">
        <v>0</v>
      </c>
      <c r="H5997" s="80">
        <v>0</v>
      </c>
    </row>
    <row r="5998" spans="2:8" x14ac:dyDescent="0.6">
      <c r="B5998" s="75" t="s">
        <v>178</v>
      </c>
      <c r="C5998" s="75" t="str">
        <f t="shared" si="93"/>
        <v>South Carolina Offshore Atlantic Coast Basin</v>
      </c>
      <c r="D5998" s="97" t="s">
        <v>324</v>
      </c>
      <c r="E5998" s="83" t="s">
        <v>293</v>
      </c>
      <c r="F5998" s="82">
        <v>33.969212113283319</v>
      </c>
      <c r="G5998" s="81">
        <v>0</v>
      </c>
      <c r="H5998" s="80">
        <v>0</v>
      </c>
    </row>
    <row r="5999" spans="2:8" x14ac:dyDescent="0.6">
      <c r="B5999" s="75" t="s">
        <v>178</v>
      </c>
      <c r="C5999" s="75" t="str">
        <f t="shared" si="93"/>
        <v>South Carolina Offshore Atlantic Coast Basin</v>
      </c>
      <c r="D5999" s="97" t="s">
        <v>324</v>
      </c>
      <c r="E5999" s="83" t="s">
        <v>292</v>
      </c>
      <c r="F5999" s="82">
        <v>38.810528129466647</v>
      </c>
      <c r="G5999" s="81">
        <v>0</v>
      </c>
      <c r="H5999" s="80">
        <v>0</v>
      </c>
    </row>
    <row r="6000" spans="2:8" x14ac:dyDescent="0.6">
      <c r="B6000" s="75" t="s">
        <v>178</v>
      </c>
      <c r="C6000" s="75" t="str">
        <f t="shared" si="93"/>
        <v>South Carolina Offshore Atlantic Coast Basin</v>
      </c>
      <c r="D6000" s="97" t="s">
        <v>324</v>
      </c>
      <c r="E6000" s="83" t="s">
        <v>291</v>
      </c>
      <c r="F6000" s="82">
        <v>38.820528129466645</v>
      </c>
      <c r="G6000" s="81">
        <v>5.8873975676531831E-3</v>
      </c>
      <c r="H6000" s="80">
        <v>0.29436987838265916</v>
      </c>
    </row>
    <row r="6001" spans="2:8" x14ac:dyDescent="0.6">
      <c r="B6001" s="75" t="s">
        <v>178</v>
      </c>
      <c r="C6001" s="75" t="str">
        <f t="shared" si="93"/>
        <v>South Carolina Offshore Atlantic Coast Basin</v>
      </c>
      <c r="D6001" s="97" t="s">
        <v>324</v>
      </c>
      <c r="E6001" s="83" t="s">
        <v>290</v>
      </c>
      <c r="F6001" s="82">
        <v>43.66184414564998</v>
      </c>
      <c r="G6001" s="81">
        <v>0</v>
      </c>
      <c r="H6001" s="80">
        <v>0</v>
      </c>
    </row>
    <row r="6002" spans="2:8" x14ac:dyDescent="0.6">
      <c r="B6002" s="75" t="s">
        <v>178</v>
      </c>
      <c r="C6002" s="75" t="str">
        <f t="shared" si="93"/>
        <v>South Carolina Offshore Atlantic Coast Basin</v>
      </c>
      <c r="D6002" s="97" t="s">
        <v>324</v>
      </c>
      <c r="E6002" s="83" t="s">
        <v>289</v>
      </c>
      <c r="F6002" s="82">
        <v>43.671844145649978</v>
      </c>
      <c r="G6002" s="81">
        <v>0</v>
      </c>
      <c r="H6002" s="80">
        <v>0</v>
      </c>
    </row>
    <row r="6003" spans="2:8" x14ac:dyDescent="0.6">
      <c r="B6003" s="75" t="s">
        <v>178</v>
      </c>
      <c r="C6003" s="75" t="str">
        <f t="shared" si="93"/>
        <v>South Carolina Offshore Atlantic Coast Basin</v>
      </c>
      <c r="D6003" s="97" t="s">
        <v>324</v>
      </c>
      <c r="E6003" s="83" t="s">
        <v>288</v>
      </c>
      <c r="F6003" s="82">
        <v>48.513160161833312</v>
      </c>
      <c r="G6003" s="81">
        <v>0</v>
      </c>
      <c r="H6003" s="80">
        <v>0</v>
      </c>
    </row>
    <row r="6004" spans="2:8" x14ac:dyDescent="0.6">
      <c r="B6004" s="75" t="s">
        <v>178</v>
      </c>
      <c r="C6004" s="75" t="str">
        <f t="shared" si="93"/>
        <v>South Carolina Offshore Atlantic Coast Basin</v>
      </c>
      <c r="D6004" s="97" t="s">
        <v>324</v>
      </c>
      <c r="E6004" s="83" t="s">
        <v>287</v>
      </c>
      <c r="F6004" s="82">
        <v>48.52316016183331</v>
      </c>
      <c r="G6004" s="81">
        <v>0</v>
      </c>
      <c r="H6004" s="80">
        <v>0</v>
      </c>
    </row>
    <row r="6005" spans="2:8" x14ac:dyDescent="0.6">
      <c r="B6005" s="75" t="s">
        <v>178</v>
      </c>
      <c r="C6005" s="75" t="str">
        <f t="shared" si="93"/>
        <v>South Carolina Offshore Atlantic Coast Basin</v>
      </c>
      <c r="D6005" s="97" t="s">
        <v>324</v>
      </c>
      <c r="E6005" s="83" t="s">
        <v>286</v>
      </c>
      <c r="F6005" s="82">
        <v>53.364476178016645</v>
      </c>
      <c r="G6005" s="81">
        <v>0</v>
      </c>
      <c r="H6005" s="80">
        <v>0</v>
      </c>
    </row>
    <row r="6006" spans="2:8" x14ac:dyDescent="0.6">
      <c r="B6006" s="75" t="s">
        <v>178</v>
      </c>
      <c r="C6006" s="75" t="str">
        <f t="shared" si="93"/>
        <v>South Carolina Offshore Atlantic Coast Basin</v>
      </c>
      <c r="D6006" s="97" t="s">
        <v>324</v>
      </c>
      <c r="E6006" s="83" t="s">
        <v>285</v>
      </c>
      <c r="F6006" s="82">
        <v>53.374476178016643</v>
      </c>
      <c r="G6006" s="81">
        <v>0</v>
      </c>
      <c r="H6006" s="80">
        <v>0</v>
      </c>
    </row>
    <row r="6007" spans="2:8" x14ac:dyDescent="0.6">
      <c r="B6007" s="75" t="s">
        <v>178</v>
      </c>
      <c r="C6007" s="75" t="str">
        <f t="shared" si="93"/>
        <v>South Carolina Offshore Atlantic Coast Basin</v>
      </c>
      <c r="D6007" s="97" t="s">
        <v>324</v>
      </c>
      <c r="E6007" s="83" t="s">
        <v>284</v>
      </c>
      <c r="F6007" s="82">
        <v>58.215792194199977</v>
      </c>
      <c r="G6007" s="81">
        <v>0</v>
      </c>
      <c r="H6007" s="80">
        <v>0</v>
      </c>
    </row>
    <row r="6008" spans="2:8" ht="13.75" thickBot="1" x14ac:dyDescent="0.75">
      <c r="B6008" s="75" t="s">
        <v>178</v>
      </c>
      <c r="C6008" s="75" t="str">
        <f t="shared" si="93"/>
        <v>South Carolina Offshore Atlantic Coast Basin</v>
      </c>
      <c r="D6008" s="98" t="s">
        <v>324</v>
      </c>
      <c r="E6008" s="79" t="s">
        <v>282</v>
      </c>
      <c r="F6008" s="78">
        <v>58.225792194199975</v>
      </c>
      <c r="G6008" s="77">
        <v>0</v>
      </c>
      <c r="H6008" s="76">
        <v>0</v>
      </c>
    </row>
    <row r="6009" spans="2:8" x14ac:dyDescent="0.6">
      <c r="B6009" s="75" t="s">
        <v>119</v>
      </c>
      <c r="C6009" s="75" t="str">
        <f t="shared" si="93"/>
        <v>Georgia Offshore S.GA Sedimentary Prov</v>
      </c>
      <c r="D6009" s="96" t="s">
        <v>323</v>
      </c>
      <c r="E6009" s="87" t="s">
        <v>320</v>
      </c>
      <c r="F6009" s="86">
        <v>-29.107896097099989</v>
      </c>
      <c r="G6009" s="85">
        <v>0</v>
      </c>
      <c r="H6009" s="84">
        <v>0</v>
      </c>
    </row>
    <row r="6010" spans="2:8" x14ac:dyDescent="0.6">
      <c r="B6010" s="75" t="s">
        <v>119</v>
      </c>
      <c r="C6010" s="75" t="str">
        <f t="shared" si="93"/>
        <v>Georgia Offshore S.GA Sedimentary Prov</v>
      </c>
      <c r="D6010" s="97" t="s">
        <v>323</v>
      </c>
      <c r="E6010" s="83" t="s">
        <v>319</v>
      </c>
      <c r="F6010" s="82">
        <v>-29.097896097099987</v>
      </c>
      <c r="G6010" s="81">
        <v>0</v>
      </c>
      <c r="H6010" s="80">
        <v>0</v>
      </c>
    </row>
    <row r="6011" spans="2:8" x14ac:dyDescent="0.6">
      <c r="B6011" s="75" t="s">
        <v>119</v>
      </c>
      <c r="C6011" s="75" t="str">
        <f t="shared" si="93"/>
        <v>Georgia Offshore S.GA Sedimentary Prov</v>
      </c>
      <c r="D6011" s="97" t="s">
        <v>323</v>
      </c>
      <c r="E6011" s="83" t="s">
        <v>318</v>
      </c>
      <c r="F6011" s="82">
        <v>-24.256580080916656</v>
      </c>
      <c r="G6011" s="81">
        <v>0</v>
      </c>
      <c r="H6011" s="80">
        <v>0</v>
      </c>
    </row>
    <row r="6012" spans="2:8" x14ac:dyDescent="0.6">
      <c r="B6012" s="75" t="s">
        <v>119</v>
      </c>
      <c r="C6012" s="75" t="str">
        <f t="shared" si="93"/>
        <v>Georgia Offshore S.GA Sedimentary Prov</v>
      </c>
      <c r="D6012" s="97" t="s">
        <v>323</v>
      </c>
      <c r="E6012" s="83" t="s">
        <v>317</v>
      </c>
      <c r="F6012" s="82">
        <v>-24.246580080916655</v>
      </c>
      <c r="G6012" s="81">
        <v>0</v>
      </c>
      <c r="H6012" s="80">
        <v>0</v>
      </c>
    </row>
    <row r="6013" spans="2:8" x14ac:dyDescent="0.6">
      <c r="B6013" s="75" t="s">
        <v>119</v>
      </c>
      <c r="C6013" s="75" t="str">
        <f t="shared" si="93"/>
        <v>Georgia Offshore S.GA Sedimentary Prov</v>
      </c>
      <c r="D6013" s="97" t="s">
        <v>323</v>
      </c>
      <c r="E6013" s="83" t="s">
        <v>316</v>
      </c>
      <c r="F6013" s="82">
        <v>-19.405264064733323</v>
      </c>
      <c r="G6013" s="81">
        <v>0</v>
      </c>
      <c r="H6013" s="80">
        <v>0</v>
      </c>
    </row>
    <row r="6014" spans="2:8" x14ac:dyDescent="0.6">
      <c r="B6014" s="75" t="s">
        <v>119</v>
      </c>
      <c r="C6014" s="75" t="str">
        <f t="shared" si="93"/>
        <v>Georgia Offshore S.GA Sedimentary Prov</v>
      </c>
      <c r="D6014" s="97" t="s">
        <v>323</v>
      </c>
      <c r="E6014" s="83" t="s">
        <v>315</v>
      </c>
      <c r="F6014" s="82">
        <v>-19.395264064733322</v>
      </c>
      <c r="G6014" s="81">
        <v>0</v>
      </c>
      <c r="H6014" s="80">
        <v>0</v>
      </c>
    </row>
    <row r="6015" spans="2:8" x14ac:dyDescent="0.6">
      <c r="B6015" s="75" t="s">
        <v>119</v>
      </c>
      <c r="C6015" s="75" t="str">
        <f t="shared" si="93"/>
        <v>Georgia Offshore S.GA Sedimentary Prov</v>
      </c>
      <c r="D6015" s="97" t="s">
        <v>323</v>
      </c>
      <c r="E6015" s="83" t="s">
        <v>314</v>
      </c>
      <c r="F6015" s="82">
        <v>-14.553948048549994</v>
      </c>
      <c r="G6015" s="81">
        <v>0</v>
      </c>
      <c r="H6015" s="80">
        <v>0</v>
      </c>
    </row>
    <row r="6016" spans="2:8" x14ac:dyDescent="0.6">
      <c r="B6016" s="75" t="s">
        <v>119</v>
      </c>
      <c r="C6016" s="75" t="str">
        <f t="shared" si="93"/>
        <v>Georgia Offshore S.GA Sedimentary Prov</v>
      </c>
      <c r="D6016" s="97" t="s">
        <v>323</v>
      </c>
      <c r="E6016" s="83" t="s">
        <v>313</v>
      </c>
      <c r="F6016" s="82">
        <v>-14.543948048549995</v>
      </c>
      <c r="G6016" s="81">
        <v>0</v>
      </c>
      <c r="H6016" s="80">
        <v>0</v>
      </c>
    </row>
    <row r="6017" spans="2:8" x14ac:dyDescent="0.6">
      <c r="B6017" s="75" t="s">
        <v>119</v>
      </c>
      <c r="C6017" s="75" t="str">
        <f t="shared" si="93"/>
        <v>Georgia Offshore S.GA Sedimentary Prov</v>
      </c>
      <c r="D6017" s="97" t="s">
        <v>323</v>
      </c>
      <c r="E6017" s="83" t="s">
        <v>312</v>
      </c>
      <c r="F6017" s="82">
        <v>-9.7026320323666617</v>
      </c>
      <c r="G6017" s="81">
        <v>0</v>
      </c>
      <c r="H6017" s="80">
        <v>0</v>
      </c>
    </row>
    <row r="6018" spans="2:8" x14ac:dyDescent="0.6">
      <c r="B6018" s="75" t="s">
        <v>119</v>
      </c>
      <c r="C6018" s="75" t="str">
        <f t="shared" si="93"/>
        <v>Georgia Offshore S.GA Sedimentary Prov</v>
      </c>
      <c r="D6018" s="97" t="s">
        <v>323</v>
      </c>
      <c r="E6018" s="83" t="s">
        <v>311</v>
      </c>
      <c r="F6018" s="82">
        <v>-9.6926320323666619</v>
      </c>
      <c r="G6018" s="81">
        <v>0</v>
      </c>
      <c r="H6018" s="80">
        <v>0</v>
      </c>
    </row>
    <row r="6019" spans="2:8" x14ac:dyDescent="0.6">
      <c r="B6019" s="75" t="s">
        <v>119</v>
      </c>
      <c r="C6019" s="75" t="str">
        <f t="shared" si="93"/>
        <v>Georgia Offshore S.GA Sedimentary Prov</v>
      </c>
      <c r="D6019" s="97" t="s">
        <v>323</v>
      </c>
      <c r="E6019" s="83" t="s">
        <v>310</v>
      </c>
      <c r="F6019" s="82">
        <v>-4.8513160161833309</v>
      </c>
      <c r="G6019" s="81">
        <v>0</v>
      </c>
      <c r="H6019" s="80">
        <v>0</v>
      </c>
    </row>
    <row r="6020" spans="2:8" x14ac:dyDescent="0.6">
      <c r="B6020" s="75" t="s">
        <v>119</v>
      </c>
      <c r="C6020" s="75" t="str">
        <f t="shared" si="93"/>
        <v>Georgia Offshore S.GA Sedimentary Prov</v>
      </c>
      <c r="D6020" s="97" t="s">
        <v>323</v>
      </c>
      <c r="E6020" s="83" t="s">
        <v>309</v>
      </c>
      <c r="F6020" s="82">
        <v>-4.8413160161833311</v>
      </c>
      <c r="G6020" s="81">
        <v>0</v>
      </c>
      <c r="H6020" s="80">
        <v>0</v>
      </c>
    </row>
    <row r="6021" spans="2:8" x14ac:dyDescent="0.6">
      <c r="B6021" s="75" t="s">
        <v>119</v>
      </c>
      <c r="C6021" s="75" t="str">
        <f t="shared" ref="C6021:C6084" si="94">IF(D6021="",C6020,D6021)</f>
        <v>Georgia Offshore S.GA Sedimentary Prov</v>
      </c>
      <c r="D6021" s="97" t="s">
        <v>323</v>
      </c>
      <c r="E6021" s="83" t="s">
        <v>308</v>
      </c>
      <c r="F6021" s="82">
        <v>0</v>
      </c>
      <c r="G6021" s="81">
        <v>0</v>
      </c>
      <c r="H6021" s="80">
        <v>0</v>
      </c>
    </row>
    <row r="6022" spans="2:8" x14ac:dyDescent="0.6">
      <c r="B6022" s="75" t="s">
        <v>119</v>
      </c>
      <c r="C6022" s="75" t="str">
        <f t="shared" si="94"/>
        <v>Georgia Offshore S.GA Sedimentary Prov</v>
      </c>
      <c r="D6022" s="97" t="s">
        <v>323</v>
      </c>
      <c r="E6022" s="83" t="s">
        <v>307</v>
      </c>
      <c r="F6022" s="82">
        <v>0.01</v>
      </c>
      <c r="G6022" s="81">
        <v>0</v>
      </c>
      <c r="H6022" s="80">
        <v>0</v>
      </c>
    </row>
    <row r="6023" spans="2:8" x14ac:dyDescent="0.6">
      <c r="B6023" s="75" t="s">
        <v>119</v>
      </c>
      <c r="C6023" s="75" t="str">
        <f t="shared" si="94"/>
        <v>Georgia Offshore S.GA Sedimentary Prov</v>
      </c>
      <c r="D6023" s="97" t="s">
        <v>323</v>
      </c>
      <c r="E6023" s="83" t="s">
        <v>306</v>
      </c>
      <c r="F6023" s="82">
        <v>4.8513160161833309</v>
      </c>
      <c r="G6023" s="81">
        <v>0</v>
      </c>
      <c r="H6023" s="80">
        <v>0</v>
      </c>
    </row>
    <row r="6024" spans="2:8" x14ac:dyDescent="0.6">
      <c r="B6024" s="75" t="s">
        <v>119</v>
      </c>
      <c r="C6024" s="75" t="str">
        <f t="shared" si="94"/>
        <v>Georgia Offshore S.GA Sedimentary Prov</v>
      </c>
      <c r="D6024" s="97" t="s">
        <v>323</v>
      </c>
      <c r="E6024" s="83" t="s">
        <v>305</v>
      </c>
      <c r="F6024" s="82">
        <v>4.8613160161833306</v>
      </c>
      <c r="G6024" s="81">
        <v>1.6808150643255523E-9</v>
      </c>
      <c r="H6024" s="80">
        <v>8.4040753216277616E-8</v>
      </c>
    </row>
    <row r="6025" spans="2:8" x14ac:dyDescent="0.6">
      <c r="B6025" s="75" t="s">
        <v>119</v>
      </c>
      <c r="C6025" s="75" t="str">
        <f t="shared" si="94"/>
        <v>Georgia Offshore S.GA Sedimentary Prov</v>
      </c>
      <c r="D6025" s="97" t="s">
        <v>323</v>
      </c>
      <c r="E6025" s="83" t="s">
        <v>304</v>
      </c>
      <c r="F6025" s="82">
        <v>9.7026320323666617</v>
      </c>
      <c r="G6025" s="81">
        <v>0</v>
      </c>
      <c r="H6025" s="80">
        <v>0</v>
      </c>
    </row>
    <row r="6026" spans="2:8" x14ac:dyDescent="0.6">
      <c r="B6026" s="75" t="s">
        <v>119</v>
      </c>
      <c r="C6026" s="75" t="str">
        <f t="shared" si="94"/>
        <v>Georgia Offshore S.GA Sedimentary Prov</v>
      </c>
      <c r="D6026" s="97" t="s">
        <v>323</v>
      </c>
      <c r="E6026" s="83" t="s">
        <v>303</v>
      </c>
      <c r="F6026" s="82">
        <v>9.7126320323666615</v>
      </c>
      <c r="G6026" s="81">
        <v>3.2367390352911229</v>
      </c>
      <c r="H6026" s="80">
        <v>161.83695176455615</v>
      </c>
    </row>
    <row r="6027" spans="2:8" x14ac:dyDescent="0.6">
      <c r="B6027" s="75" t="s">
        <v>119</v>
      </c>
      <c r="C6027" s="75" t="str">
        <f t="shared" si="94"/>
        <v>Georgia Offshore S.GA Sedimentary Prov</v>
      </c>
      <c r="D6027" s="97" t="s">
        <v>323</v>
      </c>
      <c r="E6027" s="83" t="s">
        <v>302</v>
      </c>
      <c r="F6027" s="82">
        <v>14.553948048549994</v>
      </c>
      <c r="G6027" s="81">
        <v>0</v>
      </c>
      <c r="H6027" s="80">
        <v>0</v>
      </c>
    </row>
    <row r="6028" spans="2:8" x14ac:dyDescent="0.6">
      <c r="B6028" s="75" t="s">
        <v>119</v>
      </c>
      <c r="C6028" s="75" t="str">
        <f t="shared" si="94"/>
        <v>Georgia Offshore S.GA Sedimentary Prov</v>
      </c>
      <c r="D6028" s="97" t="s">
        <v>323</v>
      </c>
      <c r="E6028" s="83" t="s">
        <v>301</v>
      </c>
      <c r="F6028" s="82">
        <v>14.563948048549994</v>
      </c>
      <c r="G6028" s="81">
        <v>2.4648578297818324</v>
      </c>
      <c r="H6028" s="80">
        <v>123.24289148909163</v>
      </c>
    </row>
    <row r="6029" spans="2:8" x14ac:dyDescent="0.6">
      <c r="B6029" s="75" t="s">
        <v>119</v>
      </c>
      <c r="C6029" s="75" t="str">
        <f t="shared" si="94"/>
        <v>Georgia Offshore S.GA Sedimentary Prov</v>
      </c>
      <c r="D6029" s="97" t="s">
        <v>323</v>
      </c>
      <c r="E6029" s="83" t="s">
        <v>300</v>
      </c>
      <c r="F6029" s="82">
        <v>19.405264064733323</v>
      </c>
      <c r="G6029" s="81">
        <v>0</v>
      </c>
      <c r="H6029" s="80">
        <v>0</v>
      </c>
    </row>
    <row r="6030" spans="2:8" x14ac:dyDescent="0.6">
      <c r="B6030" s="75" t="s">
        <v>119</v>
      </c>
      <c r="C6030" s="75" t="str">
        <f t="shared" si="94"/>
        <v>Georgia Offshore S.GA Sedimentary Prov</v>
      </c>
      <c r="D6030" s="97" t="s">
        <v>323</v>
      </c>
      <c r="E6030" s="83" t="s">
        <v>299</v>
      </c>
      <c r="F6030" s="82">
        <v>19.415264064733325</v>
      </c>
      <c r="G6030" s="81">
        <v>0</v>
      </c>
      <c r="H6030" s="80">
        <v>0</v>
      </c>
    </row>
    <row r="6031" spans="2:8" x14ac:dyDescent="0.6">
      <c r="B6031" s="75" t="s">
        <v>119</v>
      </c>
      <c r="C6031" s="75" t="str">
        <f t="shared" si="94"/>
        <v>Georgia Offshore S.GA Sedimentary Prov</v>
      </c>
      <c r="D6031" s="97" t="s">
        <v>323</v>
      </c>
      <c r="E6031" s="83" t="s">
        <v>298</v>
      </c>
      <c r="F6031" s="82">
        <v>24.256580080916656</v>
      </c>
      <c r="G6031" s="81">
        <v>0</v>
      </c>
      <c r="H6031" s="80">
        <v>0</v>
      </c>
    </row>
    <row r="6032" spans="2:8" x14ac:dyDescent="0.6">
      <c r="B6032" s="75" t="s">
        <v>119</v>
      </c>
      <c r="C6032" s="75" t="str">
        <f t="shared" si="94"/>
        <v>Georgia Offshore S.GA Sedimentary Prov</v>
      </c>
      <c r="D6032" s="97" t="s">
        <v>323</v>
      </c>
      <c r="E6032" s="83" t="s">
        <v>297</v>
      </c>
      <c r="F6032" s="82">
        <v>24.266580080916658</v>
      </c>
      <c r="G6032" s="81">
        <v>0</v>
      </c>
      <c r="H6032" s="80">
        <v>0</v>
      </c>
    </row>
    <row r="6033" spans="2:8" x14ac:dyDescent="0.6">
      <c r="B6033" s="75" t="s">
        <v>119</v>
      </c>
      <c r="C6033" s="75" t="str">
        <f t="shared" si="94"/>
        <v>Georgia Offshore S.GA Sedimentary Prov</v>
      </c>
      <c r="D6033" s="97" t="s">
        <v>323</v>
      </c>
      <c r="E6033" s="83" t="s">
        <v>296</v>
      </c>
      <c r="F6033" s="82">
        <v>29.107896097099989</v>
      </c>
      <c r="G6033" s="81">
        <v>0</v>
      </c>
      <c r="H6033" s="80">
        <v>0</v>
      </c>
    </row>
    <row r="6034" spans="2:8" x14ac:dyDescent="0.6">
      <c r="B6034" s="75" t="s">
        <v>119</v>
      </c>
      <c r="C6034" s="75" t="str">
        <f t="shared" si="94"/>
        <v>Georgia Offshore S.GA Sedimentary Prov</v>
      </c>
      <c r="D6034" s="97" t="s">
        <v>323</v>
      </c>
      <c r="E6034" s="83" t="s">
        <v>295</v>
      </c>
      <c r="F6034" s="82">
        <v>29.11789609709999</v>
      </c>
      <c r="G6034" s="81">
        <v>0</v>
      </c>
      <c r="H6034" s="80">
        <v>0</v>
      </c>
    </row>
    <row r="6035" spans="2:8" x14ac:dyDescent="0.6">
      <c r="B6035" s="75" t="s">
        <v>119</v>
      </c>
      <c r="C6035" s="75" t="str">
        <f t="shared" si="94"/>
        <v>Georgia Offshore S.GA Sedimentary Prov</v>
      </c>
      <c r="D6035" s="97" t="s">
        <v>323</v>
      </c>
      <c r="E6035" s="83" t="s">
        <v>294</v>
      </c>
      <c r="F6035" s="82">
        <v>33.959212113283321</v>
      </c>
      <c r="G6035" s="81">
        <v>0</v>
      </c>
      <c r="H6035" s="80">
        <v>0</v>
      </c>
    </row>
    <row r="6036" spans="2:8" x14ac:dyDescent="0.6">
      <c r="B6036" s="75" t="s">
        <v>119</v>
      </c>
      <c r="C6036" s="75" t="str">
        <f t="shared" si="94"/>
        <v>Georgia Offshore S.GA Sedimentary Prov</v>
      </c>
      <c r="D6036" s="97" t="s">
        <v>323</v>
      </c>
      <c r="E6036" s="83" t="s">
        <v>293</v>
      </c>
      <c r="F6036" s="82">
        <v>33.969212113283319</v>
      </c>
      <c r="G6036" s="81">
        <v>0</v>
      </c>
      <c r="H6036" s="80">
        <v>0</v>
      </c>
    </row>
    <row r="6037" spans="2:8" x14ac:dyDescent="0.6">
      <c r="B6037" s="75" t="s">
        <v>119</v>
      </c>
      <c r="C6037" s="75" t="str">
        <f t="shared" si="94"/>
        <v>Georgia Offshore S.GA Sedimentary Prov</v>
      </c>
      <c r="D6037" s="97" t="s">
        <v>323</v>
      </c>
      <c r="E6037" s="83" t="s">
        <v>292</v>
      </c>
      <c r="F6037" s="82">
        <v>38.810528129466647</v>
      </c>
      <c r="G6037" s="81">
        <v>0</v>
      </c>
      <c r="H6037" s="80">
        <v>0</v>
      </c>
    </row>
    <row r="6038" spans="2:8" x14ac:dyDescent="0.6">
      <c r="B6038" s="75" t="s">
        <v>119</v>
      </c>
      <c r="C6038" s="75" t="str">
        <f t="shared" si="94"/>
        <v>Georgia Offshore S.GA Sedimentary Prov</v>
      </c>
      <c r="D6038" s="97" t="s">
        <v>323</v>
      </c>
      <c r="E6038" s="83" t="s">
        <v>291</v>
      </c>
      <c r="F6038" s="82">
        <v>38.820528129466645</v>
      </c>
      <c r="G6038" s="81">
        <v>0</v>
      </c>
      <c r="H6038" s="80">
        <v>0</v>
      </c>
    </row>
    <row r="6039" spans="2:8" x14ac:dyDescent="0.6">
      <c r="B6039" s="75" t="s">
        <v>119</v>
      </c>
      <c r="C6039" s="75" t="str">
        <f t="shared" si="94"/>
        <v>Georgia Offshore S.GA Sedimentary Prov</v>
      </c>
      <c r="D6039" s="97" t="s">
        <v>323</v>
      </c>
      <c r="E6039" s="83" t="s">
        <v>290</v>
      </c>
      <c r="F6039" s="82">
        <v>43.66184414564998</v>
      </c>
      <c r="G6039" s="81">
        <v>0</v>
      </c>
      <c r="H6039" s="80">
        <v>0</v>
      </c>
    </row>
    <row r="6040" spans="2:8" x14ac:dyDescent="0.6">
      <c r="B6040" s="75" t="s">
        <v>119</v>
      </c>
      <c r="C6040" s="75" t="str">
        <f t="shared" si="94"/>
        <v>Georgia Offshore S.GA Sedimentary Prov</v>
      </c>
      <c r="D6040" s="97" t="s">
        <v>323</v>
      </c>
      <c r="E6040" s="83" t="s">
        <v>289</v>
      </c>
      <c r="F6040" s="82">
        <v>43.671844145649978</v>
      </c>
      <c r="G6040" s="81">
        <v>0</v>
      </c>
      <c r="H6040" s="80">
        <v>0</v>
      </c>
    </row>
    <row r="6041" spans="2:8" x14ac:dyDescent="0.6">
      <c r="B6041" s="75" t="s">
        <v>119</v>
      </c>
      <c r="C6041" s="75" t="str">
        <f t="shared" si="94"/>
        <v>Georgia Offshore S.GA Sedimentary Prov</v>
      </c>
      <c r="D6041" s="97" t="s">
        <v>323</v>
      </c>
      <c r="E6041" s="83" t="s">
        <v>288</v>
      </c>
      <c r="F6041" s="82">
        <v>48.513160161833312</v>
      </c>
      <c r="G6041" s="81">
        <v>0</v>
      </c>
      <c r="H6041" s="80">
        <v>0</v>
      </c>
    </row>
    <row r="6042" spans="2:8" x14ac:dyDescent="0.6">
      <c r="B6042" s="75" t="s">
        <v>119</v>
      </c>
      <c r="C6042" s="75" t="str">
        <f t="shared" si="94"/>
        <v>Georgia Offshore S.GA Sedimentary Prov</v>
      </c>
      <c r="D6042" s="97" t="s">
        <v>323</v>
      </c>
      <c r="E6042" s="83" t="s">
        <v>287</v>
      </c>
      <c r="F6042" s="82">
        <v>48.52316016183331</v>
      </c>
      <c r="G6042" s="81">
        <v>0</v>
      </c>
      <c r="H6042" s="80">
        <v>0</v>
      </c>
    </row>
    <row r="6043" spans="2:8" x14ac:dyDescent="0.6">
      <c r="B6043" s="75" t="s">
        <v>119</v>
      </c>
      <c r="C6043" s="75" t="str">
        <f t="shared" si="94"/>
        <v>Georgia Offshore S.GA Sedimentary Prov</v>
      </c>
      <c r="D6043" s="97" t="s">
        <v>323</v>
      </c>
      <c r="E6043" s="83" t="s">
        <v>286</v>
      </c>
      <c r="F6043" s="82">
        <v>53.364476178016645</v>
      </c>
      <c r="G6043" s="81">
        <v>0</v>
      </c>
      <c r="H6043" s="80">
        <v>0</v>
      </c>
    </row>
    <row r="6044" spans="2:8" x14ac:dyDescent="0.6">
      <c r="B6044" s="75" t="s">
        <v>119</v>
      </c>
      <c r="C6044" s="75" t="str">
        <f t="shared" si="94"/>
        <v>Georgia Offshore S.GA Sedimentary Prov</v>
      </c>
      <c r="D6044" s="97" t="s">
        <v>323</v>
      </c>
      <c r="E6044" s="83" t="s">
        <v>285</v>
      </c>
      <c r="F6044" s="82">
        <v>53.374476178016643</v>
      </c>
      <c r="G6044" s="81">
        <v>0</v>
      </c>
      <c r="H6044" s="80">
        <v>0</v>
      </c>
    </row>
    <row r="6045" spans="2:8" x14ac:dyDescent="0.6">
      <c r="B6045" s="75" t="s">
        <v>119</v>
      </c>
      <c r="C6045" s="75" t="str">
        <f t="shared" si="94"/>
        <v>Georgia Offshore S.GA Sedimentary Prov</v>
      </c>
      <c r="D6045" s="97" t="s">
        <v>323</v>
      </c>
      <c r="E6045" s="83" t="s">
        <v>284</v>
      </c>
      <c r="F6045" s="82">
        <v>58.215792194199977</v>
      </c>
      <c r="G6045" s="81">
        <v>0</v>
      </c>
      <c r="H6045" s="80">
        <v>0</v>
      </c>
    </row>
    <row r="6046" spans="2:8" ht="13.75" thickBot="1" x14ac:dyDescent="0.75">
      <c r="B6046" s="75" t="s">
        <v>119</v>
      </c>
      <c r="C6046" s="75" t="str">
        <f t="shared" si="94"/>
        <v>Georgia Offshore S.GA Sedimentary Prov</v>
      </c>
      <c r="D6046" s="98" t="s">
        <v>323</v>
      </c>
      <c r="E6046" s="79" t="s">
        <v>282</v>
      </c>
      <c r="F6046" s="78">
        <v>58.225792194199975</v>
      </c>
      <c r="G6046" s="77">
        <v>0</v>
      </c>
      <c r="H6046" s="76">
        <v>0</v>
      </c>
    </row>
    <row r="6047" spans="2:8" x14ac:dyDescent="0.6">
      <c r="B6047" s="75">
        <v>0</v>
      </c>
      <c r="C6047" s="75" t="str">
        <f t="shared" si="94"/>
        <v>North Atlantic Coast Offshore</v>
      </c>
      <c r="D6047" s="96" t="s">
        <v>322</v>
      </c>
      <c r="E6047" s="87" t="s">
        <v>320</v>
      </c>
      <c r="F6047" s="86">
        <v>-29.107896097099989</v>
      </c>
      <c r="G6047" s="85">
        <v>0</v>
      </c>
      <c r="H6047" s="84">
        <v>0</v>
      </c>
    </row>
    <row r="6048" spans="2:8" x14ac:dyDescent="0.6">
      <c r="B6048" s="75">
        <v>0</v>
      </c>
      <c r="C6048" s="75" t="str">
        <f t="shared" si="94"/>
        <v>North Atlantic Coast Offshore</v>
      </c>
      <c r="D6048" s="97" t="s">
        <v>322</v>
      </c>
      <c r="E6048" s="83" t="s">
        <v>319</v>
      </c>
      <c r="F6048" s="82">
        <v>-29.097896097099987</v>
      </c>
      <c r="G6048" s="81">
        <v>0</v>
      </c>
      <c r="H6048" s="80">
        <v>0</v>
      </c>
    </row>
    <row r="6049" spans="2:8" x14ac:dyDescent="0.6">
      <c r="B6049" s="75">
        <v>0</v>
      </c>
      <c r="C6049" s="75" t="str">
        <f t="shared" si="94"/>
        <v>North Atlantic Coast Offshore</v>
      </c>
      <c r="D6049" s="97" t="s">
        <v>322</v>
      </c>
      <c r="E6049" s="83" t="s">
        <v>318</v>
      </c>
      <c r="F6049" s="82">
        <v>-24.256580080916656</v>
      </c>
      <c r="G6049" s="81">
        <v>0</v>
      </c>
      <c r="H6049" s="80">
        <v>0</v>
      </c>
    </row>
    <row r="6050" spans="2:8" x14ac:dyDescent="0.6">
      <c r="B6050" s="75">
        <v>0</v>
      </c>
      <c r="C6050" s="75" t="str">
        <f t="shared" si="94"/>
        <v>North Atlantic Coast Offshore</v>
      </c>
      <c r="D6050" s="97" t="s">
        <v>322</v>
      </c>
      <c r="E6050" s="83" t="s">
        <v>317</v>
      </c>
      <c r="F6050" s="82">
        <v>-24.246580080916655</v>
      </c>
      <c r="G6050" s="81">
        <v>0</v>
      </c>
      <c r="H6050" s="80">
        <v>0</v>
      </c>
    </row>
    <row r="6051" spans="2:8" x14ac:dyDescent="0.6">
      <c r="B6051" s="75">
        <v>0</v>
      </c>
      <c r="C6051" s="75" t="str">
        <f t="shared" si="94"/>
        <v>North Atlantic Coast Offshore</v>
      </c>
      <c r="D6051" s="97" t="s">
        <v>322</v>
      </c>
      <c r="E6051" s="83" t="s">
        <v>316</v>
      </c>
      <c r="F6051" s="82">
        <v>-19.405264064733323</v>
      </c>
      <c r="G6051" s="81">
        <v>0</v>
      </c>
      <c r="H6051" s="80">
        <v>0</v>
      </c>
    </row>
    <row r="6052" spans="2:8" x14ac:dyDescent="0.6">
      <c r="B6052" s="75">
        <v>0</v>
      </c>
      <c r="C6052" s="75" t="str">
        <f t="shared" si="94"/>
        <v>North Atlantic Coast Offshore</v>
      </c>
      <c r="D6052" s="97" t="s">
        <v>322</v>
      </c>
      <c r="E6052" s="83" t="s">
        <v>315</v>
      </c>
      <c r="F6052" s="82">
        <v>-19.395264064733322</v>
      </c>
      <c r="G6052" s="81">
        <v>0</v>
      </c>
      <c r="H6052" s="80">
        <v>0</v>
      </c>
    </row>
    <row r="6053" spans="2:8" x14ac:dyDescent="0.6">
      <c r="B6053" s="75">
        <v>0</v>
      </c>
      <c r="C6053" s="75" t="str">
        <f t="shared" si="94"/>
        <v>North Atlantic Coast Offshore</v>
      </c>
      <c r="D6053" s="97" t="s">
        <v>322</v>
      </c>
      <c r="E6053" s="83" t="s">
        <v>314</v>
      </c>
      <c r="F6053" s="82">
        <v>-14.553948048549994</v>
      </c>
      <c r="G6053" s="81">
        <v>0</v>
      </c>
      <c r="H6053" s="80">
        <v>0</v>
      </c>
    </row>
    <row r="6054" spans="2:8" x14ac:dyDescent="0.6">
      <c r="B6054" s="75">
        <v>0</v>
      </c>
      <c r="C6054" s="75" t="str">
        <f t="shared" si="94"/>
        <v>North Atlantic Coast Offshore</v>
      </c>
      <c r="D6054" s="97" t="s">
        <v>322</v>
      </c>
      <c r="E6054" s="83" t="s">
        <v>313</v>
      </c>
      <c r="F6054" s="82">
        <v>-14.543948048549995</v>
      </c>
      <c r="G6054" s="81">
        <v>0</v>
      </c>
      <c r="H6054" s="80">
        <v>0</v>
      </c>
    </row>
    <row r="6055" spans="2:8" x14ac:dyDescent="0.6">
      <c r="B6055" s="75">
        <v>0</v>
      </c>
      <c r="C6055" s="75" t="str">
        <f t="shared" si="94"/>
        <v>North Atlantic Coast Offshore</v>
      </c>
      <c r="D6055" s="97" t="s">
        <v>322</v>
      </c>
      <c r="E6055" s="83" t="s">
        <v>312</v>
      </c>
      <c r="F6055" s="82">
        <v>-9.7026320323666617</v>
      </c>
      <c r="G6055" s="81">
        <v>0</v>
      </c>
      <c r="H6055" s="80">
        <v>0</v>
      </c>
    </row>
    <row r="6056" spans="2:8" x14ac:dyDescent="0.6">
      <c r="B6056" s="75">
        <v>0</v>
      </c>
      <c r="C6056" s="75" t="str">
        <f t="shared" si="94"/>
        <v>North Atlantic Coast Offshore</v>
      </c>
      <c r="D6056" s="97" t="s">
        <v>322</v>
      </c>
      <c r="E6056" s="83" t="s">
        <v>311</v>
      </c>
      <c r="F6056" s="82">
        <v>-9.6926320323666619</v>
      </c>
      <c r="G6056" s="81">
        <v>0</v>
      </c>
      <c r="H6056" s="80">
        <v>0</v>
      </c>
    </row>
    <row r="6057" spans="2:8" x14ac:dyDescent="0.6">
      <c r="B6057" s="75">
        <v>0</v>
      </c>
      <c r="C6057" s="75" t="str">
        <f t="shared" si="94"/>
        <v>North Atlantic Coast Offshore</v>
      </c>
      <c r="D6057" s="97" t="s">
        <v>322</v>
      </c>
      <c r="E6057" s="83" t="s">
        <v>310</v>
      </c>
      <c r="F6057" s="82">
        <v>-4.8513160161833309</v>
      </c>
      <c r="G6057" s="81">
        <v>0</v>
      </c>
      <c r="H6057" s="80">
        <v>0</v>
      </c>
    </row>
    <row r="6058" spans="2:8" x14ac:dyDescent="0.6">
      <c r="B6058" s="75">
        <v>0</v>
      </c>
      <c r="C6058" s="75" t="str">
        <f t="shared" si="94"/>
        <v>North Atlantic Coast Offshore</v>
      </c>
      <c r="D6058" s="97" t="s">
        <v>322</v>
      </c>
      <c r="E6058" s="83" t="s">
        <v>309</v>
      </c>
      <c r="F6058" s="82">
        <v>-4.8413160161833311</v>
      </c>
      <c r="G6058" s="81">
        <v>0</v>
      </c>
      <c r="H6058" s="80">
        <v>0</v>
      </c>
    </row>
    <row r="6059" spans="2:8" x14ac:dyDescent="0.6">
      <c r="B6059" s="75">
        <v>0</v>
      </c>
      <c r="C6059" s="75" t="str">
        <f t="shared" si="94"/>
        <v>North Atlantic Coast Offshore</v>
      </c>
      <c r="D6059" s="97" t="s">
        <v>322</v>
      </c>
      <c r="E6059" s="83" t="s">
        <v>308</v>
      </c>
      <c r="F6059" s="82">
        <v>0</v>
      </c>
      <c r="G6059" s="81">
        <v>0</v>
      </c>
      <c r="H6059" s="80">
        <v>0</v>
      </c>
    </row>
    <row r="6060" spans="2:8" x14ac:dyDescent="0.6">
      <c r="B6060" s="75">
        <v>0</v>
      </c>
      <c r="C6060" s="75" t="str">
        <f t="shared" si="94"/>
        <v>North Atlantic Coast Offshore</v>
      </c>
      <c r="D6060" s="97" t="s">
        <v>322</v>
      </c>
      <c r="E6060" s="83" t="s">
        <v>307</v>
      </c>
      <c r="F6060" s="82">
        <v>0.01</v>
      </c>
      <c r="G6060" s="81">
        <v>0</v>
      </c>
      <c r="H6060" s="80">
        <v>0</v>
      </c>
    </row>
    <row r="6061" spans="2:8" x14ac:dyDescent="0.6">
      <c r="B6061" s="75">
        <v>0</v>
      </c>
      <c r="C6061" s="75" t="str">
        <f t="shared" si="94"/>
        <v>North Atlantic Coast Offshore</v>
      </c>
      <c r="D6061" s="97" t="s">
        <v>322</v>
      </c>
      <c r="E6061" s="83" t="s">
        <v>306</v>
      </c>
      <c r="F6061" s="82">
        <v>4.8513160161833309</v>
      </c>
      <c r="G6061" s="81">
        <v>0</v>
      </c>
      <c r="H6061" s="80">
        <v>0</v>
      </c>
    </row>
    <row r="6062" spans="2:8" x14ac:dyDescent="0.6">
      <c r="B6062" s="75">
        <v>0</v>
      </c>
      <c r="C6062" s="75" t="str">
        <f t="shared" si="94"/>
        <v>North Atlantic Coast Offshore</v>
      </c>
      <c r="D6062" s="97" t="s">
        <v>322</v>
      </c>
      <c r="E6062" s="83" t="s">
        <v>305</v>
      </c>
      <c r="F6062" s="82">
        <v>4.8613160161833306</v>
      </c>
      <c r="G6062" s="81">
        <v>0</v>
      </c>
      <c r="H6062" s="80">
        <v>0</v>
      </c>
    </row>
    <row r="6063" spans="2:8" x14ac:dyDescent="0.6">
      <c r="B6063" s="75">
        <v>0</v>
      </c>
      <c r="C6063" s="75" t="str">
        <f t="shared" si="94"/>
        <v>North Atlantic Coast Offshore</v>
      </c>
      <c r="D6063" s="97" t="s">
        <v>322</v>
      </c>
      <c r="E6063" s="83" t="s">
        <v>304</v>
      </c>
      <c r="F6063" s="82">
        <v>9.7026320323666617</v>
      </c>
      <c r="G6063" s="81">
        <v>0</v>
      </c>
      <c r="H6063" s="80">
        <v>0</v>
      </c>
    </row>
    <row r="6064" spans="2:8" x14ac:dyDescent="0.6">
      <c r="B6064" s="75">
        <v>0</v>
      </c>
      <c r="C6064" s="75" t="str">
        <f t="shared" si="94"/>
        <v>North Atlantic Coast Offshore</v>
      </c>
      <c r="D6064" s="97" t="s">
        <v>322</v>
      </c>
      <c r="E6064" s="83" t="s">
        <v>303</v>
      </c>
      <c r="F6064" s="82">
        <v>9.7126320323666615</v>
      </c>
      <c r="G6064" s="81">
        <v>0</v>
      </c>
      <c r="H6064" s="80">
        <v>0</v>
      </c>
    </row>
    <row r="6065" spans="2:8" x14ac:dyDescent="0.6">
      <c r="B6065" s="75">
        <v>0</v>
      </c>
      <c r="C6065" s="75" t="str">
        <f t="shared" si="94"/>
        <v>North Atlantic Coast Offshore</v>
      </c>
      <c r="D6065" s="97" t="s">
        <v>322</v>
      </c>
      <c r="E6065" s="83" t="s">
        <v>302</v>
      </c>
      <c r="F6065" s="82">
        <v>14.553948048549994</v>
      </c>
      <c r="G6065" s="81">
        <v>0</v>
      </c>
      <c r="H6065" s="80">
        <v>0</v>
      </c>
    </row>
    <row r="6066" spans="2:8" x14ac:dyDescent="0.6">
      <c r="B6066" s="75">
        <v>0</v>
      </c>
      <c r="C6066" s="75" t="str">
        <f t="shared" si="94"/>
        <v>North Atlantic Coast Offshore</v>
      </c>
      <c r="D6066" s="97" t="s">
        <v>322</v>
      </c>
      <c r="E6066" s="83" t="s">
        <v>301</v>
      </c>
      <c r="F6066" s="82">
        <v>14.563948048549994</v>
      </c>
      <c r="G6066" s="81">
        <v>0</v>
      </c>
      <c r="H6066" s="80">
        <v>0</v>
      </c>
    </row>
    <row r="6067" spans="2:8" x14ac:dyDescent="0.6">
      <c r="B6067" s="75">
        <v>0</v>
      </c>
      <c r="C6067" s="75" t="str">
        <f t="shared" si="94"/>
        <v>North Atlantic Coast Offshore</v>
      </c>
      <c r="D6067" s="97" t="s">
        <v>322</v>
      </c>
      <c r="E6067" s="83" t="s">
        <v>300</v>
      </c>
      <c r="F6067" s="82">
        <v>19.405264064733323</v>
      </c>
      <c r="G6067" s="81">
        <v>0</v>
      </c>
      <c r="H6067" s="80">
        <v>0</v>
      </c>
    </row>
    <row r="6068" spans="2:8" x14ac:dyDescent="0.6">
      <c r="B6068" s="75">
        <v>0</v>
      </c>
      <c r="C6068" s="75" t="str">
        <f t="shared" si="94"/>
        <v>North Atlantic Coast Offshore</v>
      </c>
      <c r="D6068" s="97" t="s">
        <v>322</v>
      </c>
      <c r="E6068" s="83" t="s">
        <v>299</v>
      </c>
      <c r="F6068" s="82">
        <v>19.415264064733325</v>
      </c>
      <c r="G6068" s="81">
        <v>0</v>
      </c>
      <c r="H6068" s="80">
        <v>0</v>
      </c>
    </row>
    <row r="6069" spans="2:8" x14ac:dyDescent="0.6">
      <c r="B6069" s="75">
        <v>0</v>
      </c>
      <c r="C6069" s="75" t="str">
        <f t="shared" si="94"/>
        <v>North Atlantic Coast Offshore</v>
      </c>
      <c r="D6069" s="97" t="s">
        <v>322</v>
      </c>
      <c r="E6069" s="83" t="s">
        <v>298</v>
      </c>
      <c r="F6069" s="82">
        <v>24.256580080916656</v>
      </c>
      <c r="G6069" s="81">
        <v>0</v>
      </c>
      <c r="H6069" s="80">
        <v>0</v>
      </c>
    </row>
    <row r="6070" spans="2:8" x14ac:dyDescent="0.6">
      <c r="B6070" s="75">
        <v>0</v>
      </c>
      <c r="C6070" s="75" t="str">
        <f t="shared" si="94"/>
        <v>North Atlantic Coast Offshore</v>
      </c>
      <c r="D6070" s="97" t="s">
        <v>322</v>
      </c>
      <c r="E6070" s="83" t="s">
        <v>297</v>
      </c>
      <c r="F6070" s="82">
        <v>24.266580080916658</v>
      </c>
      <c r="G6070" s="81">
        <v>0.79795060007918528</v>
      </c>
      <c r="H6070" s="80">
        <v>39.897530003959261</v>
      </c>
    </row>
    <row r="6071" spans="2:8" x14ac:dyDescent="0.6">
      <c r="B6071" s="75">
        <v>0</v>
      </c>
      <c r="C6071" s="75" t="str">
        <f t="shared" si="94"/>
        <v>North Atlantic Coast Offshore</v>
      </c>
      <c r="D6071" s="97" t="s">
        <v>322</v>
      </c>
      <c r="E6071" s="83" t="s">
        <v>296</v>
      </c>
      <c r="F6071" s="82">
        <v>29.107896097099989</v>
      </c>
      <c r="G6071" s="81">
        <v>0</v>
      </c>
      <c r="H6071" s="80">
        <v>0</v>
      </c>
    </row>
    <row r="6072" spans="2:8" x14ac:dyDescent="0.6">
      <c r="B6072" s="75">
        <v>0</v>
      </c>
      <c r="C6072" s="75" t="str">
        <f t="shared" si="94"/>
        <v>North Atlantic Coast Offshore</v>
      </c>
      <c r="D6072" s="97" t="s">
        <v>322</v>
      </c>
      <c r="E6072" s="83" t="s">
        <v>295</v>
      </c>
      <c r="F6072" s="82">
        <v>29.11789609709999</v>
      </c>
      <c r="G6072" s="81">
        <v>0</v>
      </c>
      <c r="H6072" s="80">
        <v>0</v>
      </c>
    </row>
    <row r="6073" spans="2:8" x14ac:dyDescent="0.6">
      <c r="B6073" s="75">
        <v>0</v>
      </c>
      <c r="C6073" s="75" t="str">
        <f t="shared" si="94"/>
        <v>North Atlantic Coast Offshore</v>
      </c>
      <c r="D6073" s="97" t="s">
        <v>322</v>
      </c>
      <c r="E6073" s="83" t="s">
        <v>294</v>
      </c>
      <c r="F6073" s="82">
        <v>33.959212113283321</v>
      </c>
      <c r="G6073" s="81">
        <v>0</v>
      </c>
      <c r="H6073" s="80">
        <v>0</v>
      </c>
    </row>
    <row r="6074" spans="2:8" x14ac:dyDescent="0.6">
      <c r="B6074" s="75">
        <v>0</v>
      </c>
      <c r="C6074" s="75" t="str">
        <f t="shared" si="94"/>
        <v>North Atlantic Coast Offshore</v>
      </c>
      <c r="D6074" s="97" t="s">
        <v>322</v>
      </c>
      <c r="E6074" s="83" t="s">
        <v>293</v>
      </c>
      <c r="F6074" s="82">
        <v>33.969212113283319</v>
      </c>
      <c r="G6074" s="81">
        <v>0</v>
      </c>
      <c r="H6074" s="80">
        <v>0</v>
      </c>
    </row>
    <row r="6075" spans="2:8" x14ac:dyDescent="0.6">
      <c r="B6075" s="75">
        <v>0</v>
      </c>
      <c r="C6075" s="75" t="str">
        <f t="shared" si="94"/>
        <v>North Atlantic Coast Offshore</v>
      </c>
      <c r="D6075" s="97" t="s">
        <v>322</v>
      </c>
      <c r="E6075" s="83" t="s">
        <v>292</v>
      </c>
      <c r="F6075" s="82">
        <v>38.810528129466647</v>
      </c>
      <c r="G6075" s="81">
        <v>0</v>
      </c>
      <c r="H6075" s="80">
        <v>0</v>
      </c>
    </row>
    <row r="6076" spans="2:8" x14ac:dyDescent="0.6">
      <c r="B6076" s="75">
        <v>0</v>
      </c>
      <c r="C6076" s="75" t="str">
        <f t="shared" si="94"/>
        <v>North Atlantic Coast Offshore</v>
      </c>
      <c r="D6076" s="97" t="s">
        <v>322</v>
      </c>
      <c r="E6076" s="83" t="s">
        <v>291</v>
      </c>
      <c r="F6076" s="82">
        <v>38.820528129466645</v>
      </c>
      <c r="G6076" s="81">
        <v>0</v>
      </c>
      <c r="H6076" s="80">
        <v>0</v>
      </c>
    </row>
    <row r="6077" spans="2:8" x14ac:dyDescent="0.6">
      <c r="B6077" s="75">
        <v>0</v>
      </c>
      <c r="C6077" s="75" t="str">
        <f t="shared" si="94"/>
        <v>North Atlantic Coast Offshore</v>
      </c>
      <c r="D6077" s="97" t="s">
        <v>322</v>
      </c>
      <c r="E6077" s="83" t="s">
        <v>290</v>
      </c>
      <c r="F6077" s="82">
        <v>43.66184414564998</v>
      </c>
      <c r="G6077" s="81">
        <v>0</v>
      </c>
      <c r="H6077" s="80">
        <v>0</v>
      </c>
    </row>
    <row r="6078" spans="2:8" x14ac:dyDescent="0.6">
      <c r="B6078" s="75">
        <v>0</v>
      </c>
      <c r="C6078" s="75" t="str">
        <f t="shared" si="94"/>
        <v>North Atlantic Coast Offshore</v>
      </c>
      <c r="D6078" s="97" t="s">
        <v>322</v>
      </c>
      <c r="E6078" s="83" t="s">
        <v>289</v>
      </c>
      <c r="F6078" s="82">
        <v>43.671844145649978</v>
      </c>
      <c r="G6078" s="81">
        <v>0</v>
      </c>
      <c r="H6078" s="80">
        <v>0</v>
      </c>
    </row>
    <row r="6079" spans="2:8" x14ac:dyDescent="0.6">
      <c r="B6079" s="75">
        <v>0</v>
      </c>
      <c r="C6079" s="75" t="str">
        <f t="shared" si="94"/>
        <v>North Atlantic Coast Offshore</v>
      </c>
      <c r="D6079" s="97" t="s">
        <v>322</v>
      </c>
      <c r="E6079" s="83" t="s">
        <v>288</v>
      </c>
      <c r="F6079" s="82">
        <v>48.513160161833312</v>
      </c>
      <c r="G6079" s="81">
        <v>0</v>
      </c>
      <c r="H6079" s="80">
        <v>0</v>
      </c>
    </row>
    <row r="6080" spans="2:8" x14ac:dyDescent="0.6">
      <c r="B6080" s="75">
        <v>0</v>
      </c>
      <c r="C6080" s="75" t="str">
        <f t="shared" si="94"/>
        <v>North Atlantic Coast Offshore</v>
      </c>
      <c r="D6080" s="97" t="s">
        <v>322</v>
      </c>
      <c r="E6080" s="83" t="s">
        <v>287</v>
      </c>
      <c r="F6080" s="82">
        <v>48.52316016183331</v>
      </c>
      <c r="G6080" s="81">
        <v>0</v>
      </c>
      <c r="H6080" s="80">
        <v>0</v>
      </c>
    </row>
    <row r="6081" spans="2:8" x14ac:dyDescent="0.6">
      <c r="B6081" s="75">
        <v>0</v>
      </c>
      <c r="C6081" s="75" t="str">
        <f t="shared" si="94"/>
        <v>North Atlantic Coast Offshore</v>
      </c>
      <c r="D6081" s="97" t="s">
        <v>322</v>
      </c>
      <c r="E6081" s="83" t="s">
        <v>286</v>
      </c>
      <c r="F6081" s="82">
        <v>53.364476178016645</v>
      </c>
      <c r="G6081" s="81">
        <v>0</v>
      </c>
      <c r="H6081" s="80">
        <v>0</v>
      </c>
    </row>
    <row r="6082" spans="2:8" x14ac:dyDescent="0.6">
      <c r="B6082" s="75">
        <v>0</v>
      </c>
      <c r="C6082" s="75" t="str">
        <f t="shared" si="94"/>
        <v>North Atlantic Coast Offshore</v>
      </c>
      <c r="D6082" s="97" t="s">
        <v>322</v>
      </c>
      <c r="E6082" s="83" t="s">
        <v>285</v>
      </c>
      <c r="F6082" s="82">
        <v>53.374476178016643</v>
      </c>
      <c r="G6082" s="81">
        <v>0</v>
      </c>
      <c r="H6082" s="80">
        <v>0</v>
      </c>
    </row>
    <row r="6083" spans="2:8" x14ac:dyDescent="0.6">
      <c r="B6083" s="75">
        <v>0</v>
      </c>
      <c r="C6083" s="75" t="str">
        <f t="shared" si="94"/>
        <v>North Atlantic Coast Offshore</v>
      </c>
      <c r="D6083" s="97" t="s">
        <v>322</v>
      </c>
      <c r="E6083" s="83" t="s">
        <v>284</v>
      </c>
      <c r="F6083" s="82">
        <v>58.215792194199977</v>
      </c>
      <c r="G6083" s="81">
        <v>0</v>
      </c>
      <c r="H6083" s="80">
        <v>0</v>
      </c>
    </row>
    <row r="6084" spans="2:8" ht="13.75" thickBot="1" x14ac:dyDescent="0.75">
      <c r="B6084" s="75">
        <v>0</v>
      </c>
      <c r="C6084" s="75" t="str">
        <f t="shared" si="94"/>
        <v>North Atlantic Coast Offshore</v>
      </c>
      <c r="D6084" s="98" t="s">
        <v>322</v>
      </c>
      <c r="E6084" s="79" t="s">
        <v>282</v>
      </c>
      <c r="F6084" s="78">
        <v>58.225792194199975</v>
      </c>
      <c r="G6084" s="77">
        <v>0</v>
      </c>
      <c r="H6084" s="76">
        <v>0</v>
      </c>
    </row>
    <row r="6085" spans="2:8" x14ac:dyDescent="0.6">
      <c r="B6085" s="75">
        <v>0</v>
      </c>
      <c r="C6085" s="75" t="str">
        <f t="shared" ref="C6085:C6148" si="95">IF(D6085="",C6084,D6085)</f>
        <v>Mid Atlantic Coast Offshore</v>
      </c>
      <c r="D6085" s="96" t="s">
        <v>321</v>
      </c>
      <c r="E6085" s="87" t="s">
        <v>320</v>
      </c>
      <c r="F6085" s="86">
        <v>-29.107896097099989</v>
      </c>
      <c r="G6085" s="85">
        <v>0</v>
      </c>
      <c r="H6085" s="84">
        <v>0</v>
      </c>
    </row>
    <row r="6086" spans="2:8" x14ac:dyDescent="0.6">
      <c r="B6086" s="75">
        <v>0</v>
      </c>
      <c r="C6086" s="75" t="str">
        <f t="shared" si="95"/>
        <v>Mid Atlantic Coast Offshore</v>
      </c>
      <c r="D6086" s="97" t="s">
        <v>321</v>
      </c>
      <c r="E6086" s="83" t="s">
        <v>319</v>
      </c>
      <c r="F6086" s="82">
        <v>-29.097896097099987</v>
      </c>
      <c r="G6086" s="81">
        <v>0</v>
      </c>
      <c r="H6086" s="80">
        <v>0</v>
      </c>
    </row>
    <row r="6087" spans="2:8" x14ac:dyDescent="0.6">
      <c r="B6087" s="75">
        <v>0</v>
      </c>
      <c r="C6087" s="75" t="str">
        <f t="shared" si="95"/>
        <v>Mid Atlantic Coast Offshore</v>
      </c>
      <c r="D6087" s="97" t="s">
        <v>321</v>
      </c>
      <c r="E6087" s="83" t="s">
        <v>318</v>
      </c>
      <c r="F6087" s="82">
        <v>-24.256580080916656</v>
      </c>
      <c r="G6087" s="81">
        <v>0</v>
      </c>
      <c r="H6087" s="80">
        <v>0</v>
      </c>
    </row>
    <row r="6088" spans="2:8" x14ac:dyDescent="0.6">
      <c r="B6088" s="75">
        <v>0</v>
      </c>
      <c r="C6088" s="75" t="str">
        <f t="shared" si="95"/>
        <v>Mid Atlantic Coast Offshore</v>
      </c>
      <c r="D6088" s="97" t="s">
        <v>321</v>
      </c>
      <c r="E6088" s="83" t="s">
        <v>317</v>
      </c>
      <c r="F6088" s="82">
        <v>-24.246580080916655</v>
      </c>
      <c r="G6088" s="81">
        <v>0</v>
      </c>
      <c r="H6088" s="80">
        <v>0</v>
      </c>
    </row>
    <row r="6089" spans="2:8" x14ac:dyDescent="0.6">
      <c r="B6089" s="75">
        <v>0</v>
      </c>
      <c r="C6089" s="75" t="str">
        <f t="shared" si="95"/>
        <v>Mid Atlantic Coast Offshore</v>
      </c>
      <c r="D6089" s="97" t="s">
        <v>321</v>
      </c>
      <c r="E6089" s="83" t="s">
        <v>316</v>
      </c>
      <c r="F6089" s="82">
        <v>-19.405264064733323</v>
      </c>
      <c r="G6089" s="81">
        <v>0</v>
      </c>
      <c r="H6089" s="80">
        <v>0</v>
      </c>
    </row>
    <row r="6090" spans="2:8" x14ac:dyDescent="0.6">
      <c r="B6090" s="75">
        <v>0</v>
      </c>
      <c r="C6090" s="75" t="str">
        <f t="shared" si="95"/>
        <v>Mid Atlantic Coast Offshore</v>
      </c>
      <c r="D6090" s="97" t="s">
        <v>321</v>
      </c>
      <c r="E6090" s="83" t="s">
        <v>315</v>
      </c>
      <c r="F6090" s="82">
        <v>-19.395264064733322</v>
      </c>
      <c r="G6090" s="81">
        <v>0</v>
      </c>
      <c r="H6090" s="80">
        <v>0</v>
      </c>
    </row>
    <row r="6091" spans="2:8" x14ac:dyDescent="0.6">
      <c r="B6091" s="75">
        <v>0</v>
      </c>
      <c r="C6091" s="75" t="str">
        <f t="shared" si="95"/>
        <v>Mid Atlantic Coast Offshore</v>
      </c>
      <c r="D6091" s="97" t="s">
        <v>321</v>
      </c>
      <c r="E6091" s="83" t="s">
        <v>314</v>
      </c>
      <c r="F6091" s="82">
        <v>-14.553948048549994</v>
      </c>
      <c r="G6091" s="81">
        <v>0</v>
      </c>
      <c r="H6091" s="80">
        <v>0</v>
      </c>
    </row>
    <row r="6092" spans="2:8" x14ac:dyDescent="0.6">
      <c r="B6092" s="75">
        <v>0</v>
      </c>
      <c r="C6092" s="75" t="str">
        <f t="shared" si="95"/>
        <v>Mid Atlantic Coast Offshore</v>
      </c>
      <c r="D6092" s="97" t="s">
        <v>321</v>
      </c>
      <c r="E6092" s="83" t="s">
        <v>313</v>
      </c>
      <c r="F6092" s="82">
        <v>-14.543948048549995</v>
      </c>
      <c r="G6092" s="81">
        <v>0</v>
      </c>
      <c r="H6092" s="80">
        <v>0</v>
      </c>
    </row>
    <row r="6093" spans="2:8" x14ac:dyDescent="0.6">
      <c r="B6093" s="75">
        <v>0</v>
      </c>
      <c r="C6093" s="75" t="str">
        <f t="shared" si="95"/>
        <v>Mid Atlantic Coast Offshore</v>
      </c>
      <c r="D6093" s="97" t="s">
        <v>321</v>
      </c>
      <c r="E6093" s="83" t="s">
        <v>312</v>
      </c>
      <c r="F6093" s="82">
        <v>-9.7026320323666617</v>
      </c>
      <c r="G6093" s="81">
        <v>0</v>
      </c>
      <c r="H6093" s="80">
        <v>0</v>
      </c>
    </row>
    <row r="6094" spans="2:8" x14ac:dyDescent="0.6">
      <c r="B6094" s="75">
        <v>0</v>
      </c>
      <c r="C6094" s="75" t="str">
        <f t="shared" si="95"/>
        <v>Mid Atlantic Coast Offshore</v>
      </c>
      <c r="D6094" s="97" t="s">
        <v>321</v>
      </c>
      <c r="E6094" s="83" t="s">
        <v>311</v>
      </c>
      <c r="F6094" s="82">
        <v>-9.6926320323666619</v>
      </c>
      <c r="G6094" s="81">
        <v>0</v>
      </c>
      <c r="H6094" s="80">
        <v>0</v>
      </c>
    </row>
    <row r="6095" spans="2:8" x14ac:dyDescent="0.6">
      <c r="B6095" s="75">
        <v>0</v>
      </c>
      <c r="C6095" s="75" t="str">
        <f t="shared" si="95"/>
        <v>Mid Atlantic Coast Offshore</v>
      </c>
      <c r="D6095" s="97" t="s">
        <v>321</v>
      </c>
      <c r="E6095" s="83" t="s">
        <v>310</v>
      </c>
      <c r="F6095" s="82">
        <v>-4.8513160161833309</v>
      </c>
      <c r="G6095" s="81">
        <v>0</v>
      </c>
      <c r="H6095" s="80">
        <v>0</v>
      </c>
    </row>
    <row r="6096" spans="2:8" x14ac:dyDescent="0.6">
      <c r="B6096" s="75">
        <v>0</v>
      </c>
      <c r="C6096" s="75" t="str">
        <f t="shared" si="95"/>
        <v>Mid Atlantic Coast Offshore</v>
      </c>
      <c r="D6096" s="97" t="s">
        <v>321</v>
      </c>
      <c r="E6096" s="83" t="s">
        <v>309</v>
      </c>
      <c r="F6096" s="82">
        <v>-4.8413160161833311</v>
      </c>
      <c r="G6096" s="81">
        <v>0</v>
      </c>
      <c r="H6096" s="80">
        <v>0</v>
      </c>
    </row>
    <row r="6097" spans="2:8" x14ac:dyDescent="0.6">
      <c r="B6097" s="75">
        <v>0</v>
      </c>
      <c r="C6097" s="75" t="str">
        <f t="shared" si="95"/>
        <v>Mid Atlantic Coast Offshore</v>
      </c>
      <c r="D6097" s="97" t="s">
        <v>321</v>
      </c>
      <c r="E6097" s="83" t="s">
        <v>308</v>
      </c>
      <c r="F6097" s="82">
        <v>0</v>
      </c>
      <c r="G6097" s="81">
        <v>0</v>
      </c>
      <c r="H6097" s="80">
        <v>0</v>
      </c>
    </row>
    <row r="6098" spans="2:8" x14ac:dyDescent="0.6">
      <c r="B6098" s="75">
        <v>0</v>
      </c>
      <c r="C6098" s="75" t="str">
        <f t="shared" si="95"/>
        <v>Mid Atlantic Coast Offshore</v>
      </c>
      <c r="D6098" s="97" t="s">
        <v>321</v>
      </c>
      <c r="E6098" s="83" t="s">
        <v>307</v>
      </c>
      <c r="F6098" s="82">
        <v>0.01</v>
      </c>
      <c r="G6098" s="81">
        <v>0</v>
      </c>
      <c r="H6098" s="80">
        <v>0</v>
      </c>
    </row>
    <row r="6099" spans="2:8" x14ac:dyDescent="0.6">
      <c r="B6099" s="75">
        <v>0</v>
      </c>
      <c r="C6099" s="75" t="str">
        <f t="shared" si="95"/>
        <v>Mid Atlantic Coast Offshore</v>
      </c>
      <c r="D6099" s="97" t="s">
        <v>321</v>
      </c>
      <c r="E6099" s="83" t="s">
        <v>306</v>
      </c>
      <c r="F6099" s="82">
        <v>4.8513160161833309</v>
      </c>
      <c r="G6099" s="81">
        <v>0</v>
      </c>
      <c r="H6099" s="80">
        <v>0</v>
      </c>
    </row>
    <row r="6100" spans="2:8" x14ac:dyDescent="0.6">
      <c r="B6100" s="75">
        <v>0</v>
      </c>
      <c r="C6100" s="75" t="str">
        <f t="shared" si="95"/>
        <v>Mid Atlantic Coast Offshore</v>
      </c>
      <c r="D6100" s="97" t="s">
        <v>321</v>
      </c>
      <c r="E6100" s="83" t="s">
        <v>305</v>
      </c>
      <c r="F6100" s="82">
        <v>4.8613160161833306</v>
      </c>
      <c r="G6100" s="81">
        <v>0</v>
      </c>
      <c r="H6100" s="80">
        <v>0</v>
      </c>
    </row>
    <row r="6101" spans="2:8" x14ac:dyDescent="0.6">
      <c r="B6101" s="75">
        <v>0</v>
      </c>
      <c r="C6101" s="75" t="str">
        <f t="shared" si="95"/>
        <v>Mid Atlantic Coast Offshore</v>
      </c>
      <c r="D6101" s="97" t="s">
        <v>321</v>
      </c>
      <c r="E6101" s="83" t="s">
        <v>304</v>
      </c>
      <c r="F6101" s="82">
        <v>9.7026320323666617</v>
      </c>
      <c r="G6101" s="81">
        <v>0</v>
      </c>
      <c r="H6101" s="80">
        <v>0</v>
      </c>
    </row>
    <row r="6102" spans="2:8" x14ac:dyDescent="0.6">
      <c r="B6102" s="75">
        <v>0</v>
      </c>
      <c r="C6102" s="75" t="str">
        <f t="shared" si="95"/>
        <v>Mid Atlantic Coast Offshore</v>
      </c>
      <c r="D6102" s="97" t="s">
        <v>321</v>
      </c>
      <c r="E6102" s="83" t="s">
        <v>303</v>
      </c>
      <c r="F6102" s="82">
        <v>9.7126320323666615</v>
      </c>
      <c r="G6102" s="81">
        <v>0</v>
      </c>
      <c r="H6102" s="80">
        <v>0</v>
      </c>
    </row>
    <row r="6103" spans="2:8" x14ac:dyDescent="0.6">
      <c r="B6103" s="75">
        <v>0</v>
      </c>
      <c r="C6103" s="75" t="str">
        <f t="shared" si="95"/>
        <v>Mid Atlantic Coast Offshore</v>
      </c>
      <c r="D6103" s="97" t="s">
        <v>321</v>
      </c>
      <c r="E6103" s="83" t="s">
        <v>302</v>
      </c>
      <c r="F6103" s="82">
        <v>14.553948048549994</v>
      </c>
      <c r="G6103" s="81">
        <v>0</v>
      </c>
      <c r="H6103" s="80">
        <v>0</v>
      </c>
    </row>
    <row r="6104" spans="2:8" x14ac:dyDescent="0.6">
      <c r="B6104" s="75">
        <v>0</v>
      </c>
      <c r="C6104" s="75" t="str">
        <f t="shared" si="95"/>
        <v>Mid Atlantic Coast Offshore</v>
      </c>
      <c r="D6104" s="97" t="s">
        <v>321</v>
      </c>
      <c r="E6104" s="83" t="s">
        <v>301</v>
      </c>
      <c r="F6104" s="82">
        <v>14.563948048549994</v>
      </c>
      <c r="G6104" s="81">
        <v>1121.5742040613211</v>
      </c>
      <c r="H6104" s="80">
        <v>56078.710203066046</v>
      </c>
    </row>
    <row r="6105" spans="2:8" x14ac:dyDescent="0.6">
      <c r="B6105" s="75">
        <v>0</v>
      </c>
      <c r="C6105" s="75" t="str">
        <f t="shared" si="95"/>
        <v>Mid Atlantic Coast Offshore</v>
      </c>
      <c r="D6105" s="97" t="s">
        <v>321</v>
      </c>
      <c r="E6105" s="83" t="s">
        <v>300</v>
      </c>
      <c r="F6105" s="82">
        <v>19.405264064733323</v>
      </c>
      <c r="G6105" s="81">
        <v>0</v>
      </c>
      <c r="H6105" s="80">
        <v>0</v>
      </c>
    </row>
    <row r="6106" spans="2:8" x14ac:dyDescent="0.6">
      <c r="B6106" s="75">
        <v>0</v>
      </c>
      <c r="C6106" s="75" t="str">
        <f t="shared" si="95"/>
        <v>Mid Atlantic Coast Offshore</v>
      </c>
      <c r="D6106" s="97" t="s">
        <v>321</v>
      </c>
      <c r="E6106" s="83" t="s">
        <v>299</v>
      </c>
      <c r="F6106" s="82">
        <v>19.415264064733325</v>
      </c>
      <c r="G6106" s="81">
        <v>407.38730043581427</v>
      </c>
      <c r="H6106" s="80">
        <v>20369.365021790712</v>
      </c>
    </row>
    <row r="6107" spans="2:8" x14ac:dyDescent="0.6">
      <c r="B6107" s="75">
        <v>0</v>
      </c>
      <c r="C6107" s="75" t="str">
        <f t="shared" si="95"/>
        <v>Mid Atlantic Coast Offshore</v>
      </c>
      <c r="D6107" s="97" t="s">
        <v>321</v>
      </c>
      <c r="E6107" s="83" t="s">
        <v>298</v>
      </c>
      <c r="F6107" s="82">
        <v>24.256580080916656</v>
      </c>
      <c r="G6107" s="81">
        <v>0</v>
      </c>
      <c r="H6107" s="80">
        <v>0</v>
      </c>
    </row>
    <row r="6108" spans="2:8" x14ac:dyDescent="0.6">
      <c r="B6108" s="75">
        <v>0</v>
      </c>
      <c r="C6108" s="75" t="str">
        <f t="shared" si="95"/>
        <v>Mid Atlantic Coast Offshore</v>
      </c>
      <c r="D6108" s="97" t="s">
        <v>321</v>
      </c>
      <c r="E6108" s="83" t="s">
        <v>297</v>
      </c>
      <c r="F6108" s="82">
        <v>24.266580080916658</v>
      </c>
      <c r="G6108" s="81">
        <v>1621.1878516354825</v>
      </c>
      <c r="H6108" s="80">
        <v>81059.392581774126</v>
      </c>
    </row>
    <row r="6109" spans="2:8" x14ac:dyDescent="0.6">
      <c r="B6109" s="75">
        <v>0</v>
      </c>
      <c r="C6109" s="75" t="str">
        <f t="shared" si="95"/>
        <v>Mid Atlantic Coast Offshore</v>
      </c>
      <c r="D6109" s="97" t="s">
        <v>321</v>
      </c>
      <c r="E6109" s="83" t="s">
        <v>296</v>
      </c>
      <c r="F6109" s="82">
        <v>29.107896097099989</v>
      </c>
      <c r="G6109" s="81">
        <v>0</v>
      </c>
      <c r="H6109" s="80">
        <v>0</v>
      </c>
    </row>
    <row r="6110" spans="2:8" x14ac:dyDescent="0.6">
      <c r="B6110" s="75">
        <v>0</v>
      </c>
      <c r="C6110" s="75" t="str">
        <f t="shared" si="95"/>
        <v>Mid Atlantic Coast Offshore</v>
      </c>
      <c r="D6110" s="97" t="s">
        <v>321</v>
      </c>
      <c r="E6110" s="83" t="s">
        <v>295</v>
      </c>
      <c r="F6110" s="82">
        <v>29.11789609709999</v>
      </c>
      <c r="G6110" s="81">
        <v>1.3645699096534392</v>
      </c>
      <c r="H6110" s="80">
        <v>68.22849548267196</v>
      </c>
    </row>
    <row r="6111" spans="2:8" x14ac:dyDescent="0.6">
      <c r="B6111" s="75">
        <v>0</v>
      </c>
      <c r="C6111" s="75" t="str">
        <f t="shared" si="95"/>
        <v>Mid Atlantic Coast Offshore</v>
      </c>
      <c r="D6111" s="97" t="s">
        <v>321</v>
      </c>
      <c r="E6111" s="83" t="s">
        <v>294</v>
      </c>
      <c r="F6111" s="82">
        <v>33.959212113283321</v>
      </c>
      <c r="G6111" s="81">
        <v>0</v>
      </c>
      <c r="H6111" s="80">
        <v>0</v>
      </c>
    </row>
    <row r="6112" spans="2:8" x14ac:dyDescent="0.6">
      <c r="B6112" s="75">
        <v>0</v>
      </c>
      <c r="C6112" s="75" t="str">
        <f t="shared" si="95"/>
        <v>Mid Atlantic Coast Offshore</v>
      </c>
      <c r="D6112" s="97" t="s">
        <v>321</v>
      </c>
      <c r="E6112" s="83" t="s">
        <v>293</v>
      </c>
      <c r="F6112" s="82">
        <v>33.969212113283319</v>
      </c>
      <c r="G6112" s="81">
        <v>5.3440109256499051E-2</v>
      </c>
      <c r="H6112" s="80">
        <v>2.6720054628249525</v>
      </c>
    </row>
    <row r="6113" spans="2:8" x14ac:dyDescent="0.6">
      <c r="B6113" s="75">
        <v>0</v>
      </c>
      <c r="C6113" s="75" t="str">
        <f t="shared" si="95"/>
        <v>Mid Atlantic Coast Offshore</v>
      </c>
      <c r="D6113" s="97" t="s">
        <v>321</v>
      </c>
      <c r="E6113" s="83" t="s">
        <v>292</v>
      </c>
      <c r="F6113" s="82">
        <v>38.810528129466647</v>
      </c>
      <c r="G6113" s="81">
        <v>0</v>
      </c>
      <c r="H6113" s="80">
        <v>0</v>
      </c>
    </row>
    <row r="6114" spans="2:8" x14ac:dyDescent="0.6">
      <c r="B6114" s="75">
        <v>0</v>
      </c>
      <c r="C6114" s="75" t="str">
        <f t="shared" si="95"/>
        <v>Mid Atlantic Coast Offshore</v>
      </c>
      <c r="D6114" s="97" t="s">
        <v>321</v>
      </c>
      <c r="E6114" s="83" t="s">
        <v>291</v>
      </c>
      <c r="F6114" s="82">
        <v>38.820528129466645</v>
      </c>
      <c r="G6114" s="81">
        <v>0</v>
      </c>
      <c r="H6114" s="80">
        <v>0</v>
      </c>
    </row>
    <row r="6115" spans="2:8" x14ac:dyDescent="0.6">
      <c r="B6115" s="75">
        <v>0</v>
      </c>
      <c r="C6115" s="75" t="str">
        <f t="shared" si="95"/>
        <v>Mid Atlantic Coast Offshore</v>
      </c>
      <c r="D6115" s="97" t="s">
        <v>321</v>
      </c>
      <c r="E6115" s="83" t="s">
        <v>290</v>
      </c>
      <c r="F6115" s="82">
        <v>43.66184414564998</v>
      </c>
      <c r="G6115" s="81">
        <v>0</v>
      </c>
      <c r="H6115" s="80">
        <v>0</v>
      </c>
    </row>
    <row r="6116" spans="2:8" x14ac:dyDescent="0.6">
      <c r="B6116" s="75">
        <v>0</v>
      </c>
      <c r="C6116" s="75" t="str">
        <f t="shared" si="95"/>
        <v>Mid Atlantic Coast Offshore</v>
      </c>
      <c r="D6116" s="97" t="s">
        <v>321</v>
      </c>
      <c r="E6116" s="83" t="s">
        <v>289</v>
      </c>
      <c r="F6116" s="82">
        <v>43.671844145649978</v>
      </c>
      <c r="G6116" s="81">
        <v>0</v>
      </c>
      <c r="H6116" s="80">
        <v>0</v>
      </c>
    </row>
    <row r="6117" spans="2:8" x14ac:dyDescent="0.6">
      <c r="B6117" s="75">
        <v>0</v>
      </c>
      <c r="C6117" s="75" t="str">
        <f t="shared" si="95"/>
        <v>Mid Atlantic Coast Offshore</v>
      </c>
      <c r="D6117" s="97" t="s">
        <v>321</v>
      </c>
      <c r="E6117" s="83" t="s">
        <v>288</v>
      </c>
      <c r="F6117" s="82">
        <v>48.513160161833312</v>
      </c>
      <c r="G6117" s="81">
        <v>0</v>
      </c>
      <c r="H6117" s="80">
        <v>0</v>
      </c>
    </row>
    <row r="6118" spans="2:8" x14ac:dyDescent="0.6">
      <c r="B6118" s="75">
        <v>0</v>
      </c>
      <c r="C6118" s="75" t="str">
        <f t="shared" si="95"/>
        <v>Mid Atlantic Coast Offshore</v>
      </c>
      <c r="D6118" s="97" t="s">
        <v>321</v>
      </c>
      <c r="E6118" s="83" t="s">
        <v>287</v>
      </c>
      <c r="F6118" s="82">
        <v>48.52316016183331</v>
      </c>
      <c r="G6118" s="81">
        <v>0</v>
      </c>
      <c r="H6118" s="80">
        <v>0</v>
      </c>
    </row>
    <row r="6119" spans="2:8" x14ac:dyDescent="0.6">
      <c r="B6119" s="75">
        <v>0</v>
      </c>
      <c r="C6119" s="75" t="str">
        <f t="shared" si="95"/>
        <v>Mid Atlantic Coast Offshore</v>
      </c>
      <c r="D6119" s="97" t="s">
        <v>321</v>
      </c>
      <c r="E6119" s="83" t="s">
        <v>286</v>
      </c>
      <c r="F6119" s="82">
        <v>53.364476178016645</v>
      </c>
      <c r="G6119" s="81">
        <v>0</v>
      </c>
      <c r="H6119" s="80">
        <v>0</v>
      </c>
    </row>
    <row r="6120" spans="2:8" x14ac:dyDescent="0.6">
      <c r="B6120" s="75">
        <v>0</v>
      </c>
      <c r="C6120" s="75" t="str">
        <f t="shared" si="95"/>
        <v>Mid Atlantic Coast Offshore</v>
      </c>
      <c r="D6120" s="97" t="s">
        <v>321</v>
      </c>
      <c r="E6120" s="83" t="s">
        <v>285</v>
      </c>
      <c r="F6120" s="82">
        <v>53.374476178016643</v>
      </c>
      <c r="G6120" s="81">
        <v>0</v>
      </c>
      <c r="H6120" s="80">
        <v>0</v>
      </c>
    </row>
    <row r="6121" spans="2:8" x14ac:dyDescent="0.6">
      <c r="B6121" s="75">
        <v>0</v>
      </c>
      <c r="C6121" s="75" t="str">
        <f t="shared" si="95"/>
        <v>Mid Atlantic Coast Offshore</v>
      </c>
      <c r="D6121" s="97" t="s">
        <v>321</v>
      </c>
      <c r="E6121" s="83" t="s">
        <v>284</v>
      </c>
      <c r="F6121" s="82">
        <v>58.215792194199977</v>
      </c>
      <c r="G6121" s="81">
        <v>0</v>
      </c>
      <c r="H6121" s="80">
        <v>0</v>
      </c>
    </row>
    <row r="6122" spans="2:8" ht="13.75" thickBot="1" x14ac:dyDescent="0.75">
      <c r="B6122" s="75">
        <v>0</v>
      </c>
      <c r="C6122" s="75" t="str">
        <f t="shared" si="95"/>
        <v>Mid Atlantic Coast Offshore</v>
      </c>
      <c r="D6122" s="98" t="s">
        <v>321</v>
      </c>
      <c r="E6122" s="79" t="s">
        <v>282</v>
      </c>
      <c r="F6122" s="78">
        <v>58.225792194199975</v>
      </c>
      <c r="G6122" s="77">
        <v>0</v>
      </c>
      <c r="H6122" s="76">
        <v>0</v>
      </c>
    </row>
    <row r="6123" spans="2:8" x14ac:dyDescent="0.6">
      <c r="B6123" s="75">
        <v>0</v>
      </c>
      <c r="C6123" s="75" t="str">
        <f t="shared" si="95"/>
        <v>South Atlantic Coast Offshore</v>
      </c>
      <c r="D6123" s="96" t="s">
        <v>283</v>
      </c>
      <c r="E6123" s="87" t="s">
        <v>320</v>
      </c>
      <c r="F6123" s="86">
        <v>-29.107896097099989</v>
      </c>
      <c r="G6123" s="85">
        <v>0</v>
      </c>
      <c r="H6123" s="84">
        <v>0</v>
      </c>
    </row>
    <row r="6124" spans="2:8" x14ac:dyDescent="0.6">
      <c r="B6124" s="75">
        <v>0</v>
      </c>
      <c r="C6124" s="75" t="str">
        <f t="shared" si="95"/>
        <v>South Atlantic Coast Offshore</v>
      </c>
      <c r="D6124" s="97" t="s">
        <v>283</v>
      </c>
      <c r="E6124" s="83" t="s">
        <v>319</v>
      </c>
      <c r="F6124" s="82">
        <v>-29.097896097099987</v>
      </c>
      <c r="G6124" s="81">
        <v>0</v>
      </c>
      <c r="H6124" s="80">
        <v>0</v>
      </c>
    </row>
    <row r="6125" spans="2:8" x14ac:dyDescent="0.6">
      <c r="B6125" s="75">
        <v>0</v>
      </c>
      <c r="C6125" s="75" t="str">
        <f t="shared" si="95"/>
        <v>South Atlantic Coast Offshore</v>
      </c>
      <c r="D6125" s="97" t="s">
        <v>283</v>
      </c>
      <c r="E6125" s="83" t="s">
        <v>318</v>
      </c>
      <c r="F6125" s="82">
        <v>-24.256580080916656</v>
      </c>
      <c r="G6125" s="81">
        <v>0</v>
      </c>
      <c r="H6125" s="80">
        <v>0</v>
      </c>
    </row>
    <row r="6126" spans="2:8" x14ac:dyDescent="0.6">
      <c r="B6126" s="75">
        <v>0</v>
      </c>
      <c r="C6126" s="75" t="str">
        <f t="shared" si="95"/>
        <v>South Atlantic Coast Offshore</v>
      </c>
      <c r="D6126" s="97" t="s">
        <v>283</v>
      </c>
      <c r="E6126" s="83" t="s">
        <v>317</v>
      </c>
      <c r="F6126" s="82">
        <v>-24.246580080916655</v>
      </c>
      <c r="G6126" s="81">
        <v>0</v>
      </c>
      <c r="H6126" s="80">
        <v>0</v>
      </c>
    </row>
    <row r="6127" spans="2:8" x14ac:dyDescent="0.6">
      <c r="B6127" s="75">
        <v>0</v>
      </c>
      <c r="C6127" s="75" t="str">
        <f t="shared" si="95"/>
        <v>South Atlantic Coast Offshore</v>
      </c>
      <c r="D6127" s="97" t="s">
        <v>283</v>
      </c>
      <c r="E6127" s="83" t="s">
        <v>316</v>
      </c>
      <c r="F6127" s="82">
        <v>-19.405264064733323</v>
      </c>
      <c r="G6127" s="81">
        <v>0</v>
      </c>
      <c r="H6127" s="80">
        <v>0</v>
      </c>
    </row>
    <row r="6128" spans="2:8" x14ac:dyDescent="0.6">
      <c r="B6128" s="75">
        <v>0</v>
      </c>
      <c r="C6128" s="75" t="str">
        <f t="shared" si="95"/>
        <v>South Atlantic Coast Offshore</v>
      </c>
      <c r="D6128" s="97" t="s">
        <v>283</v>
      </c>
      <c r="E6128" s="83" t="s">
        <v>315</v>
      </c>
      <c r="F6128" s="82">
        <v>-19.395264064733322</v>
      </c>
      <c r="G6128" s="81">
        <v>0</v>
      </c>
      <c r="H6128" s="80">
        <v>0</v>
      </c>
    </row>
    <row r="6129" spans="2:8" x14ac:dyDescent="0.6">
      <c r="B6129" s="75">
        <v>0</v>
      </c>
      <c r="C6129" s="75" t="str">
        <f t="shared" si="95"/>
        <v>South Atlantic Coast Offshore</v>
      </c>
      <c r="D6129" s="97" t="s">
        <v>283</v>
      </c>
      <c r="E6129" s="83" t="s">
        <v>314</v>
      </c>
      <c r="F6129" s="82">
        <v>-14.553948048549994</v>
      </c>
      <c r="G6129" s="81">
        <v>0</v>
      </c>
      <c r="H6129" s="80">
        <v>0</v>
      </c>
    </row>
    <row r="6130" spans="2:8" x14ac:dyDescent="0.6">
      <c r="B6130" s="75">
        <v>0</v>
      </c>
      <c r="C6130" s="75" t="str">
        <f t="shared" si="95"/>
        <v>South Atlantic Coast Offshore</v>
      </c>
      <c r="D6130" s="97" t="s">
        <v>283</v>
      </c>
      <c r="E6130" s="83" t="s">
        <v>313</v>
      </c>
      <c r="F6130" s="82">
        <v>-14.543948048549995</v>
      </c>
      <c r="G6130" s="81">
        <v>0</v>
      </c>
      <c r="H6130" s="80">
        <v>0</v>
      </c>
    </row>
    <row r="6131" spans="2:8" x14ac:dyDescent="0.6">
      <c r="B6131" s="75">
        <v>0</v>
      </c>
      <c r="C6131" s="75" t="str">
        <f t="shared" si="95"/>
        <v>South Atlantic Coast Offshore</v>
      </c>
      <c r="D6131" s="97" t="s">
        <v>283</v>
      </c>
      <c r="E6131" s="83" t="s">
        <v>312</v>
      </c>
      <c r="F6131" s="82">
        <v>-9.7026320323666617</v>
      </c>
      <c r="G6131" s="81">
        <v>0</v>
      </c>
      <c r="H6131" s="80">
        <v>0</v>
      </c>
    </row>
    <row r="6132" spans="2:8" x14ac:dyDescent="0.6">
      <c r="B6132" s="75">
        <v>0</v>
      </c>
      <c r="C6132" s="75" t="str">
        <f t="shared" si="95"/>
        <v>South Atlantic Coast Offshore</v>
      </c>
      <c r="D6132" s="97" t="s">
        <v>283</v>
      </c>
      <c r="E6132" s="83" t="s">
        <v>311</v>
      </c>
      <c r="F6132" s="82">
        <v>-9.6926320323666619</v>
      </c>
      <c r="G6132" s="81">
        <v>0</v>
      </c>
      <c r="H6132" s="80">
        <v>0</v>
      </c>
    </row>
    <row r="6133" spans="2:8" x14ac:dyDescent="0.6">
      <c r="B6133" s="75">
        <v>0</v>
      </c>
      <c r="C6133" s="75" t="str">
        <f t="shared" si="95"/>
        <v>South Atlantic Coast Offshore</v>
      </c>
      <c r="D6133" s="97" t="s">
        <v>283</v>
      </c>
      <c r="E6133" s="83" t="s">
        <v>310</v>
      </c>
      <c r="F6133" s="82">
        <v>-4.8513160161833309</v>
      </c>
      <c r="G6133" s="81">
        <v>0</v>
      </c>
      <c r="H6133" s="80">
        <v>0</v>
      </c>
    </row>
    <row r="6134" spans="2:8" x14ac:dyDescent="0.6">
      <c r="B6134" s="75">
        <v>0</v>
      </c>
      <c r="C6134" s="75" t="str">
        <f t="shared" si="95"/>
        <v>South Atlantic Coast Offshore</v>
      </c>
      <c r="D6134" s="97" t="s">
        <v>283</v>
      </c>
      <c r="E6134" s="83" t="s">
        <v>309</v>
      </c>
      <c r="F6134" s="82">
        <v>-4.8413160161833311</v>
      </c>
      <c r="G6134" s="81">
        <v>0</v>
      </c>
      <c r="H6134" s="80">
        <v>0</v>
      </c>
    </row>
    <row r="6135" spans="2:8" x14ac:dyDescent="0.6">
      <c r="B6135" s="75">
        <v>0</v>
      </c>
      <c r="C6135" s="75" t="str">
        <f t="shared" si="95"/>
        <v>South Atlantic Coast Offshore</v>
      </c>
      <c r="D6135" s="97" t="s">
        <v>283</v>
      </c>
      <c r="E6135" s="83" t="s">
        <v>308</v>
      </c>
      <c r="F6135" s="82">
        <v>0</v>
      </c>
      <c r="G6135" s="81">
        <v>0</v>
      </c>
      <c r="H6135" s="80">
        <v>0</v>
      </c>
    </row>
    <row r="6136" spans="2:8" x14ac:dyDescent="0.6">
      <c r="B6136" s="75">
        <v>0</v>
      </c>
      <c r="C6136" s="75" t="str">
        <f t="shared" si="95"/>
        <v>South Atlantic Coast Offshore</v>
      </c>
      <c r="D6136" s="97" t="s">
        <v>283</v>
      </c>
      <c r="E6136" s="83" t="s">
        <v>307</v>
      </c>
      <c r="F6136" s="82">
        <v>0.01</v>
      </c>
      <c r="G6136" s="81">
        <v>0</v>
      </c>
      <c r="H6136" s="80">
        <v>0</v>
      </c>
    </row>
    <row r="6137" spans="2:8" x14ac:dyDescent="0.6">
      <c r="B6137" s="75">
        <v>0</v>
      </c>
      <c r="C6137" s="75" t="str">
        <f t="shared" si="95"/>
        <v>South Atlantic Coast Offshore</v>
      </c>
      <c r="D6137" s="97" t="s">
        <v>283</v>
      </c>
      <c r="E6137" s="83" t="s">
        <v>306</v>
      </c>
      <c r="F6137" s="82">
        <v>4.8513160161833309</v>
      </c>
      <c r="G6137" s="81">
        <v>0</v>
      </c>
      <c r="H6137" s="80">
        <v>0</v>
      </c>
    </row>
    <row r="6138" spans="2:8" x14ac:dyDescent="0.6">
      <c r="B6138" s="75">
        <v>0</v>
      </c>
      <c r="C6138" s="75" t="str">
        <f t="shared" si="95"/>
        <v>South Atlantic Coast Offshore</v>
      </c>
      <c r="D6138" s="97" t="s">
        <v>283</v>
      </c>
      <c r="E6138" s="83" t="s">
        <v>305</v>
      </c>
      <c r="F6138" s="82">
        <v>4.8613160161833306</v>
      </c>
      <c r="G6138" s="81">
        <v>0</v>
      </c>
      <c r="H6138" s="80">
        <v>0</v>
      </c>
    </row>
    <row r="6139" spans="2:8" x14ac:dyDescent="0.6">
      <c r="B6139" s="75">
        <v>0</v>
      </c>
      <c r="C6139" s="75" t="str">
        <f t="shared" si="95"/>
        <v>South Atlantic Coast Offshore</v>
      </c>
      <c r="D6139" s="97" t="s">
        <v>283</v>
      </c>
      <c r="E6139" s="83" t="s">
        <v>304</v>
      </c>
      <c r="F6139" s="82">
        <v>9.7026320323666617</v>
      </c>
      <c r="G6139" s="81">
        <v>0</v>
      </c>
      <c r="H6139" s="80">
        <v>0</v>
      </c>
    </row>
    <row r="6140" spans="2:8" x14ac:dyDescent="0.6">
      <c r="B6140" s="75">
        <v>0</v>
      </c>
      <c r="C6140" s="75" t="str">
        <f t="shared" si="95"/>
        <v>South Atlantic Coast Offshore</v>
      </c>
      <c r="D6140" s="97" t="s">
        <v>283</v>
      </c>
      <c r="E6140" s="83" t="s">
        <v>303</v>
      </c>
      <c r="F6140" s="82">
        <v>9.7126320323666615</v>
      </c>
      <c r="G6140" s="81">
        <v>0.63870972444370977</v>
      </c>
      <c r="H6140" s="80">
        <v>31.935486222185489</v>
      </c>
    </row>
    <row r="6141" spans="2:8" x14ac:dyDescent="0.6">
      <c r="B6141" s="75">
        <v>0</v>
      </c>
      <c r="C6141" s="75" t="str">
        <f t="shared" si="95"/>
        <v>South Atlantic Coast Offshore</v>
      </c>
      <c r="D6141" s="97" t="s">
        <v>283</v>
      </c>
      <c r="E6141" s="83" t="s">
        <v>302</v>
      </c>
      <c r="F6141" s="82">
        <v>14.553948048549994</v>
      </c>
      <c r="G6141" s="81">
        <v>0</v>
      </c>
      <c r="H6141" s="80">
        <v>0</v>
      </c>
    </row>
    <row r="6142" spans="2:8" x14ac:dyDescent="0.6">
      <c r="B6142" s="75">
        <v>0</v>
      </c>
      <c r="C6142" s="75" t="str">
        <f t="shared" si="95"/>
        <v>South Atlantic Coast Offshore</v>
      </c>
      <c r="D6142" s="97" t="s">
        <v>283</v>
      </c>
      <c r="E6142" s="83" t="s">
        <v>301</v>
      </c>
      <c r="F6142" s="82">
        <v>14.563948048549994</v>
      </c>
      <c r="G6142" s="81">
        <v>241.43779644876687</v>
      </c>
      <c r="H6142" s="80">
        <v>12071.889822438343</v>
      </c>
    </row>
    <row r="6143" spans="2:8" x14ac:dyDescent="0.6">
      <c r="B6143" s="75">
        <v>0</v>
      </c>
      <c r="C6143" s="75" t="str">
        <f t="shared" si="95"/>
        <v>South Atlantic Coast Offshore</v>
      </c>
      <c r="D6143" s="97" t="s">
        <v>283</v>
      </c>
      <c r="E6143" s="83" t="s">
        <v>300</v>
      </c>
      <c r="F6143" s="82">
        <v>19.405264064733323</v>
      </c>
      <c r="G6143" s="81">
        <v>0</v>
      </c>
      <c r="H6143" s="80">
        <v>0</v>
      </c>
    </row>
    <row r="6144" spans="2:8" x14ac:dyDescent="0.6">
      <c r="B6144" s="75">
        <v>0</v>
      </c>
      <c r="C6144" s="75" t="str">
        <f t="shared" si="95"/>
        <v>South Atlantic Coast Offshore</v>
      </c>
      <c r="D6144" s="97" t="s">
        <v>283</v>
      </c>
      <c r="E6144" s="83" t="s">
        <v>299</v>
      </c>
      <c r="F6144" s="82">
        <v>19.415264064733325</v>
      </c>
      <c r="G6144" s="81">
        <v>77.105221709409165</v>
      </c>
      <c r="H6144" s="80">
        <v>3855.2610854704581</v>
      </c>
    </row>
    <row r="6145" spans="2:8" x14ac:dyDescent="0.6">
      <c r="B6145" s="75">
        <v>0</v>
      </c>
      <c r="C6145" s="75" t="str">
        <f t="shared" si="95"/>
        <v>South Atlantic Coast Offshore</v>
      </c>
      <c r="D6145" s="97" t="s">
        <v>283</v>
      </c>
      <c r="E6145" s="83" t="s">
        <v>298</v>
      </c>
      <c r="F6145" s="82">
        <v>24.256580080916656</v>
      </c>
      <c r="G6145" s="81">
        <v>0</v>
      </c>
      <c r="H6145" s="80">
        <v>0</v>
      </c>
    </row>
    <row r="6146" spans="2:8" x14ac:dyDescent="0.6">
      <c r="B6146" s="75">
        <v>0</v>
      </c>
      <c r="C6146" s="75" t="str">
        <f t="shared" si="95"/>
        <v>South Atlantic Coast Offshore</v>
      </c>
      <c r="D6146" s="97" t="s">
        <v>283</v>
      </c>
      <c r="E6146" s="83" t="s">
        <v>297</v>
      </c>
      <c r="F6146" s="82">
        <v>24.266580080916658</v>
      </c>
      <c r="G6146" s="81">
        <v>760.0576259078988</v>
      </c>
      <c r="H6146" s="80">
        <v>38002.881295394938</v>
      </c>
    </row>
    <row r="6147" spans="2:8" x14ac:dyDescent="0.6">
      <c r="B6147" s="75">
        <v>0</v>
      </c>
      <c r="C6147" s="75" t="str">
        <f t="shared" si="95"/>
        <v>South Atlantic Coast Offshore</v>
      </c>
      <c r="D6147" s="97" t="s">
        <v>283</v>
      </c>
      <c r="E6147" s="83" t="s">
        <v>296</v>
      </c>
      <c r="F6147" s="82">
        <v>29.107896097099989</v>
      </c>
      <c r="G6147" s="81">
        <v>0</v>
      </c>
      <c r="H6147" s="80">
        <v>0</v>
      </c>
    </row>
    <row r="6148" spans="2:8" x14ac:dyDescent="0.6">
      <c r="B6148" s="75">
        <v>0</v>
      </c>
      <c r="C6148" s="75" t="str">
        <f t="shared" si="95"/>
        <v>South Atlantic Coast Offshore</v>
      </c>
      <c r="D6148" s="97" t="s">
        <v>283</v>
      </c>
      <c r="E6148" s="83" t="s">
        <v>295</v>
      </c>
      <c r="F6148" s="82">
        <v>29.11789609709999</v>
      </c>
      <c r="G6148" s="81">
        <v>0</v>
      </c>
      <c r="H6148" s="80">
        <v>0</v>
      </c>
    </row>
    <row r="6149" spans="2:8" x14ac:dyDescent="0.6">
      <c r="B6149" s="75">
        <v>0</v>
      </c>
      <c r="C6149" s="75" t="str">
        <f t="shared" ref="C6149:C6160" si="96">IF(D6149="",C6148,D6149)</f>
        <v>South Atlantic Coast Offshore</v>
      </c>
      <c r="D6149" s="97" t="s">
        <v>283</v>
      </c>
      <c r="E6149" s="83" t="s">
        <v>294</v>
      </c>
      <c r="F6149" s="82">
        <v>33.959212113283321</v>
      </c>
      <c r="G6149" s="81">
        <v>0</v>
      </c>
      <c r="H6149" s="80">
        <v>0</v>
      </c>
    </row>
    <row r="6150" spans="2:8" x14ac:dyDescent="0.6">
      <c r="B6150" s="75">
        <v>0</v>
      </c>
      <c r="C6150" s="75" t="str">
        <f t="shared" si="96"/>
        <v>South Atlantic Coast Offshore</v>
      </c>
      <c r="D6150" s="97" t="s">
        <v>283</v>
      </c>
      <c r="E6150" s="83" t="s">
        <v>293</v>
      </c>
      <c r="F6150" s="82">
        <v>33.969212113283319</v>
      </c>
      <c r="G6150" s="81">
        <v>4.9025378785688169E-2</v>
      </c>
      <c r="H6150" s="80">
        <v>2.4512689392844087</v>
      </c>
    </row>
    <row r="6151" spans="2:8" x14ac:dyDescent="0.6">
      <c r="B6151" s="75">
        <v>0</v>
      </c>
      <c r="C6151" s="75" t="str">
        <f t="shared" si="96"/>
        <v>South Atlantic Coast Offshore</v>
      </c>
      <c r="D6151" s="97" t="s">
        <v>283</v>
      </c>
      <c r="E6151" s="83" t="s">
        <v>292</v>
      </c>
      <c r="F6151" s="82">
        <v>38.810528129466647</v>
      </c>
      <c r="G6151" s="81">
        <v>0</v>
      </c>
      <c r="H6151" s="80">
        <v>0</v>
      </c>
    </row>
    <row r="6152" spans="2:8" x14ac:dyDescent="0.6">
      <c r="B6152" s="75">
        <v>0</v>
      </c>
      <c r="C6152" s="75" t="str">
        <f t="shared" si="96"/>
        <v>South Atlantic Coast Offshore</v>
      </c>
      <c r="D6152" s="97" t="s">
        <v>283</v>
      </c>
      <c r="E6152" s="83" t="s">
        <v>291</v>
      </c>
      <c r="F6152" s="82">
        <v>38.820528129466645</v>
      </c>
      <c r="G6152" s="81">
        <v>0</v>
      </c>
      <c r="H6152" s="80">
        <v>0</v>
      </c>
    </row>
    <row r="6153" spans="2:8" x14ac:dyDescent="0.6">
      <c r="B6153" s="75">
        <v>0</v>
      </c>
      <c r="C6153" s="75" t="str">
        <f t="shared" si="96"/>
        <v>South Atlantic Coast Offshore</v>
      </c>
      <c r="D6153" s="97" t="s">
        <v>283</v>
      </c>
      <c r="E6153" s="83" t="s">
        <v>290</v>
      </c>
      <c r="F6153" s="82">
        <v>43.66184414564998</v>
      </c>
      <c r="G6153" s="81">
        <v>0</v>
      </c>
      <c r="H6153" s="80">
        <v>0</v>
      </c>
    </row>
    <row r="6154" spans="2:8" x14ac:dyDescent="0.6">
      <c r="B6154" s="75">
        <v>0</v>
      </c>
      <c r="C6154" s="75" t="str">
        <f t="shared" si="96"/>
        <v>South Atlantic Coast Offshore</v>
      </c>
      <c r="D6154" s="97" t="s">
        <v>283</v>
      </c>
      <c r="E6154" s="83" t="s">
        <v>289</v>
      </c>
      <c r="F6154" s="82">
        <v>43.671844145649978</v>
      </c>
      <c r="G6154" s="81">
        <v>0</v>
      </c>
      <c r="H6154" s="80">
        <v>0</v>
      </c>
    </row>
    <row r="6155" spans="2:8" x14ac:dyDescent="0.6">
      <c r="B6155" s="75">
        <v>0</v>
      </c>
      <c r="C6155" s="75" t="str">
        <f t="shared" si="96"/>
        <v>South Atlantic Coast Offshore</v>
      </c>
      <c r="D6155" s="97" t="s">
        <v>283</v>
      </c>
      <c r="E6155" s="83" t="s">
        <v>288</v>
      </c>
      <c r="F6155" s="82">
        <v>48.513160161833312</v>
      </c>
      <c r="G6155" s="81">
        <v>0</v>
      </c>
      <c r="H6155" s="80">
        <v>0</v>
      </c>
    </row>
    <row r="6156" spans="2:8" x14ac:dyDescent="0.6">
      <c r="B6156" s="75">
        <v>0</v>
      </c>
      <c r="C6156" s="75" t="str">
        <f t="shared" si="96"/>
        <v>South Atlantic Coast Offshore</v>
      </c>
      <c r="D6156" s="97" t="s">
        <v>283</v>
      </c>
      <c r="E6156" s="83" t="s">
        <v>287</v>
      </c>
      <c r="F6156" s="82">
        <v>48.52316016183331</v>
      </c>
      <c r="G6156" s="81">
        <v>0</v>
      </c>
      <c r="H6156" s="80">
        <v>0</v>
      </c>
    </row>
    <row r="6157" spans="2:8" x14ac:dyDescent="0.6">
      <c r="B6157" s="75">
        <v>0</v>
      </c>
      <c r="C6157" s="75" t="str">
        <f t="shared" si="96"/>
        <v>South Atlantic Coast Offshore</v>
      </c>
      <c r="D6157" s="97" t="s">
        <v>283</v>
      </c>
      <c r="E6157" s="83" t="s">
        <v>286</v>
      </c>
      <c r="F6157" s="82">
        <v>53.364476178016645</v>
      </c>
      <c r="G6157" s="81">
        <v>0</v>
      </c>
      <c r="H6157" s="80">
        <v>0</v>
      </c>
    </row>
    <row r="6158" spans="2:8" x14ac:dyDescent="0.6">
      <c r="B6158" s="75">
        <v>0</v>
      </c>
      <c r="C6158" s="75" t="str">
        <f t="shared" si="96"/>
        <v>South Atlantic Coast Offshore</v>
      </c>
      <c r="D6158" s="97" t="s">
        <v>283</v>
      </c>
      <c r="E6158" s="83" t="s">
        <v>285</v>
      </c>
      <c r="F6158" s="82">
        <v>53.374476178016643</v>
      </c>
      <c r="G6158" s="81">
        <v>0</v>
      </c>
      <c r="H6158" s="80">
        <v>0</v>
      </c>
    </row>
    <row r="6159" spans="2:8" x14ac:dyDescent="0.6">
      <c r="B6159" s="75">
        <v>0</v>
      </c>
      <c r="C6159" s="75" t="str">
        <f t="shared" si="96"/>
        <v>South Atlantic Coast Offshore</v>
      </c>
      <c r="D6159" s="97" t="s">
        <v>283</v>
      </c>
      <c r="E6159" s="83" t="s">
        <v>284</v>
      </c>
      <c r="F6159" s="82">
        <v>58.215792194199977</v>
      </c>
      <c r="G6159" s="81">
        <v>0</v>
      </c>
      <c r="H6159" s="80">
        <v>0</v>
      </c>
    </row>
    <row r="6160" spans="2:8" ht="13.75" thickBot="1" x14ac:dyDescent="0.75">
      <c r="B6160" s="75">
        <v>0</v>
      </c>
      <c r="C6160" s="75" t="str">
        <f t="shared" si="96"/>
        <v>South Atlantic Coast Offshore</v>
      </c>
      <c r="D6160" s="98" t="s">
        <v>283</v>
      </c>
      <c r="E6160" s="79" t="s">
        <v>282</v>
      </c>
      <c r="F6160" s="78">
        <v>58.225792194199975</v>
      </c>
      <c r="G6160" s="77">
        <v>0</v>
      </c>
      <c r="H6160" s="76">
        <v>0</v>
      </c>
    </row>
    <row r="6161" spans="2:8" x14ac:dyDescent="0.6">
      <c r="B6161" s="75"/>
      <c r="C6161" s="75"/>
      <c r="D6161" s="75"/>
      <c r="E6161" s="75"/>
      <c r="F6161" s="75"/>
      <c r="G6161" s="75"/>
      <c r="H6161" s="75"/>
    </row>
  </sheetData>
  <autoFilter ref="B4:H4" xr:uid="{084551BE-0601-4CBC-8135-F405E36BA3D5}"/>
  <mergeCells count="162">
    <mergeCell ref="D5:D42"/>
    <mergeCell ref="D43:D80"/>
    <mergeCell ref="D81:D118"/>
    <mergeCell ref="D119:D156"/>
    <mergeCell ref="D157:D194"/>
    <mergeCell ref="D423:D460"/>
    <mergeCell ref="D537:D574"/>
    <mergeCell ref="D575:D612"/>
    <mergeCell ref="D613:D650"/>
    <mergeCell ref="D195:D232"/>
    <mergeCell ref="D233:D270"/>
    <mergeCell ref="D271:D308"/>
    <mergeCell ref="D309:D346"/>
    <mergeCell ref="D347:D384"/>
    <mergeCell ref="D385:D422"/>
    <mergeCell ref="D461:D498"/>
    <mergeCell ref="D651:D688"/>
    <mergeCell ref="D499:D536"/>
    <mergeCell ref="D689:D726"/>
    <mergeCell ref="D727:D764"/>
    <mergeCell ref="D765:D802"/>
    <mergeCell ref="D803:D840"/>
    <mergeCell ref="D841:D878"/>
    <mergeCell ref="D879:D916"/>
    <mergeCell ref="D917:D954"/>
    <mergeCell ref="D955:D992"/>
    <mergeCell ref="D993:D1030"/>
    <mergeCell ref="D1031:D1068"/>
    <mergeCell ref="D1069:D1106"/>
    <mergeCell ref="D1107:D1144"/>
    <mergeCell ref="D1145:D1182"/>
    <mergeCell ref="D1183:D1220"/>
    <mergeCell ref="D1221:D1258"/>
    <mergeCell ref="D1259:D1296"/>
    <mergeCell ref="D1297:D1334"/>
    <mergeCell ref="D1335:D1372"/>
    <mergeCell ref="D1373:D1410"/>
    <mergeCell ref="D1411:D1448"/>
    <mergeCell ref="D1449:D1486"/>
    <mergeCell ref="D1487:D1524"/>
    <mergeCell ref="D1525:D1562"/>
    <mergeCell ref="D1563:D1600"/>
    <mergeCell ref="D1601:D1638"/>
    <mergeCell ref="D1639:D1676"/>
    <mergeCell ref="D1677:D1714"/>
    <mergeCell ref="D1715:D1752"/>
    <mergeCell ref="D1753:D1790"/>
    <mergeCell ref="D1791:D1828"/>
    <mergeCell ref="D1829:D1866"/>
    <mergeCell ref="D1867:D1904"/>
    <mergeCell ref="D1905:D1942"/>
    <mergeCell ref="D1943:D1980"/>
    <mergeCell ref="D1981:D2018"/>
    <mergeCell ref="D2019:D2056"/>
    <mergeCell ref="D2057:D2094"/>
    <mergeCell ref="D2095:D2132"/>
    <mergeCell ref="D2133:D2170"/>
    <mergeCell ref="D2171:D2208"/>
    <mergeCell ref="D2209:D2246"/>
    <mergeCell ref="D2247:D2284"/>
    <mergeCell ref="D2285:D2322"/>
    <mergeCell ref="D2323:D2360"/>
    <mergeCell ref="D2361:D2398"/>
    <mergeCell ref="D2399:D2436"/>
    <mergeCell ref="D2437:D2474"/>
    <mergeCell ref="D2475:D2512"/>
    <mergeCell ref="D2513:D2550"/>
    <mergeCell ref="D2551:D2588"/>
    <mergeCell ref="D2589:D2626"/>
    <mergeCell ref="D2627:D2664"/>
    <mergeCell ref="D2665:D2702"/>
    <mergeCell ref="D2703:D2740"/>
    <mergeCell ref="D2741:D2778"/>
    <mergeCell ref="D2779:D2816"/>
    <mergeCell ref="D2817:D2854"/>
    <mergeCell ref="D2855:D2892"/>
    <mergeCell ref="D2893:D2930"/>
    <mergeCell ref="D2931:D2968"/>
    <mergeCell ref="D2969:D3006"/>
    <mergeCell ref="D3007:D3044"/>
    <mergeCell ref="D3045:D3082"/>
    <mergeCell ref="D3083:D3120"/>
    <mergeCell ref="D3121:D3158"/>
    <mergeCell ref="D3159:D3196"/>
    <mergeCell ref="D3197:D3234"/>
    <mergeCell ref="D3235:D3272"/>
    <mergeCell ref="D3273:D3310"/>
    <mergeCell ref="D3311:D3348"/>
    <mergeCell ref="D3349:D3386"/>
    <mergeCell ref="D3387:D3424"/>
    <mergeCell ref="D3425:D3462"/>
    <mergeCell ref="D3463:D3500"/>
    <mergeCell ref="D3501:D3538"/>
    <mergeCell ref="D3539:D3576"/>
    <mergeCell ref="D3577:D3614"/>
    <mergeCell ref="D3615:D3652"/>
    <mergeCell ref="D3653:D3690"/>
    <mergeCell ref="D3691:D3728"/>
    <mergeCell ref="D3729:D3766"/>
    <mergeCell ref="D3767:D3804"/>
    <mergeCell ref="D3805:D3842"/>
    <mergeCell ref="D3843:D3880"/>
    <mergeCell ref="D3881:D3918"/>
    <mergeCell ref="D3919:D3956"/>
    <mergeCell ref="D3957:D3994"/>
    <mergeCell ref="D3995:D4032"/>
    <mergeCell ref="D4033:D4070"/>
    <mergeCell ref="D4071:D4108"/>
    <mergeCell ref="D4109:D4146"/>
    <mergeCell ref="D4147:D4184"/>
    <mergeCell ref="D4185:D4222"/>
    <mergeCell ref="D4223:D4260"/>
    <mergeCell ref="D4261:D4298"/>
    <mergeCell ref="D4299:D4336"/>
    <mergeCell ref="D4337:D4374"/>
    <mergeCell ref="D4375:D4412"/>
    <mergeCell ref="D4413:D4450"/>
    <mergeCell ref="D4451:D4488"/>
    <mergeCell ref="D4489:D4526"/>
    <mergeCell ref="D4527:D4564"/>
    <mergeCell ref="D4565:D4602"/>
    <mergeCell ref="D4603:D4640"/>
    <mergeCell ref="D4641:D4678"/>
    <mergeCell ref="D4679:D4716"/>
    <mergeCell ref="D4717:D4754"/>
    <mergeCell ref="D4755:D4792"/>
    <mergeCell ref="D4793:D4830"/>
    <mergeCell ref="D4831:D4868"/>
    <mergeCell ref="D4869:D4906"/>
    <mergeCell ref="D4907:D4944"/>
    <mergeCell ref="D4945:D4982"/>
    <mergeCell ref="D4983:D5020"/>
    <mergeCell ref="D5021:D5058"/>
    <mergeCell ref="D5059:D5096"/>
    <mergeCell ref="D5097:D5134"/>
    <mergeCell ref="D5135:D5172"/>
    <mergeCell ref="D5173:D5210"/>
    <mergeCell ref="D5211:D5248"/>
    <mergeCell ref="D5249:D5286"/>
    <mergeCell ref="D5287:D5324"/>
    <mergeCell ref="D5325:D5362"/>
    <mergeCell ref="D5363:D5400"/>
    <mergeCell ref="D5401:D5438"/>
    <mergeCell ref="D5439:D5476"/>
    <mergeCell ref="D5477:D5514"/>
    <mergeCell ref="D5515:D5552"/>
    <mergeCell ref="D5553:D5590"/>
    <mergeCell ref="D5591:D5628"/>
    <mergeCell ref="D5629:D5666"/>
    <mergeCell ref="D5667:D5704"/>
    <mergeCell ref="D5705:D5742"/>
    <mergeCell ref="D5743:D5780"/>
    <mergeCell ref="D5781:D5818"/>
    <mergeCell ref="D5819:D5856"/>
    <mergeCell ref="D5857:D5894"/>
    <mergeCell ref="D6123:D6160"/>
    <mergeCell ref="D5895:D5932"/>
    <mergeCell ref="D5933:D5970"/>
    <mergeCell ref="D5971:D6008"/>
    <mergeCell ref="D6009:D6046"/>
    <mergeCell ref="D6047:D6084"/>
    <mergeCell ref="D6085:D612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AEC3C-A178-420E-BACB-5AEE01C53613}">
  <dimension ref="B1:F52"/>
  <sheetViews>
    <sheetView workbookViewId="0">
      <selection activeCell="E1" sqref="E1"/>
    </sheetView>
  </sheetViews>
  <sheetFormatPr defaultRowHeight="14.75" x14ac:dyDescent="0.75"/>
  <cols>
    <col min="4" max="4" width="13.58984375" customWidth="1"/>
    <col min="5" max="5" width="19.453125" bestFit="1" customWidth="1"/>
    <col min="6" max="6" width="8.86328125" bestFit="1" customWidth="1"/>
  </cols>
  <sheetData>
    <row r="1" spans="2:6" ht="15.5" thickBot="1" x14ac:dyDescent="0.9">
      <c r="D1" s="93">
        <f>SUM(D3:D52)</f>
        <v>2283250.5439003725</v>
      </c>
      <c r="E1" s="92">
        <f>SUM(E3:E52)/10^9</f>
        <v>2283.2505439003726</v>
      </c>
      <c r="F1" s="94"/>
    </row>
    <row r="2" spans="2:6" ht="39.75" thickBot="1" x14ac:dyDescent="0.9">
      <c r="B2" s="25" t="s">
        <v>100</v>
      </c>
      <c r="C2" s="25" t="s">
        <v>100</v>
      </c>
      <c r="D2" s="88" t="s">
        <v>482</v>
      </c>
      <c r="E2" s="1" t="s">
        <v>494</v>
      </c>
    </row>
    <row r="3" spans="2:6" x14ac:dyDescent="0.75">
      <c r="B3" s="27" t="s">
        <v>101</v>
      </c>
      <c r="C3" s="27" t="s">
        <v>102</v>
      </c>
      <c r="D3" s="92">
        <f>SUMIFS('Table 6-4'!H:H,'Table 6-4'!B:B,'CCS capacity'!B3)</f>
        <v>21496.415837264587</v>
      </c>
      <c r="E3" s="92">
        <f>D3*10^6</f>
        <v>21496415837.264587</v>
      </c>
    </row>
    <row r="4" spans="2:6" x14ac:dyDescent="0.75">
      <c r="B4" s="27" t="s">
        <v>103</v>
      </c>
      <c r="C4" s="27" t="s">
        <v>104</v>
      </c>
      <c r="D4" s="92">
        <f>SUMIFS('Table 6-4'!H:H,'Table 6-4'!B:B,'CCS capacity'!B4)</f>
        <v>0</v>
      </c>
      <c r="E4" s="92">
        <f t="shared" ref="E4:E52" si="0">D4*10^6</f>
        <v>0</v>
      </c>
    </row>
    <row r="5" spans="2:6" x14ac:dyDescent="0.75">
      <c r="B5" s="27" t="s">
        <v>105</v>
      </c>
      <c r="C5" s="27" t="s">
        <v>106</v>
      </c>
      <c r="D5" s="92">
        <f>SUMIFS('Table 6-4'!H:H,'Table 6-4'!B:B,'CCS capacity'!B5)</f>
        <v>159.68980781854233</v>
      </c>
      <c r="E5" s="92">
        <f t="shared" si="0"/>
        <v>159689807.81854233</v>
      </c>
    </row>
    <row r="6" spans="2:6" x14ac:dyDescent="0.75">
      <c r="B6" s="27" t="s">
        <v>107</v>
      </c>
      <c r="C6" s="27" t="s">
        <v>108</v>
      </c>
      <c r="D6" s="92">
        <f>SUMIFS('Table 6-4'!H:H,'Table 6-4'!B:B,'CCS capacity'!B6)</f>
        <v>3014.5136076932372</v>
      </c>
      <c r="E6" s="92">
        <f t="shared" si="0"/>
        <v>3014513607.6932373</v>
      </c>
    </row>
    <row r="7" spans="2:6" x14ac:dyDescent="0.75">
      <c r="B7" s="27" t="s">
        <v>109</v>
      </c>
      <c r="C7" s="27" t="s">
        <v>110</v>
      </c>
      <c r="D7" s="92">
        <f>SUMIFS('Table 6-4'!H:H,'Table 6-4'!B:B,'CCS capacity'!B7)</f>
        <v>35035.961347544944</v>
      </c>
      <c r="E7" s="92">
        <f t="shared" si="0"/>
        <v>35035961347.544945</v>
      </c>
    </row>
    <row r="8" spans="2:6" x14ac:dyDescent="0.75">
      <c r="B8" s="27" t="s">
        <v>111</v>
      </c>
      <c r="C8" s="27" t="s">
        <v>112</v>
      </c>
      <c r="D8" s="92">
        <f>SUMIFS('Table 6-4'!H:H,'Table 6-4'!B:B,'CCS capacity'!B8)</f>
        <v>98109.150555283952</v>
      </c>
      <c r="E8" s="92">
        <f t="shared" si="0"/>
        <v>98109150555.283951</v>
      </c>
    </row>
    <row r="9" spans="2:6" x14ac:dyDescent="0.75">
      <c r="B9" s="27" t="s">
        <v>113</v>
      </c>
      <c r="C9" s="27" t="s">
        <v>114</v>
      </c>
      <c r="D9" s="92">
        <f>SUMIFS('Table 6-4'!H:H,'Table 6-4'!B:B,'CCS capacity'!B9)</f>
        <v>0</v>
      </c>
      <c r="E9" s="92">
        <f t="shared" si="0"/>
        <v>0</v>
      </c>
    </row>
    <row r="10" spans="2:6" x14ac:dyDescent="0.75">
      <c r="B10" s="27" t="s">
        <v>115</v>
      </c>
      <c r="C10" s="27" t="s">
        <v>116</v>
      </c>
      <c r="D10" s="92">
        <f>SUMIFS('Table 6-4'!H:H,'Table 6-4'!B:B,'CCS capacity'!B10)</f>
        <v>0</v>
      </c>
      <c r="E10" s="92">
        <f t="shared" si="0"/>
        <v>0</v>
      </c>
    </row>
    <row r="11" spans="2:6" x14ac:dyDescent="0.75">
      <c r="B11" s="27" t="s">
        <v>117</v>
      </c>
      <c r="C11" s="27" t="s">
        <v>118</v>
      </c>
      <c r="D11" s="92">
        <f>SUMIFS('Table 6-4'!H:H,'Table 6-4'!B:B,'CCS capacity'!B11)</f>
        <v>21279.255350046667</v>
      </c>
      <c r="E11" s="92">
        <f t="shared" si="0"/>
        <v>21279255350.046669</v>
      </c>
    </row>
    <row r="12" spans="2:6" x14ac:dyDescent="0.75">
      <c r="B12" s="27" t="s">
        <v>119</v>
      </c>
      <c r="C12" s="27" t="s">
        <v>120</v>
      </c>
      <c r="D12" s="92">
        <f>SUMIFS('Table 6-4'!H:H,'Table 6-4'!B:B,'CCS capacity'!B12)</f>
        <v>51691.268951462014</v>
      </c>
      <c r="E12" s="92">
        <f t="shared" si="0"/>
        <v>51691268951.462013</v>
      </c>
    </row>
    <row r="13" spans="2:6" x14ac:dyDescent="0.75">
      <c r="B13" s="27" t="s">
        <v>121</v>
      </c>
      <c r="C13" s="27" t="s">
        <v>122</v>
      </c>
      <c r="D13" s="92">
        <f>SUMIFS('Table 6-4'!H:H,'Table 6-4'!B:B,'CCS capacity'!B13)</f>
        <v>0</v>
      </c>
      <c r="E13" s="92">
        <f t="shared" si="0"/>
        <v>0</v>
      </c>
    </row>
    <row r="14" spans="2:6" x14ac:dyDescent="0.75">
      <c r="B14" s="27" t="s">
        <v>123</v>
      </c>
      <c r="C14" s="27" t="s">
        <v>124</v>
      </c>
      <c r="D14" s="92">
        <f>SUMIFS('Table 6-4'!H:H,'Table 6-4'!B:B,'CCS capacity'!B14)</f>
        <v>36.770960757682353</v>
      </c>
      <c r="E14" s="92">
        <f t="shared" si="0"/>
        <v>36770960.757682353</v>
      </c>
    </row>
    <row r="15" spans="2:6" x14ac:dyDescent="0.75">
      <c r="B15" s="27" t="s">
        <v>125</v>
      </c>
      <c r="C15" s="27" t="s">
        <v>126</v>
      </c>
      <c r="D15" s="92">
        <f>SUMIFS('Table 6-4'!H:H,'Table 6-4'!B:B,'CCS capacity'!B15)</f>
        <v>44126.397158596592</v>
      </c>
      <c r="E15" s="92">
        <f t="shared" si="0"/>
        <v>44126397158.596588</v>
      </c>
    </row>
    <row r="16" spans="2:6" x14ac:dyDescent="0.75">
      <c r="B16" s="27" t="s">
        <v>127</v>
      </c>
      <c r="C16" s="27" t="s">
        <v>128</v>
      </c>
      <c r="D16" s="92">
        <f>SUMIFS('Table 6-4'!H:H,'Table 6-4'!B:B,'CCS capacity'!B16)</f>
        <v>1532.8958764314652</v>
      </c>
      <c r="E16" s="92">
        <f t="shared" si="0"/>
        <v>1532895876.4314651</v>
      </c>
    </row>
    <row r="17" spans="2:5" x14ac:dyDescent="0.75">
      <c r="B17" s="27" t="s">
        <v>129</v>
      </c>
      <c r="C17" s="27" t="s">
        <v>130</v>
      </c>
      <c r="D17" s="92">
        <f>SUMIFS('Table 6-4'!H:H,'Table 6-4'!B:B,'CCS capacity'!B17)</f>
        <v>0</v>
      </c>
      <c r="E17" s="92">
        <f t="shared" si="0"/>
        <v>0</v>
      </c>
    </row>
    <row r="18" spans="2:5" x14ac:dyDescent="0.75">
      <c r="B18" s="27" t="s">
        <v>131</v>
      </c>
      <c r="C18" s="27" t="s">
        <v>132</v>
      </c>
      <c r="D18" s="92">
        <f>SUMIFS('Table 6-4'!H:H,'Table 6-4'!B:B,'CCS capacity'!B18)</f>
        <v>28553.39005809445</v>
      </c>
      <c r="E18" s="92">
        <f t="shared" si="0"/>
        <v>28553390058.094452</v>
      </c>
    </row>
    <row r="19" spans="2:5" x14ac:dyDescent="0.75">
      <c r="B19" s="27" t="s">
        <v>133</v>
      </c>
      <c r="C19" s="27" t="s">
        <v>134</v>
      </c>
      <c r="D19" s="92">
        <f>SUMIFS('Table 6-4'!H:H,'Table 6-4'!B:B,'CCS capacity'!B19)</f>
        <v>1332.146278165842</v>
      </c>
      <c r="E19" s="92">
        <f t="shared" si="0"/>
        <v>1332146278.1658421</v>
      </c>
    </row>
    <row r="20" spans="2:5" x14ac:dyDescent="0.75">
      <c r="B20" s="27" t="s">
        <v>135</v>
      </c>
      <c r="C20" s="27" t="s">
        <v>136</v>
      </c>
      <c r="D20" s="92">
        <f>SUMIFS('Table 6-4'!H:H,'Table 6-4'!B:B,'CCS capacity'!B20)</f>
        <v>127958.80527532776</v>
      </c>
      <c r="E20" s="92">
        <f t="shared" si="0"/>
        <v>127958805275.32776</v>
      </c>
    </row>
    <row r="21" spans="2:5" x14ac:dyDescent="0.75">
      <c r="B21" s="27" t="s">
        <v>137</v>
      </c>
      <c r="C21" s="27" t="s">
        <v>138</v>
      </c>
      <c r="D21" s="92">
        <f>SUMIFS('Table 6-4'!H:H,'Table 6-4'!B:B,'CCS capacity'!B21)</f>
        <v>0</v>
      </c>
      <c r="E21" s="92">
        <f t="shared" si="0"/>
        <v>0</v>
      </c>
    </row>
    <row r="22" spans="2:5" x14ac:dyDescent="0.75">
      <c r="B22" s="27" t="s">
        <v>139</v>
      </c>
      <c r="C22" s="27" t="s">
        <v>140</v>
      </c>
      <c r="D22" s="92">
        <f>SUMIFS('Table 6-4'!H:H,'Table 6-4'!B:B,'CCS capacity'!B22)</f>
        <v>188.93323286699825</v>
      </c>
      <c r="E22" s="92">
        <f t="shared" si="0"/>
        <v>188933232.86699826</v>
      </c>
    </row>
    <row r="23" spans="2:5" x14ac:dyDescent="0.75">
      <c r="B23" s="27" t="s">
        <v>141</v>
      </c>
      <c r="C23" s="27" t="s">
        <v>142</v>
      </c>
      <c r="D23" s="92">
        <f>SUMIFS('Table 6-4'!H:H,'Table 6-4'!B:B,'CCS capacity'!B23)</f>
        <v>0</v>
      </c>
      <c r="E23" s="92">
        <f t="shared" si="0"/>
        <v>0</v>
      </c>
    </row>
    <row r="24" spans="2:5" x14ac:dyDescent="0.75">
      <c r="B24" s="27" t="s">
        <v>143</v>
      </c>
      <c r="C24" s="27" t="s">
        <v>144</v>
      </c>
      <c r="D24" s="92">
        <f>SUMIFS('Table 6-4'!H:H,'Table 6-4'!B:B,'CCS capacity'!B24)</f>
        <v>7733.6585923750654</v>
      </c>
      <c r="E24" s="92">
        <f t="shared" si="0"/>
        <v>7733658592.3750658</v>
      </c>
    </row>
    <row r="25" spans="2:5" x14ac:dyDescent="0.75">
      <c r="B25" s="27" t="s">
        <v>99</v>
      </c>
      <c r="C25" s="27" t="s">
        <v>145</v>
      </c>
      <c r="D25" s="92">
        <f>SUMIFS('Table 6-4'!H:H,'Table 6-4'!B:B,'CCS capacity'!B25)</f>
        <v>0</v>
      </c>
      <c r="E25" s="92">
        <f t="shared" si="0"/>
        <v>0</v>
      </c>
    </row>
    <row r="26" spans="2:5" x14ac:dyDescent="0.75">
      <c r="B26" s="27" t="s">
        <v>146</v>
      </c>
      <c r="C26" s="27" t="s">
        <v>147</v>
      </c>
      <c r="D26" s="92">
        <f>SUMIFS('Table 6-4'!H:H,'Table 6-4'!B:B,'CCS capacity'!B26)</f>
        <v>50049.013414538254</v>
      </c>
      <c r="E26" s="92">
        <f t="shared" si="0"/>
        <v>50049013414.538254</v>
      </c>
    </row>
    <row r="27" spans="2:5" x14ac:dyDescent="0.75">
      <c r="B27" s="27" t="s">
        <v>148</v>
      </c>
      <c r="C27" s="27" t="s">
        <v>149</v>
      </c>
      <c r="D27" s="92">
        <f>SUMIFS('Table 6-4'!H:H,'Table 6-4'!B:B,'CCS capacity'!B27)</f>
        <v>0</v>
      </c>
      <c r="E27" s="92">
        <f t="shared" si="0"/>
        <v>0</v>
      </c>
    </row>
    <row r="28" spans="2:5" x14ac:dyDescent="0.75">
      <c r="B28" s="27" t="s">
        <v>150</v>
      </c>
      <c r="C28" s="27" t="s">
        <v>151</v>
      </c>
      <c r="D28" s="92">
        <f>SUMIFS('Table 6-4'!H:H,'Table 6-4'!B:B,'CCS capacity'!B28)</f>
        <v>276298.84297543688</v>
      </c>
      <c r="E28" s="92">
        <f t="shared" si="0"/>
        <v>276298842975.43689</v>
      </c>
    </row>
    <row r="29" spans="2:5" x14ac:dyDescent="0.75">
      <c r="B29" s="27" t="s">
        <v>152</v>
      </c>
      <c r="C29" s="27" t="s">
        <v>153</v>
      </c>
      <c r="D29" s="92">
        <f>SUMIFS('Table 6-4'!H:H,'Table 6-4'!B:B,'CCS capacity'!B29)</f>
        <v>16679.186646558275</v>
      </c>
      <c r="E29" s="92">
        <f t="shared" si="0"/>
        <v>16679186646.558275</v>
      </c>
    </row>
    <row r="30" spans="2:5" x14ac:dyDescent="0.75">
      <c r="B30" s="27" t="s">
        <v>154</v>
      </c>
      <c r="C30" s="27" t="s">
        <v>155</v>
      </c>
      <c r="D30" s="92">
        <f>SUMIFS('Table 6-4'!H:H,'Table 6-4'!B:B,'CCS capacity'!B30)</f>
        <v>0</v>
      </c>
      <c r="E30" s="92">
        <f t="shared" si="0"/>
        <v>0</v>
      </c>
    </row>
    <row r="31" spans="2:5" x14ac:dyDescent="0.75">
      <c r="B31" s="27" t="s">
        <v>156</v>
      </c>
      <c r="C31" s="27" t="s">
        <v>157</v>
      </c>
      <c r="D31" s="92">
        <f>SUMIFS('Table 6-4'!H:H,'Table 6-4'!B:B,'CCS capacity'!B31)</f>
        <v>0</v>
      </c>
      <c r="E31" s="92">
        <f t="shared" si="0"/>
        <v>0</v>
      </c>
    </row>
    <row r="32" spans="2:5" x14ac:dyDescent="0.75">
      <c r="B32" s="27" t="s">
        <v>158</v>
      </c>
      <c r="C32" s="27" t="s">
        <v>159</v>
      </c>
      <c r="D32" s="92">
        <f>SUMIFS('Table 6-4'!H:H,'Table 6-4'!B:B,'CCS capacity'!B32)</f>
        <v>0</v>
      </c>
      <c r="E32" s="92">
        <f t="shared" si="0"/>
        <v>0</v>
      </c>
    </row>
    <row r="33" spans="2:5" x14ac:dyDescent="0.75">
      <c r="B33" s="27" t="s">
        <v>160</v>
      </c>
      <c r="C33" s="27" t="s">
        <v>161</v>
      </c>
      <c r="D33" s="92">
        <f>SUMIFS('Table 6-4'!H:H,'Table 6-4'!B:B,'CCS capacity'!B33)</f>
        <v>115024.43201032617</v>
      </c>
      <c r="E33" s="92">
        <f t="shared" si="0"/>
        <v>115024432010.32617</v>
      </c>
    </row>
    <row r="34" spans="2:5" x14ac:dyDescent="0.75">
      <c r="B34" s="27" t="s">
        <v>162</v>
      </c>
      <c r="C34" s="27" t="s">
        <v>163</v>
      </c>
      <c r="D34" s="92">
        <f>SUMIFS('Table 6-4'!H:H,'Table 6-4'!B:B,'CCS capacity'!B34)</f>
        <v>434.79901599220597</v>
      </c>
      <c r="E34" s="92">
        <f t="shared" si="0"/>
        <v>434799015.99220598</v>
      </c>
    </row>
    <row r="35" spans="2:5" x14ac:dyDescent="0.75">
      <c r="B35" s="27" t="s">
        <v>164</v>
      </c>
      <c r="C35" s="27" t="s">
        <v>165</v>
      </c>
      <c r="D35" s="92">
        <f>SUMIFS('Table 6-4'!H:H,'Table 6-4'!B:B,'CCS capacity'!B35)</f>
        <v>3556.3083777704055</v>
      </c>
      <c r="E35" s="92">
        <f t="shared" si="0"/>
        <v>3556308377.7704053</v>
      </c>
    </row>
    <row r="36" spans="2:5" x14ac:dyDescent="0.75">
      <c r="B36" s="27" t="s">
        <v>166</v>
      </c>
      <c r="C36" s="27" t="s">
        <v>167</v>
      </c>
      <c r="D36" s="92">
        <f>SUMIFS('Table 6-4'!H:H,'Table 6-4'!B:B,'CCS capacity'!B36)</f>
        <v>60335.643541334735</v>
      </c>
      <c r="E36" s="92">
        <f t="shared" si="0"/>
        <v>60335643541.334732</v>
      </c>
    </row>
    <row r="37" spans="2:5" x14ac:dyDescent="0.75">
      <c r="B37" s="27" t="s">
        <v>168</v>
      </c>
      <c r="C37" s="27" t="s">
        <v>169</v>
      </c>
      <c r="D37" s="92">
        <f>SUMIFS('Table 6-4'!H:H,'Table 6-4'!B:B,'CCS capacity'!B37)</f>
        <v>728.09833316895936</v>
      </c>
      <c r="E37" s="92">
        <f t="shared" si="0"/>
        <v>728098333.16895938</v>
      </c>
    </row>
    <row r="38" spans="2:5" x14ac:dyDescent="0.75">
      <c r="B38" s="27" t="s">
        <v>170</v>
      </c>
      <c r="C38" s="27" t="s">
        <v>171</v>
      </c>
      <c r="D38" s="92">
        <f>SUMIFS('Table 6-4'!H:H,'Table 6-4'!B:B,'CCS capacity'!B38)</f>
        <v>30418.164454630125</v>
      </c>
      <c r="E38" s="92">
        <f t="shared" si="0"/>
        <v>30418164454.630123</v>
      </c>
    </row>
    <row r="39" spans="2:5" x14ac:dyDescent="0.75">
      <c r="B39" s="27" t="s">
        <v>172</v>
      </c>
      <c r="C39" s="27" t="s">
        <v>173</v>
      </c>
      <c r="D39" s="92">
        <f>SUMIFS('Table 6-4'!H:H,'Table 6-4'!B:B,'CCS capacity'!B39)</f>
        <v>17274.542188787753</v>
      </c>
      <c r="E39" s="92">
        <f t="shared" si="0"/>
        <v>17274542188.787754</v>
      </c>
    </row>
    <row r="40" spans="2:5" x14ac:dyDescent="0.75">
      <c r="B40" s="27" t="s">
        <v>174</v>
      </c>
      <c r="C40" s="27" t="s">
        <v>175</v>
      </c>
      <c r="D40" s="92">
        <f>SUMIFS('Table 6-4'!H:H,'Table 6-4'!B:B,'CCS capacity'!B40)</f>
        <v>3802.2228032739968</v>
      </c>
      <c r="E40" s="92">
        <f t="shared" si="0"/>
        <v>3802222803.2739968</v>
      </c>
    </row>
    <row r="41" spans="2:5" x14ac:dyDescent="0.75">
      <c r="B41" s="27" t="s">
        <v>176</v>
      </c>
      <c r="C41" s="27" t="s">
        <v>177</v>
      </c>
      <c r="D41" s="92">
        <f>SUMIFS('Table 6-4'!H:H,'Table 6-4'!B:B,'CCS capacity'!B41)</f>
        <v>0</v>
      </c>
      <c r="E41" s="92">
        <f t="shared" si="0"/>
        <v>0</v>
      </c>
    </row>
    <row r="42" spans="2:5" x14ac:dyDescent="0.75">
      <c r="B42" s="27" t="s">
        <v>178</v>
      </c>
      <c r="C42" s="27" t="s">
        <v>179</v>
      </c>
      <c r="D42" s="92">
        <f>SUMIFS('Table 6-4'!H:H,'Table 6-4'!B:B,'CCS capacity'!B42)</f>
        <v>9251.7487719282872</v>
      </c>
      <c r="E42" s="92">
        <f t="shared" si="0"/>
        <v>9251748771.9282875</v>
      </c>
    </row>
    <row r="43" spans="2:5" x14ac:dyDescent="0.75">
      <c r="B43" s="27" t="s">
        <v>180</v>
      </c>
      <c r="C43" s="27" t="s">
        <v>181</v>
      </c>
      <c r="D43" s="92">
        <f>SUMIFS('Table 6-4'!H:H,'Table 6-4'!B:B,'CCS capacity'!B43)</f>
        <v>2631.7718937949585</v>
      </c>
      <c r="E43" s="92">
        <f t="shared" si="0"/>
        <v>2631771893.7949586</v>
      </c>
    </row>
    <row r="44" spans="2:5" x14ac:dyDescent="0.75">
      <c r="B44" s="27" t="s">
        <v>182</v>
      </c>
      <c r="C44" s="27" t="s">
        <v>183</v>
      </c>
      <c r="D44" s="92">
        <f>SUMIFS('Table 6-4'!H:H,'Table 6-4'!B:B,'CCS capacity'!B44)</f>
        <v>303.41728684649757</v>
      </c>
      <c r="E44" s="92">
        <f t="shared" si="0"/>
        <v>303417286.8464976</v>
      </c>
    </row>
    <row r="45" spans="2:5" x14ac:dyDescent="0.75">
      <c r="B45" s="27" t="s">
        <v>184</v>
      </c>
      <c r="C45" s="27" t="s">
        <v>185</v>
      </c>
      <c r="D45" s="92">
        <f>SUMIFS('Table 6-4'!H:H,'Table 6-4'!B:B,'CCS capacity'!B45)</f>
        <v>556595.87816839537</v>
      </c>
      <c r="E45" s="92">
        <f t="shared" si="0"/>
        <v>556595878168.39539</v>
      </c>
    </row>
    <row r="46" spans="2:5" x14ac:dyDescent="0.75">
      <c r="B46" s="27" t="s">
        <v>186</v>
      </c>
      <c r="C46" s="27" t="s">
        <v>187</v>
      </c>
      <c r="D46" s="92">
        <f>SUMIFS('Table 6-4'!H:H,'Table 6-4'!B:B,'CCS capacity'!B46)</f>
        <v>67053.635416170291</v>
      </c>
      <c r="E46" s="92">
        <f t="shared" si="0"/>
        <v>67053635416.170288</v>
      </c>
    </row>
    <row r="47" spans="2:5" x14ac:dyDescent="0.75">
      <c r="B47" s="27" t="s">
        <v>188</v>
      </c>
      <c r="C47" s="27" t="s">
        <v>189</v>
      </c>
      <c r="D47" s="92">
        <f>SUMIFS('Table 6-4'!H:H,'Table 6-4'!B:B,'CCS capacity'!B47)</f>
        <v>0</v>
      </c>
      <c r="E47" s="92">
        <f t="shared" si="0"/>
        <v>0</v>
      </c>
    </row>
    <row r="48" spans="2:5" x14ac:dyDescent="0.75">
      <c r="B48" s="27" t="s">
        <v>190</v>
      </c>
      <c r="C48" s="27" t="s">
        <v>191</v>
      </c>
      <c r="D48" s="92">
        <f>SUMIFS('Table 6-4'!H:H,'Table 6-4'!B:B,'CCS capacity'!B48)</f>
        <v>4739.6539132658672</v>
      </c>
      <c r="E48" s="92">
        <f t="shared" si="0"/>
        <v>4739653913.2658672</v>
      </c>
    </row>
    <row r="49" spans="2:5" x14ac:dyDescent="0.75">
      <c r="B49" s="27" t="s">
        <v>192</v>
      </c>
      <c r="C49" s="27" t="s">
        <v>193</v>
      </c>
      <c r="D49" s="92">
        <f>SUMIFS('Table 6-4'!H:H,'Table 6-4'!B:B,'CCS capacity'!B49)</f>
        <v>50723.306724988273</v>
      </c>
      <c r="E49" s="92">
        <f t="shared" si="0"/>
        <v>50723306724.988274</v>
      </c>
    </row>
    <row r="50" spans="2:5" x14ac:dyDescent="0.75">
      <c r="B50" s="27" t="s">
        <v>194</v>
      </c>
      <c r="C50" s="27" t="s">
        <v>195</v>
      </c>
      <c r="D50" s="92">
        <f>SUMIFS('Table 6-4'!H:H,'Table 6-4'!B:B,'CCS capacity'!B50)</f>
        <v>0</v>
      </c>
      <c r="E50" s="92">
        <f t="shared" si="0"/>
        <v>0</v>
      </c>
    </row>
    <row r="51" spans="2:5" x14ac:dyDescent="0.75">
      <c r="B51" s="27" t="s">
        <v>196</v>
      </c>
      <c r="C51" s="27" t="s">
        <v>197</v>
      </c>
      <c r="D51" s="92">
        <f>SUMIFS('Table 6-4'!H:H,'Table 6-4'!B:B,'CCS capacity'!B51)</f>
        <v>0</v>
      </c>
      <c r="E51" s="92">
        <f t="shared" si="0"/>
        <v>0</v>
      </c>
    </row>
    <row r="52" spans="2:5" x14ac:dyDescent="0.75">
      <c r="B52" s="27" t="s">
        <v>198</v>
      </c>
      <c r="C52" s="27" t="s">
        <v>199</v>
      </c>
      <c r="D52" s="92">
        <f>SUMIFS('Table 6-4'!H:H,'Table 6-4'!B:B,'CCS capacity'!B52)</f>
        <v>575100.62507343548</v>
      </c>
      <c r="E52" s="92">
        <f t="shared" si="0"/>
        <v>575100625073.43542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DF7F5-34EA-44B4-BF8E-8EA33680CA6F}">
  <dimension ref="A1:C19"/>
  <sheetViews>
    <sheetView topLeftCell="A7" workbookViewId="0">
      <selection activeCell="B18" sqref="B18"/>
    </sheetView>
  </sheetViews>
  <sheetFormatPr defaultRowHeight="14.75" x14ac:dyDescent="0.75"/>
  <cols>
    <col min="1" max="1" width="64.2265625" bestFit="1" customWidth="1"/>
    <col min="2" max="2" width="14.40625" bestFit="1" customWidth="1"/>
  </cols>
  <sheetData>
    <row r="1" spans="1:3" x14ac:dyDescent="0.75">
      <c r="A1" t="s">
        <v>495</v>
      </c>
      <c r="B1">
        <v>2021</v>
      </c>
    </row>
    <row r="2" spans="1:3" x14ac:dyDescent="0.75">
      <c r="A2" t="s">
        <v>496</v>
      </c>
      <c r="B2">
        <v>1.00871</v>
      </c>
    </row>
    <row r="3" spans="1:3" x14ac:dyDescent="0.75">
      <c r="A3" t="s">
        <v>497</v>
      </c>
      <c r="B3">
        <v>0.35511700000000002</v>
      </c>
    </row>
    <row r="6" spans="1:3" x14ac:dyDescent="0.75">
      <c r="A6" t="s">
        <v>501</v>
      </c>
      <c r="B6">
        <f>0.8*8760</f>
        <v>7008</v>
      </c>
    </row>
    <row r="8" spans="1:3" x14ac:dyDescent="0.75">
      <c r="A8" t="s">
        <v>502</v>
      </c>
      <c r="B8" t="s">
        <v>500</v>
      </c>
    </row>
    <row r="9" spans="1:3" x14ac:dyDescent="0.75">
      <c r="A9" t="s">
        <v>498</v>
      </c>
      <c r="B9" s="92">
        <f>B2*$B$6</f>
        <v>7069.0396799999999</v>
      </c>
    </row>
    <row r="10" spans="1:3" x14ac:dyDescent="0.75">
      <c r="A10" t="s">
        <v>499</v>
      </c>
      <c r="B10" s="92">
        <f>B3*$B$6</f>
        <v>2488.659936</v>
      </c>
    </row>
    <row r="12" spans="1:3" x14ac:dyDescent="0.75">
      <c r="A12" t="s">
        <v>503</v>
      </c>
    </row>
    <row r="13" spans="1:3" x14ac:dyDescent="0.75">
      <c r="A13" t="s">
        <v>498</v>
      </c>
      <c r="B13" s="92">
        <f>B9*15</f>
        <v>106035.5952</v>
      </c>
      <c r="C13" t="s">
        <v>505</v>
      </c>
    </row>
    <row r="14" spans="1:3" x14ac:dyDescent="0.75">
      <c r="A14" t="s">
        <v>499</v>
      </c>
      <c r="B14" s="92">
        <f>B10*15</f>
        <v>37329.899040000004</v>
      </c>
      <c r="C14" t="s">
        <v>505</v>
      </c>
    </row>
    <row r="15" spans="1:3" x14ac:dyDescent="0.75">
      <c r="A15" s="1" t="s">
        <v>504</v>
      </c>
      <c r="B15" s="95">
        <f>AVERAGE(B13:B14)</f>
        <v>71682.74712</v>
      </c>
      <c r="C15" t="s">
        <v>505</v>
      </c>
    </row>
    <row r="17" spans="1:3" x14ac:dyDescent="0.75">
      <c r="A17" t="str">
        <f>"total storage potential for "&amp;About!B2</f>
        <v>total storage potential for NM</v>
      </c>
      <c r="B17" s="92">
        <f>SUMIFS('CCS capacity'!E:E,'CCS capacity'!C:C,About!B2)</f>
        <v>115024432010.32617</v>
      </c>
      <c r="C17" t="s">
        <v>509</v>
      </c>
    </row>
    <row r="18" spans="1:3" x14ac:dyDescent="0.75">
      <c r="A18" t="s">
        <v>507</v>
      </c>
      <c r="B18" s="92">
        <f>IFERROR(B17/B13,0)</f>
        <v>1084771.8805498455</v>
      </c>
      <c r="C18" t="s">
        <v>506</v>
      </c>
    </row>
    <row r="19" spans="1:3" x14ac:dyDescent="0.75">
      <c r="A19" t="s">
        <v>508</v>
      </c>
      <c r="B19" s="92">
        <f>IFERROR(B17/B14,0)</f>
        <v>3081295.020034058</v>
      </c>
      <c r="C19" t="s">
        <v>506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3C710-6A53-4C92-917A-049B0A9C4CC8}">
  <dimension ref="B1:D51"/>
  <sheetViews>
    <sheetView topLeftCell="A19" workbookViewId="0">
      <selection activeCell="L23" sqref="L23"/>
    </sheetView>
  </sheetViews>
  <sheetFormatPr defaultRowHeight="14.75" x14ac:dyDescent="0.75"/>
  <sheetData>
    <row r="1" spans="2:4" x14ac:dyDescent="0.75">
      <c r="B1" s="25" t="s">
        <v>100</v>
      </c>
      <c r="C1" s="25" t="s">
        <v>100</v>
      </c>
      <c r="D1" s="1" t="s">
        <v>280</v>
      </c>
    </row>
    <row r="2" spans="2:4" x14ac:dyDescent="0.75">
      <c r="B2" s="27" t="s">
        <v>101</v>
      </c>
      <c r="C2" s="27" t="s">
        <v>102</v>
      </c>
      <c r="D2" t="s">
        <v>281</v>
      </c>
    </row>
    <row r="3" spans="2:4" x14ac:dyDescent="0.75">
      <c r="B3" s="27" t="s">
        <v>103</v>
      </c>
      <c r="C3" s="27" t="s">
        <v>104</v>
      </c>
      <c r="D3" t="s">
        <v>281</v>
      </c>
    </row>
    <row r="4" spans="2:4" x14ac:dyDescent="0.75">
      <c r="B4" s="27" t="s">
        <v>105</v>
      </c>
      <c r="C4" s="27" t="s">
        <v>106</v>
      </c>
      <c r="D4" t="s">
        <v>281</v>
      </c>
    </row>
    <row r="5" spans="2:4" x14ac:dyDescent="0.75">
      <c r="B5" s="27" t="s">
        <v>107</v>
      </c>
      <c r="C5" s="27" t="s">
        <v>108</v>
      </c>
      <c r="D5" t="s">
        <v>281</v>
      </c>
    </row>
    <row r="6" spans="2:4" x14ac:dyDescent="0.75">
      <c r="B6" s="27" t="s">
        <v>109</v>
      </c>
      <c r="C6" s="27" t="s">
        <v>110</v>
      </c>
      <c r="D6" t="s">
        <v>279</v>
      </c>
    </row>
    <row r="7" spans="2:4" x14ac:dyDescent="0.75">
      <c r="B7" s="27" t="s">
        <v>111</v>
      </c>
      <c r="C7" s="27" t="s">
        <v>112</v>
      </c>
      <c r="D7" t="s">
        <v>281</v>
      </c>
    </row>
    <row r="8" spans="2:4" x14ac:dyDescent="0.75">
      <c r="B8" s="27" t="s">
        <v>113</v>
      </c>
      <c r="C8" s="27" t="s">
        <v>114</v>
      </c>
      <c r="D8" t="s">
        <v>281</v>
      </c>
    </row>
    <row r="9" spans="2:4" x14ac:dyDescent="0.75">
      <c r="B9" s="27" t="s">
        <v>115</v>
      </c>
      <c r="C9" s="27" t="s">
        <v>116</v>
      </c>
      <c r="D9" t="s">
        <v>281</v>
      </c>
    </row>
    <row r="10" spans="2:4" x14ac:dyDescent="0.75">
      <c r="B10" s="27" t="s">
        <v>117</v>
      </c>
      <c r="C10" s="27" t="s">
        <v>118</v>
      </c>
      <c r="D10" t="s">
        <v>281</v>
      </c>
    </row>
    <row r="11" spans="2:4" x14ac:dyDescent="0.75">
      <c r="B11" s="27" t="s">
        <v>119</v>
      </c>
      <c r="C11" s="27" t="s">
        <v>120</v>
      </c>
      <c r="D11" t="s">
        <v>281</v>
      </c>
    </row>
    <row r="12" spans="2:4" x14ac:dyDescent="0.75">
      <c r="B12" s="27" t="s">
        <v>121</v>
      </c>
      <c r="C12" s="27" t="s">
        <v>122</v>
      </c>
      <c r="D12" t="s">
        <v>281</v>
      </c>
    </row>
    <row r="13" spans="2:4" x14ac:dyDescent="0.75">
      <c r="B13" s="27" t="s">
        <v>123</v>
      </c>
      <c r="C13" s="27" t="s">
        <v>124</v>
      </c>
      <c r="D13" t="s">
        <v>281</v>
      </c>
    </row>
    <row r="14" spans="2:4" x14ac:dyDescent="0.75">
      <c r="B14" s="27" t="s">
        <v>125</v>
      </c>
      <c r="C14" s="27" t="s">
        <v>126</v>
      </c>
      <c r="D14" t="s">
        <v>281</v>
      </c>
    </row>
    <row r="15" spans="2:4" x14ac:dyDescent="0.75">
      <c r="B15" s="27" t="s">
        <v>127</v>
      </c>
      <c r="C15" s="27" t="s">
        <v>128</v>
      </c>
      <c r="D15" t="s">
        <v>281</v>
      </c>
    </row>
    <row r="16" spans="2:4" x14ac:dyDescent="0.75">
      <c r="B16" s="27" t="s">
        <v>129</v>
      </c>
      <c r="C16" s="27" t="s">
        <v>130</v>
      </c>
      <c r="D16" t="s">
        <v>281</v>
      </c>
    </row>
    <row r="17" spans="2:4" x14ac:dyDescent="0.75">
      <c r="B17" s="27" t="s">
        <v>131</v>
      </c>
      <c r="C17" s="27" t="s">
        <v>132</v>
      </c>
      <c r="D17" t="s">
        <v>281</v>
      </c>
    </row>
    <row r="18" spans="2:4" x14ac:dyDescent="0.75">
      <c r="B18" s="27" t="s">
        <v>133</v>
      </c>
      <c r="C18" s="27" t="s">
        <v>134</v>
      </c>
      <c r="D18" t="s">
        <v>281</v>
      </c>
    </row>
    <row r="19" spans="2:4" x14ac:dyDescent="0.75">
      <c r="B19" s="27" t="s">
        <v>135</v>
      </c>
      <c r="C19" s="27" t="s">
        <v>136</v>
      </c>
      <c r="D19" t="s">
        <v>281</v>
      </c>
    </row>
    <row r="20" spans="2:4" x14ac:dyDescent="0.75">
      <c r="B20" s="27" t="s">
        <v>137</v>
      </c>
      <c r="C20" s="27" t="s">
        <v>138</v>
      </c>
      <c r="D20" t="s">
        <v>279</v>
      </c>
    </row>
    <row r="21" spans="2:4" x14ac:dyDescent="0.75">
      <c r="B21" s="27" t="s">
        <v>139</v>
      </c>
      <c r="C21" s="27" t="s">
        <v>140</v>
      </c>
      <c r="D21" t="s">
        <v>281</v>
      </c>
    </row>
    <row r="22" spans="2:4" x14ac:dyDescent="0.75">
      <c r="B22" s="27" t="s">
        <v>141</v>
      </c>
      <c r="C22" s="27" t="s">
        <v>142</v>
      </c>
      <c r="D22" t="s">
        <v>281</v>
      </c>
    </row>
    <row r="23" spans="2:4" x14ac:dyDescent="0.75">
      <c r="B23" s="27" t="s">
        <v>143</v>
      </c>
      <c r="C23" s="27" t="s">
        <v>144</v>
      </c>
      <c r="D23" t="s">
        <v>281</v>
      </c>
    </row>
    <row r="24" spans="2:4" x14ac:dyDescent="0.75">
      <c r="B24" s="27" t="s">
        <v>99</v>
      </c>
      <c r="C24" s="27" t="s">
        <v>145</v>
      </c>
      <c r="D24" t="s">
        <v>281</v>
      </c>
    </row>
    <row r="25" spans="2:4" x14ac:dyDescent="0.75">
      <c r="B25" s="27" t="s">
        <v>146</v>
      </c>
      <c r="C25" s="27" t="s">
        <v>147</v>
      </c>
      <c r="D25" t="s">
        <v>281</v>
      </c>
    </row>
    <row r="26" spans="2:4" x14ac:dyDescent="0.75">
      <c r="B26" s="27" t="s">
        <v>148</v>
      </c>
      <c r="C26" s="27" t="s">
        <v>149</v>
      </c>
      <c r="D26" t="s">
        <v>281</v>
      </c>
    </row>
    <row r="27" spans="2:4" x14ac:dyDescent="0.75">
      <c r="B27" s="27" t="s">
        <v>150</v>
      </c>
      <c r="C27" s="27" t="s">
        <v>151</v>
      </c>
      <c r="D27" t="s">
        <v>281</v>
      </c>
    </row>
    <row r="28" spans="2:4" x14ac:dyDescent="0.75">
      <c r="B28" s="27" t="s">
        <v>152</v>
      </c>
      <c r="C28" s="27" t="s">
        <v>153</v>
      </c>
      <c r="D28" t="s">
        <v>281</v>
      </c>
    </row>
    <row r="29" spans="2:4" x14ac:dyDescent="0.75">
      <c r="B29" s="27" t="s">
        <v>154</v>
      </c>
      <c r="C29" s="27" t="s">
        <v>155</v>
      </c>
      <c r="D29" t="s">
        <v>281</v>
      </c>
    </row>
    <row r="30" spans="2:4" x14ac:dyDescent="0.75">
      <c r="B30" s="27" t="s">
        <v>156</v>
      </c>
      <c r="C30" s="27" t="s">
        <v>157</v>
      </c>
      <c r="D30" t="s">
        <v>281</v>
      </c>
    </row>
    <row r="31" spans="2:4" x14ac:dyDescent="0.75">
      <c r="B31" s="27" t="s">
        <v>158</v>
      </c>
      <c r="C31" s="27" t="s">
        <v>159</v>
      </c>
      <c r="D31" t="s">
        <v>281</v>
      </c>
    </row>
    <row r="32" spans="2:4" x14ac:dyDescent="0.75">
      <c r="B32" s="27" t="s">
        <v>160</v>
      </c>
      <c r="C32" s="27" t="s">
        <v>161</v>
      </c>
      <c r="D32" t="s">
        <v>281</v>
      </c>
    </row>
    <row r="33" spans="2:4" x14ac:dyDescent="0.75">
      <c r="B33" s="27" t="s">
        <v>162</v>
      </c>
      <c r="C33" s="27" t="s">
        <v>163</v>
      </c>
      <c r="D33" t="s">
        <v>281</v>
      </c>
    </row>
    <row r="34" spans="2:4" x14ac:dyDescent="0.75">
      <c r="B34" s="27" t="s">
        <v>164</v>
      </c>
      <c r="C34" s="27" t="s">
        <v>165</v>
      </c>
      <c r="D34" t="s">
        <v>281</v>
      </c>
    </row>
    <row r="35" spans="2:4" x14ac:dyDescent="0.75">
      <c r="B35" s="27" t="s">
        <v>166</v>
      </c>
      <c r="C35" s="27" t="s">
        <v>167</v>
      </c>
      <c r="D35" t="s">
        <v>281</v>
      </c>
    </row>
    <row r="36" spans="2:4" x14ac:dyDescent="0.75">
      <c r="B36" s="27" t="s">
        <v>168</v>
      </c>
      <c r="C36" s="27" t="s">
        <v>169</v>
      </c>
      <c r="D36" t="s">
        <v>281</v>
      </c>
    </row>
    <row r="37" spans="2:4" x14ac:dyDescent="0.75">
      <c r="B37" s="27" t="s">
        <v>170</v>
      </c>
      <c r="C37" s="27" t="s">
        <v>171</v>
      </c>
      <c r="D37" t="s">
        <v>281</v>
      </c>
    </row>
    <row r="38" spans="2:4" x14ac:dyDescent="0.75">
      <c r="B38" s="27" t="s">
        <v>172</v>
      </c>
      <c r="C38" s="27" t="s">
        <v>173</v>
      </c>
      <c r="D38" t="s">
        <v>279</v>
      </c>
    </row>
    <row r="39" spans="2:4" x14ac:dyDescent="0.75">
      <c r="B39" s="27" t="s">
        <v>174</v>
      </c>
      <c r="C39" s="27" t="s">
        <v>175</v>
      </c>
      <c r="D39" t="s">
        <v>281</v>
      </c>
    </row>
    <row r="40" spans="2:4" x14ac:dyDescent="0.75">
      <c r="B40" s="27" t="s">
        <v>176</v>
      </c>
      <c r="C40" s="27" t="s">
        <v>177</v>
      </c>
      <c r="D40" t="s">
        <v>281</v>
      </c>
    </row>
    <row r="41" spans="2:4" x14ac:dyDescent="0.75">
      <c r="B41" s="27" t="s">
        <v>178</v>
      </c>
      <c r="C41" s="27" t="s">
        <v>179</v>
      </c>
      <c r="D41" t="s">
        <v>281</v>
      </c>
    </row>
    <row r="42" spans="2:4" x14ac:dyDescent="0.75">
      <c r="B42" s="27" t="s">
        <v>180</v>
      </c>
      <c r="C42" s="27" t="s">
        <v>181</v>
      </c>
      <c r="D42" t="s">
        <v>281</v>
      </c>
    </row>
    <row r="43" spans="2:4" x14ac:dyDescent="0.75">
      <c r="B43" s="27" t="s">
        <v>182</v>
      </c>
      <c r="C43" s="27" t="s">
        <v>183</v>
      </c>
      <c r="D43" t="s">
        <v>281</v>
      </c>
    </row>
    <row r="44" spans="2:4" x14ac:dyDescent="0.75">
      <c r="B44" s="27" t="s">
        <v>184</v>
      </c>
      <c r="C44" s="27" t="s">
        <v>185</v>
      </c>
      <c r="D44" t="s">
        <v>281</v>
      </c>
    </row>
    <row r="45" spans="2:4" x14ac:dyDescent="0.75">
      <c r="B45" s="27" t="s">
        <v>186</v>
      </c>
      <c r="C45" s="27" t="s">
        <v>187</v>
      </c>
      <c r="D45" t="s">
        <v>281</v>
      </c>
    </row>
    <row r="46" spans="2:4" x14ac:dyDescent="0.75">
      <c r="B46" s="27" t="s">
        <v>188</v>
      </c>
      <c r="C46" s="27" t="s">
        <v>189</v>
      </c>
      <c r="D46" t="s">
        <v>281</v>
      </c>
    </row>
    <row r="47" spans="2:4" x14ac:dyDescent="0.75">
      <c r="B47" s="27" t="s">
        <v>190</v>
      </c>
      <c r="C47" s="27" t="s">
        <v>191</v>
      </c>
      <c r="D47" t="s">
        <v>281</v>
      </c>
    </row>
    <row r="48" spans="2:4" x14ac:dyDescent="0.75">
      <c r="B48" s="27" t="s">
        <v>192</v>
      </c>
      <c r="C48" s="27" t="s">
        <v>193</v>
      </c>
      <c r="D48" t="s">
        <v>281</v>
      </c>
    </row>
    <row r="49" spans="2:4" x14ac:dyDescent="0.75">
      <c r="B49" s="27" t="s">
        <v>194</v>
      </c>
      <c r="C49" s="27" t="s">
        <v>195</v>
      </c>
      <c r="D49" t="s">
        <v>281</v>
      </c>
    </row>
    <row r="50" spans="2:4" x14ac:dyDescent="0.75">
      <c r="B50" s="27" t="s">
        <v>196</v>
      </c>
      <c r="C50" s="27" t="s">
        <v>197</v>
      </c>
      <c r="D50" t="s">
        <v>281</v>
      </c>
    </row>
    <row r="51" spans="2:4" x14ac:dyDescent="0.75">
      <c r="B51" s="27" t="s">
        <v>198</v>
      </c>
      <c r="C51" s="27" t="s">
        <v>199</v>
      </c>
      <c r="D51" t="s">
        <v>281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394CF-62EC-4069-88FA-A4FFA79125F2}">
  <sheetPr>
    <outlinePr summaryBelow="0" summaryRight="0"/>
  </sheetPr>
  <dimension ref="A1:J57"/>
  <sheetViews>
    <sheetView workbookViewId="0">
      <selection sqref="A1:J1"/>
    </sheetView>
  </sheetViews>
  <sheetFormatPr defaultColWidth="14.40625" defaultRowHeight="15" customHeight="1" x14ac:dyDescent="0.65"/>
  <cols>
    <col min="1" max="7" width="14.40625" style="28"/>
    <col min="8" max="8" width="42.86328125" style="28" customWidth="1"/>
    <col min="9" max="9" width="14.40625" style="28"/>
    <col min="10" max="10" width="23.86328125" style="28" customWidth="1"/>
    <col min="11" max="16384" width="14.40625" style="28"/>
  </cols>
  <sheetData>
    <row r="1" spans="1:10" ht="15" customHeight="1" x14ac:dyDescent="0.9">
      <c r="A1" s="101" t="s">
        <v>200</v>
      </c>
      <c r="B1" s="100"/>
      <c r="C1" s="100"/>
      <c r="D1" s="100"/>
      <c r="E1" s="100"/>
      <c r="F1" s="100"/>
      <c r="G1" s="100"/>
      <c r="H1" s="100"/>
      <c r="I1" s="100"/>
      <c r="J1" s="100"/>
    </row>
    <row r="2" spans="1:10" ht="14.75" x14ac:dyDescent="0.75">
      <c r="A2" s="102" t="s">
        <v>201</v>
      </c>
      <c r="B2" s="100"/>
      <c r="C2" s="100"/>
      <c r="D2" s="100"/>
      <c r="E2" s="100"/>
      <c r="F2" s="100"/>
      <c r="G2" s="29"/>
      <c r="H2" s="29"/>
      <c r="I2" s="29"/>
      <c r="J2" s="29"/>
    </row>
    <row r="3" spans="1:10" ht="14.75" x14ac:dyDescent="0.75">
      <c r="A3" s="103" t="s">
        <v>202</v>
      </c>
      <c r="B3" s="103" t="s">
        <v>203</v>
      </c>
      <c r="C3" s="104" t="s">
        <v>204</v>
      </c>
      <c r="D3" s="100"/>
      <c r="E3" s="100"/>
      <c r="F3" s="100"/>
      <c r="G3" s="29"/>
      <c r="H3" s="29"/>
      <c r="I3" s="29"/>
      <c r="J3" s="29"/>
    </row>
    <row r="4" spans="1:10" ht="14.75" x14ac:dyDescent="0.75">
      <c r="A4" s="100"/>
      <c r="B4" s="100"/>
      <c r="C4" s="30">
        <v>2020</v>
      </c>
      <c r="D4" s="31" t="s">
        <v>205</v>
      </c>
      <c r="E4" s="32" t="s">
        <v>79</v>
      </c>
      <c r="F4" s="31"/>
      <c r="G4" s="29"/>
      <c r="H4" s="29"/>
      <c r="I4" s="29"/>
      <c r="J4" s="29"/>
    </row>
    <row r="5" spans="1:10" ht="14.75" x14ac:dyDescent="0.75">
      <c r="A5" s="33"/>
      <c r="B5" s="34" t="s">
        <v>206</v>
      </c>
      <c r="C5" s="35">
        <v>332527548</v>
      </c>
      <c r="D5" s="36"/>
      <c r="F5" s="36"/>
      <c r="G5" s="29"/>
      <c r="H5" s="37" t="s">
        <v>207</v>
      </c>
      <c r="I5" s="37"/>
      <c r="J5" s="29" t="s">
        <v>25</v>
      </c>
    </row>
    <row r="6" spans="1:10" ht="14.75" x14ac:dyDescent="0.75">
      <c r="A6" s="30">
        <v>1</v>
      </c>
      <c r="B6" s="29" t="s">
        <v>101</v>
      </c>
      <c r="C6" s="38">
        <v>4911278</v>
      </c>
      <c r="D6" s="39">
        <f t="shared" ref="D6:D56" si="0">C6/$C$5</f>
        <v>1.4769537229438807E-2</v>
      </c>
      <c r="E6" s="32">
        <f t="shared" ref="E6:E56" si="1">$I$23*D6</f>
        <v>118.61415348962306</v>
      </c>
      <c r="F6" s="40"/>
      <c r="G6" s="29"/>
      <c r="H6" s="29" t="s">
        <v>208</v>
      </c>
      <c r="I6" s="29">
        <v>1820</v>
      </c>
      <c r="J6" s="29" t="s">
        <v>65</v>
      </c>
    </row>
    <row r="7" spans="1:10" ht="14.75" x14ac:dyDescent="0.75">
      <c r="A7" s="41">
        <v>2</v>
      </c>
      <c r="B7" s="33" t="s">
        <v>103</v>
      </c>
      <c r="C7" s="42">
        <v>751328</v>
      </c>
      <c r="D7" s="39">
        <f t="shared" si="0"/>
        <v>2.2594458850669417E-3</v>
      </c>
      <c r="E7" s="32">
        <f t="shared" si="1"/>
        <v>18.145609902972609</v>
      </c>
      <c r="F7" s="40"/>
      <c r="G7" s="29"/>
      <c r="H7" s="29"/>
      <c r="I7" s="29"/>
      <c r="J7" s="29"/>
    </row>
    <row r="8" spans="1:10" ht="14.75" x14ac:dyDescent="0.75">
      <c r="A8" s="30">
        <v>4</v>
      </c>
      <c r="B8" s="29" t="s">
        <v>105</v>
      </c>
      <c r="C8" s="38">
        <v>7268694</v>
      </c>
      <c r="D8" s="39">
        <f t="shared" si="0"/>
        <v>2.1858922798179716E-2</v>
      </c>
      <c r="E8" s="32">
        <f t="shared" si="1"/>
        <v>175.54900899218131</v>
      </c>
      <c r="F8" s="40"/>
      <c r="G8" s="29"/>
      <c r="H8" s="29" t="s">
        <v>66</v>
      </c>
      <c r="I8" s="29"/>
      <c r="J8" s="29"/>
    </row>
    <row r="9" spans="1:10" ht="14.75" x14ac:dyDescent="0.75">
      <c r="A9" s="41">
        <v>5</v>
      </c>
      <c r="B9" s="33" t="s">
        <v>107</v>
      </c>
      <c r="C9" s="42">
        <v>3038491</v>
      </c>
      <c r="D9" s="39">
        <f t="shared" si="0"/>
        <v>9.137561739696827E-3</v>
      </c>
      <c r="E9" s="32">
        <f t="shared" si="1"/>
        <v>73.38375833150522</v>
      </c>
      <c r="F9" s="40"/>
      <c r="G9" s="29"/>
      <c r="H9" s="29" t="s">
        <v>67</v>
      </c>
      <c r="I9" s="29">
        <v>262.39999999999998</v>
      </c>
      <c r="J9" s="29" t="s">
        <v>83</v>
      </c>
    </row>
    <row r="10" spans="1:10" ht="14.75" x14ac:dyDescent="0.75">
      <c r="A10" s="30">
        <v>6</v>
      </c>
      <c r="B10" s="29" t="s">
        <v>109</v>
      </c>
      <c r="C10" s="38">
        <v>40438640</v>
      </c>
      <c r="D10" s="39">
        <f t="shared" si="0"/>
        <v>0.12160989440790632</v>
      </c>
      <c r="E10" s="32">
        <f t="shared" si="1"/>
        <v>976.64906198989559</v>
      </c>
      <c r="F10" s="40"/>
      <c r="G10" s="29"/>
      <c r="H10" s="29" t="s">
        <v>68</v>
      </c>
      <c r="I10" s="29">
        <v>33.57</v>
      </c>
      <c r="J10" s="29" t="s">
        <v>83</v>
      </c>
    </row>
    <row r="11" spans="1:10" ht="14.75" x14ac:dyDescent="0.75">
      <c r="A11" s="41">
        <v>8</v>
      </c>
      <c r="B11" s="33" t="s">
        <v>111</v>
      </c>
      <c r="C11" s="42">
        <v>5843359</v>
      </c>
      <c r="D11" s="39">
        <f t="shared" si="0"/>
        <v>1.7572556123981644E-2</v>
      </c>
      <c r="E11" s="32">
        <f t="shared" si="1"/>
        <v>141.12519823169657</v>
      </c>
      <c r="F11" s="40"/>
      <c r="G11" s="29"/>
      <c r="H11" s="29" t="s">
        <v>69</v>
      </c>
      <c r="I11" s="29">
        <v>67.8</v>
      </c>
      <c r="J11" s="29" t="s">
        <v>83</v>
      </c>
    </row>
    <row r="12" spans="1:10" ht="14.75" x14ac:dyDescent="0.75">
      <c r="A12" s="30">
        <v>9</v>
      </c>
      <c r="B12" s="29" t="s">
        <v>113</v>
      </c>
      <c r="C12" s="38">
        <v>3593542</v>
      </c>
      <c r="D12" s="39">
        <f t="shared" si="0"/>
        <v>1.0806749761376161E-2</v>
      </c>
      <c r="E12" s="32">
        <f t="shared" si="1"/>
        <v>86.789007333611949</v>
      </c>
      <c r="F12" s="40"/>
      <c r="G12" s="29"/>
      <c r="H12" s="29" t="s">
        <v>70</v>
      </c>
      <c r="I12" s="29">
        <v>23.4</v>
      </c>
      <c r="J12" s="29" t="s">
        <v>83</v>
      </c>
    </row>
    <row r="13" spans="1:10" ht="14.75" x14ac:dyDescent="0.75">
      <c r="A13" s="41">
        <v>10</v>
      </c>
      <c r="B13" s="33" t="s">
        <v>115</v>
      </c>
      <c r="C13" s="42">
        <v>987393</v>
      </c>
      <c r="D13" s="39">
        <f t="shared" si="0"/>
        <v>2.9693569929430327E-3</v>
      </c>
      <c r="E13" s="32">
        <f t="shared" si="1"/>
        <v>23.846906010325498</v>
      </c>
      <c r="F13" s="40"/>
      <c r="G13" s="29"/>
      <c r="H13" s="29" t="s">
        <v>71</v>
      </c>
      <c r="I13" s="29">
        <v>137.69999999999999</v>
      </c>
      <c r="J13" s="29" t="s">
        <v>83</v>
      </c>
    </row>
    <row r="14" spans="1:10" ht="14.75" x14ac:dyDescent="0.75">
      <c r="A14" s="30">
        <v>11</v>
      </c>
      <c r="B14" s="29" t="s">
        <v>209</v>
      </c>
      <c r="C14" s="38">
        <v>732552</v>
      </c>
      <c r="D14" s="39">
        <f t="shared" si="0"/>
        <v>2.2029813902816856E-3</v>
      </c>
      <c r="E14" s="32">
        <f t="shared" si="1"/>
        <v>17.692143545352216</v>
      </c>
      <c r="F14" s="40"/>
      <c r="G14" s="29"/>
      <c r="H14" s="29"/>
      <c r="I14" s="29"/>
      <c r="J14" s="29"/>
    </row>
    <row r="15" spans="1:10" ht="14.75" x14ac:dyDescent="0.75">
      <c r="A15" s="41">
        <v>12</v>
      </c>
      <c r="B15" s="33" t="s">
        <v>117</v>
      </c>
      <c r="C15" s="42">
        <v>21877257</v>
      </c>
      <c r="D15" s="39">
        <f t="shared" si="0"/>
        <v>6.5790810811259468E-2</v>
      </c>
      <c r="E15" s="32">
        <f t="shared" si="1"/>
        <v>528.36600162522484</v>
      </c>
      <c r="F15" s="40"/>
      <c r="G15" s="29"/>
      <c r="H15" s="29" t="s">
        <v>72</v>
      </c>
      <c r="I15" s="43">
        <v>0.83199999999999996</v>
      </c>
      <c r="J15" s="29" t="s">
        <v>83</v>
      </c>
    </row>
    <row r="16" spans="1:10" ht="14.75" x14ac:dyDescent="0.75">
      <c r="A16" s="30">
        <v>13</v>
      </c>
      <c r="B16" s="29" t="s">
        <v>119</v>
      </c>
      <c r="C16" s="38">
        <v>10725351</v>
      </c>
      <c r="D16" s="39">
        <f t="shared" si="0"/>
        <v>3.2254022454705017E-2</v>
      </c>
      <c r="E16" s="32">
        <f t="shared" si="1"/>
        <v>259.03205433373597</v>
      </c>
      <c r="F16" s="40"/>
      <c r="G16" s="29"/>
      <c r="H16" s="29" t="s">
        <v>73</v>
      </c>
      <c r="I16" s="29"/>
      <c r="J16" s="29"/>
    </row>
    <row r="17" spans="1:10" ht="14.75" x14ac:dyDescent="0.75">
      <c r="A17" s="41">
        <v>15</v>
      </c>
      <c r="B17" s="33" t="s">
        <v>121</v>
      </c>
      <c r="C17" s="42">
        <v>1453902</v>
      </c>
      <c r="D17" s="39">
        <f t="shared" si="0"/>
        <v>4.3722753460414049E-3</v>
      </c>
      <c r="E17" s="32">
        <f t="shared" si="1"/>
        <v>35.113743304058524</v>
      </c>
      <c r="F17" s="40"/>
      <c r="G17" s="29"/>
      <c r="H17" s="29"/>
      <c r="I17" s="29"/>
      <c r="J17" s="29"/>
    </row>
    <row r="18" spans="1:10" ht="14.75" x14ac:dyDescent="0.75">
      <c r="A18" s="30">
        <v>16</v>
      </c>
      <c r="B18" s="29" t="s">
        <v>123</v>
      </c>
      <c r="C18" s="38">
        <v>1777249</v>
      </c>
      <c r="D18" s="39">
        <f t="shared" si="0"/>
        <v>5.3446669627504068E-3</v>
      </c>
      <c r="E18" s="32">
        <f t="shared" si="1"/>
        <v>42.923020377848516</v>
      </c>
      <c r="F18" s="40"/>
      <c r="G18" s="29"/>
      <c r="H18" s="29" t="s">
        <v>74</v>
      </c>
      <c r="I18" s="29"/>
      <c r="J18" s="29"/>
    </row>
    <row r="19" spans="1:10" ht="14.75" x14ac:dyDescent="0.75">
      <c r="A19" s="41">
        <v>17</v>
      </c>
      <c r="B19" s="33" t="s">
        <v>125</v>
      </c>
      <c r="C19" s="42">
        <v>12791188</v>
      </c>
      <c r="D19" s="39">
        <f t="shared" si="0"/>
        <v>3.846655134870209E-2</v>
      </c>
      <c r="E19" s="32">
        <f t="shared" si="1"/>
        <v>308.92487388142649</v>
      </c>
      <c r="F19" s="40"/>
      <c r="G19" s="29"/>
      <c r="H19" s="29" t="s">
        <v>75</v>
      </c>
      <c r="I19" s="29"/>
      <c r="J19" s="29"/>
    </row>
    <row r="20" spans="1:10" ht="14.75" x14ac:dyDescent="0.75">
      <c r="A20" s="30">
        <v>18</v>
      </c>
      <c r="B20" s="29" t="s">
        <v>127</v>
      </c>
      <c r="C20" s="38">
        <v>6737581</v>
      </c>
      <c r="D20" s="39">
        <f t="shared" si="0"/>
        <v>2.0261722797174087E-2</v>
      </c>
      <c r="E20" s="32">
        <f t="shared" si="1"/>
        <v>162.7218957841051</v>
      </c>
      <c r="F20" s="40"/>
      <c r="G20" s="29"/>
      <c r="H20" s="29" t="s">
        <v>76</v>
      </c>
      <c r="I20" s="29"/>
      <c r="J20" s="29"/>
    </row>
    <row r="21" spans="1:10" ht="14.75" x14ac:dyDescent="0.75">
      <c r="A21" s="41">
        <v>19</v>
      </c>
      <c r="B21" s="33" t="s">
        <v>129</v>
      </c>
      <c r="C21" s="42">
        <v>3184240</v>
      </c>
      <c r="D21" s="39">
        <f t="shared" si="0"/>
        <v>9.5758682826482689E-3</v>
      </c>
      <c r="E21" s="32">
        <f t="shared" si="1"/>
        <v>76.903798177948246</v>
      </c>
      <c r="F21" s="40"/>
      <c r="G21" s="29"/>
      <c r="H21" s="29"/>
      <c r="I21" s="29"/>
      <c r="J21" s="29"/>
    </row>
    <row r="22" spans="1:10" ht="14.75" x14ac:dyDescent="0.75">
      <c r="A22" s="30">
        <v>20</v>
      </c>
      <c r="B22" s="29" t="s">
        <v>131</v>
      </c>
      <c r="C22" s="38">
        <v>2936212</v>
      </c>
      <c r="D22" s="39">
        <f t="shared" si="0"/>
        <v>8.8299812080531743E-3</v>
      </c>
      <c r="E22" s="32">
        <f t="shared" si="1"/>
        <v>70.913579081875042</v>
      </c>
      <c r="F22" s="40"/>
      <c r="G22" s="29"/>
      <c r="H22" s="29" t="s">
        <v>77</v>
      </c>
      <c r="I22" s="44">
        <v>3.41</v>
      </c>
      <c r="J22" s="29"/>
    </row>
    <row r="23" spans="1:10" ht="14.75" x14ac:dyDescent="0.75">
      <c r="A23" s="41">
        <v>21</v>
      </c>
      <c r="B23" s="33" t="s">
        <v>133</v>
      </c>
      <c r="C23" s="42">
        <v>4498533</v>
      </c>
      <c r="D23" s="39">
        <f t="shared" si="0"/>
        <v>1.3528301721335881E-2</v>
      </c>
      <c r="E23" s="32">
        <f t="shared" si="1"/>
        <v>108.64579112404846</v>
      </c>
      <c r="F23" s="40"/>
      <c r="G23" s="29"/>
      <c r="H23" s="29" t="s">
        <v>79</v>
      </c>
      <c r="I23" s="29">
        <v>8031</v>
      </c>
      <c r="J23" s="29"/>
    </row>
    <row r="24" spans="1:10" ht="14.75" x14ac:dyDescent="0.75">
      <c r="A24" s="30">
        <v>22</v>
      </c>
      <c r="B24" s="29" t="s">
        <v>135</v>
      </c>
      <c r="C24" s="38">
        <v>4742900</v>
      </c>
      <c r="D24" s="39">
        <f t="shared" si="0"/>
        <v>1.4263179181774137E-2</v>
      </c>
      <c r="E24" s="32">
        <f t="shared" si="1"/>
        <v>114.54759200882809</v>
      </c>
      <c r="F24" s="40"/>
      <c r="G24" s="29"/>
      <c r="H24" s="29"/>
      <c r="I24" s="29"/>
      <c r="J24" s="29"/>
    </row>
    <row r="25" spans="1:10" ht="14.75" x14ac:dyDescent="0.75">
      <c r="A25" s="41">
        <v>23</v>
      </c>
      <c r="B25" s="33" t="s">
        <v>137</v>
      </c>
      <c r="C25" s="42">
        <v>1338780</v>
      </c>
      <c r="D25" s="39">
        <f t="shared" si="0"/>
        <v>4.0260724503943957E-3</v>
      </c>
      <c r="E25" s="32">
        <f t="shared" si="1"/>
        <v>32.333387849117393</v>
      </c>
      <c r="F25" s="40"/>
      <c r="G25" s="29"/>
      <c r="H25" s="29"/>
      <c r="I25" s="29"/>
      <c r="J25" s="29"/>
    </row>
    <row r="26" spans="1:10" ht="14.75" x14ac:dyDescent="0.75">
      <c r="A26" s="30">
        <v>24</v>
      </c>
      <c r="B26" s="29" t="s">
        <v>139</v>
      </c>
      <c r="C26" s="38">
        <v>6161345</v>
      </c>
      <c r="D26" s="39">
        <f t="shared" si="0"/>
        <v>1.8528825768143575E-2</v>
      </c>
      <c r="E26" s="32">
        <f t="shared" si="1"/>
        <v>148.80499974396105</v>
      </c>
      <c r="F26" s="40"/>
      <c r="G26" s="29"/>
      <c r="H26" s="29"/>
      <c r="I26" s="29"/>
      <c r="J26" s="29"/>
    </row>
    <row r="27" spans="1:10" ht="14.75" x14ac:dyDescent="0.75">
      <c r="A27" s="41">
        <v>25</v>
      </c>
      <c r="B27" s="33" t="s">
        <v>141</v>
      </c>
      <c r="C27" s="42">
        <v>6982092</v>
      </c>
      <c r="D27" s="39">
        <f t="shared" si="0"/>
        <v>2.099703330444069E-2</v>
      </c>
      <c r="E27" s="32">
        <f t="shared" si="1"/>
        <v>168.62717446796319</v>
      </c>
      <c r="F27" s="40"/>
      <c r="G27" s="29"/>
      <c r="H27" s="29"/>
      <c r="I27" s="29"/>
      <c r="J27" s="29"/>
    </row>
    <row r="28" spans="1:10" ht="14.75" x14ac:dyDescent="0.75">
      <c r="A28" s="30">
        <v>26</v>
      </c>
      <c r="B28" s="29" t="s">
        <v>143</v>
      </c>
      <c r="C28" s="38">
        <v>9992315</v>
      </c>
      <c r="D28" s="39">
        <f t="shared" si="0"/>
        <v>3.0049585545916937E-2</v>
      </c>
      <c r="E28" s="32">
        <f t="shared" si="1"/>
        <v>241.32822151925893</v>
      </c>
      <c r="F28" s="40"/>
      <c r="G28" s="29"/>
      <c r="H28" s="29"/>
      <c r="I28" s="29"/>
      <c r="J28" s="29"/>
    </row>
    <row r="29" spans="1:10" ht="14.75" x14ac:dyDescent="0.75">
      <c r="A29" s="41">
        <v>27</v>
      </c>
      <c r="B29" s="33" t="s">
        <v>99</v>
      </c>
      <c r="C29" s="42">
        <v>5683666</v>
      </c>
      <c r="D29" s="39">
        <f t="shared" si="0"/>
        <v>1.709231621315176E-2</v>
      </c>
      <c r="E29" s="32">
        <f t="shared" si="1"/>
        <v>137.26839150782178</v>
      </c>
      <c r="F29" s="40"/>
      <c r="G29" s="29"/>
      <c r="H29" s="29"/>
      <c r="I29" s="29"/>
      <c r="J29" s="29"/>
    </row>
    <row r="30" spans="1:10" ht="14.75" x14ac:dyDescent="0.75">
      <c r="A30" s="30">
        <v>28</v>
      </c>
      <c r="B30" s="29" t="s">
        <v>146</v>
      </c>
      <c r="C30" s="38">
        <v>2990498</v>
      </c>
      <c r="D30" s="39">
        <f t="shared" si="0"/>
        <v>8.9932338478013862E-3</v>
      </c>
      <c r="E30" s="32">
        <f t="shared" si="1"/>
        <v>72.224661031692932</v>
      </c>
      <c r="F30" s="40"/>
      <c r="G30" s="29"/>
      <c r="H30" s="29"/>
      <c r="I30" s="29"/>
      <c r="J30" s="29"/>
    </row>
    <row r="31" spans="1:10" ht="14.75" x14ac:dyDescent="0.75">
      <c r="A31" s="41">
        <v>29</v>
      </c>
      <c r="B31" s="33" t="s">
        <v>148</v>
      </c>
      <c r="C31" s="42">
        <v>6161471</v>
      </c>
      <c r="D31" s="39">
        <f t="shared" si="0"/>
        <v>1.8529204684118381E-2</v>
      </c>
      <c r="E31" s="32">
        <f t="shared" si="1"/>
        <v>148.80804281815472</v>
      </c>
      <c r="F31" s="40"/>
      <c r="G31" s="29"/>
      <c r="H31" s="29"/>
      <c r="I31" s="29"/>
      <c r="J31" s="29"/>
    </row>
    <row r="32" spans="1:10" ht="14.75" x14ac:dyDescent="0.75">
      <c r="A32" s="30">
        <v>30</v>
      </c>
      <c r="B32" s="29" t="s">
        <v>150</v>
      </c>
      <c r="C32" s="38">
        <v>1074635</v>
      </c>
      <c r="D32" s="39">
        <f t="shared" si="0"/>
        <v>3.2317172109902906E-3</v>
      </c>
      <c r="E32" s="32">
        <f t="shared" si="1"/>
        <v>25.953920921463023</v>
      </c>
      <c r="F32" s="40"/>
      <c r="G32" s="29"/>
      <c r="H32" s="29"/>
      <c r="I32" s="29"/>
      <c r="J32" s="29"/>
    </row>
    <row r="33" spans="1:10" ht="14.75" x14ac:dyDescent="0.75">
      <c r="A33" s="41">
        <v>31</v>
      </c>
      <c r="B33" s="33" t="s">
        <v>152</v>
      </c>
      <c r="C33" s="42">
        <v>1956876</v>
      </c>
      <c r="D33" s="39">
        <f t="shared" si="0"/>
        <v>5.8848537866101848E-3</v>
      </c>
      <c r="E33" s="32">
        <f t="shared" si="1"/>
        <v>47.261260760266396</v>
      </c>
      <c r="F33" s="40"/>
      <c r="G33" s="29"/>
      <c r="H33" s="29"/>
      <c r="I33" s="29"/>
      <c r="J33" s="29"/>
    </row>
    <row r="34" spans="1:10" ht="14.75" x14ac:dyDescent="0.75">
      <c r="A34" s="30">
        <v>32</v>
      </c>
      <c r="B34" s="29" t="s">
        <v>154</v>
      </c>
      <c r="C34" s="38">
        <v>3119265</v>
      </c>
      <c r="D34" s="39">
        <f t="shared" si="0"/>
        <v>9.3804709377040846E-3</v>
      </c>
      <c r="E34" s="32">
        <f t="shared" si="1"/>
        <v>75.334562100701504</v>
      </c>
      <c r="F34" s="40"/>
      <c r="G34" s="29"/>
      <c r="H34" s="29"/>
      <c r="I34" s="29"/>
      <c r="J34" s="29"/>
    </row>
    <row r="35" spans="1:10" ht="14.75" x14ac:dyDescent="0.75">
      <c r="A35" s="41">
        <v>33</v>
      </c>
      <c r="B35" s="33" t="s">
        <v>156</v>
      </c>
      <c r="C35" s="42">
        <v>1352917</v>
      </c>
      <c r="D35" s="39">
        <f t="shared" si="0"/>
        <v>4.0685862213136097E-3</v>
      </c>
      <c r="E35" s="32">
        <f t="shared" si="1"/>
        <v>32.674815943369602</v>
      </c>
      <c r="F35" s="40"/>
      <c r="G35" s="29"/>
      <c r="H35" s="29"/>
      <c r="I35" s="29"/>
      <c r="J35" s="29"/>
    </row>
    <row r="36" spans="1:10" ht="14.75" x14ac:dyDescent="0.75">
      <c r="A36" s="30">
        <v>34</v>
      </c>
      <c r="B36" s="29" t="s">
        <v>158</v>
      </c>
      <c r="C36" s="38">
        <v>9088074</v>
      </c>
      <c r="D36" s="39">
        <f t="shared" si="0"/>
        <v>2.73302890381882E-2</v>
      </c>
      <c r="E36" s="32">
        <f t="shared" si="1"/>
        <v>219.48955126568944</v>
      </c>
      <c r="F36" s="40"/>
      <c r="G36" s="29"/>
      <c r="H36" s="29"/>
      <c r="I36" s="29"/>
      <c r="J36" s="29"/>
    </row>
    <row r="37" spans="1:10" ht="14.75" x14ac:dyDescent="0.75">
      <c r="A37" s="41">
        <v>35</v>
      </c>
      <c r="B37" s="33" t="s">
        <v>160</v>
      </c>
      <c r="C37" s="42">
        <v>2099134</v>
      </c>
      <c r="D37" s="39">
        <f t="shared" si="0"/>
        <v>6.3126619512438109E-3</v>
      </c>
      <c r="E37" s="32">
        <f t="shared" si="1"/>
        <v>50.696988130439046</v>
      </c>
      <c r="F37" s="40"/>
      <c r="G37" s="29"/>
      <c r="H37" s="29"/>
      <c r="I37" s="29"/>
      <c r="J37" s="29"/>
    </row>
    <row r="38" spans="1:10" ht="14.75" x14ac:dyDescent="0.75">
      <c r="A38" s="30">
        <v>36</v>
      </c>
      <c r="B38" s="29" t="s">
        <v>162</v>
      </c>
      <c r="C38" s="38">
        <v>20031150</v>
      </c>
      <c r="D38" s="39">
        <f t="shared" si="0"/>
        <v>6.023906927554766E-2</v>
      </c>
      <c r="E38" s="32">
        <f t="shared" si="1"/>
        <v>483.77996535192324</v>
      </c>
      <c r="F38" s="40"/>
      <c r="G38" s="29"/>
      <c r="H38" s="29"/>
      <c r="I38" s="29"/>
      <c r="J38" s="29"/>
    </row>
    <row r="39" spans="1:10" ht="14.75" x14ac:dyDescent="0.75">
      <c r="A39" s="41">
        <v>37</v>
      </c>
      <c r="B39" s="33" t="s">
        <v>164</v>
      </c>
      <c r="C39" s="42">
        <v>10568033</v>
      </c>
      <c r="D39" s="39">
        <f t="shared" si="0"/>
        <v>3.1780924809273248E-2</v>
      </c>
      <c r="E39" s="32">
        <f t="shared" si="1"/>
        <v>255.23260714327344</v>
      </c>
      <c r="F39" s="40"/>
      <c r="G39" s="29"/>
      <c r="H39" s="29"/>
      <c r="I39" s="29"/>
      <c r="J39" s="29"/>
    </row>
    <row r="40" spans="1:10" ht="14.75" x14ac:dyDescent="0.75">
      <c r="A40" s="30">
        <v>38</v>
      </c>
      <c r="B40" s="29" t="s">
        <v>166</v>
      </c>
      <c r="C40" s="38">
        <v>789403</v>
      </c>
      <c r="D40" s="39">
        <f t="shared" si="0"/>
        <v>2.3739476766598596E-3</v>
      </c>
      <c r="E40" s="32">
        <f t="shared" si="1"/>
        <v>19.065173791255333</v>
      </c>
      <c r="F40" s="40"/>
      <c r="G40" s="29"/>
      <c r="H40" s="29"/>
      <c r="I40" s="29"/>
      <c r="J40" s="29"/>
    </row>
    <row r="41" spans="1:10" ht="14.75" x14ac:dyDescent="0.75">
      <c r="A41" s="41">
        <v>39</v>
      </c>
      <c r="B41" s="33" t="s">
        <v>168</v>
      </c>
      <c r="C41" s="42">
        <v>11705262</v>
      </c>
      <c r="D41" s="39">
        <f t="shared" si="0"/>
        <v>3.5200879056191757E-2</v>
      </c>
      <c r="E41" s="32">
        <f t="shared" si="1"/>
        <v>282.69825970027603</v>
      </c>
      <c r="F41" s="40"/>
      <c r="G41" s="29"/>
      <c r="H41" s="29"/>
      <c r="I41" s="29"/>
      <c r="J41" s="29"/>
    </row>
    <row r="42" spans="1:10" ht="14.75" x14ac:dyDescent="0.75">
      <c r="A42" s="30">
        <v>40</v>
      </c>
      <c r="B42" s="29" t="s">
        <v>170</v>
      </c>
      <c r="C42" s="38">
        <v>4001180</v>
      </c>
      <c r="D42" s="39">
        <f t="shared" si="0"/>
        <v>1.2032627143420911E-2</v>
      </c>
      <c r="E42" s="32">
        <f t="shared" si="1"/>
        <v>96.634028588813337</v>
      </c>
      <c r="F42" s="40"/>
      <c r="G42" s="29"/>
      <c r="H42" s="29"/>
      <c r="I42" s="29"/>
      <c r="J42" s="29"/>
    </row>
    <row r="43" spans="1:10" ht="14.75" x14ac:dyDescent="0.75">
      <c r="A43" s="41">
        <v>41</v>
      </c>
      <c r="B43" s="33" t="s">
        <v>172</v>
      </c>
      <c r="C43" s="42">
        <v>4267534</v>
      </c>
      <c r="D43" s="39">
        <f t="shared" si="0"/>
        <v>1.2833625441462673E-2</v>
      </c>
      <c r="E43" s="32">
        <f t="shared" si="1"/>
        <v>103.06684592038673</v>
      </c>
      <c r="F43" s="40"/>
      <c r="G43" s="29"/>
      <c r="H43" s="29"/>
      <c r="I43" s="29"/>
      <c r="J43" s="29"/>
    </row>
    <row r="44" spans="1:10" ht="14.75" x14ac:dyDescent="0.75">
      <c r="A44" s="30">
        <v>42</v>
      </c>
      <c r="B44" s="29" t="s">
        <v>174</v>
      </c>
      <c r="C44" s="38">
        <v>12844885</v>
      </c>
      <c r="D44" s="39">
        <f t="shared" si="0"/>
        <v>3.8628032706631572E-2</v>
      </c>
      <c r="E44" s="32">
        <f t="shared" si="1"/>
        <v>310.22173066695814</v>
      </c>
      <c r="F44" s="40"/>
      <c r="G44" s="29"/>
      <c r="H44" s="29"/>
      <c r="I44" s="29"/>
      <c r="J44" s="29"/>
    </row>
    <row r="45" spans="1:10" ht="14.75" x14ac:dyDescent="0.75">
      <c r="A45" s="41">
        <v>44</v>
      </c>
      <c r="B45" s="33" t="s">
        <v>176</v>
      </c>
      <c r="C45" s="42">
        <v>1062334</v>
      </c>
      <c r="D45" s="39">
        <f t="shared" si="0"/>
        <v>3.1947247871325236E-3</v>
      </c>
      <c r="E45" s="32">
        <f t="shared" si="1"/>
        <v>25.656834765461298</v>
      </c>
      <c r="F45" s="40"/>
      <c r="G45" s="29"/>
      <c r="H45" s="29"/>
      <c r="I45" s="29"/>
      <c r="J45" s="29"/>
    </row>
    <row r="46" spans="1:10" ht="14.75" x14ac:dyDescent="0.75">
      <c r="A46" s="30">
        <v>45</v>
      </c>
      <c r="B46" s="29" t="s">
        <v>178</v>
      </c>
      <c r="C46" s="38">
        <v>5184564</v>
      </c>
      <c r="D46" s="39">
        <f t="shared" si="0"/>
        <v>1.5591381920634136E-2</v>
      </c>
      <c r="E46" s="32">
        <f t="shared" si="1"/>
        <v>125.21438820461275</v>
      </c>
      <c r="F46" s="40"/>
      <c r="G46" s="29"/>
      <c r="H46" s="29"/>
      <c r="I46" s="29"/>
      <c r="J46" s="29"/>
    </row>
    <row r="47" spans="1:10" ht="14.75" x14ac:dyDescent="0.75">
      <c r="A47" s="41">
        <v>46</v>
      </c>
      <c r="B47" s="33" t="s">
        <v>180</v>
      </c>
      <c r="C47" s="42">
        <v>891688</v>
      </c>
      <c r="D47" s="39">
        <f t="shared" si="0"/>
        <v>2.6815462519213596E-3</v>
      </c>
      <c r="E47" s="32">
        <f t="shared" si="1"/>
        <v>21.535497949180439</v>
      </c>
      <c r="F47" s="40"/>
      <c r="G47" s="29"/>
      <c r="H47" s="29"/>
      <c r="I47" s="29"/>
      <c r="J47" s="29"/>
    </row>
    <row r="48" spans="1:10" ht="14.75" x14ac:dyDescent="0.75">
      <c r="A48" s="30">
        <v>47</v>
      </c>
      <c r="B48" s="29" t="s">
        <v>182</v>
      </c>
      <c r="C48" s="38">
        <v>6861856</v>
      </c>
      <c r="D48" s="39">
        <f t="shared" si="0"/>
        <v>2.0635451231848016E-2</v>
      </c>
      <c r="E48" s="32">
        <f t="shared" si="1"/>
        <v>165.72330884297142</v>
      </c>
      <c r="F48" s="40"/>
      <c r="G48" s="29"/>
      <c r="H48" s="29"/>
      <c r="I48" s="29"/>
      <c r="J48" s="29"/>
    </row>
    <row r="49" spans="1:10" ht="14.75" x14ac:dyDescent="0.75">
      <c r="A49" s="41">
        <v>48</v>
      </c>
      <c r="B49" s="33" t="s">
        <v>184</v>
      </c>
      <c r="C49" s="42">
        <v>29604099</v>
      </c>
      <c r="D49" s="39">
        <f t="shared" si="0"/>
        <v>8.9027508181066556E-2</v>
      </c>
      <c r="E49" s="32">
        <f t="shared" si="1"/>
        <v>714.97991820214554</v>
      </c>
      <c r="F49" s="40"/>
      <c r="G49" s="29"/>
      <c r="H49" s="29"/>
      <c r="I49" s="29"/>
      <c r="J49" s="29"/>
    </row>
    <row r="50" spans="1:10" ht="14.75" x14ac:dyDescent="0.75">
      <c r="A50" s="30">
        <v>49</v>
      </c>
      <c r="B50" s="29" t="s">
        <v>186</v>
      </c>
      <c r="C50" s="38">
        <v>3240569</v>
      </c>
      <c r="D50" s="39">
        <f t="shared" si="0"/>
        <v>9.7452647742736799E-3</v>
      </c>
      <c r="E50" s="32">
        <f t="shared" si="1"/>
        <v>78.264221402191922</v>
      </c>
      <c r="F50" s="40"/>
      <c r="G50" s="29"/>
      <c r="H50" s="29"/>
      <c r="I50" s="29"/>
      <c r="J50" s="29"/>
    </row>
    <row r="51" spans="1:10" ht="14.75" x14ac:dyDescent="0.75">
      <c r="A51" s="41">
        <v>50</v>
      </c>
      <c r="B51" s="33" t="s">
        <v>188</v>
      </c>
      <c r="C51" s="42">
        <v>622868</v>
      </c>
      <c r="D51" s="39">
        <f t="shared" si="0"/>
        <v>1.8731320269441255E-3</v>
      </c>
      <c r="E51" s="32">
        <f t="shared" si="1"/>
        <v>15.043123308388273</v>
      </c>
      <c r="F51" s="40"/>
      <c r="G51" s="29"/>
      <c r="H51" s="29"/>
      <c r="I51" s="29"/>
      <c r="J51" s="29"/>
    </row>
    <row r="52" spans="1:10" ht="14.75" x14ac:dyDescent="0.75">
      <c r="A52" s="30">
        <v>51</v>
      </c>
      <c r="B52" s="29" t="s">
        <v>190</v>
      </c>
      <c r="C52" s="38">
        <v>8655021</v>
      </c>
      <c r="D52" s="39">
        <f t="shared" si="0"/>
        <v>2.602798189820953E-2</v>
      </c>
      <c r="E52" s="32">
        <f t="shared" si="1"/>
        <v>209.03072262452073</v>
      </c>
      <c r="F52" s="40"/>
      <c r="G52" s="29"/>
      <c r="H52" s="29"/>
      <c r="I52" s="29"/>
      <c r="J52" s="29"/>
    </row>
    <row r="53" spans="1:10" ht="14.75" x14ac:dyDescent="0.75">
      <c r="A53" s="41">
        <v>53</v>
      </c>
      <c r="B53" s="33" t="s">
        <v>192</v>
      </c>
      <c r="C53" s="42">
        <v>7681818</v>
      </c>
      <c r="D53" s="39">
        <f t="shared" si="0"/>
        <v>2.3101298061476698E-2</v>
      </c>
      <c r="E53" s="32">
        <f t="shared" si="1"/>
        <v>185.52652473171935</v>
      </c>
      <c r="F53" s="40"/>
      <c r="G53" s="29"/>
      <c r="H53" s="29"/>
      <c r="I53" s="29"/>
      <c r="J53" s="29"/>
    </row>
    <row r="54" spans="1:10" ht="14.75" x14ac:dyDescent="0.75">
      <c r="A54" s="30">
        <v>54</v>
      </c>
      <c r="B54" s="29" t="s">
        <v>194</v>
      </c>
      <c r="C54" s="38">
        <v>1801966</v>
      </c>
      <c r="D54" s="39">
        <f t="shared" si="0"/>
        <v>5.4189976464746915E-3</v>
      </c>
      <c r="E54" s="32">
        <f t="shared" si="1"/>
        <v>43.51997009883825</v>
      </c>
      <c r="F54" s="40"/>
      <c r="G54" s="29"/>
      <c r="H54" s="29"/>
      <c r="I54" s="29"/>
      <c r="J54" s="29"/>
    </row>
    <row r="55" spans="1:10" ht="14.75" x14ac:dyDescent="0.75">
      <c r="A55" s="41">
        <v>55</v>
      </c>
      <c r="B55" s="33" t="s">
        <v>196</v>
      </c>
      <c r="C55" s="42">
        <v>5837176</v>
      </c>
      <c r="D55" s="39">
        <f t="shared" si="0"/>
        <v>1.7553962175789417E-2</v>
      </c>
      <c r="E55" s="32">
        <f t="shared" si="1"/>
        <v>140.97587023376479</v>
      </c>
      <c r="F55" s="40"/>
      <c r="G55" s="29"/>
      <c r="H55" s="29"/>
      <c r="I55" s="29"/>
      <c r="J55" s="29"/>
    </row>
    <row r="56" spans="1:10" ht="14.75" x14ac:dyDescent="0.75">
      <c r="A56" s="30">
        <v>56</v>
      </c>
      <c r="B56" s="29" t="s">
        <v>198</v>
      </c>
      <c r="C56" s="38">
        <v>585380</v>
      </c>
      <c r="D56" s="39">
        <f t="shared" si="0"/>
        <v>1.7603955026306572E-3</v>
      </c>
      <c r="E56" s="32">
        <f t="shared" si="1"/>
        <v>14.137736281626808</v>
      </c>
      <c r="F56" s="40"/>
      <c r="G56" s="29"/>
      <c r="H56" s="29"/>
      <c r="I56" s="29"/>
      <c r="J56" s="29"/>
    </row>
    <row r="57" spans="1:10" ht="14.75" x14ac:dyDescent="0.75">
      <c r="A57" s="99" t="s">
        <v>210</v>
      </c>
      <c r="B57" s="100"/>
      <c r="C57" s="100"/>
      <c r="D57" s="29"/>
      <c r="E57" s="29"/>
      <c r="F57" s="29"/>
      <c r="G57" s="29"/>
      <c r="H57" s="29"/>
      <c r="I57" s="29"/>
      <c r="J57" s="29"/>
    </row>
  </sheetData>
  <mergeCells count="6">
    <mergeCell ref="A57:C57"/>
    <mergeCell ref="A1:J1"/>
    <mergeCell ref="A2:F2"/>
    <mergeCell ref="A3:A4"/>
    <mergeCell ref="B3:B4"/>
    <mergeCell ref="C3:F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2E82F-DE71-433C-A904-F547FC46FF0C}">
  <dimension ref="A1:J1000"/>
  <sheetViews>
    <sheetView workbookViewId="0"/>
  </sheetViews>
  <sheetFormatPr defaultColWidth="14.40625" defaultRowHeight="15" customHeight="1" x14ac:dyDescent="0.65"/>
  <cols>
    <col min="1" max="26" width="8.7265625" style="28" customWidth="1"/>
    <col min="27" max="16384" width="14.40625" style="28"/>
  </cols>
  <sheetData>
    <row r="1" spans="1:10" ht="16" x14ac:dyDescent="0.8">
      <c r="A1" s="45" t="str">
        <f>About!B2</f>
        <v>NM</v>
      </c>
      <c r="B1" s="32">
        <f>SUMIFS(E3:E52,A3:A52,A1)</f>
        <v>7113000</v>
      </c>
    </row>
    <row r="2" spans="1:10" ht="21" x14ac:dyDescent="1">
      <c r="A2" s="45" t="s">
        <v>100</v>
      </c>
      <c r="B2" s="45" t="s">
        <v>211</v>
      </c>
      <c r="C2" s="45" t="s">
        <v>212</v>
      </c>
      <c r="D2" s="45" t="s">
        <v>213</v>
      </c>
      <c r="E2" s="45" t="s">
        <v>214</v>
      </c>
      <c r="F2" s="45"/>
      <c r="I2" s="46"/>
      <c r="J2" s="46"/>
    </row>
    <row r="3" spans="1:10" ht="21" x14ac:dyDescent="1">
      <c r="A3" s="45" t="s">
        <v>102</v>
      </c>
      <c r="B3" s="45">
        <v>13</v>
      </c>
      <c r="C3" s="45">
        <v>20</v>
      </c>
      <c r="D3" s="45">
        <v>2115</v>
      </c>
      <c r="E3" s="47">
        <f t="shared" ref="E3:E52" si="0">SUM(B3:D3)*1000</f>
        <v>2148000</v>
      </c>
      <c r="I3" s="48"/>
      <c r="J3" s="48"/>
    </row>
    <row r="4" spans="1:10" ht="21" x14ac:dyDescent="1">
      <c r="A4" s="45" t="s">
        <v>104</v>
      </c>
      <c r="B4" s="45">
        <v>1</v>
      </c>
      <c r="C4" s="45">
        <v>1</v>
      </c>
      <c r="D4" s="45">
        <v>9005</v>
      </c>
      <c r="E4" s="47">
        <f t="shared" si="0"/>
        <v>9007000</v>
      </c>
      <c r="G4" s="49"/>
      <c r="H4" s="49"/>
      <c r="I4" s="48"/>
      <c r="J4" s="48"/>
    </row>
    <row r="5" spans="1:10" ht="21" x14ac:dyDescent="1">
      <c r="A5" s="45" t="s">
        <v>106</v>
      </c>
      <c r="B5" s="45">
        <v>15</v>
      </c>
      <c r="C5" s="45">
        <v>53</v>
      </c>
      <c r="D5" s="45">
        <v>5147</v>
      </c>
      <c r="E5" s="47">
        <f t="shared" si="0"/>
        <v>5215000</v>
      </c>
      <c r="I5" s="48"/>
      <c r="J5" s="48"/>
    </row>
    <row r="6" spans="1:10" ht="21" x14ac:dyDescent="1">
      <c r="A6" s="45" t="s">
        <v>108</v>
      </c>
      <c r="B6" s="45">
        <v>7</v>
      </c>
      <c r="C6" s="45">
        <v>16</v>
      </c>
      <c r="D6" s="45">
        <v>2747</v>
      </c>
      <c r="E6" s="47">
        <f t="shared" si="0"/>
        <v>2770000</v>
      </c>
      <c r="I6" s="48"/>
      <c r="J6" s="48"/>
    </row>
    <row r="7" spans="1:10" ht="21" x14ac:dyDescent="1">
      <c r="A7" s="45" t="s">
        <v>110</v>
      </c>
      <c r="B7" s="45">
        <v>76</v>
      </c>
      <c r="C7" s="45">
        <v>111</v>
      </c>
      <c r="D7" s="45">
        <v>4010</v>
      </c>
      <c r="E7" s="47">
        <f t="shared" si="0"/>
        <v>4197000</v>
      </c>
      <c r="I7" s="48"/>
      <c r="J7" s="48"/>
    </row>
    <row r="8" spans="1:10" ht="21" x14ac:dyDescent="1">
      <c r="A8" s="45" t="s">
        <v>112</v>
      </c>
      <c r="B8" s="45">
        <v>12</v>
      </c>
      <c r="C8" s="45">
        <v>19</v>
      </c>
      <c r="D8" s="45">
        <v>4514</v>
      </c>
      <c r="E8" s="47">
        <f t="shared" si="0"/>
        <v>4545000</v>
      </c>
      <c r="I8" s="48"/>
      <c r="J8" s="48"/>
    </row>
    <row r="9" spans="1:10" ht="21" x14ac:dyDescent="1">
      <c r="A9" s="45" t="s">
        <v>114</v>
      </c>
      <c r="B9" s="45">
        <v>6</v>
      </c>
      <c r="C9" s="45">
        <v>5</v>
      </c>
      <c r="D9" s="45">
        <v>12</v>
      </c>
      <c r="E9" s="47">
        <f t="shared" si="0"/>
        <v>23000</v>
      </c>
      <c r="I9" s="48"/>
      <c r="J9" s="48"/>
    </row>
    <row r="10" spans="1:10" ht="21" x14ac:dyDescent="1">
      <c r="A10" s="45" t="s">
        <v>116</v>
      </c>
      <c r="B10" s="45">
        <v>2</v>
      </c>
      <c r="C10" s="45">
        <v>9</v>
      </c>
      <c r="D10" s="45">
        <v>167</v>
      </c>
      <c r="E10" s="47">
        <f t="shared" si="0"/>
        <v>178000</v>
      </c>
      <c r="I10" s="48"/>
      <c r="J10" s="48"/>
    </row>
    <row r="11" spans="1:10" ht="21" x14ac:dyDescent="1">
      <c r="A11" s="45" t="s">
        <v>118</v>
      </c>
      <c r="B11" s="45">
        <v>49</v>
      </c>
      <c r="C11" s="45">
        <v>40</v>
      </c>
      <c r="D11" s="45">
        <v>2813</v>
      </c>
      <c r="E11" s="47">
        <f t="shared" si="0"/>
        <v>2902000</v>
      </c>
      <c r="I11" s="48"/>
      <c r="J11" s="48"/>
    </row>
    <row r="12" spans="1:10" ht="21" x14ac:dyDescent="1">
      <c r="A12" s="45" t="s">
        <v>120</v>
      </c>
      <c r="B12" s="45">
        <v>25</v>
      </c>
      <c r="C12" s="45">
        <v>24</v>
      </c>
      <c r="D12" s="45">
        <v>3088</v>
      </c>
      <c r="E12" s="47">
        <f t="shared" si="0"/>
        <v>3137000</v>
      </c>
      <c r="I12" s="48"/>
      <c r="J12" s="48"/>
    </row>
    <row r="13" spans="1:10" ht="21" x14ac:dyDescent="1">
      <c r="A13" s="45" t="s">
        <v>122</v>
      </c>
      <c r="B13" s="45">
        <v>3</v>
      </c>
      <c r="C13" s="45">
        <v>2</v>
      </c>
      <c r="D13" s="45">
        <v>21</v>
      </c>
      <c r="E13" s="47">
        <f t="shared" si="0"/>
        <v>26000</v>
      </c>
      <c r="I13" s="48"/>
      <c r="J13" s="48"/>
    </row>
    <row r="14" spans="1:10" ht="21" x14ac:dyDescent="1">
      <c r="A14" s="45" t="s">
        <v>124</v>
      </c>
      <c r="B14" s="45">
        <v>3</v>
      </c>
      <c r="C14" s="45">
        <v>12</v>
      </c>
      <c r="D14" s="45">
        <v>2045</v>
      </c>
      <c r="E14" s="47">
        <f t="shared" si="0"/>
        <v>2060000</v>
      </c>
      <c r="I14" s="48"/>
      <c r="J14" s="48"/>
    </row>
    <row r="15" spans="1:10" ht="21" x14ac:dyDescent="1">
      <c r="A15" s="45" t="s">
        <v>126</v>
      </c>
      <c r="B15" s="45">
        <v>26</v>
      </c>
      <c r="C15" s="45">
        <v>64</v>
      </c>
      <c r="D15" s="45">
        <v>4969</v>
      </c>
      <c r="E15" s="47">
        <f t="shared" si="0"/>
        <v>5059000</v>
      </c>
      <c r="I15" s="48"/>
      <c r="J15" s="48"/>
    </row>
    <row r="16" spans="1:10" ht="21" x14ac:dyDescent="1">
      <c r="A16" s="45" t="s">
        <v>128</v>
      </c>
      <c r="B16" s="45">
        <v>15</v>
      </c>
      <c r="C16" s="45">
        <v>61</v>
      </c>
      <c r="D16" s="45">
        <v>3019</v>
      </c>
      <c r="E16" s="47">
        <f t="shared" si="0"/>
        <v>3095000</v>
      </c>
      <c r="I16" s="48"/>
      <c r="J16" s="48"/>
    </row>
    <row r="17" spans="1:10" ht="21" x14ac:dyDescent="1">
      <c r="A17" s="45" t="s">
        <v>130</v>
      </c>
      <c r="B17" s="45">
        <v>7</v>
      </c>
      <c r="C17" s="45">
        <v>16</v>
      </c>
      <c r="D17" s="45">
        <v>4021</v>
      </c>
      <c r="E17" s="47">
        <f t="shared" si="0"/>
        <v>4044000</v>
      </c>
      <c r="I17" s="48"/>
      <c r="J17" s="48"/>
    </row>
    <row r="18" spans="1:10" ht="21" x14ac:dyDescent="1">
      <c r="A18" s="45" t="s">
        <v>132</v>
      </c>
      <c r="B18" s="45">
        <v>7</v>
      </c>
      <c r="C18" s="45">
        <v>15</v>
      </c>
      <c r="D18" s="45">
        <v>6960</v>
      </c>
      <c r="E18" s="47">
        <f t="shared" si="0"/>
        <v>6982000</v>
      </c>
      <c r="I18" s="48"/>
      <c r="J18" s="48"/>
    </row>
    <row r="19" spans="1:10" ht="21" x14ac:dyDescent="1">
      <c r="A19" s="45" t="s">
        <v>134</v>
      </c>
      <c r="B19" s="45">
        <v>11</v>
      </c>
      <c r="C19" s="45">
        <v>16</v>
      </c>
      <c r="D19" s="45">
        <v>1119</v>
      </c>
      <c r="E19" s="47">
        <f t="shared" si="0"/>
        <v>1146000</v>
      </c>
      <c r="I19" s="48"/>
      <c r="J19" s="48"/>
    </row>
    <row r="20" spans="1:10" ht="21" x14ac:dyDescent="1">
      <c r="A20" s="45" t="s">
        <v>136</v>
      </c>
      <c r="B20" s="45">
        <v>12</v>
      </c>
      <c r="C20" s="45">
        <v>32</v>
      </c>
      <c r="D20" s="45">
        <v>2394</v>
      </c>
      <c r="E20" s="47">
        <f t="shared" si="0"/>
        <v>2438000</v>
      </c>
      <c r="I20" s="48"/>
      <c r="J20" s="48"/>
    </row>
    <row r="21" spans="1:10" ht="15.75" customHeight="1" x14ac:dyDescent="1">
      <c r="A21" s="45" t="s">
        <v>138</v>
      </c>
      <c r="B21" s="45">
        <v>2</v>
      </c>
      <c r="C21" s="45">
        <v>2</v>
      </c>
      <c r="D21" s="45">
        <v>659</v>
      </c>
      <c r="E21" s="47">
        <f t="shared" si="0"/>
        <v>663000</v>
      </c>
      <c r="I21" s="48"/>
      <c r="J21" s="48"/>
    </row>
    <row r="22" spans="1:10" ht="15.75" customHeight="1" x14ac:dyDescent="1">
      <c r="A22" s="45" t="s">
        <v>140</v>
      </c>
      <c r="B22" s="45">
        <v>13</v>
      </c>
      <c r="C22" s="45">
        <v>18</v>
      </c>
      <c r="D22" s="45">
        <v>373</v>
      </c>
      <c r="E22" s="47">
        <f t="shared" si="0"/>
        <v>404000</v>
      </c>
      <c r="I22" s="48"/>
      <c r="J22" s="48"/>
    </row>
    <row r="23" spans="1:10" ht="15.75" customHeight="1" x14ac:dyDescent="1">
      <c r="A23" s="45" t="s">
        <v>142</v>
      </c>
      <c r="B23" s="45">
        <v>10</v>
      </c>
      <c r="C23" s="45">
        <v>11</v>
      </c>
      <c r="D23" s="45">
        <v>52</v>
      </c>
      <c r="E23" s="47">
        <f t="shared" si="0"/>
        <v>73000</v>
      </c>
      <c r="I23" s="48"/>
      <c r="J23" s="48"/>
    </row>
    <row r="24" spans="1:10" ht="15.75" customHeight="1" x14ac:dyDescent="1">
      <c r="A24" s="45" t="s">
        <v>144</v>
      </c>
      <c r="B24" s="45">
        <v>22</v>
      </c>
      <c r="C24" s="45">
        <v>34</v>
      </c>
      <c r="D24" s="45">
        <v>3444</v>
      </c>
      <c r="E24" s="47">
        <f t="shared" si="0"/>
        <v>3500000</v>
      </c>
      <c r="I24" s="48"/>
      <c r="J24" s="48"/>
    </row>
    <row r="25" spans="1:10" ht="15.75" customHeight="1" x14ac:dyDescent="1">
      <c r="A25" s="45" t="s">
        <v>145</v>
      </c>
      <c r="B25" s="45">
        <v>12</v>
      </c>
      <c r="C25" s="45">
        <v>20</v>
      </c>
      <c r="D25" s="45">
        <v>6510</v>
      </c>
      <c r="E25" s="47">
        <f t="shared" si="0"/>
        <v>6542000</v>
      </c>
      <c r="I25" s="48"/>
      <c r="J25" s="48"/>
    </row>
    <row r="26" spans="1:10" ht="15.75" customHeight="1" x14ac:dyDescent="1">
      <c r="A26" s="45" t="s">
        <v>147</v>
      </c>
      <c r="B26" s="45">
        <v>7</v>
      </c>
      <c r="C26" s="45">
        <v>15</v>
      </c>
      <c r="D26" s="45">
        <v>2880</v>
      </c>
      <c r="E26" s="47">
        <f t="shared" si="0"/>
        <v>2902000</v>
      </c>
      <c r="I26" s="48"/>
      <c r="J26" s="48"/>
    </row>
    <row r="27" spans="1:10" ht="15.75" customHeight="1" x14ac:dyDescent="1">
      <c r="A27" s="45" t="s">
        <v>149</v>
      </c>
      <c r="B27" s="45">
        <v>13</v>
      </c>
      <c r="C27" s="45">
        <v>18</v>
      </c>
      <c r="D27" s="45">
        <v>3157</v>
      </c>
      <c r="E27" s="47">
        <f t="shared" si="0"/>
        <v>3188000</v>
      </c>
      <c r="I27" s="48"/>
      <c r="J27" s="48"/>
    </row>
    <row r="28" spans="1:10" ht="15.75" customHeight="1" x14ac:dyDescent="1">
      <c r="A28" s="45" t="s">
        <v>151</v>
      </c>
      <c r="B28" s="45">
        <v>2</v>
      </c>
      <c r="C28" s="45">
        <v>6</v>
      </c>
      <c r="D28" s="45">
        <v>4403</v>
      </c>
      <c r="E28" s="47">
        <f t="shared" si="0"/>
        <v>4411000</v>
      </c>
      <c r="I28" s="48"/>
      <c r="J28" s="48"/>
    </row>
    <row r="29" spans="1:10" ht="15.75" customHeight="1" x14ac:dyDescent="1">
      <c r="A29" s="45" t="s">
        <v>153</v>
      </c>
      <c r="B29" s="45">
        <v>4</v>
      </c>
      <c r="C29" s="45">
        <v>7</v>
      </c>
      <c r="D29" s="45">
        <v>4870</v>
      </c>
      <c r="E29" s="47">
        <f t="shared" si="0"/>
        <v>4881000</v>
      </c>
      <c r="I29" s="48"/>
      <c r="J29" s="48"/>
    </row>
    <row r="30" spans="1:10" ht="15.75" customHeight="1" x14ac:dyDescent="1">
      <c r="A30" s="45" t="s">
        <v>155</v>
      </c>
      <c r="B30" s="45">
        <v>7</v>
      </c>
      <c r="C30" s="45">
        <v>11</v>
      </c>
      <c r="D30" s="45">
        <v>3732</v>
      </c>
      <c r="E30" s="47">
        <f t="shared" si="0"/>
        <v>3750000</v>
      </c>
      <c r="I30" s="48"/>
      <c r="J30" s="48"/>
    </row>
    <row r="31" spans="1:10" ht="15.75" customHeight="1" x14ac:dyDescent="1">
      <c r="A31" s="45" t="s">
        <v>157</v>
      </c>
      <c r="B31" s="45">
        <v>2</v>
      </c>
      <c r="C31" s="45">
        <v>2</v>
      </c>
      <c r="D31" s="45">
        <v>36</v>
      </c>
      <c r="E31" s="47">
        <f t="shared" si="0"/>
        <v>40000</v>
      </c>
      <c r="I31" s="48"/>
      <c r="J31" s="48"/>
    </row>
    <row r="32" spans="1:10" ht="15.75" customHeight="1" x14ac:dyDescent="1">
      <c r="A32" s="45" t="s">
        <v>159</v>
      </c>
      <c r="B32" s="45">
        <v>14</v>
      </c>
      <c r="C32" s="45">
        <v>25</v>
      </c>
      <c r="D32" s="45">
        <v>251</v>
      </c>
      <c r="E32" s="47">
        <f t="shared" si="0"/>
        <v>290000</v>
      </c>
      <c r="I32" s="48"/>
      <c r="J32" s="48"/>
    </row>
    <row r="33" spans="1:10" ht="15.75" customHeight="1" x14ac:dyDescent="1">
      <c r="A33" s="45" t="s">
        <v>161</v>
      </c>
      <c r="B33" s="45">
        <v>4</v>
      </c>
      <c r="C33" s="45">
        <v>31</v>
      </c>
      <c r="D33" s="45">
        <v>7078</v>
      </c>
      <c r="E33" s="47">
        <f t="shared" si="0"/>
        <v>7113000</v>
      </c>
      <c r="I33" s="48"/>
      <c r="J33" s="48"/>
    </row>
    <row r="34" spans="1:10" ht="15.75" customHeight="1" x14ac:dyDescent="1">
      <c r="A34" s="45" t="s">
        <v>163</v>
      </c>
      <c r="B34" s="45">
        <v>25</v>
      </c>
      <c r="C34" s="45">
        <v>33</v>
      </c>
      <c r="D34" s="45">
        <v>926</v>
      </c>
      <c r="E34" s="47">
        <f t="shared" si="0"/>
        <v>984000</v>
      </c>
      <c r="I34" s="48"/>
      <c r="J34" s="48"/>
    </row>
    <row r="35" spans="1:10" ht="15.75" customHeight="1" x14ac:dyDescent="1">
      <c r="A35" s="45" t="s">
        <v>165</v>
      </c>
      <c r="B35" s="45">
        <v>23</v>
      </c>
      <c r="C35" s="45">
        <v>38</v>
      </c>
      <c r="D35" s="32">
        <v>2347</v>
      </c>
      <c r="E35" s="47">
        <f t="shared" si="0"/>
        <v>2408000</v>
      </c>
      <c r="I35" s="48"/>
      <c r="J35" s="48"/>
    </row>
    <row r="36" spans="1:10" ht="15.75" customHeight="1" x14ac:dyDescent="1">
      <c r="A36" s="45" t="s">
        <v>167</v>
      </c>
      <c r="B36" s="45">
        <v>2</v>
      </c>
      <c r="C36" s="45">
        <v>3</v>
      </c>
      <c r="D36" s="45">
        <v>5483</v>
      </c>
      <c r="E36" s="47">
        <f t="shared" si="0"/>
        <v>5488000</v>
      </c>
      <c r="I36" s="48"/>
      <c r="J36" s="48"/>
    </row>
    <row r="37" spans="1:10" ht="15.75" customHeight="1" x14ac:dyDescent="1">
      <c r="A37" s="45" t="s">
        <v>169</v>
      </c>
      <c r="B37" s="45">
        <v>27</v>
      </c>
      <c r="C37" s="45">
        <v>57</v>
      </c>
      <c r="D37" s="45">
        <v>2396</v>
      </c>
      <c r="E37" s="47">
        <f t="shared" si="0"/>
        <v>2480000</v>
      </c>
      <c r="I37" s="48"/>
      <c r="J37" s="48"/>
    </row>
    <row r="38" spans="1:10" ht="15.75" customHeight="1" x14ac:dyDescent="1">
      <c r="A38" s="45" t="s">
        <v>171</v>
      </c>
      <c r="B38" s="45">
        <v>9</v>
      </c>
      <c r="C38" s="45">
        <v>26</v>
      </c>
      <c r="D38" s="45">
        <v>4783</v>
      </c>
      <c r="E38" s="47">
        <f t="shared" si="0"/>
        <v>4818000</v>
      </c>
      <c r="I38" s="48"/>
      <c r="J38" s="48"/>
    </row>
    <row r="39" spans="1:10" ht="15.75" customHeight="1" x14ac:dyDescent="1">
      <c r="A39" s="45" t="s">
        <v>173</v>
      </c>
      <c r="B39" s="45">
        <v>8</v>
      </c>
      <c r="C39" s="45">
        <v>13</v>
      </c>
      <c r="D39" s="45">
        <v>1885</v>
      </c>
      <c r="E39" s="47">
        <f t="shared" si="0"/>
        <v>1906000</v>
      </c>
      <c r="I39" s="48"/>
      <c r="J39" s="48"/>
    </row>
    <row r="40" spans="1:10" ht="15.75" customHeight="1" x14ac:dyDescent="1">
      <c r="A40" s="45" t="s">
        <v>175</v>
      </c>
      <c r="B40" s="45">
        <v>20</v>
      </c>
      <c r="C40" s="45">
        <v>36</v>
      </c>
      <c r="D40" s="45">
        <v>357</v>
      </c>
      <c r="E40" s="47">
        <f t="shared" si="0"/>
        <v>413000</v>
      </c>
      <c r="I40" s="48"/>
      <c r="J40" s="48"/>
    </row>
    <row r="41" spans="1:10" ht="15.75" customHeight="1" x14ac:dyDescent="1">
      <c r="A41" s="45" t="s">
        <v>177</v>
      </c>
      <c r="B41" s="45">
        <v>2</v>
      </c>
      <c r="C41" s="45">
        <v>1</v>
      </c>
      <c r="D41" s="45">
        <v>9</v>
      </c>
      <c r="E41" s="47">
        <f t="shared" si="0"/>
        <v>12000</v>
      </c>
      <c r="I41" s="48"/>
      <c r="J41" s="48"/>
    </row>
    <row r="42" spans="1:10" ht="15.75" customHeight="1" x14ac:dyDescent="1">
      <c r="A42" s="45" t="s">
        <v>179</v>
      </c>
      <c r="B42" s="45">
        <v>12</v>
      </c>
      <c r="C42" s="45">
        <v>19</v>
      </c>
      <c r="D42" s="45">
        <v>1555</v>
      </c>
      <c r="E42" s="47">
        <f t="shared" si="0"/>
        <v>1586000</v>
      </c>
      <c r="I42" s="48"/>
      <c r="J42" s="48"/>
    </row>
    <row r="43" spans="1:10" ht="15.75" customHeight="1" x14ac:dyDescent="1">
      <c r="A43" s="45" t="s">
        <v>181</v>
      </c>
      <c r="B43" s="45">
        <v>2</v>
      </c>
      <c r="C43" s="45">
        <v>2</v>
      </c>
      <c r="D43" s="45">
        <v>5345</v>
      </c>
      <c r="E43" s="47">
        <f t="shared" si="0"/>
        <v>5349000</v>
      </c>
      <c r="I43" s="48"/>
      <c r="J43" s="48"/>
    </row>
    <row r="44" spans="1:10" ht="15.75" customHeight="1" x14ac:dyDescent="1">
      <c r="A44" s="45" t="s">
        <v>183</v>
      </c>
      <c r="B44" s="45">
        <v>16</v>
      </c>
      <c r="C44" s="45">
        <v>29</v>
      </c>
      <c r="D44" s="45">
        <v>1267</v>
      </c>
      <c r="E44" s="47">
        <f t="shared" si="0"/>
        <v>1312000</v>
      </c>
      <c r="I44" s="48"/>
      <c r="J44" s="48"/>
    </row>
    <row r="45" spans="1:10" ht="15.75" customHeight="1" x14ac:dyDescent="1">
      <c r="A45" s="45" t="s">
        <v>185</v>
      </c>
      <c r="B45" s="45">
        <v>60</v>
      </c>
      <c r="C45" s="45">
        <v>154</v>
      </c>
      <c r="D45" s="45">
        <v>20411</v>
      </c>
      <c r="E45" s="47">
        <f t="shared" si="0"/>
        <v>20625000</v>
      </c>
      <c r="I45" s="48"/>
      <c r="J45" s="48"/>
    </row>
    <row r="46" spans="1:10" ht="15.75" customHeight="1" x14ac:dyDescent="1">
      <c r="A46" s="45" t="s">
        <v>187</v>
      </c>
      <c r="B46" s="45">
        <v>6</v>
      </c>
      <c r="C46" s="45">
        <v>14</v>
      </c>
      <c r="D46" s="45">
        <v>2390</v>
      </c>
      <c r="E46" s="47">
        <f t="shared" si="0"/>
        <v>2410000</v>
      </c>
      <c r="I46" s="48"/>
      <c r="J46" s="48"/>
    </row>
    <row r="47" spans="1:10" ht="15.75" customHeight="1" x14ac:dyDescent="1">
      <c r="A47" s="45" t="s">
        <v>189</v>
      </c>
      <c r="B47" s="45">
        <v>1</v>
      </c>
      <c r="C47" s="45">
        <v>1</v>
      </c>
      <c r="D47" s="45">
        <v>35</v>
      </c>
      <c r="E47" s="47">
        <f t="shared" si="0"/>
        <v>37000</v>
      </c>
      <c r="I47" s="48"/>
      <c r="J47" s="48"/>
    </row>
    <row r="48" spans="1:10" ht="15.75" customHeight="1" x14ac:dyDescent="1">
      <c r="A48" s="45" t="s">
        <v>191</v>
      </c>
      <c r="B48" s="45">
        <v>19</v>
      </c>
      <c r="C48" s="45">
        <v>16</v>
      </c>
      <c r="D48" s="45">
        <v>1074</v>
      </c>
      <c r="E48" s="47">
        <f t="shared" si="0"/>
        <v>1109000</v>
      </c>
      <c r="I48" s="48"/>
      <c r="J48" s="48"/>
    </row>
    <row r="49" spans="1:10" ht="15.75" customHeight="1" x14ac:dyDescent="1">
      <c r="A49" s="45" t="s">
        <v>193</v>
      </c>
      <c r="B49" s="45">
        <v>13</v>
      </c>
      <c r="C49" s="45">
        <v>19</v>
      </c>
      <c r="D49" s="45">
        <v>996</v>
      </c>
      <c r="E49" s="47">
        <f t="shared" si="0"/>
        <v>1028000</v>
      </c>
      <c r="I49" s="48"/>
      <c r="J49" s="48"/>
    </row>
    <row r="50" spans="1:10" ht="15.75" customHeight="1" x14ac:dyDescent="1">
      <c r="A50" s="45" t="s">
        <v>195</v>
      </c>
      <c r="B50" s="45">
        <v>4</v>
      </c>
      <c r="C50" s="45">
        <v>2</v>
      </c>
      <c r="D50" s="45">
        <v>35</v>
      </c>
      <c r="E50" s="47">
        <f t="shared" si="0"/>
        <v>41000</v>
      </c>
      <c r="I50" s="48"/>
      <c r="J50" s="48"/>
    </row>
    <row r="51" spans="1:10" ht="15.75" customHeight="1" x14ac:dyDescent="1">
      <c r="A51" s="45" t="s">
        <v>197</v>
      </c>
      <c r="B51" s="45">
        <v>12</v>
      </c>
      <c r="C51" s="45">
        <v>35</v>
      </c>
      <c r="D51" s="45">
        <v>3206</v>
      </c>
      <c r="E51" s="47">
        <f t="shared" si="0"/>
        <v>3253000</v>
      </c>
      <c r="I51" s="48"/>
      <c r="J51" s="48"/>
    </row>
    <row r="52" spans="1:10" ht="15.75" customHeight="1" x14ac:dyDescent="1">
      <c r="A52" s="45" t="s">
        <v>199</v>
      </c>
      <c r="B52" s="45">
        <v>1</v>
      </c>
      <c r="C52" s="45">
        <v>4</v>
      </c>
      <c r="D52" s="45">
        <v>2854</v>
      </c>
      <c r="E52" s="47">
        <f t="shared" si="0"/>
        <v>2859000</v>
      </c>
      <c r="I52" s="48"/>
      <c r="J52" s="48"/>
    </row>
    <row r="53" spans="1:10" ht="15.75" customHeight="1" x14ac:dyDescent="0.8">
      <c r="A53" s="50" t="s">
        <v>215</v>
      </c>
      <c r="B53" s="51">
        <f t="shared" ref="B53:E53" si="1">SUM(B3:B52)</f>
        <v>664</v>
      </c>
      <c r="C53" s="51">
        <f t="shared" si="1"/>
        <v>1218</v>
      </c>
      <c r="D53" s="51">
        <f t="shared" si="1"/>
        <v>152965</v>
      </c>
      <c r="E53" s="52">
        <f t="shared" si="1"/>
        <v>154847000</v>
      </c>
    </row>
    <row r="54" spans="1:10" ht="15.75" customHeight="1" x14ac:dyDescent="0.65"/>
    <row r="55" spans="1:10" ht="15.75" customHeight="1" x14ac:dyDescent="0.65"/>
    <row r="56" spans="1:10" ht="15.75" customHeight="1" x14ac:dyDescent="0.65"/>
    <row r="57" spans="1:10" ht="15.75" customHeight="1" x14ac:dyDescent="0.65"/>
    <row r="58" spans="1:10" ht="15.75" customHeight="1" x14ac:dyDescent="0.65"/>
    <row r="59" spans="1:10" ht="15.75" customHeight="1" x14ac:dyDescent="0.65"/>
    <row r="60" spans="1:10" ht="15.75" customHeight="1" x14ac:dyDescent="0.65"/>
    <row r="61" spans="1:10" ht="15.75" customHeight="1" x14ac:dyDescent="0.65"/>
    <row r="62" spans="1:10" ht="15.75" customHeight="1" x14ac:dyDescent="0.65"/>
    <row r="63" spans="1:10" ht="15.75" customHeight="1" x14ac:dyDescent="0.65"/>
    <row r="64" spans="1:10" ht="15.75" customHeight="1" x14ac:dyDescent="0.65"/>
    <row r="65" ht="15.75" customHeight="1" x14ac:dyDescent="0.65"/>
    <row r="66" ht="15.75" customHeight="1" x14ac:dyDescent="0.65"/>
    <row r="67" ht="15.75" customHeight="1" x14ac:dyDescent="0.65"/>
    <row r="68" ht="15.75" customHeight="1" x14ac:dyDescent="0.65"/>
    <row r="69" ht="15.75" customHeight="1" x14ac:dyDescent="0.65"/>
    <row r="70" ht="15.75" customHeight="1" x14ac:dyDescent="0.65"/>
    <row r="71" ht="15.75" customHeight="1" x14ac:dyDescent="0.65"/>
    <row r="72" ht="15.75" customHeight="1" x14ac:dyDescent="0.65"/>
    <row r="73" ht="15.75" customHeight="1" x14ac:dyDescent="0.65"/>
    <row r="74" ht="15.75" customHeight="1" x14ac:dyDescent="0.65"/>
    <row r="75" ht="15.75" customHeight="1" x14ac:dyDescent="0.65"/>
    <row r="76" ht="15.75" customHeight="1" x14ac:dyDescent="0.65"/>
    <row r="77" ht="15.75" customHeight="1" x14ac:dyDescent="0.65"/>
    <row r="78" ht="15.75" customHeight="1" x14ac:dyDescent="0.65"/>
    <row r="79" ht="15.75" customHeight="1" x14ac:dyDescent="0.65"/>
    <row r="80" ht="15.75" customHeight="1" x14ac:dyDescent="0.65"/>
    <row r="81" ht="15.75" customHeight="1" x14ac:dyDescent="0.65"/>
    <row r="82" ht="15.75" customHeight="1" x14ac:dyDescent="0.65"/>
    <row r="83" ht="15.75" customHeight="1" x14ac:dyDescent="0.65"/>
    <row r="84" ht="15.75" customHeight="1" x14ac:dyDescent="0.65"/>
    <row r="85" ht="15.75" customHeight="1" x14ac:dyDescent="0.65"/>
    <row r="86" ht="15.75" customHeight="1" x14ac:dyDescent="0.65"/>
    <row r="87" ht="15.75" customHeight="1" x14ac:dyDescent="0.65"/>
    <row r="88" ht="15.75" customHeight="1" x14ac:dyDescent="0.65"/>
    <row r="89" ht="15.75" customHeight="1" x14ac:dyDescent="0.65"/>
    <row r="90" ht="15.75" customHeight="1" x14ac:dyDescent="0.65"/>
    <row r="91" ht="15.75" customHeight="1" x14ac:dyDescent="0.65"/>
    <row r="92" ht="15.75" customHeight="1" x14ac:dyDescent="0.65"/>
    <row r="93" ht="15.75" customHeight="1" x14ac:dyDescent="0.65"/>
    <row r="94" ht="15.75" customHeight="1" x14ac:dyDescent="0.65"/>
    <row r="95" ht="15.75" customHeight="1" x14ac:dyDescent="0.65"/>
    <row r="96" ht="15.75" customHeight="1" x14ac:dyDescent="0.65"/>
    <row r="97" ht="15.75" customHeight="1" x14ac:dyDescent="0.65"/>
    <row r="98" ht="15.75" customHeight="1" x14ac:dyDescent="0.65"/>
    <row r="99" ht="15.75" customHeight="1" x14ac:dyDescent="0.65"/>
    <row r="100" ht="15.75" customHeight="1" x14ac:dyDescent="0.65"/>
    <row r="101" ht="15.75" customHeight="1" x14ac:dyDescent="0.65"/>
    <row r="102" ht="15.75" customHeight="1" x14ac:dyDescent="0.65"/>
    <row r="103" ht="15.75" customHeight="1" x14ac:dyDescent="0.65"/>
    <row r="104" ht="15.75" customHeight="1" x14ac:dyDescent="0.65"/>
    <row r="105" ht="15.75" customHeight="1" x14ac:dyDescent="0.65"/>
    <row r="106" ht="15.75" customHeight="1" x14ac:dyDescent="0.65"/>
    <row r="107" ht="15.75" customHeight="1" x14ac:dyDescent="0.65"/>
    <row r="108" ht="15.75" customHeight="1" x14ac:dyDescent="0.65"/>
    <row r="109" ht="15.75" customHeight="1" x14ac:dyDescent="0.65"/>
    <row r="110" ht="15.75" customHeight="1" x14ac:dyDescent="0.65"/>
    <row r="111" ht="15.75" customHeight="1" x14ac:dyDescent="0.65"/>
    <row r="112" ht="15.75" customHeight="1" x14ac:dyDescent="0.65"/>
    <row r="113" ht="15.75" customHeight="1" x14ac:dyDescent="0.65"/>
    <row r="114" ht="15.75" customHeight="1" x14ac:dyDescent="0.65"/>
    <row r="115" ht="15.75" customHeight="1" x14ac:dyDescent="0.65"/>
    <row r="116" ht="15.75" customHeight="1" x14ac:dyDescent="0.65"/>
    <row r="117" ht="15.75" customHeight="1" x14ac:dyDescent="0.65"/>
    <row r="118" ht="15.75" customHeight="1" x14ac:dyDescent="0.65"/>
    <row r="119" ht="15.75" customHeight="1" x14ac:dyDescent="0.65"/>
    <row r="120" ht="15.75" customHeight="1" x14ac:dyDescent="0.65"/>
    <row r="121" ht="15.75" customHeight="1" x14ac:dyDescent="0.65"/>
    <row r="122" ht="15.75" customHeight="1" x14ac:dyDescent="0.65"/>
    <row r="123" ht="15.75" customHeight="1" x14ac:dyDescent="0.65"/>
    <row r="124" ht="15.75" customHeight="1" x14ac:dyDescent="0.65"/>
    <row r="125" ht="15.75" customHeight="1" x14ac:dyDescent="0.65"/>
    <row r="126" ht="15.75" customHeight="1" x14ac:dyDescent="0.65"/>
    <row r="127" ht="15.75" customHeight="1" x14ac:dyDescent="0.65"/>
    <row r="128" ht="15.75" customHeight="1" x14ac:dyDescent="0.65"/>
    <row r="129" ht="15.75" customHeight="1" x14ac:dyDescent="0.65"/>
    <row r="130" ht="15.75" customHeight="1" x14ac:dyDescent="0.65"/>
    <row r="131" ht="15.75" customHeight="1" x14ac:dyDescent="0.65"/>
    <row r="132" ht="15.75" customHeight="1" x14ac:dyDescent="0.65"/>
    <row r="133" ht="15.75" customHeight="1" x14ac:dyDescent="0.65"/>
    <row r="134" ht="15.75" customHeight="1" x14ac:dyDescent="0.65"/>
    <row r="135" ht="15.75" customHeight="1" x14ac:dyDescent="0.65"/>
    <row r="136" ht="15.75" customHeight="1" x14ac:dyDescent="0.65"/>
    <row r="137" ht="15.75" customHeight="1" x14ac:dyDescent="0.65"/>
    <row r="138" ht="15.75" customHeight="1" x14ac:dyDescent="0.65"/>
    <row r="139" ht="15.75" customHeight="1" x14ac:dyDescent="0.65"/>
    <row r="140" ht="15.75" customHeight="1" x14ac:dyDescent="0.65"/>
    <row r="141" ht="15.75" customHeight="1" x14ac:dyDescent="0.65"/>
    <row r="142" ht="15.75" customHeight="1" x14ac:dyDescent="0.65"/>
    <row r="143" ht="15.75" customHeight="1" x14ac:dyDescent="0.65"/>
    <row r="144" ht="15.75" customHeight="1" x14ac:dyDescent="0.65"/>
    <row r="145" ht="15.75" customHeight="1" x14ac:dyDescent="0.65"/>
    <row r="146" ht="15.75" customHeight="1" x14ac:dyDescent="0.65"/>
    <row r="147" ht="15.75" customHeight="1" x14ac:dyDescent="0.65"/>
    <row r="148" ht="15.75" customHeight="1" x14ac:dyDescent="0.65"/>
    <row r="149" ht="15.75" customHeight="1" x14ac:dyDescent="0.65"/>
    <row r="150" ht="15.75" customHeight="1" x14ac:dyDescent="0.65"/>
    <row r="151" ht="15.75" customHeight="1" x14ac:dyDescent="0.65"/>
    <row r="152" ht="15.75" customHeight="1" x14ac:dyDescent="0.65"/>
    <row r="153" ht="15.75" customHeight="1" x14ac:dyDescent="0.65"/>
    <row r="154" ht="15.75" customHeight="1" x14ac:dyDescent="0.65"/>
    <row r="155" ht="15.75" customHeight="1" x14ac:dyDescent="0.65"/>
    <row r="156" ht="15.75" customHeight="1" x14ac:dyDescent="0.65"/>
    <row r="157" ht="15.75" customHeight="1" x14ac:dyDescent="0.65"/>
    <row r="158" ht="15.75" customHeight="1" x14ac:dyDescent="0.65"/>
    <row r="159" ht="15.75" customHeight="1" x14ac:dyDescent="0.65"/>
    <row r="160" ht="15.75" customHeight="1" x14ac:dyDescent="0.65"/>
    <row r="161" ht="15.75" customHeight="1" x14ac:dyDescent="0.65"/>
    <row r="162" ht="15.75" customHeight="1" x14ac:dyDescent="0.65"/>
    <row r="163" ht="15.75" customHeight="1" x14ac:dyDescent="0.65"/>
    <row r="164" ht="15.75" customHeight="1" x14ac:dyDescent="0.65"/>
    <row r="165" ht="15.75" customHeight="1" x14ac:dyDescent="0.65"/>
    <row r="166" ht="15.75" customHeight="1" x14ac:dyDescent="0.65"/>
    <row r="167" ht="15.75" customHeight="1" x14ac:dyDescent="0.65"/>
    <row r="168" ht="15.75" customHeight="1" x14ac:dyDescent="0.65"/>
    <row r="169" ht="15.75" customHeight="1" x14ac:dyDescent="0.65"/>
    <row r="170" ht="15.75" customHeight="1" x14ac:dyDescent="0.65"/>
    <row r="171" ht="15.75" customHeight="1" x14ac:dyDescent="0.65"/>
    <row r="172" ht="15.75" customHeight="1" x14ac:dyDescent="0.65"/>
    <row r="173" ht="15.75" customHeight="1" x14ac:dyDescent="0.65"/>
    <row r="174" ht="15.75" customHeight="1" x14ac:dyDescent="0.65"/>
    <row r="175" ht="15.75" customHeight="1" x14ac:dyDescent="0.65"/>
    <row r="176" ht="15.75" customHeight="1" x14ac:dyDescent="0.65"/>
    <row r="177" ht="15.75" customHeight="1" x14ac:dyDescent="0.65"/>
    <row r="178" ht="15.75" customHeight="1" x14ac:dyDescent="0.65"/>
    <row r="179" ht="15.75" customHeight="1" x14ac:dyDescent="0.65"/>
    <row r="180" ht="15.75" customHeight="1" x14ac:dyDescent="0.65"/>
    <row r="181" ht="15.75" customHeight="1" x14ac:dyDescent="0.65"/>
    <row r="182" ht="15.75" customHeight="1" x14ac:dyDescent="0.65"/>
    <row r="183" ht="15.75" customHeight="1" x14ac:dyDescent="0.65"/>
    <row r="184" ht="15.75" customHeight="1" x14ac:dyDescent="0.65"/>
    <row r="185" ht="15.75" customHeight="1" x14ac:dyDescent="0.65"/>
    <row r="186" ht="15.75" customHeight="1" x14ac:dyDescent="0.65"/>
    <row r="187" ht="15.75" customHeight="1" x14ac:dyDescent="0.65"/>
    <row r="188" ht="15.75" customHeight="1" x14ac:dyDescent="0.65"/>
    <row r="189" ht="15.75" customHeight="1" x14ac:dyDescent="0.65"/>
    <row r="190" ht="15.75" customHeight="1" x14ac:dyDescent="0.65"/>
    <row r="191" ht="15.75" customHeight="1" x14ac:dyDescent="0.65"/>
    <row r="192" ht="15.75" customHeight="1" x14ac:dyDescent="0.65"/>
    <row r="193" ht="15.75" customHeight="1" x14ac:dyDescent="0.65"/>
    <row r="194" ht="15.75" customHeight="1" x14ac:dyDescent="0.65"/>
    <row r="195" ht="15.75" customHeight="1" x14ac:dyDescent="0.65"/>
    <row r="196" ht="15.75" customHeight="1" x14ac:dyDescent="0.65"/>
    <row r="197" ht="15.75" customHeight="1" x14ac:dyDescent="0.65"/>
    <row r="198" ht="15.75" customHeight="1" x14ac:dyDescent="0.65"/>
    <row r="199" ht="15.75" customHeight="1" x14ac:dyDescent="0.65"/>
    <row r="200" ht="15.75" customHeight="1" x14ac:dyDescent="0.65"/>
    <row r="201" ht="15.75" customHeight="1" x14ac:dyDescent="0.65"/>
    <row r="202" ht="15.75" customHeight="1" x14ac:dyDescent="0.65"/>
    <row r="203" ht="15.75" customHeight="1" x14ac:dyDescent="0.65"/>
    <row r="204" ht="15.75" customHeight="1" x14ac:dyDescent="0.65"/>
    <row r="205" ht="15.75" customHeight="1" x14ac:dyDescent="0.65"/>
    <row r="206" ht="15.75" customHeight="1" x14ac:dyDescent="0.65"/>
    <row r="207" ht="15.75" customHeight="1" x14ac:dyDescent="0.65"/>
    <row r="208" ht="15.75" customHeight="1" x14ac:dyDescent="0.65"/>
    <row r="209" ht="15.75" customHeight="1" x14ac:dyDescent="0.65"/>
    <row r="210" ht="15.75" customHeight="1" x14ac:dyDescent="0.65"/>
    <row r="211" ht="15.75" customHeight="1" x14ac:dyDescent="0.65"/>
    <row r="212" ht="15.75" customHeight="1" x14ac:dyDescent="0.65"/>
    <row r="213" ht="15.75" customHeight="1" x14ac:dyDescent="0.65"/>
    <row r="214" ht="15.75" customHeight="1" x14ac:dyDescent="0.65"/>
    <row r="215" ht="15.75" customHeight="1" x14ac:dyDescent="0.65"/>
    <row r="216" ht="15.75" customHeight="1" x14ac:dyDescent="0.65"/>
    <row r="217" ht="15.75" customHeight="1" x14ac:dyDescent="0.65"/>
    <row r="218" ht="15.75" customHeight="1" x14ac:dyDescent="0.65"/>
    <row r="219" ht="15.75" customHeight="1" x14ac:dyDescent="0.65"/>
    <row r="220" ht="15.75" customHeight="1" x14ac:dyDescent="0.65"/>
    <row r="221" ht="15.75" customHeight="1" x14ac:dyDescent="0.65"/>
    <row r="222" ht="15.75" customHeight="1" x14ac:dyDescent="0.65"/>
    <row r="223" ht="15.75" customHeight="1" x14ac:dyDescent="0.65"/>
    <row r="224" ht="15.75" customHeight="1" x14ac:dyDescent="0.65"/>
    <row r="225" ht="15.75" customHeight="1" x14ac:dyDescent="0.65"/>
    <row r="226" ht="15.75" customHeight="1" x14ac:dyDescent="0.65"/>
    <row r="227" ht="15.75" customHeight="1" x14ac:dyDescent="0.65"/>
    <row r="228" ht="15.75" customHeight="1" x14ac:dyDescent="0.65"/>
    <row r="229" ht="15.75" customHeight="1" x14ac:dyDescent="0.65"/>
    <row r="230" ht="15.75" customHeight="1" x14ac:dyDescent="0.65"/>
    <row r="231" ht="15.75" customHeight="1" x14ac:dyDescent="0.65"/>
    <row r="232" ht="15.75" customHeight="1" x14ac:dyDescent="0.65"/>
    <row r="233" ht="15.75" customHeight="1" x14ac:dyDescent="0.65"/>
    <row r="234" ht="15.75" customHeight="1" x14ac:dyDescent="0.65"/>
    <row r="235" ht="15.75" customHeight="1" x14ac:dyDescent="0.65"/>
    <row r="236" ht="15.75" customHeight="1" x14ac:dyDescent="0.65"/>
    <row r="237" ht="15.75" customHeight="1" x14ac:dyDescent="0.65"/>
    <row r="238" ht="15.75" customHeight="1" x14ac:dyDescent="0.65"/>
    <row r="239" ht="15.75" customHeight="1" x14ac:dyDescent="0.65"/>
    <row r="240" ht="15.75" customHeight="1" x14ac:dyDescent="0.65"/>
    <row r="241" ht="15.75" customHeight="1" x14ac:dyDescent="0.65"/>
    <row r="242" ht="15.75" customHeight="1" x14ac:dyDescent="0.65"/>
    <row r="243" ht="15.75" customHeight="1" x14ac:dyDescent="0.65"/>
    <row r="244" ht="15.75" customHeight="1" x14ac:dyDescent="0.65"/>
    <row r="245" ht="15.75" customHeight="1" x14ac:dyDescent="0.65"/>
    <row r="246" ht="15.75" customHeight="1" x14ac:dyDescent="0.65"/>
    <row r="247" ht="15.75" customHeight="1" x14ac:dyDescent="0.65"/>
    <row r="248" ht="15.75" customHeight="1" x14ac:dyDescent="0.65"/>
    <row r="249" ht="15.75" customHeight="1" x14ac:dyDescent="0.65"/>
    <row r="250" ht="15.75" customHeight="1" x14ac:dyDescent="0.65"/>
    <row r="251" ht="15.75" customHeight="1" x14ac:dyDescent="0.65"/>
    <row r="252" ht="15.75" customHeight="1" x14ac:dyDescent="0.65"/>
    <row r="253" ht="15.75" customHeight="1" x14ac:dyDescent="0.65"/>
    <row r="254" ht="15.75" customHeight="1" x14ac:dyDescent="0.65"/>
    <row r="255" ht="15.75" customHeight="1" x14ac:dyDescent="0.65"/>
    <row r="256" ht="15.75" customHeight="1" x14ac:dyDescent="0.65"/>
    <row r="257" ht="15.75" customHeight="1" x14ac:dyDescent="0.65"/>
    <row r="258" ht="15.75" customHeight="1" x14ac:dyDescent="0.65"/>
    <row r="259" ht="15.75" customHeight="1" x14ac:dyDescent="0.65"/>
    <row r="260" ht="15.75" customHeight="1" x14ac:dyDescent="0.65"/>
    <row r="261" ht="15.75" customHeight="1" x14ac:dyDescent="0.65"/>
    <row r="262" ht="15.75" customHeight="1" x14ac:dyDescent="0.65"/>
    <row r="263" ht="15.75" customHeight="1" x14ac:dyDescent="0.65"/>
    <row r="264" ht="15.75" customHeight="1" x14ac:dyDescent="0.65"/>
    <row r="265" ht="15.75" customHeight="1" x14ac:dyDescent="0.65"/>
    <row r="266" ht="15.75" customHeight="1" x14ac:dyDescent="0.65"/>
    <row r="267" ht="15.75" customHeight="1" x14ac:dyDescent="0.65"/>
    <row r="268" ht="15.75" customHeight="1" x14ac:dyDescent="0.65"/>
    <row r="269" ht="15.75" customHeight="1" x14ac:dyDescent="0.65"/>
    <row r="270" ht="15.75" customHeight="1" x14ac:dyDescent="0.65"/>
    <row r="271" ht="15.75" customHeight="1" x14ac:dyDescent="0.65"/>
    <row r="272" ht="15.75" customHeight="1" x14ac:dyDescent="0.65"/>
    <row r="273" ht="15.75" customHeight="1" x14ac:dyDescent="0.65"/>
    <row r="274" ht="15.75" customHeight="1" x14ac:dyDescent="0.65"/>
    <row r="275" ht="15.75" customHeight="1" x14ac:dyDescent="0.65"/>
    <row r="276" ht="15.75" customHeight="1" x14ac:dyDescent="0.65"/>
    <row r="277" ht="15.75" customHeight="1" x14ac:dyDescent="0.65"/>
    <row r="278" ht="15.75" customHeight="1" x14ac:dyDescent="0.65"/>
    <row r="279" ht="15.75" customHeight="1" x14ac:dyDescent="0.65"/>
    <row r="280" ht="15.75" customHeight="1" x14ac:dyDescent="0.65"/>
    <row r="281" ht="15.75" customHeight="1" x14ac:dyDescent="0.65"/>
    <row r="282" ht="15.75" customHeight="1" x14ac:dyDescent="0.65"/>
    <row r="283" ht="15.75" customHeight="1" x14ac:dyDescent="0.65"/>
    <row r="284" ht="15.75" customHeight="1" x14ac:dyDescent="0.65"/>
    <row r="285" ht="15.75" customHeight="1" x14ac:dyDescent="0.65"/>
    <row r="286" ht="15.75" customHeight="1" x14ac:dyDescent="0.65"/>
    <row r="287" ht="15.75" customHeight="1" x14ac:dyDescent="0.65"/>
    <row r="288" ht="15.75" customHeight="1" x14ac:dyDescent="0.65"/>
    <row r="289" ht="15.75" customHeight="1" x14ac:dyDescent="0.65"/>
    <row r="290" ht="15.75" customHeight="1" x14ac:dyDescent="0.65"/>
    <row r="291" ht="15.75" customHeight="1" x14ac:dyDescent="0.65"/>
    <row r="292" ht="15.75" customHeight="1" x14ac:dyDescent="0.65"/>
    <row r="293" ht="15.75" customHeight="1" x14ac:dyDescent="0.65"/>
    <row r="294" ht="15.75" customHeight="1" x14ac:dyDescent="0.65"/>
    <row r="295" ht="15.75" customHeight="1" x14ac:dyDescent="0.65"/>
    <row r="296" ht="15.75" customHeight="1" x14ac:dyDescent="0.65"/>
    <row r="297" ht="15.75" customHeight="1" x14ac:dyDescent="0.65"/>
    <row r="298" ht="15.75" customHeight="1" x14ac:dyDescent="0.65"/>
    <row r="299" ht="15.75" customHeight="1" x14ac:dyDescent="0.65"/>
    <row r="300" ht="15.75" customHeight="1" x14ac:dyDescent="0.65"/>
    <row r="301" ht="15.75" customHeight="1" x14ac:dyDescent="0.65"/>
    <row r="302" ht="15.75" customHeight="1" x14ac:dyDescent="0.65"/>
    <row r="303" ht="15.75" customHeight="1" x14ac:dyDescent="0.65"/>
    <row r="304" ht="15.75" customHeight="1" x14ac:dyDescent="0.65"/>
    <row r="305" ht="15.75" customHeight="1" x14ac:dyDescent="0.65"/>
    <row r="306" ht="15.75" customHeight="1" x14ac:dyDescent="0.65"/>
    <row r="307" ht="15.75" customHeight="1" x14ac:dyDescent="0.65"/>
    <row r="308" ht="15.75" customHeight="1" x14ac:dyDescent="0.65"/>
    <row r="309" ht="15.75" customHeight="1" x14ac:dyDescent="0.65"/>
    <row r="310" ht="15.75" customHeight="1" x14ac:dyDescent="0.65"/>
    <row r="311" ht="15.75" customHeight="1" x14ac:dyDescent="0.65"/>
    <row r="312" ht="15.75" customHeight="1" x14ac:dyDescent="0.65"/>
    <row r="313" ht="15.75" customHeight="1" x14ac:dyDescent="0.65"/>
    <row r="314" ht="15.75" customHeight="1" x14ac:dyDescent="0.65"/>
    <row r="315" ht="15.75" customHeight="1" x14ac:dyDescent="0.65"/>
    <row r="316" ht="15.75" customHeight="1" x14ac:dyDescent="0.65"/>
    <row r="317" ht="15.75" customHeight="1" x14ac:dyDescent="0.65"/>
    <row r="318" ht="15.75" customHeight="1" x14ac:dyDescent="0.65"/>
    <row r="319" ht="15.75" customHeight="1" x14ac:dyDescent="0.65"/>
    <row r="320" ht="15.75" customHeight="1" x14ac:dyDescent="0.65"/>
    <row r="321" ht="15.75" customHeight="1" x14ac:dyDescent="0.65"/>
    <row r="322" ht="15.75" customHeight="1" x14ac:dyDescent="0.65"/>
    <row r="323" ht="15.75" customHeight="1" x14ac:dyDescent="0.65"/>
    <row r="324" ht="15.75" customHeight="1" x14ac:dyDescent="0.65"/>
    <row r="325" ht="15.75" customHeight="1" x14ac:dyDescent="0.65"/>
    <row r="326" ht="15.75" customHeight="1" x14ac:dyDescent="0.65"/>
    <row r="327" ht="15.75" customHeight="1" x14ac:dyDescent="0.65"/>
    <row r="328" ht="15.75" customHeight="1" x14ac:dyDescent="0.65"/>
    <row r="329" ht="15.75" customHeight="1" x14ac:dyDescent="0.65"/>
    <row r="330" ht="15.75" customHeight="1" x14ac:dyDescent="0.65"/>
    <row r="331" ht="15.75" customHeight="1" x14ac:dyDescent="0.65"/>
    <row r="332" ht="15.75" customHeight="1" x14ac:dyDescent="0.65"/>
    <row r="333" ht="15.75" customHeight="1" x14ac:dyDescent="0.65"/>
    <row r="334" ht="15.75" customHeight="1" x14ac:dyDescent="0.65"/>
    <row r="335" ht="15.75" customHeight="1" x14ac:dyDescent="0.65"/>
    <row r="336" ht="15.75" customHeight="1" x14ac:dyDescent="0.65"/>
    <row r="337" ht="15.75" customHeight="1" x14ac:dyDescent="0.65"/>
    <row r="338" ht="15.75" customHeight="1" x14ac:dyDescent="0.65"/>
    <row r="339" ht="15.75" customHeight="1" x14ac:dyDescent="0.65"/>
    <row r="340" ht="15.75" customHeight="1" x14ac:dyDescent="0.65"/>
    <row r="341" ht="15.75" customHeight="1" x14ac:dyDescent="0.65"/>
    <row r="342" ht="15.75" customHeight="1" x14ac:dyDescent="0.65"/>
    <row r="343" ht="15.75" customHeight="1" x14ac:dyDescent="0.65"/>
    <row r="344" ht="15.75" customHeight="1" x14ac:dyDescent="0.65"/>
    <row r="345" ht="15.75" customHeight="1" x14ac:dyDescent="0.65"/>
    <row r="346" ht="15.75" customHeight="1" x14ac:dyDescent="0.65"/>
    <row r="347" ht="15.75" customHeight="1" x14ac:dyDescent="0.65"/>
    <row r="348" ht="15.75" customHeight="1" x14ac:dyDescent="0.65"/>
    <row r="349" ht="15.75" customHeight="1" x14ac:dyDescent="0.65"/>
    <row r="350" ht="15.75" customHeight="1" x14ac:dyDescent="0.65"/>
    <row r="351" ht="15.75" customHeight="1" x14ac:dyDescent="0.65"/>
    <row r="352" ht="15.75" customHeight="1" x14ac:dyDescent="0.65"/>
    <row r="353" ht="15.75" customHeight="1" x14ac:dyDescent="0.65"/>
    <row r="354" ht="15.75" customHeight="1" x14ac:dyDescent="0.65"/>
    <row r="355" ht="15.75" customHeight="1" x14ac:dyDescent="0.65"/>
    <row r="356" ht="15.75" customHeight="1" x14ac:dyDescent="0.65"/>
    <row r="357" ht="15.75" customHeight="1" x14ac:dyDescent="0.65"/>
    <row r="358" ht="15.75" customHeight="1" x14ac:dyDescent="0.65"/>
    <row r="359" ht="15.75" customHeight="1" x14ac:dyDescent="0.65"/>
    <row r="360" ht="15.75" customHeight="1" x14ac:dyDescent="0.65"/>
    <row r="361" ht="15.75" customHeight="1" x14ac:dyDescent="0.65"/>
    <row r="362" ht="15.75" customHeight="1" x14ac:dyDescent="0.65"/>
    <row r="363" ht="15.75" customHeight="1" x14ac:dyDescent="0.65"/>
    <row r="364" ht="15.75" customHeight="1" x14ac:dyDescent="0.65"/>
    <row r="365" ht="15.75" customHeight="1" x14ac:dyDescent="0.65"/>
    <row r="366" ht="15.75" customHeight="1" x14ac:dyDescent="0.65"/>
    <row r="367" ht="15.75" customHeight="1" x14ac:dyDescent="0.65"/>
    <row r="368" ht="15.75" customHeight="1" x14ac:dyDescent="0.65"/>
    <row r="369" ht="15.75" customHeight="1" x14ac:dyDescent="0.65"/>
    <row r="370" ht="15.75" customHeight="1" x14ac:dyDescent="0.65"/>
    <row r="371" ht="15.75" customHeight="1" x14ac:dyDescent="0.65"/>
    <row r="372" ht="15.75" customHeight="1" x14ac:dyDescent="0.65"/>
    <row r="373" ht="15.75" customHeight="1" x14ac:dyDescent="0.65"/>
    <row r="374" ht="15.75" customHeight="1" x14ac:dyDescent="0.65"/>
    <row r="375" ht="15.75" customHeight="1" x14ac:dyDescent="0.65"/>
    <row r="376" ht="15.75" customHeight="1" x14ac:dyDescent="0.65"/>
    <row r="377" ht="15.75" customHeight="1" x14ac:dyDescent="0.65"/>
    <row r="378" ht="15.75" customHeight="1" x14ac:dyDescent="0.65"/>
    <row r="379" ht="15.75" customHeight="1" x14ac:dyDescent="0.65"/>
    <row r="380" ht="15.75" customHeight="1" x14ac:dyDescent="0.65"/>
    <row r="381" ht="15.75" customHeight="1" x14ac:dyDescent="0.65"/>
    <row r="382" ht="15.75" customHeight="1" x14ac:dyDescent="0.65"/>
    <row r="383" ht="15.75" customHeight="1" x14ac:dyDescent="0.65"/>
    <row r="384" ht="15.75" customHeight="1" x14ac:dyDescent="0.65"/>
    <row r="385" ht="15.75" customHeight="1" x14ac:dyDescent="0.65"/>
    <row r="386" ht="15.75" customHeight="1" x14ac:dyDescent="0.65"/>
    <row r="387" ht="15.75" customHeight="1" x14ac:dyDescent="0.65"/>
    <row r="388" ht="15.75" customHeight="1" x14ac:dyDescent="0.65"/>
    <row r="389" ht="15.75" customHeight="1" x14ac:dyDescent="0.65"/>
    <row r="390" ht="15.75" customHeight="1" x14ac:dyDescent="0.65"/>
    <row r="391" ht="15.75" customHeight="1" x14ac:dyDescent="0.65"/>
    <row r="392" ht="15.75" customHeight="1" x14ac:dyDescent="0.65"/>
    <row r="393" ht="15.75" customHeight="1" x14ac:dyDescent="0.65"/>
    <row r="394" ht="15.75" customHeight="1" x14ac:dyDescent="0.65"/>
    <row r="395" ht="15.75" customHeight="1" x14ac:dyDescent="0.65"/>
    <row r="396" ht="15.75" customHeight="1" x14ac:dyDescent="0.65"/>
    <row r="397" ht="15.75" customHeight="1" x14ac:dyDescent="0.65"/>
    <row r="398" ht="15.75" customHeight="1" x14ac:dyDescent="0.65"/>
    <row r="399" ht="15.75" customHeight="1" x14ac:dyDescent="0.65"/>
    <row r="400" ht="15.75" customHeight="1" x14ac:dyDescent="0.65"/>
    <row r="401" ht="15.75" customHeight="1" x14ac:dyDescent="0.65"/>
    <row r="402" ht="15.75" customHeight="1" x14ac:dyDescent="0.65"/>
    <row r="403" ht="15.75" customHeight="1" x14ac:dyDescent="0.65"/>
    <row r="404" ht="15.75" customHeight="1" x14ac:dyDescent="0.65"/>
    <row r="405" ht="15.75" customHeight="1" x14ac:dyDescent="0.65"/>
    <row r="406" ht="15.75" customHeight="1" x14ac:dyDescent="0.65"/>
    <row r="407" ht="15.75" customHeight="1" x14ac:dyDescent="0.65"/>
    <row r="408" ht="15.75" customHeight="1" x14ac:dyDescent="0.65"/>
    <row r="409" ht="15.75" customHeight="1" x14ac:dyDescent="0.65"/>
    <row r="410" ht="15.75" customHeight="1" x14ac:dyDescent="0.65"/>
    <row r="411" ht="15.75" customHeight="1" x14ac:dyDescent="0.65"/>
    <row r="412" ht="15.75" customHeight="1" x14ac:dyDescent="0.65"/>
    <row r="413" ht="15.75" customHeight="1" x14ac:dyDescent="0.65"/>
    <row r="414" ht="15.75" customHeight="1" x14ac:dyDescent="0.65"/>
    <row r="415" ht="15.75" customHeight="1" x14ac:dyDescent="0.65"/>
    <row r="416" ht="15.75" customHeight="1" x14ac:dyDescent="0.65"/>
    <row r="417" ht="15.75" customHeight="1" x14ac:dyDescent="0.65"/>
    <row r="418" ht="15.75" customHeight="1" x14ac:dyDescent="0.65"/>
    <row r="419" ht="15.75" customHeight="1" x14ac:dyDescent="0.65"/>
    <row r="420" ht="15.75" customHeight="1" x14ac:dyDescent="0.65"/>
    <row r="421" ht="15.75" customHeight="1" x14ac:dyDescent="0.65"/>
    <row r="422" ht="15.75" customHeight="1" x14ac:dyDescent="0.65"/>
    <row r="423" ht="15.75" customHeight="1" x14ac:dyDescent="0.65"/>
    <row r="424" ht="15.75" customHeight="1" x14ac:dyDescent="0.65"/>
    <row r="425" ht="15.75" customHeight="1" x14ac:dyDescent="0.65"/>
    <row r="426" ht="15.75" customHeight="1" x14ac:dyDescent="0.65"/>
    <row r="427" ht="15.75" customHeight="1" x14ac:dyDescent="0.65"/>
    <row r="428" ht="15.75" customHeight="1" x14ac:dyDescent="0.65"/>
    <row r="429" ht="15.75" customHeight="1" x14ac:dyDescent="0.65"/>
    <row r="430" ht="15.75" customHeight="1" x14ac:dyDescent="0.65"/>
    <row r="431" ht="15.75" customHeight="1" x14ac:dyDescent="0.65"/>
    <row r="432" ht="15.75" customHeight="1" x14ac:dyDescent="0.65"/>
    <row r="433" ht="15.75" customHeight="1" x14ac:dyDescent="0.65"/>
    <row r="434" ht="15.75" customHeight="1" x14ac:dyDescent="0.65"/>
    <row r="435" ht="15.75" customHeight="1" x14ac:dyDescent="0.65"/>
    <row r="436" ht="15.75" customHeight="1" x14ac:dyDescent="0.65"/>
    <row r="437" ht="15.75" customHeight="1" x14ac:dyDescent="0.65"/>
    <row r="438" ht="15.75" customHeight="1" x14ac:dyDescent="0.65"/>
    <row r="439" ht="15.75" customHeight="1" x14ac:dyDescent="0.65"/>
    <row r="440" ht="15.75" customHeight="1" x14ac:dyDescent="0.65"/>
    <row r="441" ht="15.75" customHeight="1" x14ac:dyDescent="0.65"/>
    <row r="442" ht="15.75" customHeight="1" x14ac:dyDescent="0.65"/>
    <row r="443" ht="15.75" customHeight="1" x14ac:dyDescent="0.65"/>
    <row r="444" ht="15.75" customHeight="1" x14ac:dyDescent="0.65"/>
    <row r="445" ht="15.75" customHeight="1" x14ac:dyDescent="0.65"/>
    <row r="446" ht="15.75" customHeight="1" x14ac:dyDescent="0.65"/>
    <row r="447" ht="15.75" customHeight="1" x14ac:dyDescent="0.65"/>
    <row r="448" ht="15.75" customHeight="1" x14ac:dyDescent="0.65"/>
    <row r="449" ht="15.75" customHeight="1" x14ac:dyDescent="0.65"/>
    <row r="450" ht="15.75" customHeight="1" x14ac:dyDescent="0.65"/>
    <row r="451" ht="15.75" customHeight="1" x14ac:dyDescent="0.65"/>
    <row r="452" ht="15.75" customHeight="1" x14ac:dyDescent="0.65"/>
    <row r="453" ht="15.75" customHeight="1" x14ac:dyDescent="0.65"/>
    <row r="454" ht="15.75" customHeight="1" x14ac:dyDescent="0.65"/>
    <row r="455" ht="15.75" customHeight="1" x14ac:dyDescent="0.65"/>
    <row r="456" ht="15.75" customHeight="1" x14ac:dyDescent="0.65"/>
    <row r="457" ht="15.75" customHeight="1" x14ac:dyDescent="0.65"/>
    <row r="458" ht="15.75" customHeight="1" x14ac:dyDescent="0.65"/>
    <row r="459" ht="15.75" customHeight="1" x14ac:dyDescent="0.65"/>
    <row r="460" ht="15.75" customHeight="1" x14ac:dyDescent="0.65"/>
    <row r="461" ht="15.75" customHeight="1" x14ac:dyDescent="0.65"/>
    <row r="462" ht="15.75" customHeight="1" x14ac:dyDescent="0.65"/>
    <row r="463" ht="15.75" customHeight="1" x14ac:dyDescent="0.65"/>
    <row r="464" ht="15.75" customHeight="1" x14ac:dyDescent="0.65"/>
    <row r="465" ht="15.75" customHeight="1" x14ac:dyDescent="0.65"/>
    <row r="466" ht="15.75" customHeight="1" x14ac:dyDescent="0.65"/>
    <row r="467" ht="15.75" customHeight="1" x14ac:dyDescent="0.65"/>
    <row r="468" ht="15.75" customHeight="1" x14ac:dyDescent="0.65"/>
    <row r="469" ht="15.75" customHeight="1" x14ac:dyDescent="0.65"/>
    <row r="470" ht="15.75" customHeight="1" x14ac:dyDescent="0.65"/>
    <row r="471" ht="15.75" customHeight="1" x14ac:dyDescent="0.65"/>
    <row r="472" ht="15.75" customHeight="1" x14ac:dyDescent="0.65"/>
    <row r="473" ht="15.75" customHeight="1" x14ac:dyDescent="0.65"/>
    <row r="474" ht="15.75" customHeight="1" x14ac:dyDescent="0.65"/>
    <row r="475" ht="15.75" customHeight="1" x14ac:dyDescent="0.65"/>
    <row r="476" ht="15.75" customHeight="1" x14ac:dyDescent="0.65"/>
    <row r="477" ht="15.75" customHeight="1" x14ac:dyDescent="0.65"/>
    <row r="478" ht="15.75" customHeight="1" x14ac:dyDescent="0.65"/>
    <row r="479" ht="15.75" customHeight="1" x14ac:dyDescent="0.65"/>
    <row r="480" ht="15.75" customHeight="1" x14ac:dyDescent="0.65"/>
    <row r="481" ht="15.75" customHeight="1" x14ac:dyDescent="0.65"/>
    <row r="482" ht="15.75" customHeight="1" x14ac:dyDescent="0.65"/>
    <row r="483" ht="15.75" customHeight="1" x14ac:dyDescent="0.65"/>
    <row r="484" ht="15.75" customHeight="1" x14ac:dyDescent="0.65"/>
    <row r="485" ht="15.75" customHeight="1" x14ac:dyDescent="0.65"/>
    <row r="486" ht="15.75" customHeight="1" x14ac:dyDescent="0.65"/>
    <row r="487" ht="15.75" customHeight="1" x14ac:dyDescent="0.65"/>
    <row r="488" ht="15.75" customHeight="1" x14ac:dyDescent="0.65"/>
    <row r="489" ht="15.75" customHeight="1" x14ac:dyDescent="0.65"/>
    <row r="490" ht="15.75" customHeight="1" x14ac:dyDescent="0.65"/>
    <row r="491" ht="15.75" customHeight="1" x14ac:dyDescent="0.65"/>
    <row r="492" ht="15.75" customHeight="1" x14ac:dyDescent="0.65"/>
    <row r="493" ht="15.75" customHeight="1" x14ac:dyDescent="0.65"/>
    <row r="494" ht="15.75" customHeight="1" x14ac:dyDescent="0.65"/>
    <row r="495" ht="15.75" customHeight="1" x14ac:dyDescent="0.65"/>
    <row r="496" ht="15.75" customHeight="1" x14ac:dyDescent="0.65"/>
    <row r="497" ht="15.75" customHeight="1" x14ac:dyDescent="0.65"/>
    <row r="498" ht="15.75" customHeight="1" x14ac:dyDescent="0.65"/>
    <row r="499" ht="15.75" customHeight="1" x14ac:dyDescent="0.65"/>
    <row r="500" ht="15.75" customHeight="1" x14ac:dyDescent="0.65"/>
    <row r="501" ht="15.75" customHeight="1" x14ac:dyDescent="0.65"/>
    <row r="502" ht="15.75" customHeight="1" x14ac:dyDescent="0.65"/>
    <row r="503" ht="15.75" customHeight="1" x14ac:dyDescent="0.65"/>
    <row r="504" ht="15.75" customHeight="1" x14ac:dyDescent="0.65"/>
    <row r="505" ht="15.75" customHeight="1" x14ac:dyDescent="0.65"/>
    <row r="506" ht="15.75" customHeight="1" x14ac:dyDescent="0.65"/>
    <row r="507" ht="15.75" customHeight="1" x14ac:dyDescent="0.65"/>
    <row r="508" ht="15.75" customHeight="1" x14ac:dyDescent="0.65"/>
    <row r="509" ht="15.75" customHeight="1" x14ac:dyDescent="0.65"/>
    <row r="510" ht="15.75" customHeight="1" x14ac:dyDescent="0.65"/>
    <row r="511" ht="15.75" customHeight="1" x14ac:dyDescent="0.65"/>
    <row r="512" ht="15.75" customHeight="1" x14ac:dyDescent="0.65"/>
    <row r="513" ht="15.75" customHeight="1" x14ac:dyDescent="0.65"/>
    <row r="514" ht="15.75" customHeight="1" x14ac:dyDescent="0.65"/>
    <row r="515" ht="15.75" customHeight="1" x14ac:dyDescent="0.65"/>
    <row r="516" ht="15.75" customHeight="1" x14ac:dyDescent="0.65"/>
    <row r="517" ht="15.75" customHeight="1" x14ac:dyDescent="0.65"/>
    <row r="518" ht="15.75" customHeight="1" x14ac:dyDescent="0.65"/>
    <row r="519" ht="15.75" customHeight="1" x14ac:dyDescent="0.65"/>
    <row r="520" ht="15.75" customHeight="1" x14ac:dyDescent="0.65"/>
    <row r="521" ht="15.75" customHeight="1" x14ac:dyDescent="0.65"/>
    <row r="522" ht="15.75" customHeight="1" x14ac:dyDescent="0.65"/>
    <row r="523" ht="15.75" customHeight="1" x14ac:dyDescent="0.65"/>
    <row r="524" ht="15.75" customHeight="1" x14ac:dyDescent="0.65"/>
    <row r="525" ht="15.75" customHeight="1" x14ac:dyDescent="0.65"/>
    <row r="526" ht="15.75" customHeight="1" x14ac:dyDescent="0.65"/>
    <row r="527" ht="15.75" customHeight="1" x14ac:dyDescent="0.65"/>
    <row r="528" ht="15.75" customHeight="1" x14ac:dyDescent="0.65"/>
    <row r="529" ht="15.75" customHeight="1" x14ac:dyDescent="0.65"/>
    <row r="530" ht="15.75" customHeight="1" x14ac:dyDescent="0.65"/>
    <row r="531" ht="15.75" customHeight="1" x14ac:dyDescent="0.65"/>
    <row r="532" ht="15.75" customHeight="1" x14ac:dyDescent="0.65"/>
    <row r="533" ht="15.75" customHeight="1" x14ac:dyDescent="0.65"/>
    <row r="534" ht="15.75" customHeight="1" x14ac:dyDescent="0.65"/>
    <row r="535" ht="15.75" customHeight="1" x14ac:dyDescent="0.65"/>
    <row r="536" ht="15.75" customHeight="1" x14ac:dyDescent="0.65"/>
    <row r="537" ht="15.75" customHeight="1" x14ac:dyDescent="0.65"/>
    <row r="538" ht="15.75" customHeight="1" x14ac:dyDescent="0.65"/>
    <row r="539" ht="15.75" customHeight="1" x14ac:dyDescent="0.65"/>
    <row r="540" ht="15.75" customHeight="1" x14ac:dyDescent="0.65"/>
    <row r="541" ht="15.75" customHeight="1" x14ac:dyDescent="0.65"/>
    <row r="542" ht="15.75" customHeight="1" x14ac:dyDescent="0.65"/>
    <row r="543" ht="15.75" customHeight="1" x14ac:dyDescent="0.65"/>
    <row r="544" ht="15.75" customHeight="1" x14ac:dyDescent="0.65"/>
    <row r="545" ht="15.75" customHeight="1" x14ac:dyDescent="0.65"/>
    <row r="546" ht="15.75" customHeight="1" x14ac:dyDescent="0.65"/>
    <row r="547" ht="15.75" customHeight="1" x14ac:dyDescent="0.65"/>
    <row r="548" ht="15.75" customHeight="1" x14ac:dyDescent="0.65"/>
    <row r="549" ht="15.75" customHeight="1" x14ac:dyDescent="0.65"/>
    <row r="550" ht="15.75" customHeight="1" x14ac:dyDescent="0.65"/>
    <row r="551" ht="15.75" customHeight="1" x14ac:dyDescent="0.65"/>
    <row r="552" ht="15.75" customHeight="1" x14ac:dyDescent="0.65"/>
    <row r="553" ht="15.75" customHeight="1" x14ac:dyDescent="0.65"/>
    <row r="554" ht="15.75" customHeight="1" x14ac:dyDescent="0.65"/>
    <row r="555" ht="15.75" customHeight="1" x14ac:dyDescent="0.65"/>
    <row r="556" ht="15.75" customHeight="1" x14ac:dyDescent="0.65"/>
    <row r="557" ht="15.75" customHeight="1" x14ac:dyDescent="0.65"/>
    <row r="558" ht="15.75" customHeight="1" x14ac:dyDescent="0.65"/>
    <row r="559" ht="15.75" customHeight="1" x14ac:dyDescent="0.65"/>
    <row r="560" ht="15.75" customHeight="1" x14ac:dyDescent="0.65"/>
    <row r="561" ht="15.75" customHeight="1" x14ac:dyDescent="0.65"/>
    <row r="562" ht="15.75" customHeight="1" x14ac:dyDescent="0.65"/>
    <row r="563" ht="15.75" customHeight="1" x14ac:dyDescent="0.65"/>
    <row r="564" ht="15.75" customHeight="1" x14ac:dyDescent="0.65"/>
    <row r="565" ht="15.75" customHeight="1" x14ac:dyDescent="0.65"/>
    <row r="566" ht="15.75" customHeight="1" x14ac:dyDescent="0.65"/>
    <row r="567" ht="15.75" customHeight="1" x14ac:dyDescent="0.65"/>
    <row r="568" ht="15.75" customHeight="1" x14ac:dyDescent="0.65"/>
    <row r="569" ht="15.75" customHeight="1" x14ac:dyDescent="0.65"/>
    <row r="570" ht="15.75" customHeight="1" x14ac:dyDescent="0.65"/>
    <row r="571" ht="15.75" customHeight="1" x14ac:dyDescent="0.65"/>
    <row r="572" ht="15.75" customHeight="1" x14ac:dyDescent="0.65"/>
    <row r="573" ht="15.75" customHeight="1" x14ac:dyDescent="0.65"/>
    <row r="574" ht="15.75" customHeight="1" x14ac:dyDescent="0.65"/>
    <row r="575" ht="15.75" customHeight="1" x14ac:dyDescent="0.65"/>
    <row r="576" ht="15.75" customHeight="1" x14ac:dyDescent="0.65"/>
    <row r="577" ht="15.75" customHeight="1" x14ac:dyDescent="0.65"/>
    <row r="578" ht="15.75" customHeight="1" x14ac:dyDescent="0.65"/>
    <row r="579" ht="15.75" customHeight="1" x14ac:dyDescent="0.65"/>
    <row r="580" ht="15.75" customHeight="1" x14ac:dyDescent="0.65"/>
    <row r="581" ht="15.75" customHeight="1" x14ac:dyDescent="0.65"/>
    <row r="582" ht="15.75" customHeight="1" x14ac:dyDescent="0.65"/>
    <row r="583" ht="15.75" customHeight="1" x14ac:dyDescent="0.65"/>
    <row r="584" ht="15.75" customHeight="1" x14ac:dyDescent="0.65"/>
    <row r="585" ht="15.75" customHeight="1" x14ac:dyDescent="0.65"/>
    <row r="586" ht="15.75" customHeight="1" x14ac:dyDescent="0.65"/>
    <row r="587" ht="15.75" customHeight="1" x14ac:dyDescent="0.65"/>
    <row r="588" ht="15.75" customHeight="1" x14ac:dyDescent="0.65"/>
    <row r="589" ht="15.75" customHeight="1" x14ac:dyDescent="0.65"/>
    <row r="590" ht="15.75" customHeight="1" x14ac:dyDescent="0.65"/>
    <row r="591" ht="15.75" customHeight="1" x14ac:dyDescent="0.65"/>
    <row r="592" ht="15.75" customHeight="1" x14ac:dyDescent="0.65"/>
    <row r="593" ht="15.75" customHeight="1" x14ac:dyDescent="0.65"/>
    <row r="594" ht="15.75" customHeight="1" x14ac:dyDescent="0.65"/>
    <row r="595" ht="15.75" customHeight="1" x14ac:dyDescent="0.65"/>
    <row r="596" ht="15.75" customHeight="1" x14ac:dyDescent="0.65"/>
    <row r="597" ht="15.75" customHeight="1" x14ac:dyDescent="0.65"/>
    <row r="598" ht="15.75" customHeight="1" x14ac:dyDescent="0.65"/>
    <row r="599" ht="15.75" customHeight="1" x14ac:dyDescent="0.65"/>
    <row r="600" ht="15.75" customHeight="1" x14ac:dyDescent="0.65"/>
    <row r="601" ht="15.75" customHeight="1" x14ac:dyDescent="0.65"/>
    <row r="602" ht="15.75" customHeight="1" x14ac:dyDescent="0.65"/>
    <row r="603" ht="15.75" customHeight="1" x14ac:dyDescent="0.65"/>
    <row r="604" ht="15.75" customHeight="1" x14ac:dyDescent="0.65"/>
    <row r="605" ht="15.75" customHeight="1" x14ac:dyDescent="0.65"/>
    <row r="606" ht="15.75" customHeight="1" x14ac:dyDescent="0.65"/>
    <row r="607" ht="15.75" customHeight="1" x14ac:dyDescent="0.65"/>
    <row r="608" ht="15.75" customHeight="1" x14ac:dyDescent="0.65"/>
    <row r="609" ht="15.75" customHeight="1" x14ac:dyDescent="0.65"/>
    <row r="610" ht="15.75" customHeight="1" x14ac:dyDescent="0.65"/>
    <row r="611" ht="15.75" customHeight="1" x14ac:dyDescent="0.65"/>
    <row r="612" ht="15.75" customHeight="1" x14ac:dyDescent="0.65"/>
    <row r="613" ht="15.75" customHeight="1" x14ac:dyDescent="0.65"/>
    <row r="614" ht="15.75" customHeight="1" x14ac:dyDescent="0.65"/>
    <row r="615" ht="15.75" customHeight="1" x14ac:dyDescent="0.65"/>
    <row r="616" ht="15.75" customHeight="1" x14ac:dyDescent="0.65"/>
    <row r="617" ht="15.75" customHeight="1" x14ac:dyDescent="0.65"/>
    <row r="618" ht="15.75" customHeight="1" x14ac:dyDescent="0.65"/>
    <row r="619" ht="15.75" customHeight="1" x14ac:dyDescent="0.65"/>
    <row r="620" ht="15.75" customHeight="1" x14ac:dyDescent="0.65"/>
    <row r="621" ht="15.75" customHeight="1" x14ac:dyDescent="0.65"/>
    <row r="622" ht="15.75" customHeight="1" x14ac:dyDescent="0.65"/>
    <row r="623" ht="15.75" customHeight="1" x14ac:dyDescent="0.65"/>
    <row r="624" ht="15.75" customHeight="1" x14ac:dyDescent="0.65"/>
    <row r="625" ht="15.75" customHeight="1" x14ac:dyDescent="0.65"/>
    <row r="626" ht="15.75" customHeight="1" x14ac:dyDescent="0.65"/>
    <row r="627" ht="15.75" customHeight="1" x14ac:dyDescent="0.65"/>
    <row r="628" ht="15.75" customHeight="1" x14ac:dyDescent="0.65"/>
    <row r="629" ht="15.75" customHeight="1" x14ac:dyDescent="0.65"/>
    <row r="630" ht="15.75" customHeight="1" x14ac:dyDescent="0.65"/>
    <row r="631" ht="15.75" customHeight="1" x14ac:dyDescent="0.65"/>
    <row r="632" ht="15.75" customHeight="1" x14ac:dyDescent="0.65"/>
    <row r="633" ht="15.75" customHeight="1" x14ac:dyDescent="0.65"/>
    <row r="634" ht="15.75" customHeight="1" x14ac:dyDescent="0.65"/>
    <row r="635" ht="15.75" customHeight="1" x14ac:dyDescent="0.65"/>
    <row r="636" ht="15.75" customHeight="1" x14ac:dyDescent="0.65"/>
    <row r="637" ht="15.75" customHeight="1" x14ac:dyDescent="0.65"/>
    <row r="638" ht="15.75" customHeight="1" x14ac:dyDescent="0.65"/>
    <row r="639" ht="15.75" customHeight="1" x14ac:dyDescent="0.65"/>
    <row r="640" ht="15.75" customHeight="1" x14ac:dyDescent="0.65"/>
    <row r="641" ht="15.75" customHeight="1" x14ac:dyDescent="0.65"/>
    <row r="642" ht="15.75" customHeight="1" x14ac:dyDescent="0.65"/>
    <row r="643" ht="15.75" customHeight="1" x14ac:dyDescent="0.65"/>
    <row r="644" ht="15.75" customHeight="1" x14ac:dyDescent="0.65"/>
    <row r="645" ht="15.75" customHeight="1" x14ac:dyDescent="0.65"/>
    <row r="646" ht="15.75" customHeight="1" x14ac:dyDescent="0.65"/>
    <row r="647" ht="15.75" customHeight="1" x14ac:dyDescent="0.65"/>
    <row r="648" ht="15.75" customHeight="1" x14ac:dyDescent="0.65"/>
    <row r="649" ht="15.75" customHeight="1" x14ac:dyDescent="0.65"/>
    <row r="650" ht="15.75" customHeight="1" x14ac:dyDescent="0.65"/>
    <row r="651" ht="15.75" customHeight="1" x14ac:dyDescent="0.65"/>
    <row r="652" ht="15.75" customHeight="1" x14ac:dyDescent="0.65"/>
    <row r="653" ht="15.75" customHeight="1" x14ac:dyDescent="0.65"/>
    <row r="654" ht="15.75" customHeight="1" x14ac:dyDescent="0.65"/>
    <row r="655" ht="15.75" customHeight="1" x14ac:dyDescent="0.65"/>
    <row r="656" ht="15.75" customHeight="1" x14ac:dyDescent="0.65"/>
    <row r="657" ht="15.75" customHeight="1" x14ac:dyDescent="0.65"/>
    <row r="658" ht="15.75" customHeight="1" x14ac:dyDescent="0.65"/>
    <row r="659" ht="15.75" customHeight="1" x14ac:dyDescent="0.65"/>
    <row r="660" ht="15.75" customHeight="1" x14ac:dyDescent="0.65"/>
    <row r="661" ht="15.75" customHeight="1" x14ac:dyDescent="0.65"/>
    <row r="662" ht="15.75" customHeight="1" x14ac:dyDescent="0.65"/>
    <row r="663" ht="15.75" customHeight="1" x14ac:dyDescent="0.65"/>
    <row r="664" ht="15.75" customHeight="1" x14ac:dyDescent="0.65"/>
    <row r="665" ht="15.75" customHeight="1" x14ac:dyDescent="0.65"/>
    <row r="666" ht="15.75" customHeight="1" x14ac:dyDescent="0.65"/>
    <row r="667" ht="15.75" customHeight="1" x14ac:dyDescent="0.65"/>
    <row r="668" ht="15.75" customHeight="1" x14ac:dyDescent="0.65"/>
    <row r="669" ht="15.75" customHeight="1" x14ac:dyDescent="0.65"/>
    <row r="670" ht="15.75" customHeight="1" x14ac:dyDescent="0.65"/>
    <row r="671" ht="15.75" customHeight="1" x14ac:dyDescent="0.65"/>
    <row r="672" ht="15.75" customHeight="1" x14ac:dyDescent="0.65"/>
    <row r="673" ht="15.75" customHeight="1" x14ac:dyDescent="0.65"/>
    <row r="674" ht="15.75" customHeight="1" x14ac:dyDescent="0.65"/>
    <row r="675" ht="15.75" customHeight="1" x14ac:dyDescent="0.65"/>
    <row r="676" ht="15.75" customHeight="1" x14ac:dyDescent="0.65"/>
    <row r="677" ht="15.75" customHeight="1" x14ac:dyDescent="0.65"/>
    <row r="678" ht="15.75" customHeight="1" x14ac:dyDescent="0.65"/>
    <row r="679" ht="15.75" customHeight="1" x14ac:dyDescent="0.65"/>
    <row r="680" ht="15.75" customHeight="1" x14ac:dyDescent="0.65"/>
    <row r="681" ht="15.75" customHeight="1" x14ac:dyDescent="0.65"/>
    <row r="682" ht="15.75" customHeight="1" x14ac:dyDescent="0.65"/>
    <row r="683" ht="15.75" customHeight="1" x14ac:dyDescent="0.65"/>
    <row r="684" ht="15.75" customHeight="1" x14ac:dyDescent="0.65"/>
    <row r="685" ht="15.75" customHeight="1" x14ac:dyDescent="0.65"/>
    <row r="686" ht="15.75" customHeight="1" x14ac:dyDescent="0.65"/>
    <row r="687" ht="15.75" customHeight="1" x14ac:dyDescent="0.65"/>
    <row r="688" ht="15.75" customHeight="1" x14ac:dyDescent="0.65"/>
    <row r="689" ht="15.75" customHeight="1" x14ac:dyDescent="0.65"/>
    <row r="690" ht="15.75" customHeight="1" x14ac:dyDescent="0.65"/>
    <row r="691" ht="15.75" customHeight="1" x14ac:dyDescent="0.65"/>
    <row r="692" ht="15.75" customHeight="1" x14ac:dyDescent="0.65"/>
    <row r="693" ht="15.75" customHeight="1" x14ac:dyDescent="0.65"/>
    <row r="694" ht="15.75" customHeight="1" x14ac:dyDescent="0.65"/>
    <row r="695" ht="15.75" customHeight="1" x14ac:dyDescent="0.65"/>
    <row r="696" ht="15.75" customHeight="1" x14ac:dyDescent="0.65"/>
    <row r="697" ht="15.75" customHeight="1" x14ac:dyDescent="0.65"/>
    <row r="698" ht="15.75" customHeight="1" x14ac:dyDescent="0.65"/>
    <row r="699" ht="15.75" customHeight="1" x14ac:dyDescent="0.65"/>
    <row r="700" ht="15.75" customHeight="1" x14ac:dyDescent="0.65"/>
    <row r="701" ht="15.75" customHeight="1" x14ac:dyDescent="0.65"/>
    <row r="702" ht="15.75" customHeight="1" x14ac:dyDescent="0.65"/>
    <row r="703" ht="15.75" customHeight="1" x14ac:dyDescent="0.65"/>
    <row r="704" ht="15.75" customHeight="1" x14ac:dyDescent="0.65"/>
    <row r="705" ht="15.75" customHeight="1" x14ac:dyDescent="0.65"/>
    <row r="706" ht="15.75" customHeight="1" x14ac:dyDescent="0.65"/>
    <row r="707" ht="15.75" customHeight="1" x14ac:dyDescent="0.65"/>
    <row r="708" ht="15.75" customHeight="1" x14ac:dyDescent="0.65"/>
    <row r="709" ht="15.75" customHeight="1" x14ac:dyDescent="0.65"/>
    <row r="710" ht="15.75" customHeight="1" x14ac:dyDescent="0.65"/>
    <row r="711" ht="15.75" customHeight="1" x14ac:dyDescent="0.65"/>
    <row r="712" ht="15.75" customHeight="1" x14ac:dyDescent="0.65"/>
    <row r="713" ht="15.75" customHeight="1" x14ac:dyDescent="0.65"/>
    <row r="714" ht="15.75" customHeight="1" x14ac:dyDescent="0.65"/>
    <row r="715" ht="15.75" customHeight="1" x14ac:dyDescent="0.65"/>
    <row r="716" ht="15.75" customHeight="1" x14ac:dyDescent="0.65"/>
    <row r="717" ht="15.75" customHeight="1" x14ac:dyDescent="0.65"/>
    <row r="718" ht="15.75" customHeight="1" x14ac:dyDescent="0.65"/>
    <row r="719" ht="15.75" customHeight="1" x14ac:dyDescent="0.65"/>
    <row r="720" ht="15.75" customHeight="1" x14ac:dyDescent="0.65"/>
    <row r="721" ht="15.75" customHeight="1" x14ac:dyDescent="0.65"/>
    <row r="722" ht="15.75" customHeight="1" x14ac:dyDescent="0.65"/>
    <row r="723" ht="15.75" customHeight="1" x14ac:dyDescent="0.65"/>
    <row r="724" ht="15.75" customHeight="1" x14ac:dyDescent="0.65"/>
    <row r="725" ht="15.75" customHeight="1" x14ac:dyDescent="0.65"/>
    <row r="726" ht="15.75" customHeight="1" x14ac:dyDescent="0.65"/>
    <row r="727" ht="15.75" customHeight="1" x14ac:dyDescent="0.65"/>
    <row r="728" ht="15.75" customHeight="1" x14ac:dyDescent="0.65"/>
    <row r="729" ht="15.75" customHeight="1" x14ac:dyDescent="0.65"/>
    <row r="730" ht="15.75" customHeight="1" x14ac:dyDescent="0.65"/>
    <row r="731" ht="15.75" customHeight="1" x14ac:dyDescent="0.65"/>
    <row r="732" ht="15.75" customHeight="1" x14ac:dyDescent="0.65"/>
    <row r="733" ht="15.75" customHeight="1" x14ac:dyDescent="0.65"/>
    <row r="734" ht="15.75" customHeight="1" x14ac:dyDescent="0.65"/>
    <row r="735" ht="15.75" customHeight="1" x14ac:dyDescent="0.65"/>
    <row r="736" ht="15.75" customHeight="1" x14ac:dyDescent="0.65"/>
    <row r="737" ht="15.75" customHeight="1" x14ac:dyDescent="0.65"/>
    <row r="738" ht="15.75" customHeight="1" x14ac:dyDescent="0.65"/>
    <row r="739" ht="15.75" customHeight="1" x14ac:dyDescent="0.65"/>
    <row r="740" ht="15.75" customHeight="1" x14ac:dyDescent="0.65"/>
    <row r="741" ht="15.75" customHeight="1" x14ac:dyDescent="0.65"/>
    <row r="742" ht="15.75" customHeight="1" x14ac:dyDescent="0.65"/>
    <row r="743" ht="15.75" customHeight="1" x14ac:dyDescent="0.65"/>
    <row r="744" ht="15.75" customHeight="1" x14ac:dyDescent="0.65"/>
    <row r="745" ht="15.75" customHeight="1" x14ac:dyDescent="0.65"/>
    <row r="746" ht="15.75" customHeight="1" x14ac:dyDescent="0.65"/>
    <row r="747" ht="15.75" customHeight="1" x14ac:dyDescent="0.65"/>
    <row r="748" ht="15.75" customHeight="1" x14ac:dyDescent="0.65"/>
    <row r="749" ht="15.75" customHeight="1" x14ac:dyDescent="0.65"/>
    <row r="750" ht="15.75" customHeight="1" x14ac:dyDescent="0.65"/>
    <row r="751" ht="15.75" customHeight="1" x14ac:dyDescent="0.65"/>
    <row r="752" ht="15.75" customHeight="1" x14ac:dyDescent="0.65"/>
    <row r="753" ht="15.75" customHeight="1" x14ac:dyDescent="0.65"/>
    <row r="754" ht="15.75" customHeight="1" x14ac:dyDescent="0.65"/>
    <row r="755" ht="15.75" customHeight="1" x14ac:dyDescent="0.65"/>
    <row r="756" ht="15.75" customHeight="1" x14ac:dyDescent="0.65"/>
    <row r="757" ht="15.75" customHeight="1" x14ac:dyDescent="0.65"/>
    <row r="758" ht="15.75" customHeight="1" x14ac:dyDescent="0.65"/>
    <row r="759" ht="15.75" customHeight="1" x14ac:dyDescent="0.65"/>
    <row r="760" ht="15.75" customHeight="1" x14ac:dyDescent="0.65"/>
    <row r="761" ht="15.75" customHeight="1" x14ac:dyDescent="0.65"/>
    <row r="762" ht="15.75" customHeight="1" x14ac:dyDescent="0.65"/>
    <row r="763" ht="15.75" customHeight="1" x14ac:dyDescent="0.65"/>
    <row r="764" ht="15.75" customHeight="1" x14ac:dyDescent="0.65"/>
    <row r="765" ht="15.75" customHeight="1" x14ac:dyDescent="0.65"/>
    <row r="766" ht="15.75" customHeight="1" x14ac:dyDescent="0.65"/>
    <row r="767" ht="15.75" customHeight="1" x14ac:dyDescent="0.65"/>
    <row r="768" ht="15.75" customHeight="1" x14ac:dyDescent="0.65"/>
    <row r="769" ht="15.75" customHeight="1" x14ac:dyDescent="0.65"/>
    <row r="770" ht="15.75" customHeight="1" x14ac:dyDescent="0.65"/>
    <row r="771" ht="15.75" customHeight="1" x14ac:dyDescent="0.65"/>
    <row r="772" ht="15.75" customHeight="1" x14ac:dyDescent="0.65"/>
    <row r="773" ht="15.75" customHeight="1" x14ac:dyDescent="0.65"/>
    <row r="774" ht="15.75" customHeight="1" x14ac:dyDescent="0.65"/>
    <row r="775" ht="15.75" customHeight="1" x14ac:dyDescent="0.65"/>
    <row r="776" ht="15.75" customHeight="1" x14ac:dyDescent="0.65"/>
    <row r="777" ht="15.75" customHeight="1" x14ac:dyDescent="0.65"/>
    <row r="778" ht="15.75" customHeight="1" x14ac:dyDescent="0.65"/>
    <row r="779" ht="15.75" customHeight="1" x14ac:dyDescent="0.65"/>
    <row r="780" ht="15.75" customHeight="1" x14ac:dyDescent="0.65"/>
    <row r="781" ht="15.75" customHeight="1" x14ac:dyDescent="0.65"/>
    <row r="782" ht="15.75" customHeight="1" x14ac:dyDescent="0.65"/>
    <row r="783" ht="15.75" customHeight="1" x14ac:dyDescent="0.65"/>
    <row r="784" ht="15.75" customHeight="1" x14ac:dyDescent="0.65"/>
    <row r="785" ht="15.75" customHeight="1" x14ac:dyDescent="0.65"/>
    <row r="786" ht="15.75" customHeight="1" x14ac:dyDescent="0.65"/>
    <row r="787" ht="15.75" customHeight="1" x14ac:dyDescent="0.65"/>
    <row r="788" ht="15.75" customHeight="1" x14ac:dyDescent="0.65"/>
    <row r="789" ht="15.75" customHeight="1" x14ac:dyDescent="0.65"/>
    <row r="790" ht="15.75" customHeight="1" x14ac:dyDescent="0.65"/>
    <row r="791" ht="15.75" customHeight="1" x14ac:dyDescent="0.65"/>
    <row r="792" ht="15.75" customHeight="1" x14ac:dyDescent="0.65"/>
    <row r="793" ht="15.75" customHeight="1" x14ac:dyDescent="0.65"/>
    <row r="794" ht="15.75" customHeight="1" x14ac:dyDescent="0.65"/>
    <row r="795" ht="15.75" customHeight="1" x14ac:dyDescent="0.65"/>
    <row r="796" ht="15.75" customHeight="1" x14ac:dyDescent="0.65"/>
    <row r="797" ht="15.75" customHeight="1" x14ac:dyDescent="0.65"/>
    <row r="798" ht="15.75" customHeight="1" x14ac:dyDescent="0.65"/>
    <row r="799" ht="15.75" customHeight="1" x14ac:dyDescent="0.65"/>
    <row r="800" ht="15.75" customHeight="1" x14ac:dyDescent="0.65"/>
    <row r="801" ht="15.75" customHeight="1" x14ac:dyDescent="0.65"/>
    <row r="802" ht="15.75" customHeight="1" x14ac:dyDescent="0.65"/>
    <row r="803" ht="15.75" customHeight="1" x14ac:dyDescent="0.65"/>
    <row r="804" ht="15.75" customHeight="1" x14ac:dyDescent="0.65"/>
    <row r="805" ht="15.75" customHeight="1" x14ac:dyDescent="0.65"/>
    <row r="806" ht="15.75" customHeight="1" x14ac:dyDescent="0.65"/>
    <row r="807" ht="15.75" customHeight="1" x14ac:dyDescent="0.65"/>
    <row r="808" ht="15.75" customHeight="1" x14ac:dyDescent="0.65"/>
    <row r="809" ht="15.75" customHeight="1" x14ac:dyDescent="0.65"/>
    <row r="810" ht="15.75" customHeight="1" x14ac:dyDescent="0.65"/>
    <row r="811" ht="15.75" customHeight="1" x14ac:dyDescent="0.65"/>
    <row r="812" ht="15.75" customHeight="1" x14ac:dyDescent="0.65"/>
    <row r="813" ht="15.75" customHeight="1" x14ac:dyDescent="0.65"/>
    <row r="814" ht="15.75" customHeight="1" x14ac:dyDescent="0.65"/>
    <row r="815" ht="15.75" customHeight="1" x14ac:dyDescent="0.65"/>
    <row r="816" ht="15.75" customHeight="1" x14ac:dyDescent="0.65"/>
    <row r="817" ht="15.75" customHeight="1" x14ac:dyDescent="0.65"/>
    <row r="818" ht="15.75" customHeight="1" x14ac:dyDescent="0.65"/>
    <row r="819" ht="15.75" customHeight="1" x14ac:dyDescent="0.65"/>
    <row r="820" ht="15.75" customHeight="1" x14ac:dyDescent="0.65"/>
    <row r="821" ht="15.75" customHeight="1" x14ac:dyDescent="0.65"/>
    <row r="822" ht="15.75" customHeight="1" x14ac:dyDescent="0.65"/>
    <row r="823" ht="15.75" customHeight="1" x14ac:dyDescent="0.65"/>
    <row r="824" ht="15.75" customHeight="1" x14ac:dyDescent="0.65"/>
    <row r="825" ht="15.75" customHeight="1" x14ac:dyDescent="0.65"/>
    <row r="826" ht="15.75" customHeight="1" x14ac:dyDescent="0.65"/>
    <row r="827" ht="15.75" customHeight="1" x14ac:dyDescent="0.65"/>
    <row r="828" ht="15.75" customHeight="1" x14ac:dyDescent="0.65"/>
    <row r="829" ht="15.75" customHeight="1" x14ac:dyDescent="0.65"/>
    <row r="830" ht="15.75" customHeight="1" x14ac:dyDescent="0.65"/>
    <row r="831" ht="15.75" customHeight="1" x14ac:dyDescent="0.65"/>
    <row r="832" ht="15.75" customHeight="1" x14ac:dyDescent="0.65"/>
    <row r="833" ht="15.75" customHeight="1" x14ac:dyDescent="0.65"/>
    <row r="834" ht="15.75" customHeight="1" x14ac:dyDescent="0.65"/>
    <row r="835" ht="15.75" customHeight="1" x14ac:dyDescent="0.65"/>
    <row r="836" ht="15.75" customHeight="1" x14ac:dyDescent="0.65"/>
    <row r="837" ht="15.75" customHeight="1" x14ac:dyDescent="0.65"/>
    <row r="838" ht="15.75" customHeight="1" x14ac:dyDescent="0.65"/>
    <row r="839" ht="15.75" customHeight="1" x14ac:dyDescent="0.65"/>
    <row r="840" ht="15.75" customHeight="1" x14ac:dyDescent="0.65"/>
    <row r="841" ht="15.75" customHeight="1" x14ac:dyDescent="0.65"/>
    <row r="842" ht="15.75" customHeight="1" x14ac:dyDescent="0.65"/>
    <row r="843" ht="15.75" customHeight="1" x14ac:dyDescent="0.65"/>
    <row r="844" ht="15.75" customHeight="1" x14ac:dyDescent="0.65"/>
    <row r="845" ht="15.75" customHeight="1" x14ac:dyDescent="0.65"/>
    <row r="846" ht="15.75" customHeight="1" x14ac:dyDescent="0.65"/>
    <row r="847" ht="15.75" customHeight="1" x14ac:dyDescent="0.65"/>
    <row r="848" ht="15.75" customHeight="1" x14ac:dyDescent="0.65"/>
    <row r="849" ht="15.75" customHeight="1" x14ac:dyDescent="0.65"/>
    <row r="850" ht="15.75" customHeight="1" x14ac:dyDescent="0.65"/>
    <row r="851" ht="15.75" customHeight="1" x14ac:dyDescent="0.65"/>
    <row r="852" ht="15.75" customHeight="1" x14ac:dyDescent="0.65"/>
    <row r="853" ht="15.75" customHeight="1" x14ac:dyDescent="0.65"/>
    <row r="854" ht="15.75" customHeight="1" x14ac:dyDescent="0.65"/>
    <row r="855" ht="15.75" customHeight="1" x14ac:dyDescent="0.65"/>
    <row r="856" ht="15.75" customHeight="1" x14ac:dyDescent="0.65"/>
    <row r="857" ht="15.75" customHeight="1" x14ac:dyDescent="0.65"/>
    <row r="858" ht="15.75" customHeight="1" x14ac:dyDescent="0.65"/>
    <row r="859" ht="15.75" customHeight="1" x14ac:dyDescent="0.65"/>
    <row r="860" ht="15.75" customHeight="1" x14ac:dyDescent="0.65"/>
    <row r="861" ht="15.75" customHeight="1" x14ac:dyDescent="0.65"/>
    <row r="862" ht="15.75" customHeight="1" x14ac:dyDescent="0.65"/>
    <row r="863" ht="15.75" customHeight="1" x14ac:dyDescent="0.65"/>
    <row r="864" ht="15.75" customHeight="1" x14ac:dyDescent="0.65"/>
    <row r="865" ht="15.75" customHeight="1" x14ac:dyDescent="0.65"/>
    <row r="866" ht="15.75" customHeight="1" x14ac:dyDescent="0.65"/>
    <row r="867" ht="15.75" customHeight="1" x14ac:dyDescent="0.65"/>
    <row r="868" ht="15.75" customHeight="1" x14ac:dyDescent="0.65"/>
    <row r="869" ht="15.75" customHeight="1" x14ac:dyDescent="0.65"/>
    <row r="870" ht="15.75" customHeight="1" x14ac:dyDescent="0.65"/>
    <row r="871" ht="15.75" customHeight="1" x14ac:dyDescent="0.65"/>
    <row r="872" ht="15.75" customHeight="1" x14ac:dyDescent="0.65"/>
    <row r="873" ht="15.75" customHeight="1" x14ac:dyDescent="0.65"/>
    <row r="874" ht="15.75" customHeight="1" x14ac:dyDescent="0.65"/>
    <row r="875" ht="15.75" customHeight="1" x14ac:dyDescent="0.65"/>
    <row r="876" ht="15.75" customHeight="1" x14ac:dyDescent="0.65"/>
    <row r="877" ht="15.75" customHeight="1" x14ac:dyDescent="0.65"/>
    <row r="878" ht="15.75" customHeight="1" x14ac:dyDescent="0.65"/>
    <row r="879" ht="15.75" customHeight="1" x14ac:dyDescent="0.65"/>
    <row r="880" ht="15.75" customHeight="1" x14ac:dyDescent="0.65"/>
    <row r="881" ht="15.75" customHeight="1" x14ac:dyDescent="0.65"/>
    <row r="882" ht="15.75" customHeight="1" x14ac:dyDescent="0.65"/>
    <row r="883" ht="15.75" customHeight="1" x14ac:dyDescent="0.65"/>
    <row r="884" ht="15.75" customHeight="1" x14ac:dyDescent="0.65"/>
    <row r="885" ht="15.75" customHeight="1" x14ac:dyDescent="0.65"/>
    <row r="886" ht="15.75" customHeight="1" x14ac:dyDescent="0.65"/>
    <row r="887" ht="15.75" customHeight="1" x14ac:dyDescent="0.65"/>
    <row r="888" ht="15.75" customHeight="1" x14ac:dyDescent="0.65"/>
    <row r="889" ht="15.75" customHeight="1" x14ac:dyDescent="0.65"/>
    <row r="890" ht="15.75" customHeight="1" x14ac:dyDescent="0.65"/>
    <row r="891" ht="15.75" customHeight="1" x14ac:dyDescent="0.65"/>
    <row r="892" ht="15.75" customHeight="1" x14ac:dyDescent="0.65"/>
    <row r="893" ht="15.75" customHeight="1" x14ac:dyDescent="0.65"/>
    <row r="894" ht="15.75" customHeight="1" x14ac:dyDescent="0.65"/>
    <row r="895" ht="15.75" customHeight="1" x14ac:dyDescent="0.65"/>
    <row r="896" ht="15.75" customHeight="1" x14ac:dyDescent="0.65"/>
    <row r="897" ht="15.75" customHeight="1" x14ac:dyDescent="0.65"/>
    <row r="898" ht="15.75" customHeight="1" x14ac:dyDescent="0.65"/>
    <row r="899" ht="15.75" customHeight="1" x14ac:dyDescent="0.65"/>
    <row r="900" ht="15.75" customHeight="1" x14ac:dyDescent="0.65"/>
    <row r="901" ht="15.75" customHeight="1" x14ac:dyDescent="0.65"/>
    <row r="902" ht="15.75" customHeight="1" x14ac:dyDescent="0.65"/>
    <row r="903" ht="15.75" customHeight="1" x14ac:dyDescent="0.65"/>
    <row r="904" ht="15.75" customHeight="1" x14ac:dyDescent="0.65"/>
    <row r="905" ht="15.75" customHeight="1" x14ac:dyDescent="0.65"/>
    <row r="906" ht="15.75" customHeight="1" x14ac:dyDescent="0.65"/>
    <row r="907" ht="15.75" customHeight="1" x14ac:dyDescent="0.65"/>
    <row r="908" ht="15.75" customHeight="1" x14ac:dyDescent="0.65"/>
    <row r="909" ht="15.75" customHeight="1" x14ac:dyDescent="0.65"/>
    <row r="910" ht="15.75" customHeight="1" x14ac:dyDescent="0.65"/>
    <row r="911" ht="15.75" customHeight="1" x14ac:dyDescent="0.65"/>
    <row r="912" ht="15.75" customHeight="1" x14ac:dyDescent="0.65"/>
    <row r="913" ht="15.75" customHeight="1" x14ac:dyDescent="0.65"/>
    <row r="914" ht="15.75" customHeight="1" x14ac:dyDescent="0.65"/>
    <row r="915" ht="15.75" customHeight="1" x14ac:dyDescent="0.65"/>
    <row r="916" ht="15.75" customHeight="1" x14ac:dyDescent="0.65"/>
    <row r="917" ht="15.75" customHeight="1" x14ac:dyDescent="0.65"/>
    <row r="918" ht="15.75" customHeight="1" x14ac:dyDescent="0.65"/>
    <row r="919" ht="15.75" customHeight="1" x14ac:dyDescent="0.65"/>
    <row r="920" ht="15.75" customHeight="1" x14ac:dyDescent="0.65"/>
    <row r="921" ht="15.75" customHeight="1" x14ac:dyDescent="0.65"/>
    <row r="922" ht="15.75" customHeight="1" x14ac:dyDescent="0.65"/>
    <row r="923" ht="15.75" customHeight="1" x14ac:dyDescent="0.65"/>
    <row r="924" ht="15.75" customHeight="1" x14ac:dyDescent="0.65"/>
    <row r="925" ht="15.75" customHeight="1" x14ac:dyDescent="0.65"/>
    <row r="926" ht="15.75" customHeight="1" x14ac:dyDescent="0.65"/>
    <row r="927" ht="15.75" customHeight="1" x14ac:dyDescent="0.65"/>
    <row r="928" ht="15.75" customHeight="1" x14ac:dyDescent="0.65"/>
    <row r="929" ht="15.75" customHeight="1" x14ac:dyDescent="0.65"/>
    <row r="930" ht="15.75" customHeight="1" x14ac:dyDescent="0.65"/>
    <row r="931" ht="15.75" customHeight="1" x14ac:dyDescent="0.65"/>
    <row r="932" ht="15.75" customHeight="1" x14ac:dyDescent="0.65"/>
    <row r="933" ht="15.75" customHeight="1" x14ac:dyDescent="0.65"/>
    <row r="934" ht="15.75" customHeight="1" x14ac:dyDescent="0.65"/>
    <row r="935" ht="15.75" customHeight="1" x14ac:dyDescent="0.65"/>
    <row r="936" ht="15.75" customHeight="1" x14ac:dyDescent="0.65"/>
    <row r="937" ht="15.75" customHeight="1" x14ac:dyDescent="0.65"/>
    <row r="938" ht="15.75" customHeight="1" x14ac:dyDescent="0.65"/>
    <row r="939" ht="15.75" customHeight="1" x14ac:dyDescent="0.65"/>
    <row r="940" ht="15.75" customHeight="1" x14ac:dyDescent="0.65"/>
    <row r="941" ht="15.75" customHeight="1" x14ac:dyDescent="0.65"/>
    <row r="942" ht="15.75" customHeight="1" x14ac:dyDescent="0.65"/>
    <row r="943" ht="15.75" customHeight="1" x14ac:dyDescent="0.65"/>
    <row r="944" ht="15.75" customHeight="1" x14ac:dyDescent="0.65"/>
    <row r="945" ht="15.75" customHeight="1" x14ac:dyDescent="0.65"/>
    <row r="946" ht="15.75" customHeight="1" x14ac:dyDescent="0.65"/>
    <row r="947" ht="15.75" customHeight="1" x14ac:dyDescent="0.65"/>
    <row r="948" ht="15.75" customHeight="1" x14ac:dyDescent="0.65"/>
    <row r="949" ht="15.75" customHeight="1" x14ac:dyDescent="0.65"/>
    <row r="950" ht="15.75" customHeight="1" x14ac:dyDescent="0.65"/>
    <row r="951" ht="15.75" customHeight="1" x14ac:dyDescent="0.65"/>
    <row r="952" ht="15.75" customHeight="1" x14ac:dyDescent="0.65"/>
    <row r="953" ht="15.75" customHeight="1" x14ac:dyDescent="0.65"/>
    <row r="954" ht="15.75" customHeight="1" x14ac:dyDescent="0.65"/>
    <row r="955" ht="15.75" customHeight="1" x14ac:dyDescent="0.65"/>
    <row r="956" ht="15.75" customHeight="1" x14ac:dyDescent="0.65"/>
    <row r="957" ht="15.75" customHeight="1" x14ac:dyDescent="0.65"/>
    <row r="958" ht="15.75" customHeight="1" x14ac:dyDescent="0.65"/>
    <row r="959" ht="15.75" customHeight="1" x14ac:dyDescent="0.65"/>
    <row r="960" ht="15.75" customHeight="1" x14ac:dyDescent="0.65"/>
    <row r="961" ht="15.75" customHeight="1" x14ac:dyDescent="0.65"/>
    <row r="962" ht="15.75" customHeight="1" x14ac:dyDescent="0.65"/>
    <row r="963" ht="15.75" customHeight="1" x14ac:dyDescent="0.65"/>
    <row r="964" ht="15.75" customHeight="1" x14ac:dyDescent="0.65"/>
    <row r="965" ht="15.75" customHeight="1" x14ac:dyDescent="0.65"/>
    <row r="966" ht="15.75" customHeight="1" x14ac:dyDescent="0.65"/>
    <row r="967" ht="15.75" customHeight="1" x14ac:dyDescent="0.65"/>
    <row r="968" ht="15.75" customHeight="1" x14ac:dyDescent="0.65"/>
    <row r="969" ht="15.75" customHeight="1" x14ac:dyDescent="0.65"/>
    <row r="970" ht="15.75" customHeight="1" x14ac:dyDescent="0.65"/>
    <row r="971" ht="15.75" customHeight="1" x14ac:dyDescent="0.65"/>
    <row r="972" ht="15.75" customHeight="1" x14ac:dyDescent="0.65"/>
    <row r="973" ht="15.75" customHeight="1" x14ac:dyDescent="0.65"/>
    <row r="974" ht="15.75" customHeight="1" x14ac:dyDescent="0.65"/>
    <row r="975" ht="15.75" customHeight="1" x14ac:dyDescent="0.65"/>
    <row r="976" ht="15.75" customHeight="1" x14ac:dyDescent="0.65"/>
    <row r="977" ht="15.75" customHeight="1" x14ac:dyDescent="0.65"/>
    <row r="978" ht="15.75" customHeight="1" x14ac:dyDescent="0.65"/>
    <row r="979" ht="15.75" customHeight="1" x14ac:dyDescent="0.65"/>
    <row r="980" ht="15.75" customHeight="1" x14ac:dyDescent="0.65"/>
    <row r="981" ht="15.75" customHeight="1" x14ac:dyDescent="0.65"/>
    <row r="982" ht="15.75" customHeight="1" x14ac:dyDescent="0.65"/>
    <row r="983" ht="15.75" customHeight="1" x14ac:dyDescent="0.65"/>
    <row r="984" ht="15.75" customHeight="1" x14ac:dyDescent="0.65"/>
    <row r="985" ht="15.75" customHeight="1" x14ac:dyDescent="0.65"/>
    <row r="986" ht="15.75" customHeight="1" x14ac:dyDescent="0.65"/>
    <row r="987" ht="15.75" customHeight="1" x14ac:dyDescent="0.65"/>
    <row r="988" ht="15.75" customHeight="1" x14ac:dyDescent="0.65"/>
    <row r="989" ht="15.75" customHeight="1" x14ac:dyDescent="0.65"/>
    <row r="990" ht="15.75" customHeight="1" x14ac:dyDescent="0.65"/>
    <row r="991" ht="15.75" customHeight="1" x14ac:dyDescent="0.65"/>
    <row r="992" ht="15.75" customHeight="1" x14ac:dyDescent="0.65"/>
    <row r="993" ht="15.75" customHeight="1" x14ac:dyDescent="0.65"/>
    <row r="994" ht="15.75" customHeight="1" x14ac:dyDescent="0.65"/>
    <row r="995" ht="15.75" customHeight="1" x14ac:dyDescent="0.65"/>
    <row r="996" ht="15.75" customHeight="1" x14ac:dyDescent="0.65"/>
    <row r="997" ht="15.75" customHeight="1" x14ac:dyDescent="0.65"/>
    <row r="998" ht="15.75" customHeight="1" x14ac:dyDescent="0.65"/>
    <row r="999" ht="15.75" customHeight="1" x14ac:dyDescent="0.65"/>
    <row r="1000" ht="15.75" customHeight="1" x14ac:dyDescent="0.65"/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E3131-58B4-4490-BBBD-7F1C79BC2A36}">
  <dimension ref="A1:C1000"/>
  <sheetViews>
    <sheetView workbookViewId="0"/>
  </sheetViews>
  <sheetFormatPr defaultColWidth="14.40625" defaultRowHeight="15" customHeight="1" x14ac:dyDescent="0.65"/>
  <cols>
    <col min="1" max="1" width="8.7265625" style="28" customWidth="1"/>
    <col min="2" max="2" width="13.26953125" style="28" customWidth="1"/>
    <col min="3" max="26" width="8.7265625" style="28" customWidth="1"/>
    <col min="27" max="16384" width="14.40625" style="28"/>
  </cols>
  <sheetData>
    <row r="1" spans="1:3" ht="16" x14ac:dyDescent="0.8">
      <c r="A1" s="45" t="str">
        <f>About!B2</f>
        <v>NM</v>
      </c>
      <c r="B1" s="32">
        <f>SUMIFS(C3:C53,A3:A53,A1)</f>
        <v>4860000</v>
      </c>
    </row>
    <row r="3" spans="1:3" ht="16" x14ac:dyDescent="0.8">
      <c r="A3" s="45" t="s">
        <v>100</v>
      </c>
      <c r="B3" s="32" t="s">
        <v>216</v>
      </c>
      <c r="C3" s="32" t="s">
        <v>217</v>
      </c>
    </row>
    <row r="4" spans="1:3" ht="16" x14ac:dyDescent="0.8">
      <c r="A4" s="45" t="s">
        <v>102</v>
      </c>
      <c r="B4" s="32">
        <v>0</v>
      </c>
      <c r="C4" s="47">
        <f t="shared" ref="C4:C53" si="0">B4*1000</f>
        <v>0</v>
      </c>
    </row>
    <row r="5" spans="1:3" ht="16" x14ac:dyDescent="0.8">
      <c r="A5" s="45" t="s">
        <v>104</v>
      </c>
      <c r="B5" s="32">
        <v>0</v>
      </c>
      <c r="C5" s="47">
        <f t="shared" si="0"/>
        <v>0</v>
      </c>
    </row>
    <row r="6" spans="1:3" ht="16" x14ac:dyDescent="0.8">
      <c r="A6" s="45" t="s">
        <v>106</v>
      </c>
      <c r="B6" s="32">
        <v>3528</v>
      </c>
      <c r="C6" s="47">
        <f t="shared" si="0"/>
        <v>3528000</v>
      </c>
    </row>
    <row r="7" spans="1:3" ht="16" x14ac:dyDescent="0.8">
      <c r="A7" s="45" t="s">
        <v>108</v>
      </c>
      <c r="B7" s="32">
        <v>0</v>
      </c>
      <c r="C7" s="47">
        <f t="shared" si="0"/>
        <v>0</v>
      </c>
    </row>
    <row r="8" spans="1:3" ht="16" x14ac:dyDescent="0.8">
      <c r="A8" s="45" t="s">
        <v>110</v>
      </c>
      <c r="B8" s="32">
        <v>2726</v>
      </c>
      <c r="C8" s="47">
        <f t="shared" si="0"/>
        <v>2726000</v>
      </c>
    </row>
    <row r="9" spans="1:3" ht="16" x14ac:dyDescent="0.8">
      <c r="A9" s="45" t="s">
        <v>112</v>
      </c>
      <c r="B9" s="32">
        <v>3098</v>
      </c>
      <c r="C9" s="47">
        <f t="shared" si="0"/>
        <v>3098000</v>
      </c>
    </row>
    <row r="10" spans="1:3" ht="16" x14ac:dyDescent="0.8">
      <c r="A10" s="45" t="s">
        <v>114</v>
      </c>
      <c r="B10" s="32">
        <v>0</v>
      </c>
      <c r="C10" s="47">
        <f t="shared" si="0"/>
        <v>0</v>
      </c>
    </row>
    <row r="11" spans="1:3" ht="16" x14ac:dyDescent="0.8">
      <c r="A11" s="45" t="s">
        <v>116</v>
      </c>
      <c r="B11" s="32">
        <v>0</v>
      </c>
      <c r="C11" s="47">
        <f t="shared" si="0"/>
        <v>0</v>
      </c>
    </row>
    <row r="12" spans="1:3" ht="16" x14ac:dyDescent="0.8">
      <c r="A12" s="45" t="s">
        <v>118</v>
      </c>
      <c r="B12" s="32">
        <v>0</v>
      </c>
      <c r="C12" s="47">
        <f t="shared" si="0"/>
        <v>0</v>
      </c>
    </row>
    <row r="13" spans="1:3" ht="16" x14ac:dyDescent="0.8">
      <c r="A13" s="45" t="s">
        <v>120</v>
      </c>
      <c r="B13" s="32">
        <v>0</v>
      </c>
      <c r="C13" s="47">
        <f t="shared" si="0"/>
        <v>0</v>
      </c>
    </row>
    <row r="14" spans="1:3" ht="16" x14ac:dyDescent="0.8">
      <c r="A14" s="45" t="s">
        <v>122</v>
      </c>
      <c r="B14" s="32">
        <v>6</v>
      </c>
      <c r="C14" s="47">
        <f t="shared" si="0"/>
        <v>6000</v>
      </c>
    </row>
    <row r="15" spans="1:3" ht="16" x14ac:dyDescent="0.8">
      <c r="A15" s="45" t="s">
        <v>124</v>
      </c>
      <c r="B15" s="32">
        <v>1267</v>
      </c>
      <c r="C15" s="47">
        <f t="shared" si="0"/>
        <v>1267000</v>
      </c>
    </row>
    <row r="16" spans="1:3" ht="16" x14ac:dyDescent="0.8">
      <c r="A16" s="45" t="s">
        <v>126</v>
      </c>
      <c r="B16" s="32">
        <v>0</v>
      </c>
      <c r="C16" s="47">
        <f t="shared" si="0"/>
        <v>0</v>
      </c>
    </row>
    <row r="17" spans="1:3" ht="16" x14ac:dyDescent="0.8">
      <c r="A17" s="45" t="s">
        <v>128</v>
      </c>
      <c r="B17" s="32">
        <v>0</v>
      </c>
      <c r="C17" s="47">
        <f t="shared" si="0"/>
        <v>0</v>
      </c>
    </row>
    <row r="18" spans="1:3" ht="16" x14ac:dyDescent="0.8">
      <c r="A18" s="45" t="s">
        <v>130</v>
      </c>
      <c r="B18" s="32">
        <v>0</v>
      </c>
      <c r="C18" s="47">
        <f t="shared" si="0"/>
        <v>0</v>
      </c>
    </row>
    <row r="19" spans="1:3" ht="16" x14ac:dyDescent="0.8">
      <c r="A19" s="45" t="s">
        <v>132</v>
      </c>
      <c r="B19" s="32">
        <v>2885</v>
      </c>
      <c r="C19" s="47">
        <f t="shared" si="0"/>
        <v>2885000</v>
      </c>
    </row>
    <row r="20" spans="1:3" ht="16" x14ac:dyDescent="0.8">
      <c r="A20" s="45" t="s">
        <v>134</v>
      </c>
      <c r="B20" s="32">
        <v>0</v>
      </c>
      <c r="C20" s="47">
        <f t="shared" si="0"/>
        <v>0</v>
      </c>
    </row>
    <row r="21" spans="1:3" ht="15.75" customHeight="1" x14ac:dyDescent="0.8">
      <c r="A21" s="45" t="s">
        <v>136</v>
      </c>
      <c r="B21" s="32">
        <v>0</v>
      </c>
      <c r="C21" s="47">
        <f t="shared" si="0"/>
        <v>0</v>
      </c>
    </row>
    <row r="22" spans="1:3" ht="15.75" customHeight="1" x14ac:dyDescent="0.8">
      <c r="A22" s="45" t="s">
        <v>138</v>
      </c>
      <c r="B22" s="32">
        <v>0</v>
      </c>
      <c r="C22" s="47">
        <f t="shared" si="0"/>
        <v>0</v>
      </c>
    </row>
    <row r="23" spans="1:3" ht="15.75" customHeight="1" x14ac:dyDescent="0.8">
      <c r="A23" s="45" t="s">
        <v>140</v>
      </c>
      <c r="B23" s="32">
        <v>0</v>
      </c>
      <c r="C23" s="47">
        <f t="shared" si="0"/>
        <v>0</v>
      </c>
    </row>
    <row r="24" spans="1:3" ht="15.75" customHeight="1" x14ac:dyDescent="0.8">
      <c r="A24" s="45" t="s">
        <v>142</v>
      </c>
      <c r="B24" s="32">
        <v>0</v>
      </c>
      <c r="C24" s="47">
        <f t="shared" si="0"/>
        <v>0</v>
      </c>
    </row>
    <row r="25" spans="1:3" ht="15.75" customHeight="1" x14ac:dyDescent="0.8">
      <c r="A25" s="45" t="s">
        <v>144</v>
      </c>
      <c r="B25" s="32">
        <v>0</v>
      </c>
      <c r="C25" s="47">
        <f t="shared" si="0"/>
        <v>0</v>
      </c>
    </row>
    <row r="26" spans="1:3" ht="15.75" customHeight="1" x14ac:dyDescent="0.8">
      <c r="A26" s="45" t="s">
        <v>145</v>
      </c>
      <c r="B26" s="32">
        <v>0</v>
      </c>
      <c r="C26" s="47">
        <f t="shared" si="0"/>
        <v>0</v>
      </c>
    </row>
    <row r="27" spans="1:3" ht="15.75" customHeight="1" x14ac:dyDescent="0.8">
      <c r="A27" s="45" t="s">
        <v>147</v>
      </c>
      <c r="B27" s="32">
        <v>0</v>
      </c>
      <c r="C27" s="47">
        <f t="shared" si="0"/>
        <v>0</v>
      </c>
    </row>
    <row r="28" spans="1:3" ht="15.75" customHeight="1" x14ac:dyDescent="0.8">
      <c r="A28" s="45" t="s">
        <v>149</v>
      </c>
      <c r="B28" s="32">
        <v>0</v>
      </c>
      <c r="C28" s="47">
        <f t="shared" si="0"/>
        <v>0</v>
      </c>
    </row>
    <row r="29" spans="1:3" ht="15.75" customHeight="1" x14ac:dyDescent="0.8">
      <c r="A29" s="45" t="s">
        <v>151</v>
      </c>
      <c r="B29" s="32">
        <v>557</v>
      </c>
      <c r="C29" s="47">
        <f t="shared" si="0"/>
        <v>557000</v>
      </c>
    </row>
    <row r="30" spans="1:3" ht="15.75" customHeight="1" x14ac:dyDescent="0.8">
      <c r="A30" s="45" t="s">
        <v>153</v>
      </c>
      <c r="B30" s="32">
        <v>1753</v>
      </c>
      <c r="C30" s="47">
        <f t="shared" si="0"/>
        <v>1753000</v>
      </c>
    </row>
    <row r="31" spans="1:3" ht="15.75" customHeight="1" x14ac:dyDescent="0.8">
      <c r="A31" s="45" t="s">
        <v>155</v>
      </c>
      <c r="B31" s="32">
        <v>2558</v>
      </c>
      <c r="C31" s="47">
        <f t="shared" si="0"/>
        <v>2558000</v>
      </c>
    </row>
    <row r="32" spans="1:3" ht="15.75" customHeight="1" x14ac:dyDescent="0.8">
      <c r="A32" s="45" t="s">
        <v>157</v>
      </c>
      <c r="B32" s="32">
        <v>0</v>
      </c>
      <c r="C32" s="47">
        <f t="shared" si="0"/>
        <v>0</v>
      </c>
    </row>
    <row r="33" spans="1:3" ht="15.75" customHeight="1" x14ac:dyDescent="0.8">
      <c r="A33" s="45" t="s">
        <v>159</v>
      </c>
      <c r="B33" s="32">
        <v>0</v>
      </c>
      <c r="C33" s="47">
        <f t="shared" si="0"/>
        <v>0</v>
      </c>
    </row>
    <row r="34" spans="1:3" ht="15.75" customHeight="1" x14ac:dyDescent="0.8">
      <c r="A34" s="45" t="s">
        <v>161</v>
      </c>
      <c r="B34" s="32">
        <v>4860</v>
      </c>
      <c r="C34" s="47">
        <f t="shared" si="0"/>
        <v>4860000</v>
      </c>
    </row>
    <row r="35" spans="1:3" ht="15.75" customHeight="1" x14ac:dyDescent="0.8">
      <c r="A35" s="45" t="s">
        <v>163</v>
      </c>
      <c r="B35" s="32">
        <v>0</v>
      </c>
      <c r="C35" s="47">
        <f t="shared" si="0"/>
        <v>0</v>
      </c>
    </row>
    <row r="36" spans="1:3" ht="15.75" customHeight="1" x14ac:dyDescent="0.8">
      <c r="A36" s="45" t="s">
        <v>165</v>
      </c>
      <c r="B36" s="32">
        <v>0</v>
      </c>
      <c r="C36" s="47">
        <f t="shared" si="0"/>
        <v>0</v>
      </c>
    </row>
    <row r="37" spans="1:3" ht="15.75" customHeight="1" x14ac:dyDescent="0.8">
      <c r="A37" s="45" t="s">
        <v>167</v>
      </c>
      <c r="B37" s="32">
        <v>13</v>
      </c>
      <c r="C37" s="47">
        <f t="shared" si="0"/>
        <v>13000</v>
      </c>
    </row>
    <row r="38" spans="1:3" ht="15.75" customHeight="1" x14ac:dyDescent="0.8">
      <c r="A38" s="45" t="s">
        <v>169</v>
      </c>
      <c r="B38" s="32">
        <v>0</v>
      </c>
      <c r="C38" s="47">
        <f t="shared" si="0"/>
        <v>0</v>
      </c>
    </row>
    <row r="39" spans="1:3" ht="15.75" customHeight="1" x14ac:dyDescent="0.8">
      <c r="A39" s="45" t="s">
        <v>171</v>
      </c>
      <c r="B39" s="32">
        <v>1813</v>
      </c>
      <c r="C39" s="47">
        <f t="shared" si="0"/>
        <v>1813000</v>
      </c>
    </row>
    <row r="40" spans="1:3" ht="15.75" customHeight="1" x14ac:dyDescent="0.8">
      <c r="A40" s="45" t="s">
        <v>173</v>
      </c>
      <c r="B40" s="32">
        <v>1017</v>
      </c>
      <c r="C40" s="47">
        <f t="shared" si="0"/>
        <v>1017000</v>
      </c>
    </row>
    <row r="41" spans="1:3" ht="15.75" customHeight="1" x14ac:dyDescent="0.8">
      <c r="A41" s="45" t="s">
        <v>175</v>
      </c>
      <c r="B41" s="32">
        <v>0</v>
      </c>
      <c r="C41" s="47">
        <f t="shared" si="0"/>
        <v>0</v>
      </c>
    </row>
    <row r="42" spans="1:3" ht="15.75" customHeight="1" x14ac:dyDescent="0.8">
      <c r="A42" s="45" t="s">
        <v>177</v>
      </c>
      <c r="B42" s="32">
        <v>0</v>
      </c>
      <c r="C42" s="47">
        <f t="shared" si="0"/>
        <v>0</v>
      </c>
    </row>
    <row r="43" spans="1:3" ht="15.75" customHeight="1" x14ac:dyDescent="0.8">
      <c r="A43" s="45" t="s">
        <v>179</v>
      </c>
      <c r="B43" s="32">
        <v>0</v>
      </c>
      <c r="C43" s="47">
        <f t="shared" si="0"/>
        <v>0</v>
      </c>
    </row>
    <row r="44" spans="1:3" ht="15.75" customHeight="1" x14ac:dyDescent="0.8">
      <c r="A44" s="45" t="s">
        <v>181</v>
      </c>
      <c r="B44" s="32">
        <v>590</v>
      </c>
      <c r="C44" s="47">
        <f t="shared" si="0"/>
        <v>590000</v>
      </c>
    </row>
    <row r="45" spans="1:3" ht="15.75" customHeight="1" x14ac:dyDescent="0.8">
      <c r="A45" s="45" t="s">
        <v>183</v>
      </c>
      <c r="B45" s="32">
        <v>0</v>
      </c>
      <c r="C45" s="47">
        <f t="shared" si="0"/>
        <v>0</v>
      </c>
    </row>
    <row r="46" spans="1:3" ht="15.75" customHeight="1" x14ac:dyDescent="0.8">
      <c r="A46" s="45" t="s">
        <v>185</v>
      </c>
      <c r="B46" s="32">
        <v>7743</v>
      </c>
      <c r="C46" s="47">
        <f t="shared" si="0"/>
        <v>7743000</v>
      </c>
    </row>
    <row r="47" spans="1:3" ht="15.75" customHeight="1" x14ac:dyDescent="0.8">
      <c r="A47" s="45" t="s">
        <v>187</v>
      </c>
      <c r="B47" s="32">
        <v>1638</v>
      </c>
      <c r="C47" s="47">
        <f t="shared" si="0"/>
        <v>1638000</v>
      </c>
    </row>
    <row r="48" spans="1:3" ht="15.75" customHeight="1" x14ac:dyDescent="0.8">
      <c r="A48" s="45" t="s">
        <v>189</v>
      </c>
      <c r="B48" s="32">
        <v>0</v>
      </c>
      <c r="C48" s="47">
        <f t="shared" si="0"/>
        <v>0</v>
      </c>
    </row>
    <row r="49" spans="1:3" ht="15.75" customHeight="1" x14ac:dyDescent="0.8">
      <c r="A49" s="45" t="s">
        <v>191</v>
      </c>
      <c r="B49" s="32">
        <v>0</v>
      </c>
      <c r="C49" s="47">
        <f t="shared" si="0"/>
        <v>0</v>
      </c>
    </row>
    <row r="50" spans="1:3" ht="15.75" customHeight="1" x14ac:dyDescent="0.8">
      <c r="A50" s="45" t="s">
        <v>193</v>
      </c>
      <c r="B50" s="32">
        <v>59</v>
      </c>
      <c r="C50" s="47">
        <f t="shared" si="0"/>
        <v>59000</v>
      </c>
    </row>
    <row r="51" spans="1:3" ht="15.75" customHeight="1" x14ac:dyDescent="0.8">
      <c r="A51" s="45" t="s">
        <v>195</v>
      </c>
      <c r="B51" s="32">
        <v>0</v>
      </c>
      <c r="C51" s="47">
        <f t="shared" si="0"/>
        <v>0</v>
      </c>
    </row>
    <row r="52" spans="1:3" ht="15.75" customHeight="1" x14ac:dyDescent="0.8">
      <c r="A52" s="45" t="s">
        <v>197</v>
      </c>
      <c r="B52" s="32">
        <v>0</v>
      </c>
      <c r="C52" s="47">
        <f t="shared" si="0"/>
        <v>0</v>
      </c>
    </row>
    <row r="53" spans="1:3" ht="15.75" customHeight="1" x14ac:dyDescent="0.8">
      <c r="A53" s="45" t="s">
        <v>199</v>
      </c>
      <c r="B53" s="32">
        <v>1956</v>
      </c>
      <c r="C53" s="47">
        <f t="shared" si="0"/>
        <v>1956000</v>
      </c>
    </row>
    <row r="54" spans="1:3" ht="15.75" customHeight="1" x14ac:dyDescent="0.8">
      <c r="A54" s="50" t="s">
        <v>215</v>
      </c>
    </row>
    <row r="55" spans="1:3" ht="15.75" customHeight="1" x14ac:dyDescent="0.65"/>
    <row r="56" spans="1:3" ht="15.75" customHeight="1" x14ac:dyDescent="0.65"/>
    <row r="57" spans="1:3" ht="15.75" customHeight="1" x14ac:dyDescent="0.65"/>
    <row r="58" spans="1:3" ht="15.75" customHeight="1" x14ac:dyDescent="0.65"/>
    <row r="59" spans="1:3" ht="15.75" customHeight="1" x14ac:dyDescent="0.65"/>
    <row r="60" spans="1:3" ht="15.75" customHeight="1" x14ac:dyDescent="0.65"/>
    <row r="61" spans="1:3" ht="15.75" customHeight="1" x14ac:dyDescent="0.65"/>
    <row r="62" spans="1:3" ht="15.75" customHeight="1" x14ac:dyDescent="0.65"/>
    <row r="63" spans="1:3" ht="15.75" customHeight="1" x14ac:dyDescent="0.65"/>
    <row r="64" spans="1:3" ht="15.75" customHeight="1" x14ac:dyDescent="0.65"/>
    <row r="65" ht="15.75" customHeight="1" x14ac:dyDescent="0.65"/>
    <row r="66" ht="15.75" customHeight="1" x14ac:dyDescent="0.65"/>
    <row r="67" ht="15.75" customHeight="1" x14ac:dyDescent="0.65"/>
    <row r="68" ht="15.75" customHeight="1" x14ac:dyDescent="0.65"/>
    <row r="69" ht="15.75" customHeight="1" x14ac:dyDescent="0.65"/>
    <row r="70" ht="15.75" customHeight="1" x14ac:dyDescent="0.65"/>
    <row r="71" ht="15.75" customHeight="1" x14ac:dyDescent="0.65"/>
    <row r="72" ht="15.75" customHeight="1" x14ac:dyDescent="0.65"/>
    <row r="73" ht="15.75" customHeight="1" x14ac:dyDescent="0.65"/>
    <row r="74" ht="15.75" customHeight="1" x14ac:dyDescent="0.65"/>
    <row r="75" ht="15.75" customHeight="1" x14ac:dyDescent="0.65"/>
    <row r="76" ht="15.75" customHeight="1" x14ac:dyDescent="0.65"/>
    <row r="77" ht="15.75" customHeight="1" x14ac:dyDescent="0.65"/>
    <row r="78" ht="15.75" customHeight="1" x14ac:dyDescent="0.65"/>
    <row r="79" ht="15.75" customHeight="1" x14ac:dyDescent="0.65"/>
    <row r="80" ht="15.75" customHeight="1" x14ac:dyDescent="0.65"/>
    <row r="81" ht="15.75" customHeight="1" x14ac:dyDescent="0.65"/>
    <row r="82" ht="15.75" customHeight="1" x14ac:dyDescent="0.65"/>
    <row r="83" ht="15.75" customHeight="1" x14ac:dyDescent="0.65"/>
    <row r="84" ht="15.75" customHeight="1" x14ac:dyDescent="0.65"/>
    <row r="85" ht="15.75" customHeight="1" x14ac:dyDescent="0.65"/>
    <row r="86" ht="15.75" customHeight="1" x14ac:dyDescent="0.65"/>
    <row r="87" ht="15.75" customHeight="1" x14ac:dyDescent="0.65"/>
    <row r="88" ht="15.75" customHeight="1" x14ac:dyDescent="0.65"/>
    <row r="89" ht="15.75" customHeight="1" x14ac:dyDescent="0.65"/>
    <row r="90" ht="15.75" customHeight="1" x14ac:dyDescent="0.65"/>
    <row r="91" ht="15.75" customHeight="1" x14ac:dyDescent="0.65"/>
    <row r="92" ht="15.75" customHeight="1" x14ac:dyDescent="0.65"/>
    <row r="93" ht="15.75" customHeight="1" x14ac:dyDescent="0.65"/>
    <row r="94" ht="15.75" customHeight="1" x14ac:dyDescent="0.65"/>
    <row r="95" ht="15.75" customHeight="1" x14ac:dyDescent="0.65"/>
    <row r="96" ht="15.75" customHeight="1" x14ac:dyDescent="0.65"/>
    <row r="97" ht="15.75" customHeight="1" x14ac:dyDescent="0.65"/>
    <row r="98" ht="15.75" customHeight="1" x14ac:dyDescent="0.65"/>
    <row r="99" ht="15.75" customHeight="1" x14ac:dyDescent="0.65"/>
    <row r="100" ht="15.75" customHeight="1" x14ac:dyDescent="0.65"/>
    <row r="101" ht="15.75" customHeight="1" x14ac:dyDescent="0.65"/>
    <row r="102" ht="15.75" customHeight="1" x14ac:dyDescent="0.65"/>
    <row r="103" ht="15.75" customHeight="1" x14ac:dyDescent="0.65"/>
    <row r="104" ht="15.75" customHeight="1" x14ac:dyDescent="0.65"/>
    <row r="105" ht="15.75" customHeight="1" x14ac:dyDescent="0.65"/>
    <row r="106" ht="15.75" customHeight="1" x14ac:dyDescent="0.65"/>
    <row r="107" ht="15.75" customHeight="1" x14ac:dyDescent="0.65"/>
    <row r="108" ht="15.75" customHeight="1" x14ac:dyDescent="0.65"/>
    <row r="109" ht="15.75" customHeight="1" x14ac:dyDescent="0.65"/>
    <row r="110" ht="15.75" customHeight="1" x14ac:dyDescent="0.65"/>
    <row r="111" ht="15.75" customHeight="1" x14ac:dyDescent="0.65"/>
    <row r="112" ht="15.75" customHeight="1" x14ac:dyDescent="0.65"/>
    <row r="113" ht="15.75" customHeight="1" x14ac:dyDescent="0.65"/>
    <row r="114" ht="15.75" customHeight="1" x14ac:dyDescent="0.65"/>
    <row r="115" ht="15.75" customHeight="1" x14ac:dyDescent="0.65"/>
    <row r="116" ht="15.75" customHeight="1" x14ac:dyDescent="0.65"/>
    <row r="117" ht="15.75" customHeight="1" x14ac:dyDescent="0.65"/>
    <row r="118" ht="15.75" customHeight="1" x14ac:dyDescent="0.65"/>
    <row r="119" ht="15.75" customHeight="1" x14ac:dyDescent="0.65"/>
    <row r="120" ht="15.75" customHeight="1" x14ac:dyDescent="0.65"/>
    <row r="121" ht="15.75" customHeight="1" x14ac:dyDescent="0.65"/>
    <row r="122" ht="15.75" customHeight="1" x14ac:dyDescent="0.65"/>
    <row r="123" ht="15.75" customHeight="1" x14ac:dyDescent="0.65"/>
    <row r="124" ht="15.75" customHeight="1" x14ac:dyDescent="0.65"/>
    <row r="125" ht="15.75" customHeight="1" x14ac:dyDescent="0.65"/>
    <row r="126" ht="15.75" customHeight="1" x14ac:dyDescent="0.65"/>
    <row r="127" ht="15.75" customHeight="1" x14ac:dyDescent="0.65"/>
    <row r="128" ht="15.75" customHeight="1" x14ac:dyDescent="0.65"/>
    <row r="129" ht="15.75" customHeight="1" x14ac:dyDescent="0.65"/>
    <row r="130" ht="15.75" customHeight="1" x14ac:dyDescent="0.65"/>
    <row r="131" ht="15.75" customHeight="1" x14ac:dyDescent="0.65"/>
    <row r="132" ht="15.75" customHeight="1" x14ac:dyDescent="0.65"/>
    <row r="133" ht="15.75" customHeight="1" x14ac:dyDescent="0.65"/>
    <row r="134" ht="15.75" customHeight="1" x14ac:dyDescent="0.65"/>
    <row r="135" ht="15.75" customHeight="1" x14ac:dyDescent="0.65"/>
    <row r="136" ht="15.75" customHeight="1" x14ac:dyDescent="0.65"/>
    <row r="137" ht="15.75" customHeight="1" x14ac:dyDescent="0.65"/>
    <row r="138" ht="15.75" customHeight="1" x14ac:dyDescent="0.65"/>
    <row r="139" ht="15.75" customHeight="1" x14ac:dyDescent="0.65"/>
    <row r="140" ht="15.75" customHeight="1" x14ac:dyDescent="0.65"/>
    <row r="141" ht="15.75" customHeight="1" x14ac:dyDescent="0.65"/>
    <row r="142" ht="15.75" customHeight="1" x14ac:dyDescent="0.65"/>
    <row r="143" ht="15.75" customHeight="1" x14ac:dyDescent="0.65"/>
    <row r="144" ht="15.75" customHeight="1" x14ac:dyDescent="0.65"/>
    <row r="145" ht="15.75" customHeight="1" x14ac:dyDescent="0.65"/>
    <row r="146" ht="15.75" customHeight="1" x14ac:dyDescent="0.65"/>
    <row r="147" ht="15.75" customHeight="1" x14ac:dyDescent="0.65"/>
    <row r="148" ht="15.75" customHeight="1" x14ac:dyDescent="0.65"/>
    <row r="149" ht="15.75" customHeight="1" x14ac:dyDescent="0.65"/>
    <row r="150" ht="15.75" customHeight="1" x14ac:dyDescent="0.65"/>
    <row r="151" ht="15.75" customHeight="1" x14ac:dyDescent="0.65"/>
    <row r="152" ht="15.75" customHeight="1" x14ac:dyDescent="0.65"/>
    <row r="153" ht="15.75" customHeight="1" x14ac:dyDescent="0.65"/>
    <row r="154" ht="15.75" customHeight="1" x14ac:dyDescent="0.65"/>
    <row r="155" ht="15.75" customHeight="1" x14ac:dyDescent="0.65"/>
    <row r="156" ht="15.75" customHeight="1" x14ac:dyDescent="0.65"/>
    <row r="157" ht="15.75" customHeight="1" x14ac:dyDescent="0.65"/>
    <row r="158" ht="15.75" customHeight="1" x14ac:dyDescent="0.65"/>
    <row r="159" ht="15.75" customHeight="1" x14ac:dyDescent="0.65"/>
    <row r="160" ht="15.75" customHeight="1" x14ac:dyDescent="0.65"/>
    <row r="161" ht="15.75" customHeight="1" x14ac:dyDescent="0.65"/>
    <row r="162" ht="15.75" customHeight="1" x14ac:dyDescent="0.65"/>
    <row r="163" ht="15.75" customHeight="1" x14ac:dyDescent="0.65"/>
    <row r="164" ht="15.75" customHeight="1" x14ac:dyDescent="0.65"/>
    <row r="165" ht="15.75" customHeight="1" x14ac:dyDescent="0.65"/>
    <row r="166" ht="15.75" customHeight="1" x14ac:dyDescent="0.65"/>
    <row r="167" ht="15.75" customHeight="1" x14ac:dyDescent="0.65"/>
    <row r="168" ht="15.75" customHeight="1" x14ac:dyDescent="0.65"/>
    <row r="169" ht="15.75" customHeight="1" x14ac:dyDescent="0.65"/>
    <row r="170" ht="15.75" customHeight="1" x14ac:dyDescent="0.65"/>
    <row r="171" ht="15.75" customHeight="1" x14ac:dyDescent="0.65"/>
    <row r="172" ht="15.75" customHeight="1" x14ac:dyDescent="0.65"/>
    <row r="173" ht="15.75" customHeight="1" x14ac:dyDescent="0.65"/>
    <row r="174" ht="15.75" customHeight="1" x14ac:dyDescent="0.65"/>
    <row r="175" ht="15.75" customHeight="1" x14ac:dyDescent="0.65"/>
    <row r="176" ht="15.75" customHeight="1" x14ac:dyDescent="0.65"/>
    <row r="177" ht="15.75" customHeight="1" x14ac:dyDescent="0.65"/>
    <row r="178" ht="15.75" customHeight="1" x14ac:dyDescent="0.65"/>
    <row r="179" ht="15.75" customHeight="1" x14ac:dyDescent="0.65"/>
    <row r="180" ht="15.75" customHeight="1" x14ac:dyDescent="0.65"/>
    <row r="181" ht="15.75" customHeight="1" x14ac:dyDescent="0.65"/>
    <row r="182" ht="15.75" customHeight="1" x14ac:dyDescent="0.65"/>
    <row r="183" ht="15.75" customHeight="1" x14ac:dyDescent="0.65"/>
    <row r="184" ht="15.75" customHeight="1" x14ac:dyDescent="0.65"/>
    <row r="185" ht="15.75" customHeight="1" x14ac:dyDescent="0.65"/>
    <row r="186" ht="15.75" customHeight="1" x14ac:dyDescent="0.65"/>
    <row r="187" ht="15.75" customHeight="1" x14ac:dyDescent="0.65"/>
    <row r="188" ht="15.75" customHeight="1" x14ac:dyDescent="0.65"/>
    <row r="189" ht="15.75" customHeight="1" x14ac:dyDescent="0.65"/>
    <row r="190" ht="15.75" customHeight="1" x14ac:dyDescent="0.65"/>
    <row r="191" ht="15.75" customHeight="1" x14ac:dyDescent="0.65"/>
    <row r="192" ht="15.75" customHeight="1" x14ac:dyDescent="0.65"/>
    <row r="193" ht="15.75" customHeight="1" x14ac:dyDescent="0.65"/>
    <row r="194" ht="15.75" customHeight="1" x14ac:dyDescent="0.65"/>
    <row r="195" ht="15.75" customHeight="1" x14ac:dyDescent="0.65"/>
    <row r="196" ht="15.75" customHeight="1" x14ac:dyDescent="0.65"/>
    <row r="197" ht="15.75" customHeight="1" x14ac:dyDescent="0.65"/>
    <row r="198" ht="15.75" customHeight="1" x14ac:dyDescent="0.65"/>
    <row r="199" ht="15.75" customHeight="1" x14ac:dyDescent="0.65"/>
    <row r="200" ht="15.75" customHeight="1" x14ac:dyDescent="0.65"/>
    <row r="201" ht="15.75" customHeight="1" x14ac:dyDescent="0.65"/>
    <row r="202" ht="15.75" customHeight="1" x14ac:dyDescent="0.65"/>
    <row r="203" ht="15.75" customHeight="1" x14ac:dyDescent="0.65"/>
    <row r="204" ht="15.75" customHeight="1" x14ac:dyDescent="0.65"/>
    <row r="205" ht="15.75" customHeight="1" x14ac:dyDescent="0.65"/>
    <row r="206" ht="15.75" customHeight="1" x14ac:dyDescent="0.65"/>
    <row r="207" ht="15.75" customHeight="1" x14ac:dyDescent="0.65"/>
    <row r="208" ht="15.75" customHeight="1" x14ac:dyDescent="0.65"/>
    <row r="209" ht="15.75" customHeight="1" x14ac:dyDescent="0.65"/>
    <row r="210" ht="15.75" customHeight="1" x14ac:dyDescent="0.65"/>
    <row r="211" ht="15.75" customHeight="1" x14ac:dyDescent="0.65"/>
    <row r="212" ht="15.75" customHeight="1" x14ac:dyDescent="0.65"/>
    <row r="213" ht="15.75" customHeight="1" x14ac:dyDescent="0.65"/>
    <row r="214" ht="15.75" customHeight="1" x14ac:dyDescent="0.65"/>
    <row r="215" ht="15.75" customHeight="1" x14ac:dyDescent="0.65"/>
    <row r="216" ht="15.75" customHeight="1" x14ac:dyDescent="0.65"/>
    <row r="217" ht="15.75" customHeight="1" x14ac:dyDescent="0.65"/>
    <row r="218" ht="15.75" customHeight="1" x14ac:dyDescent="0.65"/>
    <row r="219" ht="15.75" customHeight="1" x14ac:dyDescent="0.65"/>
    <row r="220" ht="15.75" customHeight="1" x14ac:dyDescent="0.65"/>
    <row r="221" ht="15.75" customHeight="1" x14ac:dyDescent="0.65"/>
    <row r="222" ht="15.75" customHeight="1" x14ac:dyDescent="0.65"/>
    <row r="223" ht="15.75" customHeight="1" x14ac:dyDescent="0.65"/>
    <row r="224" ht="15.75" customHeight="1" x14ac:dyDescent="0.65"/>
    <row r="225" ht="15.75" customHeight="1" x14ac:dyDescent="0.65"/>
    <row r="226" ht="15.75" customHeight="1" x14ac:dyDescent="0.65"/>
    <row r="227" ht="15.75" customHeight="1" x14ac:dyDescent="0.65"/>
    <row r="228" ht="15.75" customHeight="1" x14ac:dyDescent="0.65"/>
    <row r="229" ht="15.75" customHeight="1" x14ac:dyDescent="0.65"/>
    <row r="230" ht="15.75" customHeight="1" x14ac:dyDescent="0.65"/>
    <row r="231" ht="15.75" customHeight="1" x14ac:dyDescent="0.65"/>
    <row r="232" ht="15.75" customHeight="1" x14ac:dyDescent="0.65"/>
    <row r="233" ht="15.75" customHeight="1" x14ac:dyDescent="0.65"/>
    <row r="234" ht="15.75" customHeight="1" x14ac:dyDescent="0.65"/>
    <row r="235" ht="15.75" customHeight="1" x14ac:dyDescent="0.65"/>
    <row r="236" ht="15.75" customHeight="1" x14ac:dyDescent="0.65"/>
    <row r="237" ht="15.75" customHeight="1" x14ac:dyDescent="0.65"/>
    <row r="238" ht="15.75" customHeight="1" x14ac:dyDescent="0.65"/>
    <row r="239" ht="15.75" customHeight="1" x14ac:dyDescent="0.65"/>
    <row r="240" ht="15.75" customHeight="1" x14ac:dyDescent="0.65"/>
    <row r="241" ht="15.75" customHeight="1" x14ac:dyDescent="0.65"/>
    <row r="242" ht="15.75" customHeight="1" x14ac:dyDescent="0.65"/>
    <row r="243" ht="15.75" customHeight="1" x14ac:dyDescent="0.65"/>
    <row r="244" ht="15.75" customHeight="1" x14ac:dyDescent="0.65"/>
    <row r="245" ht="15.75" customHeight="1" x14ac:dyDescent="0.65"/>
    <row r="246" ht="15.75" customHeight="1" x14ac:dyDescent="0.65"/>
    <row r="247" ht="15.75" customHeight="1" x14ac:dyDescent="0.65"/>
    <row r="248" ht="15.75" customHeight="1" x14ac:dyDescent="0.65"/>
    <row r="249" ht="15.75" customHeight="1" x14ac:dyDescent="0.65"/>
    <row r="250" ht="15.75" customHeight="1" x14ac:dyDescent="0.65"/>
    <row r="251" ht="15.75" customHeight="1" x14ac:dyDescent="0.65"/>
    <row r="252" ht="15.75" customHeight="1" x14ac:dyDescent="0.65"/>
    <row r="253" ht="15.75" customHeight="1" x14ac:dyDescent="0.65"/>
    <row r="254" ht="15.75" customHeight="1" x14ac:dyDescent="0.65"/>
    <row r="255" ht="15.75" customHeight="1" x14ac:dyDescent="0.65"/>
    <row r="256" ht="15.75" customHeight="1" x14ac:dyDescent="0.65"/>
    <row r="257" ht="15.75" customHeight="1" x14ac:dyDescent="0.65"/>
    <row r="258" ht="15.75" customHeight="1" x14ac:dyDescent="0.65"/>
    <row r="259" ht="15.75" customHeight="1" x14ac:dyDescent="0.65"/>
    <row r="260" ht="15.75" customHeight="1" x14ac:dyDescent="0.65"/>
    <row r="261" ht="15.75" customHeight="1" x14ac:dyDescent="0.65"/>
    <row r="262" ht="15.75" customHeight="1" x14ac:dyDescent="0.65"/>
    <row r="263" ht="15.75" customHeight="1" x14ac:dyDescent="0.65"/>
    <row r="264" ht="15.75" customHeight="1" x14ac:dyDescent="0.65"/>
    <row r="265" ht="15.75" customHeight="1" x14ac:dyDescent="0.65"/>
    <row r="266" ht="15.75" customHeight="1" x14ac:dyDescent="0.65"/>
    <row r="267" ht="15.75" customHeight="1" x14ac:dyDescent="0.65"/>
    <row r="268" ht="15.75" customHeight="1" x14ac:dyDescent="0.65"/>
    <row r="269" ht="15.75" customHeight="1" x14ac:dyDescent="0.65"/>
    <row r="270" ht="15.75" customHeight="1" x14ac:dyDescent="0.65"/>
    <row r="271" ht="15.75" customHeight="1" x14ac:dyDescent="0.65"/>
    <row r="272" ht="15.75" customHeight="1" x14ac:dyDescent="0.65"/>
    <row r="273" ht="15.75" customHeight="1" x14ac:dyDescent="0.65"/>
    <row r="274" ht="15.75" customHeight="1" x14ac:dyDescent="0.65"/>
    <row r="275" ht="15.75" customHeight="1" x14ac:dyDescent="0.65"/>
    <row r="276" ht="15.75" customHeight="1" x14ac:dyDescent="0.65"/>
    <row r="277" ht="15.75" customHeight="1" x14ac:dyDescent="0.65"/>
    <row r="278" ht="15.75" customHeight="1" x14ac:dyDescent="0.65"/>
    <row r="279" ht="15.75" customHeight="1" x14ac:dyDescent="0.65"/>
    <row r="280" ht="15.75" customHeight="1" x14ac:dyDescent="0.65"/>
    <row r="281" ht="15.75" customHeight="1" x14ac:dyDescent="0.65"/>
    <row r="282" ht="15.75" customHeight="1" x14ac:dyDescent="0.65"/>
    <row r="283" ht="15.75" customHeight="1" x14ac:dyDescent="0.65"/>
    <row r="284" ht="15.75" customHeight="1" x14ac:dyDescent="0.65"/>
    <row r="285" ht="15.75" customHeight="1" x14ac:dyDescent="0.65"/>
    <row r="286" ht="15.75" customHeight="1" x14ac:dyDescent="0.65"/>
    <row r="287" ht="15.75" customHeight="1" x14ac:dyDescent="0.65"/>
    <row r="288" ht="15.75" customHeight="1" x14ac:dyDescent="0.65"/>
    <row r="289" ht="15.75" customHeight="1" x14ac:dyDescent="0.65"/>
    <row r="290" ht="15.75" customHeight="1" x14ac:dyDescent="0.65"/>
    <row r="291" ht="15.75" customHeight="1" x14ac:dyDescent="0.65"/>
    <row r="292" ht="15.75" customHeight="1" x14ac:dyDescent="0.65"/>
    <row r="293" ht="15.75" customHeight="1" x14ac:dyDescent="0.65"/>
    <row r="294" ht="15.75" customHeight="1" x14ac:dyDescent="0.65"/>
    <row r="295" ht="15.75" customHeight="1" x14ac:dyDescent="0.65"/>
    <row r="296" ht="15.75" customHeight="1" x14ac:dyDescent="0.65"/>
    <row r="297" ht="15.75" customHeight="1" x14ac:dyDescent="0.65"/>
    <row r="298" ht="15.75" customHeight="1" x14ac:dyDescent="0.65"/>
    <row r="299" ht="15.75" customHeight="1" x14ac:dyDescent="0.65"/>
    <row r="300" ht="15.75" customHeight="1" x14ac:dyDescent="0.65"/>
    <row r="301" ht="15.75" customHeight="1" x14ac:dyDescent="0.65"/>
    <row r="302" ht="15.75" customHeight="1" x14ac:dyDescent="0.65"/>
    <row r="303" ht="15.75" customHeight="1" x14ac:dyDescent="0.65"/>
    <row r="304" ht="15.75" customHeight="1" x14ac:dyDescent="0.65"/>
    <row r="305" ht="15.75" customHeight="1" x14ac:dyDescent="0.65"/>
    <row r="306" ht="15.75" customHeight="1" x14ac:dyDescent="0.65"/>
    <row r="307" ht="15.75" customHeight="1" x14ac:dyDescent="0.65"/>
    <row r="308" ht="15.75" customHeight="1" x14ac:dyDescent="0.65"/>
    <row r="309" ht="15.75" customHeight="1" x14ac:dyDescent="0.65"/>
    <row r="310" ht="15.75" customHeight="1" x14ac:dyDescent="0.65"/>
    <row r="311" ht="15.75" customHeight="1" x14ac:dyDescent="0.65"/>
    <row r="312" ht="15.75" customHeight="1" x14ac:dyDescent="0.65"/>
    <row r="313" ht="15.75" customHeight="1" x14ac:dyDescent="0.65"/>
    <row r="314" ht="15.75" customHeight="1" x14ac:dyDescent="0.65"/>
    <row r="315" ht="15.75" customHeight="1" x14ac:dyDescent="0.65"/>
    <row r="316" ht="15.75" customHeight="1" x14ac:dyDescent="0.65"/>
    <row r="317" ht="15.75" customHeight="1" x14ac:dyDescent="0.65"/>
    <row r="318" ht="15.75" customHeight="1" x14ac:dyDescent="0.65"/>
    <row r="319" ht="15.75" customHeight="1" x14ac:dyDescent="0.65"/>
    <row r="320" ht="15.75" customHeight="1" x14ac:dyDescent="0.65"/>
    <row r="321" ht="15.75" customHeight="1" x14ac:dyDescent="0.65"/>
    <row r="322" ht="15.75" customHeight="1" x14ac:dyDescent="0.65"/>
    <row r="323" ht="15.75" customHeight="1" x14ac:dyDescent="0.65"/>
    <row r="324" ht="15.75" customHeight="1" x14ac:dyDescent="0.65"/>
    <row r="325" ht="15.75" customHeight="1" x14ac:dyDescent="0.65"/>
    <row r="326" ht="15.75" customHeight="1" x14ac:dyDescent="0.65"/>
    <row r="327" ht="15.75" customHeight="1" x14ac:dyDescent="0.65"/>
    <row r="328" ht="15.75" customHeight="1" x14ac:dyDescent="0.65"/>
    <row r="329" ht="15.75" customHeight="1" x14ac:dyDescent="0.65"/>
    <row r="330" ht="15.75" customHeight="1" x14ac:dyDescent="0.65"/>
    <row r="331" ht="15.75" customHeight="1" x14ac:dyDescent="0.65"/>
    <row r="332" ht="15.75" customHeight="1" x14ac:dyDescent="0.65"/>
    <row r="333" ht="15.75" customHeight="1" x14ac:dyDescent="0.65"/>
    <row r="334" ht="15.75" customHeight="1" x14ac:dyDescent="0.65"/>
    <row r="335" ht="15.75" customHeight="1" x14ac:dyDescent="0.65"/>
    <row r="336" ht="15.75" customHeight="1" x14ac:dyDescent="0.65"/>
    <row r="337" ht="15.75" customHeight="1" x14ac:dyDescent="0.65"/>
    <row r="338" ht="15.75" customHeight="1" x14ac:dyDescent="0.65"/>
    <row r="339" ht="15.75" customHeight="1" x14ac:dyDescent="0.65"/>
    <row r="340" ht="15.75" customHeight="1" x14ac:dyDescent="0.65"/>
    <row r="341" ht="15.75" customHeight="1" x14ac:dyDescent="0.65"/>
    <row r="342" ht="15.75" customHeight="1" x14ac:dyDescent="0.65"/>
    <row r="343" ht="15.75" customHeight="1" x14ac:dyDescent="0.65"/>
    <row r="344" ht="15.75" customHeight="1" x14ac:dyDescent="0.65"/>
    <row r="345" ht="15.75" customHeight="1" x14ac:dyDescent="0.65"/>
    <row r="346" ht="15.75" customHeight="1" x14ac:dyDescent="0.65"/>
    <row r="347" ht="15.75" customHeight="1" x14ac:dyDescent="0.65"/>
    <row r="348" ht="15.75" customHeight="1" x14ac:dyDescent="0.65"/>
    <row r="349" ht="15.75" customHeight="1" x14ac:dyDescent="0.65"/>
    <row r="350" ht="15.75" customHeight="1" x14ac:dyDescent="0.65"/>
    <row r="351" ht="15.75" customHeight="1" x14ac:dyDescent="0.65"/>
    <row r="352" ht="15.75" customHeight="1" x14ac:dyDescent="0.65"/>
    <row r="353" ht="15.75" customHeight="1" x14ac:dyDescent="0.65"/>
    <row r="354" ht="15.75" customHeight="1" x14ac:dyDescent="0.65"/>
    <row r="355" ht="15.75" customHeight="1" x14ac:dyDescent="0.65"/>
    <row r="356" ht="15.75" customHeight="1" x14ac:dyDescent="0.65"/>
    <row r="357" ht="15.75" customHeight="1" x14ac:dyDescent="0.65"/>
    <row r="358" ht="15.75" customHeight="1" x14ac:dyDescent="0.65"/>
    <row r="359" ht="15.75" customHeight="1" x14ac:dyDescent="0.65"/>
    <row r="360" ht="15.75" customHeight="1" x14ac:dyDescent="0.65"/>
    <row r="361" ht="15.75" customHeight="1" x14ac:dyDescent="0.65"/>
    <row r="362" ht="15.75" customHeight="1" x14ac:dyDescent="0.65"/>
    <row r="363" ht="15.75" customHeight="1" x14ac:dyDescent="0.65"/>
    <row r="364" ht="15.75" customHeight="1" x14ac:dyDescent="0.65"/>
    <row r="365" ht="15.75" customHeight="1" x14ac:dyDescent="0.65"/>
    <row r="366" ht="15.75" customHeight="1" x14ac:dyDescent="0.65"/>
    <row r="367" ht="15.75" customHeight="1" x14ac:dyDescent="0.65"/>
    <row r="368" ht="15.75" customHeight="1" x14ac:dyDescent="0.65"/>
    <row r="369" ht="15.75" customHeight="1" x14ac:dyDescent="0.65"/>
    <row r="370" ht="15.75" customHeight="1" x14ac:dyDescent="0.65"/>
    <row r="371" ht="15.75" customHeight="1" x14ac:dyDescent="0.65"/>
    <row r="372" ht="15.75" customHeight="1" x14ac:dyDescent="0.65"/>
    <row r="373" ht="15.75" customHeight="1" x14ac:dyDescent="0.65"/>
    <row r="374" ht="15.75" customHeight="1" x14ac:dyDescent="0.65"/>
    <row r="375" ht="15.75" customHeight="1" x14ac:dyDescent="0.65"/>
    <row r="376" ht="15.75" customHeight="1" x14ac:dyDescent="0.65"/>
    <row r="377" ht="15.75" customHeight="1" x14ac:dyDescent="0.65"/>
    <row r="378" ht="15.75" customHeight="1" x14ac:dyDescent="0.65"/>
    <row r="379" ht="15.75" customHeight="1" x14ac:dyDescent="0.65"/>
    <row r="380" ht="15.75" customHeight="1" x14ac:dyDescent="0.65"/>
    <row r="381" ht="15.75" customHeight="1" x14ac:dyDescent="0.65"/>
    <row r="382" ht="15.75" customHeight="1" x14ac:dyDescent="0.65"/>
    <row r="383" ht="15.75" customHeight="1" x14ac:dyDescent="0.65"/>
    <row r="384" ht="15.75" customHeight="1" x14ac:dyDescent="0.65"/>
    <row r="385" ht="15.75" customHeight="1" x14ac:dyDescent="0.65"/>
    <row r="386" ht="15.75" customHeight="1" x14ac:dyDescent="0.65"/>
    <row r="387" ht="15.75" customHeight="1" x14ac:dyDescent="0.65"/>
    <row r="388" ht="15.75" customHeight="1" x14ac:dyDescent="0.65"/>
    <row r="389" ht="15.75" customHeight="1" x14ac:dyDescent="0.65"/>
    <row r="390" ht="15.75" customHeight="1" x14ac:dyDescent="0.65"/>
    <row r="391" ht="15.75" customHeight="1" x14ac:dyDescent="0.65"/>
    <row r="392" ht="15.75" customHeight="1" x14ac:dyDescent="0.65"/>
    <row r="393" ht="15.75" customHeight="1" x14ac:dyDescent="0.65"/>
    <row r="394" ht="15.75" customHeight="1" x14ac:dyDescent="0.65"/>
    <row r="395" ht="15.75" customHeight="1" x14ac:dyDescent="0.65"/>
    <row r="396" ht="15.75" customHeight="1" x14ac:dyDescent="0.65"/>
    <row r="397" ht="15.75" customHeight="1" x14ac:dyDescent="0.65"/>
    <row r="398" ht="15.75" customHeight="1" x14ac:dyDescent="0.65"/>
    <row r="399" ht="15.75" customHeight="1" x14ac:dyDescent="0.65"/>
    <row r="400" ht="15.75" customHeight="1" x14ac:dyDescent="0.65"/>
    <row r="401" ht="15.75" customHeight="1" x14ac:dyDescent="0.65"/>
    <row r="402" ht="15.75" customHeight="1" x14ac:dyDescent="0.65"/>
    <row r="403" ht="15.75" customHeight="1" x14ac:dyDescent="0.65"/>
    <row r="404" ht="15.75" customHeight="1" x14ac:dyDescent="0.65"/>
    <row r="405" ht="15.75" customHeight="1" x14ac:dyDescent="0.65"/>
    <row r="406" ht="15.75" customHeight="1" x14ac:dyDescent="0.65"/>
    <row r="407" ht="15.75" customHeight="1" x14ac:dyDescent="0.65"/>
    <row r="408" ht="15.75" customHeight="1" x14ac:dyDescent="0.65"/>
    <row r="409" ht="15.75" customHeight="1" x14ac:dyDescent="0.65"/>
    <row r="410" ht="15.75" customHeight="1" x14ac:dyDescent="0.65"/>
    <row r="411" ht="15.75" customHeight="1" x14ac:dyDescent="0.65"/>
    <row r="412" ht="15.75" customHeight="1" x14ac:dyDescent="0.65"/>
    <row r="413" ht="15.75" customHeight="1" x14ac:dyDescent="0.65"/>
    <row r="414" ht="15.75" customHeight="1" x14ac:dyDescent="0.65"/>
    <row r="415" ht="15.75" customHeight="1" x14ac:dyDescent="0.65"/>
    <row r="416" ht="15.75" customHeight="1" x14ac:dyDescent="0.65"/>
    <row r="417" ht="15.75" customHeight="1" x14ac:dyDescent="0.65"/>
    <row r="418" ht="15.75" customHeight="1" x14ac:dyDescent="0.65"/>
    <row r="419" ht="15.75" customHeight="1" x14ac:dyDescent="0.65"/>
    <row r="420" ht="15.75" customHeight="1" x14ac:dyDescent="0.65"/>
    <row r="421" ht="15.75" customHeight="1" x14ac:dyDescent="0.65"/>
    <row r="422" ht="15.75" customHeight="1" x14ac:dyDescent="0.65"/>
    <row r="423" ht="15.75" customHeight="1" x14ac:dyDescent="0.65"/>
    <row r="424" ht="15.75" customHeight="1" x14ac:dyDescent="0.65"/>
    <row r="425" ht="15.75" customHeight="1" x14ac:dyDescent="0.65"/>
    <row r="426" ht="15.75" customHeight="1" x14ac:dyDescent="0.65"/>
    <row r="427" ht="15.75" customHeight="1" x14ac:dyDescent="0.65"/>
    <row r="428" ht="15.75" customHeight="1" x14ac:dyDescent="0.65"/>
    <row r="429" ht="15.75" customHeight="1" x14ac:dyDescent="0.65"/>
    <row r="430" ht="15.75" customHeight="1" x14ac:dyDescent="0.65"/>
    <row r="431" ht="15.75" customHeight="1" x14ac:dyDescent="0.65"/>
    <row r="432" ht="15.75" customHeight="1" x14ac:dyDescent="0.65"/>
    <row r="433" ht="15.75" customHeight="1" x14ac:dyDescent="0.65"/>
    <row r="434" ht="15.75" customHeight="1" x14ac:dyDescent="0.65"/>
    <row r="435" ht="15.75" customHeight="1" x14ac:dyDescent="0.65"/>
    <row r="436" ht="15.75" customHeight="1" x14ac:dyDescent="0.65"/>
    <row r="437" ht="15.75" customHeight="1" x14ac:dyDescent="0.65"/>
    <row r="438" ht="15.75" customHeight="1" x14ac:dyDescent="0.65"/>
    <row r="439" ht="15.75" customHeight="1" x14ac:dyDescent="0.65"/>
    <row r="440" ht="15.75" customHeight="1" x14ac:dyDescent="0.65"/>
    <row r="441" ht="15.75" customHeight="1" x14ac:dyDescent="0.65"/>
    <row r="442" ht="15.75" customHeight="1" x14ac:dyDescent="0.65"/>
    <row r="443" ht="15.75" customHeight="1" x14ac:dyDescent="0.65"/>
    <row r="444" ht="15.75" customHeight="1" x14ac:dyDescent="0.65"/>
    <row r="445" ht="15.75" customHeight="1" x14ac:dyDescent="0.65"/>
    <row r="446" ht="15.75" customHeight="1" x14ac:dyDescent="0.65"/>
    <row r="447" ht="15.75" customHeight="1" x14ac:dyDescent="0.65"/>
    <row r="448" ht="15.75" customHeight="1" x14ac:dyDescent="0.65"/>
    <row r="449" ht="15.75" customHeight="1" x14ac:dyDescent="0.65"/>
    <row r="450" ht="15.75" customHeight="1" x14ac:dyDescent="0.65"/>
    <row r="451" ht="15.75" customHeight="1" x14ac:dyDescent="0.65"/>
    <row r="452" ht="15.75" customHeight="1" x14ac:dyDescent="0.65"/>
    <row r="453" ht="15.75" customHeight="1" x14ac:dyDescent="0.65"/>
    <row r="454" ht="15.75" customHeight="1" x14ac:dyDescent="0.65"/>
    <row r="455" ht="15.75" customHeight="1" x14ac:dyDescent="0.65"/>
    <row r="456" ht="15.75" customHeight="1" x14ac:dyDescent="0.65"/>
    <row r="457" ht="15.75" customHeight="1" x14ac:dyDescent="0.65"/>
    <row r="458" ht="15.75" customHeight="1" x14ac:dyDescent="0.65"/>
    <row r="459" ht="15.75" customHeight="1" x14ac:dyDescent="0.65"/>
    <row r="460" ht="15.75" customHeight="1" x14ac:dyDescent="0.65"/>
    <row r="461" ht="15.75" customHeight="1" x14ac:dyDescent="0.65"/>
    <row r="462" ht="15.75" customHeight="1" x14ac:dyDescent="0.65"/>
    <row r="463" ht="15.75" customHeight="1" x14ac:dyDescent="0.65"/>
    <row r="464" ht="15.75" customHeight="1" x14ac:dyDescent="0.65"/>
    <row r="465" ht="15.75" customHeight="1" x14ac:dyDescent="0.65"/>
    <row r="466" ht="15.75" customHeight="1" x14ac:dyDescent="0.65"/>
    <row r="467" ht="15.75" customHeight="1" x14ac:dyDescent="0.65"/>
    <row r="468" ht="15.75" customHeight="1" x14ac:dyDescent="0.65"/>
    <row r="469" ht="15.75" customHeight="1" x14ac:dyDescent="0.65"/>
    <row r="470" ht="15.75" customHeight="1" x14ac:dyDescent="0.65"/>
    <row r="471" ht="15.75" customHeight="1" x14ac:dyDescent="0.65"/>
    <row r="472" ht="15.75" customHeight="1" x14ac:dyDescent="0.65"/>
    <row r="473" ht="15.75" customHeight="1" x14ac:dyDescent="0.65"/>
    <row r="474" ht="15.75" customHeight="1" x14ac:dyDescent="0.65"/>
    <row r="475" ht="15.75" customHeight="1" x14ac:dyDescent="0.65"/>
    <row r="476" ht="15.75" customHeight="1" x14ac:dyDescent="0.65"/>
    <row r="477" ht="15.75" customHeight="1" x14ac:dyDescent="0.65"/>
    <row r="478" ht="15.75" customHeight="1" x14ac:dyDescent="0.65"/>
    <row r="479" ht="15.75" customHeight="1" x14ac:dyDescent="0.65"/>
    <row r="480" ht="15.75" customHeight="1" x14ac:dyDescent="0.65"/>
    <row r="481" ht="15.75" customHeight="1" x14ac:dyDescent="0.65"/>
    <row r="482" ht="15.75" customHeight="1" x14ac:dyDescent="0.65"/>
    <row r="483" ht="15.75" customHeight="1" x14ac:dyDescent="0.65"/>
    <row r="484" ht="15.75" customHeight="1" x14ac:dyDescent="0.65"/>
    <row r="485" ht="15.75" customHeight="1" x14ac:dyDescent="0.65"/>
    <row r="486" ht="15.75" customHeight="1" x14ac:dyDescent="0.65"/>
    <row r="487" ht="15.75" customHeight="1" x14ac:dyDescent="0.65"/>
    <row r="488" ht="15.75" customHeight="1" x14ac:dyDescent="0.65"/>
    <row r="489" ht="15.75" customHeight="1" x14ac:dyDescent="0.65"/>
    <row r="490" ht="15.75" customHeight="1" x14ac:dyDescent="0.65"/>
    <row r="491" ht="15.75" customHeight="1" x14ac:dyDescent="0.65"/>
    <row r="492" ht="15.75" customHeight="1" x14ac:dyDescent="0.65"/>
    <row r="493" ht="15.75" customHeight="1" x14ac:dyDescent="0.65"/>
    <row r="494" ht="15.75" customHeight="1" x14ac:dyDescent="0.65"/>
    <row r="495" ht="15.75" customHeight="1" x14ac:dyDescent="0.65"/>
    <row r="496" ht="15.75" customHeight="1" x14ac:dyDescent="0.65"/>
    <row r="497" ht="15.75" customHeight="1" x14ac:dyDescent="0.65"/>
    <row r="498" ht="15.75" customHeight="1" x14ac:dyDescent="0.65"/>
    <row r="499" ht="15.75" customHeight="1" x14ac:dyDescent="0.65"/>
    <row r="500" ht="15.75" customHeight="1" x14ac:dyDescent="0.65"/>
    <row r="501" ht="15.75" customHeight="1" x14ac:dyDescent="0.65"/>
    <row r="502" ht="15.75" customHeight="1" x14ac:dyDescent="0.65"/>
    <row r="503" ht="15.75" customHeight="1" x14ac:dyDescent="0.65"/>
    <row r="504" ht="15.75" customHeight="1" x14ac:dyDescent="0.65"/>
    <row r="505" ht="15.75" customHeight="1" x14ac:dyDescent="0.65"/>
    <row r="506" ht="15.75" customHeight="1" x14ac:dyDescent="0.65"/>
    <row r="507" ht="15.75" customHeight="1" x14ac:dyDescent="0.65"/>
    <row r="508" ht="15.75" customHeight="1" x14ac:dyDescent="0.65"/>
    <row r="509" ht="15.75" customHeight="1" x14ac:dyDescent="0.65"/>
    <row r="510" ht="15.75" customHeight="1" x14ac:dyDescent="0.65"/>
    <row r="511" ht="15.75" customHeight="1" x14ac:dyDescent="0.65"/>
    <row r="512" ht="15.75" customHeight="1" x14ac:dyDescent="0.65"/>
    <row r="513" ht="15.75" customHeight="1" x14ac:dyDescent="0.65"/>
    <row r="514" ht="15.75" customHeight="1" x14ac:dyDescent="0.65"/>
    <row r="515" ht="15.75" customHeight="1" x14ac:dyDescent="0.65"/>
    <row r="516" ht="15.75" customHeight="1" x14ac:dyDescent="0.65"/>
    <row r="517" ht="15.75" customHeight="1" x14ac:dyDescent="0.65"/>
    <row r="518" ht="15.75" customHeight="1" x14ac:dyDescent="0.65"/>
    <row r="519" ht="15.75" customHeight="1" x14ac:dyDescent="0.65"/>
    <row r="520" ht="15.75" customHeight="1" x14ac:dyDescent="0.65"/>
    <row r="521" ht="15.75" customHeight="1" x14ac:dyDescent="0.65"/>
    <row r="522" ht="15.75" customHeight="1" x14ac:dyDescent="0.65"/>
    <row r="523" ht="15.75" customHeight="1" x14ac:dyDescent="0.65"/>
    <row r="524" ht="15.75" customHeight="1" x14ac:dyDescent="0.65"/>
    <row r="525" ht="15.75" customHeight="1" x14ac:dyDescent="0.65"/>
    <row r="526" ht="15.75" customHeight="1" x14ac:dyDescent="0.65"/>
    <row r="527" ht="15.75" customHeight="1" x14ac:dyDescent="0.65"/>
    <row r="528" ht="15.75" customHeight="1" x14ac:dyDescent="0.65"/>
    <row r="529" ht="15.75" customHeight="1" x14ac:dyDescent="0.65"/>
    <row r="530" ht="15.75" customHeight="1" x14ac:dyDescent="0.65"/>
    <row r="531" ht="15.75" customHeight="1" x14ac:dyDescent="0.65"/>
    <row r="532" ht="15.75" customHeight="1" x14ac:dyDescent="0.65"/>
    <row r="533" ht="15.75" customHeight="1" x14ac:dyDescent="0.65"/>
    <row r="534" ht="15.75" customHeight="1" x14ac:dyDescent="0.65"/>
    <row r="535" ht="15.75" customHeight="1" x14ac:dyDescent="0.65"/>
    <row r="536" ht="15.75" customHeight="1" x14ac:dyDescent="0.65"/>
    <row r="537" ht="15.75" customHeight="1" x14ac:dyDescent="0.65"/>
    <row r="538" ht="15.75" customHeight="1" x14ac:dyDescent="0.65"/>
    <row r="539" ht="15.75" customHeight="1" x14ac:dyDescent="0.65"/>
    <row r="540" ht="15.75" customHeight="1" x14ac:dyDescent="0.65"/>
    <row r="541" ht="15.75" customHeight="1" x14ac:dyDescent="0.65"/>
    <row r="542" ht="15.75" customHeight="1" x14ac:dyDescent="0.65"/>
    <row r="543" ht="15.75" customHeight="1" x14ac:dyDescent="0.65"/>
    <row r="544" ht="15.75" customHeight="1" x14ac:dyDescent="0.65"/>
    <row r="545" ht="15.75" customHeight="1" x14ac:dyDescent="0.65"/>
    <row r="546" ht="15.75" customHeight="1" x14ac:dyDescent="0.65"/>
    <row r="547" ht="15.75" customHeight="1" x14ac:dyDescent="0.65"/>
    <row r="548" ht="15.75" customHeight="1" x14ac:dyDescent="0.65"/>
    <row r="549" ht="15.75" customHeight="1" x14ac:dyDescent="0.65"/>
    <row r="550" ht="15.75" customHeight="1" x14ac:dyDescent="0.65"/>
    <row r="551" ht="15.75" customHeight="1" x14ac:dyDescent="0.65"/>
    <row r="552" ht="15.75" customHeight="1" x14ac:dyDescent="0.65"/>
    <row r="553" ht="15.75" customHeight="1" x14ac:dyDescent="0.65"/>
    <row r="554" ht="15.75" customHeight="1" x14ac:dyDescent="0.65"/>
    <row r="555" ht="15.75" customHeight="1" x14ac:dyDescent="0.65"/>
    <row r="556" ht="15.75" customHeight="1" x14ac:dyDescent="0.65"/>
    <row r="557" ht="15.75" customHeight="1" x14ac:dyDescent="0.65"/>
    <row r="558" ht="15.75" customHeight="1" x14ac:dyDescent="0.65"/>
    <row r="559" ht="15.75" customHeight="1" x14ac:dyDescent="0.65"/>
    <row r="560" ht="15.75" customHeight="1" x14ac:dyDescent="0.65"/>
    <row r="561" ht="15.75" customHeight="1" x14ac:dyDescent="0.65"/>
    <row r="562" ht="15.75" customHeight="1" x14ac:dyDescent="0.65"/>
    <row r="563" ht="15.75" customHeight="1" x14ac:dyDescent="0.65"/>
    <row r="564" ht="15.75" customHeight="1" x14ac:dyDescent="0.65"/>
    <row r="565" ht="15.75" customHeight="1" x14ac:dyDescent="0.65"/>
    <row r="566" ht="15.75" customHeight="1" x14ac:dyDescent="0.65"/>
    <row r="567" ht="15.75" customHeight="1" x14ac:dyDescent="0.65"/>
    <row r="568" ht="15.75" customHeight="1" x14ac:dyDescent="0.65"/>
    <row r="569" ht="15.75" customHeight="1" x14ac:dyDescent="0.65"/>
    <row r="570" ht="15.75" customHeight="1" x14ac:dyDescent="0.65"/>
    <row r="571" ht="15.75" customHeight="1" x14ac:dyDescent="0.65"/>
    <row r="572" ht="15.75" customHeight="1" x14ac:dyDescent="0.65"/>
    <row r="573" ht="15.75" customHeight="1" x14ac:dyDescent="0.65"/>
    <row r="574" ht="15.75" customHeight="1" x14ac:dyDescent="0.65"/>
    <row r="575" ht="15.75" customHeight="1" x14ac:dyDescent="0.65"/>
    <row r="576" ht="15.75" customHeight="1" x14ac:dyDescent="0.65"/>
    <row r="577" ht="15.75" customHeight="1" x14ac:dyDescent="0.65"/>
    <row r="578" ht="15.75" customHeight="1" x14ac:dyDescent="0.65"/>
    <row r="579" ht="15.75" customHeight="1" x14ac:dyDescent="0.65"/>
    <row r="580" ht="15.75" customHeight="1" x14ac:dyDescent="0.65"/>
    <row r="581" ht="15.75" customHeight="1" x14ac:dyDescent="0.65"/>
    <row r="582" ht="15.75" customHeight="1" x14ac:dyDescent="0.65"/>
    <row r="583" ht="15.75" customHeight="1" x14ac:dyDescent="0.65"/>
    <row r="584" ht="15.75" customHeight="1" x14ac:dyDescent="0.65"/>
    <row r="585" ht="15.75" customHeight="1" x14ac:dyDescent="0.65"/>
    <row r="586" ht="15.75" customHeight="1" x14ac:dyDescent="0.65"/>
    <row r="587" ht="15.75" customHeight="1" x14ac:dyDescent="0.65"/>
    <row r="588" ht="15.75" customHeight="1" x14ac:dyDescent="0.65"/>
    <row r="589" ht="15.75" customHeight="1" x14ac:dyDescent="0.65"/>
    <row r="590" ht="15.75" customHeight="1" x14ac:dyDescent="0.65"/>
    <row r="591" ht="15.75" customHeight="1" x14ac:dyDescent="0.65"/>
    <row r="592" ht="15.75" customHeight="1" x14ac:dyDescent="0.65"/>
    <row r="593" ht="15.75" customHeight="1" x14ac:dyDescent="0.65"/>
    <row r="594" ht="15.75" customHeight="1" x14ac:dyDescent="0.65"/>
    <row r="595" ht="15.75" customHeight="1" x14ac:dyDescent="0.65"/>
    <row r="596" ht="15.75" customHeight="1" x14ac:dyDescent="0.65"/>
    <row r="597" ht="15.75" customHeight="1" x14ac:dyDescent="0.65"/>
    <row r="598" ht="15.75" customHeight="1" x14ac:dyDescent="0.65"/>
    <row r="599" ht="15.75" customHeight="1" x14ac:dyDescent="0.65"/>
    <row r="600" ht="15.75" customHeight="1" x14ac:dyDescent="0.65"/>
    <row r="601" ht="15.75" customHeight="1" x14ac:dyDescent="0.65"/>
    <row r="602" ht="15.75" customHeight="1" x14ac:dyDescent="0.65"/>
    <row r="603" ht="15.75" customHeight="1" x14ac:dyDescent="0.65"/>
    <row r="604" ht="15.75" customHeight="1" x14ac:dyDescent="0.65"/>
    <row r="605" ht="15.75" customHeight="1" x14ac:dyDescent="0.65"/>
    <row r="606" ht="15.75" customHeight="1" x14ac:dyDescent="0.65"/>
    <row r="607" ht="15.75" customHeight="1" x14ac:dyDescent="0.65"/>
    <row r="608" ht="15.75" customHeight="1" x14ac:dyDescent="0.65"/>
    <row r="609" ht="15.75" customHeight="1" x14ac:dyDescent="0.65"/>
    <row r="610" ht="15.75" customHeight="1" x14ac:dyDescent="0.65"/>
    <row r="611" ht="15.75" customHeight="1" x14ac:dyDescent="0.65"/>
    <row r="612" ht="15.75" customHeight="1" x14ac:dyDescent="0.65"/>
    <row r="613" ht="15.75" customHeight="1" x14ac:dyDescent="0.65"/>
    <row r="614" ht="15.75" customHeight="1" x14ac:dyDescent="0.65"/>
    <row r="615" ht="15.75" customHeight="1" x14ac:dyDescent="0.65"/>
    <row r="616" ht="15.75" customHeight="1" x14ac:dyDescent="0.65"/>
    <row r="617" ht="15.75" customHeight="1" x14ac:dyDescent="0.65"/>
    <row r="618" ht="15.75" customHeight="1" x14ac:dyDescent="0.65"/>
    <row r="619" ht="15.75" customHeight="1" x14ac:dyDescent="0.65"/>
    <row r="620" ht="15.75" customHeight="1" x14ac:dyDescent="0.65"/>
    <row r="621" ht="15.75" customHeight="1" x14ac:dyDescent="0.65"/>
    <row r="622" ht="15.75" customHeight="1" x14ac:dyDescent="0.65"/>
    <row r="623" ht="15.75" customHeight="1" x14ac:dyDescent="0.65"/>
    <row r="624" ht="15.75" customHeight="1" x14ac:dyDescent="0.65"/>
    <row r="625" ht="15.75" customHeight="1" x14ac:dyDescent="0.65"/>
    <row r="626" ht="15.75" customHeight="1" x14ac:dyDescent="0.65"/>
    <row r="627" ht="15.75" customHeight="1" x14ac:dyDescent="0.65"/>
    <row r="628" ht="15.75" customHeight="1" x14ac:dyDescent="0.65"/>
    <row r="629" ht="15.75" customHeight="1" x14ac:dyDescent="0.65"/>
    <row r="630" ht="15.75" customHeight="1" x14ac:dyDescent="0.65"/>
    <row r="631" ht="15.75" customHeight="1" x14ac:dyDescent="0.65"/>
    <row r="632" ht="15.75" customHeight="1" x14ac:dyDescent="0.65"/>
    <row r="633" ht="15.75" customHeight="1" x14ac:dyDescent="0.65"/>
    <row r="634" ht="15.75" customHeight="1" x14ac:dyDescent="0.65"/>
    <row r="635" ht="15.75" customHeight="1" x14ac:dyDescent="0.65"/>
    <row r="636" ht="15.75" customHeight="1" x14ac:dyDescent="0.65"/>
    <row r="637" ht="15.75" customHeight="1" x14ac:dyDescent="0.65"/>
    <row r="638" ht="15.75" customHeight="1" x14ac:dyDescent="0.65"/>
    <row r="639" ht="15.75" customHeight="1" x14ac:dyDescent="0.65"/>
    <row r="640" ht="15.75" customHeight="1" x14ac:dyDescent="0.65"/>
    <row r="641" ht="15.75" customHeight="1" x14ac:dyDescent="0.65"/>
    <row r="642" ht="15.75" customHeight="1" x14ac:dyDescent="0.65"/>
    <row r="643" ht="15.75" customHeight="1" x14ac:dyDescent="0.65"/>
    <row r="644" ht="15.75" customHeight="1" x14ac:dyDescent="0.65"/>
    <row r="645" ht="15.75" customHeight="1" x14ac:dyDescent="0.65"/>
    <row r="646" ht="15.75" customHeight="1" x14ac:dyDescent="0.65"/>
    <row r="647" ht="15.75" customHeight="1" x14ac:dyDescent="0.65"/>
    <row r="648" ht="15.75" customHeight="1" x14ac:dyDescent="0.65"/>
    <row r="649" ht="15.75" customHeight="1" x14ac:dyDescent="0.65"/>
    <row r="650" ht="15.75" customHeight="1" x14ac:dyDescent="0.65"/>
    <row r="651" ht="15.75" customHeight="1" x14ac:dyDescent="0.65"/>
    <row r="652" ht="15.75" customHeight="1" x14ac:dyDescent="0.65"/>
    <row r="653" ht="15.75" customHeight="1" x14ac:dyDescent="0.65"/>
    <row r="654" ht="15.75" customHeight="1" x14ac:dyDescent="0.65"/>
    <row r="655" ht="15.75" customHeight="1" x14ac:dyDescent="0.65"/>
    <row r="656" ht="15.75" customHeight="1" x14ac:dyDescent="0.65"/>
    <row r="657" ht="15.75" customHeight="1" x14ac:dyDescent="0.65"/>
    <row r="658" ht="15.75" customHeight="1" x14ac:dyDescent="0.65"/>
    <row r="659" ht="15.75" customHeight="1" x14ac:dyDescent="0.65"/>
    <row r="660" ht="15.75" customHeight="1" x14ac:dyDescent="0.65"/>
    <row r="661" ht="15.75" customHeight="1" x14ac:dyDescent="0.65"/>
    <row r="662" ht="15.75" customHeight="1" x14ac:dyDescent="0.65"/>
    <row r="663" ht="15.75" customHeight="1" x14ac:dyDescent="0.65"/>
    <row r="664" ht="15.75" customHeight="1" x14ac:dyDescent="0.65"/>
    <row r="665" ht="15.75" customHeight="1" x14ac:dyDescent="0.65"/>
    <row r="666" ht="15.75" customHeight="1" x14ac:dyDescent="0.65"/>
    <row r="667" ht="15.75" customHeight="1" x14ac:dyDescent="0.65"/>
    <row r="668" ht="15.75" customHeight="1" x14ac:dyDescent="0.65"/>
    <row r="669" ht="15.75" customHeight="1" x14ac:dyDescent="0.65"/>
    <row r="670" ht="15.75" customHeight="1" x14ac:dyDescent="0.65"/>
    <row r="671" ht="15.75" customHeight="1" x14ac:dyDescent="0.65"/>
    <row r="672" ht="15.75" customHeight="1" x14ac:dyDescent="0.65"/>
    <row r="673" ht="15.75" customHeight="1" x14ac:dyDescent="0.65"/>
    <row r="674" ht="15.75" customHeight="1" x14ac:dyDescent="0.65"/>
    <row r="675" ht="15.75" customHeight="1" x14ac:dyDescent="0.65"/>
    <row r="676" ht="15.75" customHeight="1" x14ac:dyDescent="0.65"/>
    <row r="677" ht="15.75" customHeight="1" x14ac:dyDescent="0.65"/>
    <row r="678" ht="15.75" customHeight="1" x14ac:dyDescent="0.65"/>
    <row r="679" ht="15.75" customHeight="1" x14ac:dyDescent="0.65"/>
    <row r="680" ht="15.75" customHeight="1" x14ac:dyDescent="0.65"/>
    <row r="681" ht="15.75" customHeight="1" x14ac:dyDescent="0.65"/>
    <row r="682" ht="15.75" customHeight="1" x14ac:dyDescent="0.65"/>
    <row r="683" ht="15.75" customHeight="1" x14ac:dyDescent="0.65"/>
    <row r="684" ht="15.75" customHeight="1" x14ac:dyDescent="0.65"/>
    <row r="685" ht="15.75" customHeight="1" x14ac:dyDescent="0.65"/>
    <row r="686" ht="15.75" customHeight="1" x14ac:dyDescent="0.65"/>
    <row r="687" ht="15.75" customHeight="1" x14ac:dyDescent="0.65"/>
    <row r="688" ht="15.75" customHeight="1" x14ac:dyDescent="0.65"/>
    <row r="689" ht="15.75" customHeight="1" x14ac:dyDescent="0.65"/>
    <row r="690" ht="15.75" customHeight="1" x14ac:dyDescent="0.65"/>
    <row r="691" ht="15.75" customHeight="1" x14ac:dyDescent="0.65"/>
    <row r="692" ht="15.75" customHeight="1" x14ac:dyDescent="0.65"/>
    <row r="693" ht="15.75" customHeight="1" x14ac:dyDescent="0.65"/>
    <row r="694" ht="15.75" customHeight="1" x14ac:dyDescent="0.65"/>
    <row r="695" ht="15.75" customHeight="1" x14ac:dyDescent="0.65"/>
    <row r="696" ht="15.75" customHeight="1" x14ac:dyDescent="0.65"/>
    <row r="697" ht="15.75" customHeight="1" x14ac:dyDescent="0.65"/>
    <row r="698" ht="15.75" customHeight="1" x14ac:dyDescent="0.65"/>
    <row r="699" ht="15.75" customHeight="1" x14ac:dyDescent="0.65"/>
    <row r="700" ht="15.75" customHeight="1" x14ac:dyDescent="0.65"/>
    <row r="701" ht="15.75" customHeight="1" x14ac:dyDescent="0.65"/>
    <row r="702" ht="15.75" customHeight="1" x14ac:dyDescent="0.65"/>
    <row r="703" ht="15.75" customHeight="1" x14ac:dyDescent="0.65"/>
    <row r="704" ht="15.75" customHeight="1" x14ac:dyDescent="0.65"/>
    <row r="705" ht="15.75" customHeight="1" x14ac:dyDescent="0.65"/>
    <row r="706" ht="15.75" customHeight="1" x14ac:dyDescent="0.65"/>
    <row r="707" ht="15.75" customHeight="1" x14ac:dyDescent="0.65"/>
    <row r="708" ht="15.75" customHeight="1" x14ac:dyDescent="0.65"/>
    <row r="709" ht="15.75" customHeight="1" x14ac:dyDescent="0.65"/>
    <row r="710" ht="15.75" customHeight="1" x14ac:dyDescent="0.65"/>
    <row r="711" ht="15.75" customHeight="1" x14ac:dyDescent="0.65"/>
    <row r="712" ht="15.75" customHeight="1" x14ac:dyDescent="0.65"/>
    <row r="713" ht="15.75" customHeight="1" x14ac:dyDescent="0.65"/>
    <row r="714" ht="15.75" customHeight="1" x14ac:dyDescent="0.65"/>
    <row r="715" ht="15.75" customHeight="1" x14ac:dyDescent="0.65"/>
    <row r="716" ht="15.75" customHeight="1" x14ac:dyDescent="0.65"/>
    <row r="717" ht="15.75" customHeight="1" x14ac:dyDescent="0.65"/>
    <row r="718" ht="15.75" customHeight="1" x14ac:dyDescent="0.65"/>
    <row r="719" ht="15.75" customHeight="1" x14ac:dyDescent="0.65"/>
    <row r="720" ht="15.75" customHeight="1" x14ac:dyDescent="0.65"/>
    <row r="721" ht="15.75" customHeight="1" x14ac:dyDescent="0.65"/>
    <row r="722" ht="15.75" customHeight="1" x14ac:dyDescent="0.65"/>
    <row r="723" ht="15.75" customHeight="1" x14ac:dyDescent="0.65"/>
    <row r="724" ht="15.75" customHeight="1" x14ac:dyDescent="0.65"/>
    <row r="725" ht="15.75" customHeight="1" x14ac:dyDescent="0.65"/>
    <row r="726" ht="15.75" customHeight="1" x14ac:dyDescent="0.65"/>
    <row r="727" ht="15.75" customHeight="1" x14ac:dyDescent="0.65"/>
    <row r="728" ht="15.75" customHeight="1" x14ac:dyDescent="0.65"/>
    <row r="729" ht="15.75" customHeight="1" x14ac:dyDescent="0.65"/>
    <row r="730" ht="15.75" customHeight="1" x14ac:dyDescent="0.65"/>
    <row r="731" ht="15.75" customHeight="1" x14ac:dyDescent="0.65"/>
    <row r="732" ht="15.75" customHeight="1" x14ac:dyDescent="0.65"/>
    <row r="733" ht="15.75" customHeight="1" x14ac:dyDescent="0.65"/>
    <row r="734" ht="15.75" customHeight="1" x14ac:dyDescent="0.65"/>
    <row r="735" ht="15.75" customHeight="1" x14ac:dyDescent="0.65"/>
    <row r="736" ht="15.75" customHeight="1" x14ac:dyDescent="0.65"/>
    <row r="737" ht="15.75" customHeight="1" x14ac:dyDescent="0.65"/>
    <row r="738" ht="15.75" customHeight="1" x14ac:dyDescent="0.65"/>
    <row r="739" ht="15.75" customHeight="1" x14ac:dyDescent="0.65"/>
    <row r="740" ht="15.75" customHeight="1" x14ac:dyDescent="0.65"/>
    <row r="741" ht="15.75" customHeight="1" x14ac:dyDescent="0.65"/>
    <row r="742" ht="15.75" customHeight="1" x14ac:dyDescent="0.65"/>
    <row r="743" ht="15.75" customHeight="1" x14ac:dyDescent="0.65"/>
    <row r="744" ht="15.75" customHeight="1" x14ac:dyDescent="0.65"/>
    <row r="745" ht="15.75" customHeight="1" x14ac:dyDescent="0.65"/>
    <row r="746" ht="15.75" customHeight="1" x14ac:dyDescent="0.65"/>
    <row r="747" ht="15.75" customHeight="1" x14ac:dyDescent="0.65"/>
    <row r="748" ht="15.75" customHeight="1" x14ac:dyDescent="0.65"/>
    <row r="749" ht="15.75" customHeight="1" x14ac:dyDescent="0.65"/>
    <row r="750" ht="15.75" customHeight="1" x14ac:dyDescent="0.65"/>
    <row r="751" ht="15.75" customHeight="1" x14ac:dyDescent="0.65"/>
    <row r="752" ht="15.75" customHeight="1" x14ac:dyDescent="0.65"/>
    <row r="753" ht="15.75" customHeight="1" x14ac:dyDescent="0.65"/>
    <row r="754" ht="15.75" customHeight="1" x14ac:dyDescent="0.65"/>
    <row r="755" ht="15.75" customHeight="1" x14ac:dyDescent="0.65"/>
    <row r="756" ht="15.75" customHeight="1" x14ac:dyDescent="0.65"/>
    <row r="757" ht="15.75" customHeight="1" x14ac:dyDescent="0.65"/>
    <row r="758" ht="15.75" customHeight="1" x14ac:dyDescent="0.65"/>
    <row r="759" ht="15.75" customHeight="1" x14ac:dyDescent="0.65"/>
    <row r="760" ht="15.75" customHeight="1" x14ac:dyDescent="0.65"/>
    <row r="761" ht="15.75" customHeight="1" x14ac:dyDescent="0.65"/>
    <row r="762" ht="15.75" customHeight="1" x14ac:dyDescent="0.65"/>
    <row r="763" ht="15.75" customHeight="1" x14ac:dyDescent="0.65"/>
    <row r="764" ht="15.75" customHeight="1" x14ac:dyDescent="0.65"/>
    <row r="765" ht="15.75" customHeight="1" x14ac:dyDescent="0.65"/>
    <row r="766" ht="15.75" customHeight="1" x14ac:dyDescent="0.65"/>
    <row r="767" ht="15.75" customHeight="1" x14ac:dyDescent="0.65"/>
    <row r="768" ht="15.75" customHeight="1" x14ac:dyDescent="0.65"/>
    <row r="769" ht="15.75" customHeight="1" x14ac:dyDescent="0.65"/>
    <row r="770" ht="15.75" customHeight="1" x14ac:dyDescent="0.65"/>
    <row r="771" ht="15.75" customHeight="1" x14ac:dyDescent="0.65"/>
    <row r="772" ht="15.75" customHeight="1" x14ac:dyDescent="0.65"/>
    <row r="773" ht="15.75" customHeight="1" x14ac:dyDescent="0.65"/>
    <row r="774" ht="15.75" customHeight="1" x14ac:dyDescent="0.65"/>
    <row r="775" ht="15.75" customHeight="1" x14ac:dyDescent="0.65"/>
    <row r="776" ht="15.75" customHeight="1" x14ac:dyDescent="0.65"/>
    <row r="777" ht="15.75" customHeight="1" x14ac:dyDescent="0.65"/>
    <row r="778" ht="15.75" customHeight="1" x14ac:dyDescent="0.65"/>
    <row r="779" ht="15.75" customHeight="1" x14ac:dyDescent="0.65"/>
    <row r="780" ht="15.75" customHeight="1" x14ac:dyDescent="0.65"/>
    <row r="781" ht="15.75" customHeight="1" x14ac:dyDescent="0.65"/>
    <row r="782" ht="15.75" customHeight="1" x14ac:dyDescent="0.65"/>
    <row r="783" ht="15.75" customHeight="1" x14ac:dyDescent="0.65"/>
    <row r="784" ht="15.75" customHeight="1" x14ac:dyDescent="0.65"/>
    <row r="785" ht="15.75" customHeight="1" x14ac:dyDescent="0.65"/>
    <row r="786" ht="15.75" customHeight="1" x14ac:dyDescent="0.65"/>
    <row r="787" ht="15.75" customHeight="1" x14ac:dyDescent="0.65"/>
    <row r="788" ht="15.75" customHeight="1" x14ac:dyDescent="0.65"/>
    <row r="789" ht="15.75" customHeight="1" x14ac:dyDescent="0.65"/>
    <row r="790" ht="15.75" customHeight="1" x14ac:dyDescent="0.65"/>
    <row r="791" ht="15.75" customHeight="1" x14ac:dyDescent="0.65"/>
    <row r="792" ht="15.75" customHeight="1" x14ac:dyDescent="0.65"/>
    <row r="793" ht="15.75" customHeight="1" x14ac:dyDescent="0.65"/>
    <row r="794" ht="15.75" customHeight="1" x14ac:dyDescent="0.65"/>
    <row r="795" ht="15.75" customHeight="1" x14ac:dyDescent="0.65"/>
    <row r="796" ht="15.75" customHeight="1" x14ac:dyDescent="0.65"/>
    <row r="797" ht="15.75" customHeight="1" x14ac:dyDescent="0.65"/>
    <row r="798" ht="15.75" customHeight="1" x14ac:dyDescent="0.65"/>
    <row r="799" ht="15.75" customHeight="1" x14ac:dyDescent="0.65"/>
    <row r="800" ht="15.75" customHeight="1" x14ac:dyDescent="0.65"/>
    <row r="801" ht="15.75" customHeight="1" x14ac:dyDescent="0.65"/>
    <row r="802" ht="15.75" customHeight="1" x14ac:dyDescent="0.65"/>
    <row r="803" ht="15.75" customHeight="1" x14ac:dyDescent="0.65"/>
    <row r="804" ht="15.75" customHeight="1" x14ac:dyDescent="0.65"/>
    <row r="805" ht="15.75" customHeight="1" x14ac:dyDescent="0.65"/>
    <row r="806" ht="15.75" customHeight="1" x14ac:dyDescent="0.65"/>
    <row r="807" ht="15.75" customHeight="1" x14ac:dyDescent="0.65"/>
    <row r="808" ht="15.75" customHeight="1" x14ac:dyDescent="0.65"/>
    <row r="809" ht="15.75" customHeight="1" x14ac:dyDescent="0.65"/>
    <row r="810" ht="15.75" customHeight="1" x14ac:dyDescent="0.65"/>
    <row r="811" ht="15.75" customHeight="1" x14ac:dyDescent="0.65"/>
    <row r="812" ht="15.75" customHeight="1" x14ac:dyDescent="0.65"/>
    <row r="813" ht="15.75" customHeight="1" x14ac:dyDescent="0.65"/>
    <row r="814" ht="15.75" customHeight="1" x14ac:dyDescent="0.65"/>
    <row r="815" ht="15.75" customHeight="1" x14ac:dyDescent="0.65"/>
    <row r="816" ht="15.75" customHeight="1" x14ac:dyDescent="0.65"/>
    <row r="817" ht="15.75" customHeight="1" x14ac:dyDescent="0.65"/>
    <row r="818" ht="15.75" customHeight="1" x14ac:dyDescent="0.65"/>
    <row r="819" ht="15.75" customHeight="1" x14ac:dyDescent="0.65"/>
    <row r="820" ht="15.75" customHeight="1" x14ac:dyDescent="0.65"/>
    <row r="821" ht="15.75" customHeight="1" x14ac:dyDescent="0.65"/>
    <row r="822" ht="15.75" customHeight="1" x14ac:dyDescent="0.65"/>
    <row r="823" ht="15.75" customHeight="1" x14ac:dyDescent="0.65"/>
    <row r="824" ht="15.75" customHeight="1" x14ac:dyDescent="0.65"/>
    <row r="825" ht="15.75" customHeight="1" x14ac:dyDescent="0.65"/>
    <row r="826" ht="15.75" customHeight="1" x14ac:dyDescent="0.65"/>
    <row r="827" ht="15.75" customHeight="1" x14ac:dyDescent="0.65"/>
    <row r="828" ht="15.75" customHeight="1" x14ac:dyDescent="0.65"/>
    <row r="829" ht="15.75" customHeight="1" x14ac:dyDescent="0.65"/>
    <row r="830" ht="15.75" customHeight="1" x14ac:dyDescent="0.65"/>
    <row r="831" ht="15.75" customHeight="1" x14ac:dyDescent="0.65"/>
    <row r="832" ht="15.75" customHeight="1" x14ac:dyDescent="0.65"/>
    <row r="833" ht="15.75" customHeight="1" x14ac:dyDescent="0.65"/>
    <row r="834" ht="15.75" customHeight="1" x14ac:dyDescent="0.65"/>
    <row r="835" ht="15.75" customHeight="1" x14ac:dyDescent="0.65"/>
    <row r="836" ht="15.75" customHeight="1" x14ac:dyDescent="0.65"/>
    <row r="837" ht="15.75" customHeight="1" x14ac:dyDescent="0.65"/>
    <row r="838" ht="15.75" customHeight="1" x14ac:dyDescent="0.65"/>
    <row r="839" ht="15.75" customHeight="1" x14ac:dyDescent="0.65"/>
    <row r="840" ht="15.75" customHeight="1" x14ac:dyDescent="0.65"/>
    <row r="841" ht="15.75" customHeight="1" x14ac:dyDescent="0.65"/>
    <row r="842" ht="15.75" customHeight="1" x14ac:dyDescent="0.65"/>
    <row r="843" ht="15.75" customHeight="1" x14ac:dyDescent="0.65"/>
    <row r="844" ht="15.75" customHeight="1" x14ac:dyDescent="0.65"/>
    <row r="845" ht="15.75" customHeight="1" x14ac:dyDescent="0.65"/>
    <row r="846" ht="15.75" customHeight="1" x14ac:dyDescent="0.65"/>
    <row r="847" ht="15.75" customHeight="1" x14ac:dyDescent="0.65"/>
    <row r="848" ht="15.75" customHeight="1" x14ac:dyDescent="0.65"/>
    <row r="849" ht="15.75" customHeight="1" x14ac:dyDescent="0.65"/>
    <row r="850" ht="15.75" customHeight="1" x14ac:dyDescent="0.65"/>
    <row r="851" ht="15.75" customHeight="1" x14ac:dyDescent="0.65"/>
    <row r="852" ht="15.75" customHeight="1" x14ac:dyDescent="0.65"/>
    <row r="853" ht="15.75" customHeight="1" x14ac:dyDescent="0.65"/>
    <row r="854" ht="15.75" customHeight="1" x14ac:dyDescent="0.65"/>
    <row r="855" ht="15.75" customHeight="1" x14ac:dyDescent="0.65"/>
    <row r="856" ht="15.75" customHeight="1" x14ac:dyDescent="0.65"/>
    <row r="857" ht="15.75" customHeight="1" x14ac:dyDescent="0.65"/>
    <row r="858" ht="15.75" customHeight="1" x14ac:dyDescent="0.65"/>
    <row r="859" ht="15.75" customHeight="1" x14ac:dyDescent="0.65"/>
    <row r="860" ht="15.75" customHeight="1" x14ac:dyDescent="0.65"/>
    <row r="861" ht="15.75" customHeight="1" x14ac:dyDescent="0.65"/>
    <row r="862" ht="15.75" customHeight="1" x14ac:dyDescent="0.65"/>
    <row r="863" ht="15.75" customHeight="1" x14ac:dyDescent="0.65"/>
    <row r="864" ht="15.75" customHeight="1" x14ac:dyDescent="0.65"/>
    <row r="865" ht="15.75" customHeight="1" x14ac:dyDescent="0.65"/>
    <row r="866" ht="15.75" customHeight="1" x14ac:dyDescent="0.65"/>
    <row r="867" ht="15.75" customHeight="1" x14ac:dyDescent="0.65"/>
    <row r="868" ht="15.75" customHeight="1" x14ac:dyDescent="0.65"/>
    <row r="869" ht="15.75" customHeight="1" x14ac:dyDescent="0.65"/>
    <row r="870" ht="15.75" customHeight="1" x14ac:dyDescent="0.65"/>
    <row r="871" ht="15.75" customHeight="1" x14ac:dyDescent="0.65"/>
    <row r="872" ht="15.75" customHeight="1" x14ac:dyDescent="0.65"/>
    <row r="873" ht="15.75" customHeight="1" x14ac:dyDescent="0.65"/>
    <row r="874" ht="15.75" customHeight="1" x14ac:dyDescent="0.65"/>
    <row r="875" ht="15.75" customHeight="1" x14ac:dyDescent="0.65"/>
    <row r="876" ht="15.75" customHeight="1" x14ac:dyDescent="0.65"/>
    <row r="877" ht="15.75" customHeight="1" x14ac:dyDescent="0.65"/>
    <row r="878" ht="15.75" customHeight="1" x14ac:dyDescent="0.65"/>
    <row r="879" ht="15.75" customHeight="1" x14ac:dyDescent="0.65"/>
    <row r="880" ht="15.75" customHeight="1" x14ac:dyDescent="0.65"/>
    <row r="881" ht="15.75" customHeight="1" x14ac:dyDescent="0.65"/>
    <row r="882" ht="15.75" customHeight="1" x14ac:dyDescent="0.65"/>
    <row r="883" ht="15.75" customHeight="1" x14ac:dyDescent="0.65"/>
    <row r="884" ht="15.75" customHeight="1" x14ac:dyDescent="0.65"/>
    <row r="885" ht="15.75" customHeight="1" x14ac:dyDescent="0.65"/>
    <row r="886" ht="15.75" customHeight="1" x14ac:dyDescent="0.65"/>
    <row r="887" ht="15.75" customHeight="1" x14ac:dyDescent="0.65"/>
    <row r="888" ht="15.75" customHeight="1" x14ac:dyDescent="0.65"/>
    <row r="889" ht="15.75" customHeight="1" x14ac:dyDescent="0.65"/>
    <row r="890" ht="15.75" customHeight="1" x14ac:dyDescent="0.65"/>
    <row r="891" ht="15.75" customHeight="1" x14ac:dyDescent="0.65"/>
    <row r="892" ht="15.75" customHeight="1" x14ac:dyDescent="0.65"/>
    <row r="893" ht="15.75" customHeight="1" x14ac:dyDescent="0.65"/>
    <row r="894" ht="15.75" customHeight="1" x14ac:dyDescent="0.65"/>
    <row r="895" ht="15.75" customHeight="1" x14ac:dyDescent="0.65"/>
    <row r="896" ht="15.75" customHeight="1" x14ac:dyDescent="0.65"/>
    <row r="897" ht="15.75" customHeight="1" x14ac:dyDescent="0.65"/>
    <row r="898" ht="15.75" customHeight="1" x14ac:dyDescent="0.65"/>
    <row r="899" ht="15.75" customHeight="1" x14ac:dyDescent="0.65"/>
    <row r="900" ht="15.75" customHeight="1" x14ac:dyDescent="0.65"/>
    <row r="901" ht="15.75" customHeight="1" x14ac:dyDescent="0.65"/>
    <row r="902" ht="15.75" customHeight="1" x14ac:dyDescent="0.65"/>
    <row r="903" ht="15.75" customHeight="1" x14ac:dyDescent="0.65"/>
    <row r="904" ht="15.75" customHeight="1" x14ac:dyDescent="0.65"/>
    <row r="905" ht="15.75" customHeight="1" x14ac:dyDescent="0.65"/>
    <row r="906" ht="15.75" customHeight="1" x14ac:dyDescent="0.65"/>
    <row r="907" ht="15.75" customHeight="1" x14ac:dyDescent="0.65"/>
    <row r="908" ht="15.75" customHeight="1" x14ac:dyDescent="0.65"/>
    <row r="909" ht="15.75" customHeight="1" x14ac:dyDescent="0.65"/>
    <row r="910" ht="15.75" customHeight="1" x14ac:dyDescent="0.65"/>
    <row r="911" ht="15.75" customHeight="1" x14ac:dyDescent="0.65"/>
    <row r="912" ht="15.75" customHeight="1" x14ac:dyDescent="0.65"/>
    <row r="913" ht="15.75" customHeight="1" x14ac:dyDescent="0.65"/>
    <row r="914" ht="15.75" customHeight="1" x14ac:dyDescent="0.65"/>
    <row r="915" ht="15.75" customHeight="1" x14ac:dyDescent="0.65"/>
    <row r="916" ht="15.75" customHeight="1" x14ac:dyDescent="0.65"/>
    <row r="917" ht="15.75" customHeight="1" x14ac:dyDescent="0.65"/>
    <row r="918" ht="15.75" customHeight="1" x14ac:dyDescent="0.65"/>
    <row r="919" ht="15.75" customHeight="1" x14ac:dyDescent="0.65"/>
    <row r="920" ht="15.75" customHeight="1" x14ac:dyDescent="0.65"/>
    <row r="921" ht="15.75" customHeight="1" x14ac:dyDescent="0.65"/>
    <row r="922" ht="15.75" customHeight="1" x14ac:dyDescent="0.65"/>
    <row r="923" ht="15.75" customHeight="1" x14ac:dyDescent="0.65"/>
    <row r="924" ht="15.75" customHeight="1" x14ac:dyDescent="0.65"/>
    <row r="925" ht="15.75" customHeight="1" x14ac:dyDescent="0.65"/>
    <row r="926" ht="15.75" customHeight="1" x14ac:dyDescent="0.65"/>
    <row r="927" ht="15.75" customHeight="1" x14ac:dyDescent="0.65"/>
    <row r="928" ht="15.75" customHeight="1" x14ac:dyDescent="0.65"/>
    <row r="929" ht="15.75" customHeight="1" x14ac:dyDescent="0.65"/>
    <row r="930" ht="15.75" customHeight="1" x14ac:dyDescent="0.65"/>
    <row r="931" ht="15.75" customHeight="1" x14ac:dyDescent="0.65"/>
    <row r="932" ht="15.75" customHeight="1" x14ac:dyDescent="0.65"/>
    <row r="933" ht="15.75" customHeight="1" x14ac:dyDescent="0.65"/>
    <row r="934" ht="15.75" customHeight="1" x14ac:dyDescent="0.65"/>
    <row r="935" ht="15.75" customHeight="1" x14ac:dyDescent="0.65"/>
    <row r="936" ht="15.75" customHeight="1" x14ac:dyDescent="0.65"/>
    <row r="937" ht="15.75" customHeight="1" x14ac:dyDescent="0.65"/>
    <row r="938" ht="15.75" customHeight="1" x14ac:dyDescent="0.65"/>
    <row r="939" ht="15.75" customHeight="1" x14ac:dyDescent="0.65"/>
    <row r="940" ht="15.75" customHeight="1" x14ac:dyDescent="0.65"/>
    <row r="941" ht="15.75" customHeight="1" x14ac:dyDescent="0.65"/>
    <row r="942" ht="15.75" customHeight="1" x14ac:dyDescent="0.65"/>
    <row r="943" ht="15.75" customHeight="1" x14ac:dyDescent="0.65"/>
    <row r="944" ht="15.75" customHeight="1" x14ac:dyDescent="0.65"/>
    <row r="945" ht="15.75" customHeight="1" x14ac:dyDescent="0.65"/>
    <row r="946" ht="15.75" customHeight="1" x14ac:dyDescent="0.65"/>
    <row r="947" ht="15.75" customHeight="1" x14ac:dyDescent="0.65"/>
    <row r="948" ht="15.75" customHeight="1" x14ac:dyDescent="0.65"/>
    <row r="949" ht="15.75" customHeight="1" x14ac:dyDescent="0.65"/>
    <row r="950" ht="15.75" customHeight="1" x14ac:dyDescent="0.65"/>
    <row r="951" ht="15.75" customHeight="1" x14ac:dyDescent="0.65"/>
    <row r="952" ht="15.75" customHeight="1" x14ac:dyDescent="0.65"/>
    <row r="953" ht="15.75" customHeight="1" x14ac:dyDescent="0.65"/>
    <row r="954" ht="15.75" customHeight="1" x14ac:dyDescent="0.65"/>
    <row r="955" ht="15.75" customHeight="1" x14ac:dyDescent="0.65"/>
    <row r="956" ht="15.75" customHeight="1" x14ac:dyDescent="0.65"/>
    <row r="957" ht="15.75" customHeight="1" x14ac:dyDescent="0.65"/>
    <row r="958" ht="15.75" customHeight="1" x14ac:dyDescent="0.65"/>
    <row r="959" ht="15.75" customHeight="1" x14ac:dyDescent="0.65"/>
    <row r="960" ht="15.75" customHeight="1" x14ac:dyDescent="0.65"/>
    <row r="961" ht="15.75" customHeight="1" x14ac:dyDescent="0.65"/>
    <row r="962" ht="15.75" customHeight="1" x14ac:dyDescent="0.65"/>
    <row r="963" ht="15.75" customHeight="1" x14ac:dyDescent="0.65"/>
    <row r="964" ht="15.75" customHeight="1" x14ac:dyDescent="0.65"/>
    <row r="965" ht="15.75" customHeight="1" x14ac:dyDescent="0.65"/>
    <row r="966" ht="15.75" customHeight="1" x14ac:dyDescent="0.65"/>
    <row r="967" ht="15.75" customHeight="1" x14ac:dyDescent="0.65"/>
    <row r="968" ht="15.75" customHeight="1" x14ac:dyDescent="0.65"/>
    <row r="969" ht="15.75" customHeight="1" x14ac:dyDescent="0.65"/>
    <row r="970" ht="15.75" customHeight="1" x14ac:dyDescent="0.65"/>
    <row r="971" ht="15.75" customHeight="1" x14ac:dyDescent="0.65"/>
    <row r="972" ht="15.75" customHeight="1" x14ac:dyDescent="0.65"/>
    <row r="973" ht="15.75" customHeight="1" x14ac:dyDescent="0.65"/>
    <row r="974" ht="15.75" customHeight="1" x14ac:dyDescent="0.65"/>
    <row r="975" ht="15.75" customHeight="1" x14ac:dyDescent="0.65"/>
    <row r="976" ht="15.75" customHeight="1" x14ac:dyDescent="0.65"/>
    <row r="977" ht="15.75" customHeight="1" x14ac:dyDescent="0.65"/>
    <row r="978" ht="15.75" customHeight="1" x14ac:dyDescent="0.65"/>
    <row r="979" ht="15.75" customHeight="1" x14ac:dyDescent="0.65"/>
    <row r="980" ht="15.75" customHeight="1" x14ac:dyDescent="0.65"/>
    <row r="981" ht="15.75" customHeight="1" x14ac:dyDescent="0.65"/>
    <row r="982" ht="15.75" customHeight="1" x14ac:dyDescent="0.65"/>
    <row r="983" ht="15.75" customHeight="1" x14ac:dyDescent="0.65"/>
    <row r="984" ht="15.75" customHeight="1" x14ac:dyDescent="0.65"/>
    <row r="985" ht="15.75" customHeight="1" x14ac:dyDescent="0.65"/>
    <row r="986" ht="15.75" customHeight="1" x14ac:dyDescent="0.65"/>
    <row r="987" ht="15.75" customHeight="1" x14ac:dyDescent="0.65"/>
    <row r="988" ht="15.75" customHeight="1" x14ac:dyDescent="0.65"/>
    <row r="989" ht="15.75" customHeight="1" x14ac:dyDescent="0.65"/>
    <row r="990" ht="15.75" customHeight="1" x14ac:dyDescent="0.65"/>
    <row r="991" ht="15.75" customHeight="1" x14ac:dyDescent="0.65"/>
    <row r="992" ht="15.75" customHeight="1" x14ac:dyDescent="0.65"/>
    <row r="993" ht="15.75" customHeight="1" x14ac:dyDescent="0.65"/>
    <row r="994" ht="15.75" customHeight="1" x14ac:dyDescent="0.65"/>
    <row r="995" ht="15.75" customHeight="1" x14ac:dyDescent="0.65"/>
    <row r="996" ht="15.75" customHeight="1" x14ac:dyDescent="0.65"/>
    <row r="997" ht="15.75" customHeight="1" x14ac:dyDescent="0.65"/>
    <row r="998" ht="15.75" customHeight="1" x14ac:dyDescent="0.65"/>
    <row r="999" ht="15.75" customHeight="1" x14ac:dyDescent="0.65"/>
    <row r="1000" ht="15.75" customHeight="1" x14ac:dyDescent="0.65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C60A1-9DC3-4CCB-9E47-F7E8824CC567}">
  <dimension ref="A1:C1000"/>
  <sheetViews>
    <sheetView workbookViewId="0"/>
  </sheetViews>
  <sheetFormatPr defaultColWidth="14.40625" defaultRowHeight="15" customHeight="1" x14ac:dyDescent="0.65"/>
  <cols>
    <col min="1" max="26" width="8.7265625" style="28" customWidth="1"/>
    <col min="27" max="16384" width="14.40625" style="28"/>
  </cols>
  <sheetData>
    <row r="1" spans="1:3" ht="14.75" x14ac:dyDescent="0.75">
      <c r="A1" s="32" t="str">
        <f>About!B2</f>
        <v>NM</v>
      </c>
      <c r="B1" s="32">
        <f>SUMIFS(C4:C53,A4:A53,A1)</f>
        <v>0</v>
      </c>
    </row>
    <row r="3" spans="1:3" ht="16" x14ac:dyDescent="0.8">
      <c r="A3" s="45" t="s">
        <v>100</v>
      </c>
      <c r="B3" s="32" t="s">
        <v>218</v>
      </c>
      <c r="C3" s="32" t="s">
        <v>217</v>
      </c>
    </row>
    <row r="4" spans="1:3" ht="16" x14ac:dyDescent="0.8">
      <c r="A4" s="45" t="s">
        <v>102</v>
      </c>
      <c r="C4" s="47">
        <f t="shared" ref="C4:C53" si="0">B4*1000</f>
        <v>0</v>
      </c>
    </row>
    <row r="5" spans="1:3" ht="16" x14ac:dyDescent="0.8">
      <c r="A5" s="45" t="s">
        <v>104</v>
      </c>
      <c r="C5" s="47">
        <f t="shared" si="0"/>
        <v>0</v>
      </c>
    </row>
    <row r="6" spans="1:3" ht="16" x14ac:dyDescent="0.8">
      <c r="A6" s="45" t="s">
        <v>106</v>
      </c>
      <c r="C6" s="47">
        <f t="shared" si="0"/>
        <v>0</v>
      </c>
    </row>
    <row r="7" spans="1:3" ht="16" x14ac:dyDescent="0.8">
      <c r="A7" s="45" t="s">
        <v>108</v>
      </c>
      <c r="C7" s="47">
        <f t="shared" si="0"/>
        <v>0</v>
      </c>
    </row>
    <row r="8" spans="1:3" ht="16" x14ac:dyDescent="0.8">
      <c r="A8" s="45" t="s">
        <v>110</v>
      </c>
      <c r="B8" s="32">
        <v>655</v>
      </c>
      <c r="C8" s="47">
        <f t="shared" si="0"/>
        <v>655000</v>
      </c>
    </row>
    <row r="9" spans="1:3" ht="16" x14ac:dyDescent="0.8">
      <c r="A9" s="45" t="s">
        <v>112</v>
      </c>
      <c r="C9" s="47">
        <f t="shared" si="0"/>
        <v>0</v>
      </c>
    </row>
    <row r="10" spans="1:3" ht="16" x14ac:dyDescent="0.8">
      <c r="A10" s="45" t="s">
        <v>114</v>
      </c>
      <c r="B10" s="32">
        <v>7</v>
      </c>
      <c r="C10" s="47">
        <f t="shared" si="0"/>
        <v>7000</v>
      </c>
    </row>
    <row r="11" spans="1:3" ht="16" x14ac:dyDescent="0.8">
      <c r="A11" s="45" t="s">
        <v>116</v>
      </c>
      <c r="B11" s="32">
        <v>15</v>
      </c>
      <c r="C11" s="47">
        <f t="shared" si="0"/>
        <v>15000</v>
      </c>
    </row>
    <row r="12" spans="1:3" ht="16" x14ac:dyDescent="0.8">
      <c r="A12" s="45" t="s">
        <v>118</v>
      </c>
      <c r="B12" s="32">
        <v>10</v>
      </c>
      <c r="C12" s="47">
        <f t="shared" si="0"/>
        <v>10000</v>
      </c>
    </row>
    <row r="13" spans="1:3" ht="16" x14ac:dyDescent="0.8">
      <c r="A13" s="45" t="s">
        <v>120</v>
      </c>
      <c r="C13" s="47">
        <f t="shared" si="0"/>
        <v>0</v>
      </c>
    </row>
    <row r="14" spans="1:3" ht="16" x14ac:dyDescent="0.8">
      <c r="A14" s="45" t="s">
        <v>122</v>
      </c>
      <c r="C14" s="47">
        <f t="shared" si="0"/>
        <v>0</v>
      </c>
    </row>
    <row r="15" spans="1:3" ht="16" x14ac:dyDescent="0.8">
      <c r="A15" s="45" t="s">
        <v>124</v>
      </c>
      <c r="C15" s="47">
        <f t="shared" si="0"/>
        <v>0</v>
      </c>
    </row>
    <row r="16" spans="1:3" ht="16" x14ac:dyDescent="0.8">
      <c r="A16" s="45" t="s">
        <v>126</v>
      </c>
      <c r="B16" s="32">
        <v>16</v>
      </c>
      <c r="C16" s="47">
        <f t="shared" si="0"/>
        <v>16000</v>
      </c>
    </row>
    <row r="17" spans="1:3" ht="16" x14ac:dyDescent="0.8">
      <c r="A17" s="45" t="s">
        <v>128</v>
      </c>
      <c r="C17" s="47">
        <f t="shared" si="0"/>
        <v>0</v>
      </c>
    </row>
    <row r="18" spans="1:3" ht="16" x14ac:dyDescent="0.8">
      <c r="A18" s="45" t="s">
        <v>130</v>
      </c>
      <c r="C18" s="47">
        <f t="shared" si="0"/>
        <v>0</v>
      </c>
    </row>
    <row r="19" spans="1:3" ht="16" x14ac:dyDescent="0.8">
      <c r="A19" s="45" t="s">
        <v>132</v>
      </c>
      <c r="C19" s="47">
        <f t="shared" si="0"/>
        <v>0</v>
      </c>
    </row>
    <row r="20" spans="1:3" ht="16" x14ac:dyDescent="0.8">
      <c r="A20" s="45" t="s">
        <v>134</v>
      </c>
      <c r="C20" s="47">
        <f t="shared" si="0"/>
        <v>0</v>
      </c>
    </row>
    <row r="21" spans="1:3" ht="15.75" customHeight="1" x14ac:dyDescent="0.8">
      <c r="A21" s="45" t="s">
        <v>136</v>
      </c>
      <c r="B21" s="32">
        <v>341</v>
      </c>
      <c r="C21" s="47">
        <f t="shared" si="0"/>
        <v>341000</v>
      </c>
    </row>
    <row r="22" spans="1:3" ht="15.75" customHeight="1" x14ac:dyDescent="0.8">
      <c r="A22" s="45" t="s">
        <v>138</v>
      </c>
      <c r="B22" s="32">
        <v>147</v>
      </c>
      <c r="C22" s="47">
        <f t="shared" si="0"/>
        <v>147000</v>
      </c>
    </row>
    <row r="23" spans="1:3" ht="15.75" customHeight="1" x14ac:dyDescent="0.8">
      <c r="A23" s="45" t="s">
        <v>140</v>
      </c>
      <c r="B23" s="32">
        <v>52</v>
      </c>
      <c r="C23" s="47">
        <f t="shared" si="0"/>
        <v>52000</v>
      </c>
    </row>
    <row r="24" spans="1:3" ht="15.75" customHeight="1" x14ac:dyDescent="0.8">
      <c r="A24" s="45" t="s">
        <v>142</v>
      </c>
      <c r="B24" s="32">
        <v>184</v>
      </c>
      <c r="C24" s="47">
        <f t="shared" si="0"/>
        <v>184000</v>
      </c>
    </row>
    <row r="25" spans="1:3" ht="15.75" customHeight="1" x14ac:dyDescent="0.8">
      <c r="A25" s="45" t="s">
        <v>144</v>
      </c>
      <c r="B25" s="32">
        <v>423</v>
      </c>
      <c r="C25" s="47">
        <f t="shared" si="0"/>
        <v>423000</v>
      </c>
    </row>
    <row r="26" spans="1:3" ht="15.75" customHeight="1" x14ac:dyDescent="0.8">
      <c r="A26" s="45" t="s">
        <v>145</v>
      </c>
      <c r="B26" s="32">
        <v>29</v>
      </c>
      <c r="C26" s="47">
        <f t="shared" si="0"/>
        <v>29000</v>
      </c>
    </row>
    <row r="27" spans="1:3" ht="15.75" customHeight="1" x14ac:dyDescent="0.8">
      <c r="A27" s="45" t="s">
        <v>147</v>
      </c>
      <c r="B27" s="32">
        <v>3</v>
      </c>
      <c r="C27" s="47">
        <f t="shared" si="0"/>
        <v>3000</v>
      </c>
    </row>
    <row r="28" spans="1:3" ht="15.75" customHeight="1" x14ac:dyDescent="0.8">
      <c r="A28" s="45" t="s">
        <v>149</v>
      </c>
      <c r="C28" s="47">
        <f t="shared" si="0"/>
        <v>0</v>
      </c>
    </row>
    <row r="29" spans="1:3" ht="15.75" customHeight="1" x14ac:dyDescent="0.8">
      <c r="A29" s="45" t="s">
        <v>151</v>
      </c>
      <c r="C29" s="47">
        <f t="shared" si="0"/>
        <v>0</v>
      </c>
    </row>
    <row r="30" spans="1:3" ht="15.75" customHeight="1" x14ac:dyDescent="0.8">
      <c r="A30" s="45" t="s">
        <v>153</v>
      </c>
      <c r="C30" s="47">
        <f t="shared" si="0"/>
        <v>0</v>
      </c>
    </row>
    <row r="31" spans="1:3" ht="15.75" customHeight="1" x14ac:dyDescent="0.8">
      <c r="A31" s="45" t="s">
        <v>155</v>
      </c>
      <c r="C31" s="47">
        <f t="shared" si="0"/>
        <v>0</v>
      </c>
    </row>
    <row r="32" spans="1:3" ht="15.75" customHeight="1" x14ac:dyDescent="0.8">
      <c r="A32" s="45" t="s">
        <v>157</v>
      </c>
      <c r="B32" s="32">
        <v>3</v>
      </c>
      <c r="C32" s="47">
        <f t="shared" si="0"/>
        <v>3000</v>
      </c>
    </row>
    <row r="33" spans="1:3" ht="15.75" customHeight="1" x14ac:dyDescent="0.8">
      <c r="A33" s="45" t="s">
        <v>159</v>
      </c>
      <c r="B33" s="32">
        <v>102</v>
      </c>
      <c r="C33" s="47">
        <f t="shared" si="0"/>
        <v>102000</v>
      </c>
    </row>
    <row r="34" spans="1:3" ht="15.75" customHeight="1" x14ac:dyDescent="0.8">
      <c r="A34" s="45" t="s">
        <v>161</v>
      </c>
      <c r="C34" s="47">
        <f t="shared" si="0"/>
        <v>0</v>
      </c>
    </row>
    <row r="35" spans="1:3" ht="15.75" customHeight="1" x14ac:dyDescent="0.8">
      <c r="A35" s="45" t="s">
        <v>163</v>
      </c>
      <c r="B35" s="32">
        <v>146</v>
      </c>
      <c r="C35" s="47">
        <f t="shared" si="0"/>
        <v>146000</v>
      </c>
    </row>
    <row r="36" spans="1:3" ht="15.75" customHeight="1" x14ac:dyDescent="0.8">
      <c r="A36" s="45" t="s">
        <v>165</v>
      </c>
      <c r="B36" s="32">
        <v>306</v>
      </c>
      <c r="C36" s="47">
        <f t="shared" si="0"/>
        <v>306000</v>
      </c>
    </row>
    <row r="37" spans="1:3" ht="15.75" customHeight="1" x14ac:dyDescent="0.8">
      <c r="A37" s="45" t="s">
        <v>167</v>
      </c>
      <c r="C37" s="47">
        <f t="shared" si="0"/>
        <v>0</v>
      </c>
    </row>
    <row r="38" spans="1:3" ht="15.75" customHeight="1" x14ac:dyDescent="0.8">
      <c r="A38" s="45" t="s">
        <v>169</v>
      </c>
      <c r="B38" s="32">
        <v>42</v>
      </c>
      <c r="C38" s="47">
        <f t="shared" si="0"/>
        <v>42000</v>
      </c>
    </row>
    <row r="39" spans="1:3" ht="15.75" customHeight="1" x14ac:dyDescent="0.8">
      <c r="A39" s="45" t="s">
        <v>171</v>
      </c>
      <c r="C39" s="47">
        <f t="shared" si="0"/>
        <v>0</v>
      </c>
    </row>
    <row r="40" spans="1:3" ht="15.75" customHeight="1" x14ac:dyDescent="0.8">
      <c r="A40" s="45" t="s">
        <v>173</v>
      </c>
      <c r="B40" s="32">
        <v>225</v>
      </c>
      <c r="C40" s="47">
        <f t="shared" si="0"/>
        <v>225000</v>
      </c>
    </row>
    <row r="41" spans="1:3" ht="15.75" customHeight="1" x14ac:dyDescent="0.8">
      <c r="A41" s="45" t="s">
        <v>175</v>
      </c>
      <c r="B41" s="32">
        <v>6</v>
      </c>
      <c r="C41" s="47">
        <f t="shared" si="0"/>
        <v>6000</v>
      </c>
    </row>
    <row r="42" spans="1:3" ht="15.75" customHeight="1" x14ac:dyDescent="0.8">
      <c r="A42" s="45" t="s">
        <v>177</v>
      </c>
      <c r="B42" s="32">
        <v>21</v>
      </c>
      <c r="C42" s="47">
        <f t="shared" si="0"/>
        <v>21000</v>
      </c>
    </row>
    <row r="43" spans="1:3" ht="15.75" customHeight="1" x14ac:dyDescent="0.8">
      <c r="A43" s="45" t="s">
        <v>179</v>
      </c>
      <c r="B43" s="32">
        <v>133</v>
      </c>
      <c r="C43" s="47">
        <f t="shared" si="0"/>
        <v>133000</v>
      </c>
    </row>
    <row r="44" spans="1:3" ht="15.75" customHeight="1" x14ac:dyDescent="0.8">
      <c r="A44" s="45" t="s">
        <v>181</v>
      </c>
      <c r="C44" s="47">
        <f t="shared" si="0"/>
        <v>0</v>
      </c>
    </row>
    <row r="45" spans="1:3" ht="15.75" customHeight="1" x14ac:dyDescent="0.8">
      <c r="A45" s="45" t="s">
        <v>183</v>
      </c>
      <c r="C45" s="47">
        <f t="shared" si="0"/>
        <v>0</v>
      </c>
    </row>
    <row r="46" spans="1:3" ht="15.75" customHeight="1" x14ac:dyDescent="0.8">
      <c r="A46" s="45" t="s">
        <v>185</v>
      </c>
      <c r="B46" s="32">
        <v>271</v>
      </c>
      <c r="C46" s="47">
        <f t="shared" si="0"/>
        <v>271000</v>
      </c>
    </row>
    <row r="47" spans="1:3" ht="15.75" customHeight="1" x14ac:dyDescent="0.8">
      <c r="A47" s="45" t="s">
        <v>187</v>
      </c>
      <c r="C47" s="47">
        <f t="shared" si="0"/>
        <v>0</v>
      </c>
    </row>
    <row r="48" spans="1:3" ht="15.75" customHeight="1" x14ac:dyDescent="0.8">
      <c r="A48" s="45" t="s">
        <v>189</v>
      </c>
      <c r="C48" s="47">
        <f t="shared" si="0"/>
        <v>0</v>
      </c>
    </row>
    <row r="49" spans="1:3" ht="15.75" customHeight="1" x14ac:dyDescent="0.8">
      <c r="A49" s="45" t="s">
        <v>191</v>
      </c>
      <c r="B49" s="32">
        <v>89</v>
      </c>
      <c r="C49" s="47">
        <f t="shared" si="0"/>
        <v>89000</v>
      </c>
    </row>
    <row r="50" spans="1:3" ht="15.75" customHeight="1" x14ac:dyDescent="0.8">
      <c r="A50" s="45" t="s">
        <v>193</v>
      </c>
      <c r="C50" s="47">
        <f t="shared" si="0"/>
        <v>0</v>
      </c>
    </row>
    <row r="51" spans="1:3" ht="15.75" customHeight="1" x14ac:dyDescent="0.8">
      <c r="A51" s="45" t="s">
        <v>195</v>
      </c>
      <c r="C51" s="47">
        <f t="shared" si="0"/>
        <v>0</v>
      </c>
    </row>
    <row r="52" spans="1:3" ht="15.75" customHeight="1" x14ac:dyDescent="0.8">
      <c r="A52" s="45" t="s">
        <v>197</v>
      </c>
      <c r="C52" s="47">
        <f t="shared" si="0"/>
        <v>0</v>
      </c>
    </row>
    <row r="53" spans="1:3" ht="15.75" customHeight="1" x14ac:dyDescent="0.8">
      <c r="A53" s="45" t="s">
        <v>199</v>
      </c>
      <c r="C53" s="47">
        <f t="shared" si="0"/>
        <v>0</v>
      </c>
    </row>
    <row r="54" spans="1:3" ht="15.75" customHeight="1" x14ac:dyDescent="0.8">
      <c r="A54" s="50" t="s">
        <v>215</v>
      </c>
    </row>
    <row r="55" spans="1:3" ht="15.75" customHeight="1" x14ac:dyDescent="0.65"/>
    <row r="56" spans="1:3" ht="15.75" customHeight="1" x14ac:dyDescent="0.65"/>
    <row r="57" spans="1:3" ht="15.75" customHeight="1" x14ac:dyDescent="0.65"/>
    <row r="58" spans="1:3" ht="15.75" customHeight="1" x14ac:dyDescent="0.65"/>
    <row r="59" spans="1:3" ht="15.75" customHeight="1" x14ac:dyDescent="0.65"/>
    <row r="60" spans="1:3" ht="15.75" customHeight="1" x14ac:dyDescent="0.65"/>
    <row r="61" spans="1:3" ht="15.75" customHeight="1" x14ac:dyDescent="0.65"/>
    <row r="62" spans="1:3" ht="15.75" customHeight="1" x14ac:dyDescent="0.65"/>
    <row r="63" spans="1:3" ht="15.75" customHeight="1" x14ac:dyDescent="0.65"/>
    <row r="64" spans="1:3" ht="15.75" customHeight="1" x14ac:dyDescent="0.65"/>
    <row r="65" ht="15.75" customHeight="1" x14ac:dyDescent="0.65"/>
    <row r="66" ht="15.75" customHeight="1" x14ac:dyDescent="0.65"/>
    <row r="67" ht="15.75" customHeight="1" x14ac:dyDescent="0.65"/>
    <row r="68" ht="15.75" customHeight="1" x14ac:dyDescent="0.65"/>
    <row r="69" ht="15.75" customHeight="1" x14ac:dyDescent="0.65"/>
    <row r="70" ht="15.75" customHeight="1" x14ac:dyDescent="0.65"/>
    <row r="71" ht="15.75" customHeight="1" x14ac:dyDescent="0.65"/>
    <row r="72" ht="15.75" customHeight="1" x14ac:dyDescent="0.65"/>
    <row r="73" ht="15.75" customHeight="1" x14ac:dyDescent="0.65"/>
    <row r="74" ht="15.75" customHeight="1" x14ac:dyDescent="0.65"/>
    <row r="75" ht="15.75" customHeight="1" x14ac:dyDescent="0.65"/>
    <row r="76" ht="15.75" customHeight="1" x14ac:dyDescent="0.65"/>
    <row r="77" ht="15.75" customHeight="1" x14ac:dyDescent="0.65"/>
    <row r="78" ht="15.75" customHeight="1" x14ac:dyDescent="0.65"/>
    <row r="79" ht="15.75" customHeight="1" x14ac:dyDescent="0.65"/>
    <row r="80" ht="15.75" customHeight="1" x14ac:dyDescent="0.65"/>
    <row r="81" ht="15.75" customHeight="1" x14ac:dyDescent="0.65"/>
    <row r="82" ht="15.75" customHeight="1" x14ac:dyDescent="0.65"/>
    <row r="83" ht="15.75" customHeight="1" x14ac:dyDescent="0.65"/>
    <row r="84" ht="15.75" customHeight="1" x14ac:dyDescent="0.65"/>
    <row r="85" ht="15.75" customHeight="1" x14ac:dyDescent="0.65"/>
    <row r="86" ht="15.75" customHeight="1" x14ac:dyDescent="0.65"/>
    <row r="87" ht="15.75" customHeight="1" x14ac:dyDescent="0.65"/>
    <row r="88" ht="15.75" customHeight="1" x14ac:dyDescent="0.65"/>
    <row r="89" ht="15.75" customHeight="1" x14ac:dyDescent="0.65"/>
    <row r="90" ht="15.75" customHeight="1" x14ac:dyDescent="0.65"/>
    <row r="91" ht="15.75" customHeight="1" x14ac:dyDescent="0.65"/>
    <row r="92" ht="15.75" customHeight="1" x14ac:dyDescent="0.65"/>
    <row r="93" ht="15.75" customHeight="1" x14ac:dyDescent="0.65"/>
    <row r="94" ht="15.75" customHeight="1" x14ac:dyDescent="0.65"/>
    <row r="95" ht="15.75" customHeight="1" x14ac:dyDescent="0.65"/>
    <row r="96" ht="15.75" customHeight="1" x14ac:dyDescent="0.65"/>
    <row r="97" ht="15.75" customHeight="1" x14ac:dyDescent="0.65"/>
    <row r="98" ht="15.75" customHeight="1" x14ac:dyDescent="0.65"/>
    <row r="99" ht="15.75" customHeight="1" x14ac:dyDescent="0.65"/>
    <row r="100" ht="15.75" customHeight="1" x14ac:dyDescent="0.65"/>
    <row r="101" ht="15.75" customHeight="1" x14ac:dyDescent="0.65"/>
    <row r="102" ht="15.75" customHeight="1" x14ac:dyDescent="0.65"/>
    <row r="103" ht="15.75" customHeight="1" x14ac:dyDescent="0.65"/>
    <row r="104" ht="15.75" customHeight="1" x14ac:dyDescent="0.65"/>
    <row r="105" ht="15.75" customHeight="1" x14ac:dyDescent="0.65"/>
    <row r="106" ht="15.75" customHeight="1" x14ac:dyDescent="0.65"/>
    <row r="107" ht="15.75" customHeight="1" x14ac:dyDescent="0.65"/>
    <row r="108" ht="15.75" customHeight="1" x14ac:dyDescent="0.65"/>
    <row r="109" ht="15.75" customHeight="1" x14ac:dyDescent="0.65"/>
    <row r="110" ht="15.75" customHeight="1" x14ac:dyDescent="0.65"/>
    <row r="111" ht="15.75" customHeight="1" x14ac:dyDescent="0.65"/>
    <row r="112" ht="15.75" customHeight="1" x14ac:dyDescent="0.65"/>
    <row r="113" ht="15.75" customHeight="1" x14ac:dyDescent="0.65"/>
    <row r="114" ht="15.75" customHeight="1" x14ac:dyDescent="0.65"/>
    <row r="115" ht="15.75" customHeight="1" x14ac:dyDescent="0.65"/>
    <row r="116" ht="15.75" customHeight="1" x14ac:dyDescent="0.65"/>
    <row r="117" ht="15.75" customHeight="1" x14ac:dyDescent="0.65"/>
    <row r="118" ht="15.75" customHeight="1" x14ac:dyDescent="0.65"/>
    <row r="119" ht="15.75" customHeight="1" x14ac:dyDescent="0.65"/>
    <row r="120" ht="15.75" customHeight="1" x14ac:dyDescent="0.65"/>
    <row r="121" ht="15.75" customHeight="1" x14ac:dyDescent="0.65"/>
    <row r="122" ht="15.75" customHeight="1" x14ac:dyDescent="0.65"/>
    <row r="123" ht="15.75" customHeight="1" x14ac:dyDescent="0.65"/>
    <row r="124" ht="15.75" customHeight="1" x14ac:dyDescent="0.65"/>
    <row r="125" ht="15.75" customHeight="1" x14ac:dyDescent="0.65"/>
    <row r="126" ht="15.75" customHeight="1" x14ac:dyDescent="0.65"/>
    <row r="127" ht="15.75" customHeight="1" x14ac:dyDescent="0.65"/>
    <row r="128" ht="15.75" customHeight="1" x14ac:dyDescent="0.65"/>
    <row r="129" ht="15.75" customHeight="1" x14ac:dyDescent="0.65"/>
    <row r="130" ht="15.75" customHeight="1" x14ac:dyDescent="0.65"/>
    <row r="131" ht="15.75" customHeight="1" x14ac:dyDescent="0.65"/>
    <row r="132" ht="15.75" customHeight="1" x14ac:dyDescent="0.65"/>
    <row r="133" ht="15.75" customHeight="1" x14ac:dyDescent="0.65"/>
    <row r="134" ht="15.75" customHeight="1" x14ac:dyDescent="0.65"/>
    <row r="135" ht="15.75" customHeight="1" x14ac:dyDescent="0.65"/>
    <row r="136" ht="15.75" customHeight="1" x14ac:dyDescent="0.65"/>
    <row r="137" ht="15.75" customHeight="1" x14ac:dyDescent="0.65"/>
    <row r="138" ht="15.75" customHeight="1" x14ac:dyDescent="0.65"/>
    <row r="139" ht="15.75" customHeight="1" x14ac:dyDescent="0.65"/>
    <row r="140" ht="15.75" customHeight="1" x14ac:dyDescent="0.65"/>
    <row r="141" ht="15.75" customHeight="1" x14ac:dyDescent="0.65"/>
    <row r="142" ht="15.75" customHeight="1" x14ac:dyDescent="0.65"/>
    <row r="143" ht="15.75" customHeight="1" x14ac:dyDescent="0.65"/>
    <row r="144" ht="15.75" customHeight="1" x14ac:dyDescent="0.65"/>
    <row r="145" ht="15.75" customHeight="1" x14ac:dyDescent="0.65"/>
    <row r="146" ht="15.75" customHeight="1" x14ac:dyDescent="0.65"/>
    <row r="147" ht="15.75" customHeight="1" x14ac:dyDescent="0.65"/>
    <row r="148" ht="15.75" customHeight="1" x14ac:dyDescent="0.65"/>
    <row r="149" ht="15.75" customHeight="1" x14ac:dyDescent="0.65"/>
    <row r="150" ht="15.75" customHeight="1" x14ac:dyDescent="0.65"/>
    <row r="151" ht="15.75" customHeight="1" x14ac:dyDescent="0.65"/>
    <row r="152" ht="15.75" customHeight="1" x14ac:dyDescent="0.65"/>
    <row r="153" ht="15.75" customHeight="1" x14ac:dyDescent="0.65"/>
    <row r="154" ht="15.75" customHeight="1" x14ac:dyDescent="0.65"/>
    <row r="155" ht="15.75" customHeight="1" x14ac:dyDescent="0.65"/>
    <row r="156" ht="15.75" customHeight="1" x14ac:dyDescent="0.65"/>
    <row r="157" ht="15.75" customHeight="1" x14ac:dyDescent="0.65"/>
    <row r="158" ht="15.75" customHeight="1" x14ac:dyDescent="0.65"/>
    <row r="159" ht="15.75" customHeight="1" x14ac:dyDescent="0.65"/>
    <row r="160" ht="15.75" customHeight="1" x14ac:dyDescent="0.65"/>
    <row r="161" ht="15.75" customHeight="1" x14ac:dyDescent="0.65"/>
    <row r="162" ht="15.75" customHeight="1" x14ac:dyDescent="0.65"/>
    <row r="163" ht="15.75" customHeight="1" x14ac:dyDescent="0.65"/>
    <row r="164" ht="15.75" customHeight="1" x14ac:dyDescent="0.65"/>
    <row r="165" ht="15.75" customHeight="1" x14ac:dyDescent="0.65"/>
    <row r="166" ht="15.75" customHeight="1" x14ac:dyDescent="0.65"/>
    <row r="167" ht="15.75" customHeight="1" x14ac:dyDescent="0.65"/>
    <row r="168" ht="15.75" customHeight="1" x14ac:dyDescent="0.65"/>
    <row r="169" ht="15.75" customHeight="1" x14ac:dyDescent="0.65"/>
    <row r="170" ht="15.75" customHeight="1" x14ac:dyDescent="0.65"/>
    <row r="171" ht="15.75" customHeight="1" x14ac:dyDescent="0.65"/>
    <row r="172" ht="15.75" customHeight="1" x14ac:dyDescent="0.65"/>
    <row r="173" ht="15.75" customHeight="1" x14ac:dyDescent="0.65"/>
    <row r="174" ht="15.75" customHeight="1" x14ac:dyDescent="0.65"/>
    <row r="175" ht="15.75" customHeight="1" x14ac:dyDescent="0.65"/>
    <row r="176" ht="15.75" customHeight="1" x14ac:dyDescent="0.65"/>
    <row r="177" ht="15.75" customHeight="1" x14ac:dyDescent="0.65"/>
    <row r="178" ht="15.75" customHeight="1" x14ac:dyDescent="0.65"/>
    <row r="179" ht="15.75" customHeight="1" x14ac:dyDescent="0.65"/>
    <row r="180" ht="15.75" customHeight="1" x14ac:dyDescent="0.65"/>
    <row r="181" ht="15.75" customHeight="1" x14ac:dyDescent="0.65"/>
    <row r="182" ht="15.75" customHeight="1" x14ac:dyDescent="0.65"/>
    <row r="183" ht="15.75" customHeight="1" x14ac:dyDescent="0.65"/>
    <row r="184" ht="15.75" customHeight="1" x14ac:dyDescent="0.65"/>
    <row r="185" ht="15.75" customHeight="1" x14ac:dyDescent="0.65"/>
    <row r="186" ht="15.75" customHeight="1" x14ac:dyDescent="0.65"/>
    <row r="187" ht="15.75" customHeight="1" x14ac:dyDescent="0.65"/>
    <row r="188" ht="15.75" customHeight="1" x14ac:dyDescent="0.65"/>
    <row r="189" ht="15.75" customHeight="1" x14ac:dyDescent="0.65"/>
    <row r="190" ht="15.75" customHeight="1" x14ac:dyDescent="0.65"/>
    <row r="191" ht="15.75" customHeight="1" x14ac:dyDescent="0.65"/>
    <row r="192" ht="15.75" customHeight="1" x14ac:dyDescent="0.65"/>
    <row r="193" ht="15.75" customHeight="1" x14ac:dyDescent="0.65"/>
    <row r="194" ht="15.75" customHeight="1" x14ac:dyDescent="0.65"/>
    <row r="195" ht="15.75" customHeight="1" x14ac:dyDescent="0.65"/>
    <row r="196" ht="15.75" customHeight="1" x14ac:dyDescent="0.65"/>
    <row r="197" ht="15.75" customHeight="1" x14ac:dyDescent="0.65"/>
    <row r="198" ht="15.75" customHeight="1" x14ac:dyDescent="0.65"/>
    <row r="199" ht="15.75" customHeight="1" x14ac:dyDescent="0.65"/>
    <row r="200" ht="15.75" customHeight="1" x14ac:dyDescent="0.65"/>
    <row r="201" ht="15.75" customHeight="1" x14ac:dyDescent="0.65"/>
    <row r="202" ht="15.75" customHeight="1" x14ac:dyDescent="0.65"/>
    <row r="203" ht="15.75" customHeight="1" x14ac:dyDescent="0.65"/>
    <row r="204" ht="15.75" customHeight="1" x14ac:dyDescent="0.65"/>
    <row r="205" ht="15.75" customHeight="1" x14ac:dyDescent="0.65"/>
    <row r="206" ht="15.75" customHeight="1" x14ac:dyDescent="0.65"/>
    <row r="207" ht="15.75" customHeight="1" x14ac:dyDescent="0.65"/>
    <row r="208" ht="15.75" customHeight="1" x14ac:dyDescent="0.65"/>
    <row r="209" ht="15.75" customHeight="1" x14ac:dyDescent="0.65"/>
    <row r="210" ht="15.75" customHeight="1" x14ac:dyDescent="0.65"/>
    <row r="211" ht="15.75" customHeight="1" x14ac:dyDescent="0.65"/>
    <row r="212" ht="15.75" customHeight="1" x14ac:dyDescent="0.65"/>
    <row r="213" ht="15.75" customHeight="1" x14ac:dyDescent="0.65"/>
    <row r="214" ht="15.75" customHeight="1" x14ac:dyDescent="0.65"/>
    <row r="215" ht="15.75" customHeight="1" x14ac:dyDescent="0.65"/>
    <row r="216" ht="15.75" customHeight="1" x14ac:dyDescent="0.65"/>
    <row r="217" ht="15.75" customHeight="1" x14ac:dyDescent="0.65"/>
    <row r="218" ht="15.75" customHeight="1" x14ac:dyDescent="0.65"/>
    <row r="219" ht="15.75" customHeight="1" x14ac:dyDescent="0.65"/>
    <row r="220" ht="15.75" customHeight="1" x14ac:dyDescent="0.65"/>
    <row r="221" ht="15.75" customHeight="1" x14ac:dyDescent="0.65"/>
    <row r="222" ht="15.75" customHeight="1" x14ac:dyDescent="0.65"/>
    <row r="223" ht="15.75" customHeight="1" x14ac:dyDescent="0.65"/>
    <row r="224" ht="15.75" customHeight="1" x14ac:dyDescent="0.65"/>
    <row r="225" ht="15.75" customHeight="1" x14ac:dyDescent="0.65"/>
    <row r="226" ht="15.75" customHeight="1" x14ac:dyDescent="0.65"/>
    <row r="227" ht="15.75" customHeight="1" x14ac:dyDescent="0.65"/>
    <row r="228" ht="15.75" customHeight="1" x14ac:dyDescent="0.65"/>
    <row r="229" ht="15.75" customHeight="1" x14ac:dyDescent="0.65"/>
    <row r="230" ht="15.75" customHeight="1" x14ac:dyDescent="0.65"/>
    <row r="231" ht="15.75" customHeight="1" x14ac:dyDescent="0.65"/>
    <row r="232" ht="15.75" customHeight="1" x14ac:dyDescent="0.65"/>
    <row r="233" ht="15.75" customHeight="1" x14ac:dyDescent="0.65"/>
    <row r="234" ht="15.75" customHeight="1" x14ac:dyDescent="0.65"/>
    <row r="235" ht="15.75" customHeight="1" x14ac:dyDescent="0.65"/>
    <row r="236" ht="15.75" customHeight="1" x14ac:dyDescent="0.65"/>
    <row r="237" ht="15.75" customHeight="1" x14ac:dyDescent="0.65"/>
    <row r="238" ht="15.75" customHeight="1" x14ac:dyDescent="0.65"/>
    <row r="239" ht="15.75" customHeight="1" x14ac:dyDescent="0.65"/>
    <row r="240" ht="15.75" customHeight="1" x14ac:dyDescent="0.65"/>
    <row r="241" ht="15.75" customHeight="1" x14ac:dyDescent="0.65"/>
    <row r="242" ht="15.75" customHeight="1" x14ac:dyDescent="0.65"/>
    <row r="243" ht="15.75" customHeight="1" x14ac:dyDescent="0.65"/>
    <row r="244" ht="15.75" customHeight="1" x14ac:dyDescent="0.65"/>
    <row r="245" ht="15.75" customHeight="1" x14ac:dyDescent="0.65"/>
    <row r="246" ht="15.75" customHeight="1" x14ac:dyDescent="0.65"/>
    <row r="247" ht="15.75" customHeight="1" x14ac:dyDescent="0.65"/>
    <row r="248" ht="15.75" customHeight="1" x14ac:dyDescent="0.65"/>
    <row r="249" ht="15.75" customHeight="1" x14ac:dyDescent="0.65"/>
    <row r="250" ht="15.75" customHeight="1" x14ac:dyDescent="0.65"/>
    <row r="251" ht="15.75" customHeight="1" x14ac:dyDescent="0.65"/>
    <row r="252" ht="15.75" customHeight="1" x14ac:dyDescent="0.65"/>
    <row r="253" ht="15.75" customHeight="1" x14ac:dyDescent="0.65"/>
    <row r="254" ht="15.75" customHeight="1" x14ac:dyDescent="0.65"/>
    <row r="255" ht="15.75" customHeight="1" x14ac:dyDescent="0.65"/>
    <row r="256" ht="15.75" customHeight="1" x14ac:dyDescent="0.65"/>
    <row r="257" ht="15.75" customHeight="1" x14ac:dyDescent="0.65"/>
    <row r="258" ht="15.75" customHeight="1" x14ac:dyDescent="0.65"/>
    <row r="259" ht="15.75" customHeight="1" x14ac:dyDescent="0.65"/>
    <row r="260" ht="15.75" customHeight="1" x14ac:dyDescent="0.65"/>
    <row r="261" ht="15.75" customHeight="1" x14ac:dyDescent="0.65"/>
    <row r="262" ht="15.75" customHeight="1" x14ac:dyDescent="0.65"/>
    <row r="263" ht="15.75" customHeight="1" x14ac:dyDescent="0.65"/>
    <row r="264" ht="15.75" customHeight="1" x14ac:dyDescent="0.65"/>
    <row r="265" ht="15.75" customHeight="1" x14ac:dyDescent="0.65"/>
    <row r="266" ht="15.75" customHeight="1" x14ac:dyDescent="0.65"/>
    <row r="267" ht="15.75" customHeight="1" x14ac:dyDescent="0.65"/>
    <row r="268" ht="15.75" customHeight="1" x14ac:dyDescent="0.65"/>
    <row r="269" ht="15.75" customHeight="1" x14ac:dyDescent="0.65"/>
    <row r="270" ht="15.75" customHeight="1" x14ac:dyDescent="0.65"/>
    <row r="271" ht="15.75" customHeight="1" x14ac:dyDescent="0.65"/>
    <row r="272" ht="15.75" customHeight="1" x14ac:dyDescent="0.65"/>
    <row r="273" ht="15.75" customHeight="1" x14ac:dyDescent="0.65"/>
    <row r="274" ht="15.75" customHeight="1" x14ac:dyDescent="0.65"/>
    <row r="275" ht="15.75" customHeight="1" x14ac:dyDescent="0.65"/>
    <row r="276" ht="15.75" customHeight="1" x14ac:dyDescent="0.65"/>
    <row r="277" ht="15.75" customHeight="1" x14ac:dyDescent="0.65"/>
    <row r="278" ht="15.75" customHeight="1" x14ac:dyDescent="0.65"/>
    <row r="279" ht="15.75" customHeight="1" x14ac:dyDescent="0.65"/>
    <row r="280" ht="15.75" customHeight="1" x14ac:dyDescent="0.65"/>
    <row r="281" ht="15.75" customHeight="1" x14ac:dyDescent="0.65"/>
    <row r="282" ht="15.75" customHeight="1" x14ac:dyDescent="0.65"/>
    <row r="283" ht="15.75" customHeight="1" x14ac:dyDescent="0.65"/>
    <row r="284" ht="15.75" customHeight="1" x14ac:dyDescent="0.65"/>
    <row r="285" ht="15.75" customHeight="1" x14ac:dyDescent="0.65"/>
    <row r="286" ht="15.75" customHeight="1" x14ac:dyDescent="0.65"/>
    <row r="287" ht="15.75" customHeight="1" x14ac:dyDescent="0.65"/>
    <row r="288" ht="15.75" customHeight="1" x14ac:dyDescent="0.65"/>
    <row r="289" ht="15.75" customHeight="1" x14ac:dyDescent="0.65"/>
    <row r="290" ht="15.75" customHeight="1" x14ac:dyDescent="0.65"/>
    <row r="291" ht="15.75" customHeight="1" x14ac:dyDescent="0.65"/>
    <row r="292" ht="15.75" customHeight="1" x14ac:dyDescent="0.65"/>
    <row r="293" ht="15.75" customHeight="1" x14ac:dyDescent="0.65"/>
    <row r="294" ht="15.75" customHeight="1" x14ac:dyDescent="0.65"/>
    <row r="295" ht="15.75" customHeight="1" x14ac:dyDescent="0.65"/>
    <row r="296" ht="15.75" customHeight="1" x14ac:dyDescent="0.65"/>
    <row r="297" ht="15.75" customHeight="1" x14ac:dyDescent="0.65"/>
    <row r="298" ht="15.75" customHeight="1" x14ac:dyDescent="0.65"/>
    <row r="299" ht="15.75" customHeight="1" x14ac:dyDescent="0.65"/>
    <row r="300" ht="15.75" customHeight="1" x14ac:dyDescent="0.65"/>
    <row r="301" ht="15.75" customHeight="1" x14ac:dyDescent="0.65"/>
    <row r="302" ht="15.75" customHeight="1" x14ac:dyDescent="0.65"/>
    <row r="303" ht="15.75" customHeight="1" x14ac:dyDescent="0.65"/>
    <row r="304" ht="15.75" customHeight="1" x14ac:dyDescent="0.65"/>
    <row r="305" ht="15.75" customHeight="1" x14ac:dyDescent="0.65"/>
    <row r="306" ht="15.75" customHeight="1" x14ac:dyDescent="0.65"/>
    <row r="307" ht="15.75" customHeight="1" x14ac:dyDescent="0.65"/>
    <row r="308" ht="15.75" customHeight="1" x14ac:dyDescent="0.65"/>
    <row r="309" ht="15.75" customHeight="1" x14ac:dyDescent="0.65"/>
    <row r="310" ht="15.75" customHeight="1" x14ac:dyDescent="0.65"/>
    <row r="311" ht="15.75" customHeight="1" x14ac:dyDescent="0.65"/>
    <row r="312" ht="15.75" customHeight="1" x14ac:dyDescent="0.65"/>
    <row r="313" ht="15.75" customHeight="1" x14ac:dyDescent="0.65"/>
    <row r="314" ht="15.75" customHeight="1" x14ac:dyDescent="0.65"/>
    <row r="315" ht="15.75" customHeight="1" x14ac:dyDescent="0.65"/>
    <row r="316" ht="15.75" customHeight="1" x14ac:dyDescent="0.65"/>
    <row r="317" ht="15.75" customHeight="1" x14ac:dyDescent="0.65"/>
    <row r="318" ht="15.75" customHeight="1" x14ac:dyDescent="0.65"/>
    <row r="319" ht="15.75" customHeight="1" x14ac:dyDescent="0.65"/>
    <row r="320" ht="15.75" customHeight="1" x14ac:dyDescent="0.65"/>
    <row r="321" ht="15.75" customHeight="1" x14ac:dyDescent="0.65"/>
    <row r="322" ht="15.75" customHeight="1" x14ac:dyDescent="0.65"/>
    <row r="323" ht="15.75" customHeight="1" x14ac:dyDescent="0.65"/>
    <row r="324" ht="15.75" customHeight="1" x14ac:dyDescent="0.65"/>
    <row r="325" ht="15.75" customHeight="1" x14ac:dyDescent="0.65"/>
    <row r="326" ht="15.75" customHeight="1" x14ac:dyDescent="0.65"/>
    <row r="327" ht="15.75" customHeight="1" x14ac:dyDescent="0.65"/>
    <row r="328" ht="15.75" customHeight="1" x14ac:dyDescent="0.65"/>
    <row r="329" ht="15.75" customHeight="1" x14ac:dyDescent="0.65"/>
    <row r="330" ht="15.75" customHeight="1" x14ac:dyDescent="0.65"/>
    <row r="331" ht="15.75" customHeight="1" x14ac:dyDescent="0.65"/>
    <row r="332" ht="15.75" customHeight="1" x14ac:dyDescent="0.65"/>
    <row r="333" ht="15.75" customHeight="1" x14ac:dyDescent="0.65"/>
    <row r="334" ht="15.75" customHeight="1" x14ac:dyDescent="0.65"/>
    <row r="335" ht="15.75" customHeight="1" x14ac:dyDescent="0.65"/>
    <row r="336" ht="15.75" customHeight="1" x14ac:dyDescent="0.65"/>
    <row r="337" ht="15.75" customHeight="1" x14ac:dyDescent="0.65"/>
    <row r="338" ht="15.75" customHeight="1" x14ac:dyDescent="0.65"/>
    <row r="339" ht="15.75" customHeight="1" x14ac:dyDescent="0.65"/>
    <row r="340" ht="15.75" customHeight="1" x14ac:dyDescent="0.65"/>
    <row r="341" ht="15.75" customHeight="1" x14ac:dyDescent="0.65"/>
    <row r="342" ht="15.75" customHeight="1" x14ac:dyDescent="0.65"/>
    <row r="343" ht="15.75" customHeight="1" x14ac:dyDescent="0.65"/>
    <row r="344" ht="15.75" customHeight="1" x14ac:dyDescent="0.65"/>
    <row r="345" ht="15.75" customHeight="1" x14ac:dyDescent="0.65"/>
    <row r="346" ht="15.75" customHeight="1" x14ac:dyDescent="0.65"/>
    <row r="347" ht="15.75" customHeight="1" x14ac:dyDescent="0.65"/>
    <row r="348" ht="15.75" customHeight="1" x14ac:dyDescent="0.65"/>
    <row r="349" ht="15.75" customHeight="1" x14ac:dyDescent="0.65"/>
    <row r="350" ht="15.75" customHeight="1" x14ac:dyDescent="0.65"/>
    <row r="351" ht="15.75" customHeight="1" x14ac:dyDescent="0.65"/>
    <row r="352" ht="15.75" customHeight="1" x14ac:dyDescent="0.65"/>
    <row r="353" ht="15.75" customHeight="1" x14ac:dyDescent="0.65"/>
    <row r="354" ht="15.75" customHeight="1" x14ac:dyDescent="0.65"/>
    <row r="355" ht="15.75" customHeight="1" x14ac:dyDescent="0.65"/>
    <row r="356" ht="15.75" customHeight="1" x14ac:dyDescent="0.65"/>
    <row r="357" ht="15.75" customHeight="1" x14ac:dyDescent="0.65"/>
    <row r="358" ht="15.75" customHeight="1" x14ac:dyDescent="0.65"/>
    <row r="359" ht="15.75" customHeight="1" x14ac:dyDescent="0.65"/>
    <row r="360" ht="15.75" customHeight="1" x14ac:dyDescent="0.65"/>
    <row r="361" ht="15.75" customHeight="1" x14ac:dyDescent="0.65"/>
    <row r="362" ht="15.75" customHeight="1" x14ac:dyDescent="0.65"/>
    <row r="363" ht="15.75" customHeight="1" x14ac:dyDescent="0.65"/>
    <row r="364" ht="15.75" customHeight="1" x14ac:dyDescent="0.65"/>
    <row r="365" ht="15.75" customHeight="1" x14ac:dyDescent="0.65"/>
    <row r="366" ht="15.75" customHeight="1" x14ac:dyDescent="0.65"/>
    <row r="367" ht="15.75" customHeight="1" x14ac:dyDescent="0.65"/>
    <row r="368" ht="15.75" customHeight="1" x14ac:dyDescent="0.65"/>
    <row r="369" ht="15.75" customHeight="1" x14ac:dyDescent="0.65"/>
    <row r="370" ht="15.75" customHeight="1" x14ac:dyDescent="0.65"/>
    <row r="371" ht="15.75" customHeight="1" x14ac:dyDescent="0.65"/>
    <row r="372" ht="15.75" customHeight="1" x14ac:dyDescent="0.65"/>
    <row r="373" ht="15.75" customHeight="1" x14ac:dyDescent="0.65"/>
    <row r="374" ht="15.75" customHeight="1" x14ac:dyDescent="0.65"/>
    <row r="375" ht="15.75" customHeight="1" x14ac:dyDescent="0.65"/>
    <row r="376" ht="15.75" customHeight="1" x14ac:dyDescent="0.65"/>
    <row r="377" ht="15.75" customHeight="1" x14ac:dyDescent="0.65"/>
    <row r="378" ht="15.75" customHeight="1" x14ac:dyDescent="0.65"/>
    <row r="379" ht="15.75" customHeight="1" x14ac:dyDescent="0.65"/>
    <row r="380" ht="15.75" customHeight="1" x14ac:dyDescent="0.65"/>
    <row r="381" ht="15.75" customHeight="1" x14ac:dyDescent="0.65"/>
    <row r="382" ht="15.75" customHeight="1" x14ac:dyDescent="0.65"/>
    <row r="383" ht="15.75" customHeight="1" x14ac:dyDescent="0.65"/>
    <row r="384" ht="15.75" customHeight="1" x14ac:dyDescent="0.65"/>
    <row r="385" ht="15.75" customHeight="1" x14ac:dyDescent="0.65"/>
    <row r="386" ht="15.75" customHeight="1" x14ac:dyDescent="0.65"/>
    <row r="387" ht="15.75" customHeight="1" x14ac:dyDescent="0.65"/>
    <row r="388" ht="15.75" customHeight="1" x14ac:dyDescent="0.65"/>
    <row r="389" ht="15.75" customHeight="1" x14ac:dyDescent="0.65"/>
    <row r="390" ht="15.75" customHeight="1" x14ac:dyDescent="0.65"/>
    <row r="391" ht="15.75" customHeight="1" x14ac:dyDescent="0.65"/>
    <row r="392" ht="15.75" customHeight="1" x14ac:dyDescent="0.65"/>
    <row r="393" ht="15.75" customHeight="1" x14ac:dyDescent="0.65"/>
    <row r="394" ht="15.75" customHeight="1" x14ac:dyDescent="0.65"/>
    <row r="395" ht="15.75" customHeight="1" x14ac:dyDescent="0.65"/>
    <row r="396" ht="15.75" customHeight="1" x14ac:dyDescent="0.65"/>
    <row r="397" ht="15.75" customHeight="1" x14ac:dyDescent="0.65"/>
    <row r="398" ht="15.75" customHeight="1" x14ac:dyDescent="0.65"/>
    <row r="399" ht="15.75" customHeight="1" x14ac:dyDescent="0.65"/>
    <row r="400" ht="15.75" customHeight="1" x14ac:dyDescent="0.65"/>
    <row r="401" ht="15.75" customHeight="1" x14ac:dyDescent="0.65"/>
    <row r="402" ht="15.75" customHeight="1" x14ac:dyDescent="0.65"/>
    <row r="403" ht="15.75" customHeight="1" x14ac:dyDescent="0.65"/>
    <row r="404" ht="15.75" customHeight="1" x14ac:dyDescent="0.65"/>
    <row r="405" ht="15.75" customHeight="1" x14ac:dyDescent="0.65"/>
    <row r="406" ht="15.75" customHeight="1" x14ac:dyDescent="0.65"/>
    <row r="407" ht="15.75" customHeight="1" x14ac:dyDescent="0.65"/>
    <row r="408" ht="15.75" customHeight="1" x14ac:dyDescent="0.65"/>
    <row r="409" ht="15.75" customHeight="1" x14ac:dyDescent="0.65"/>
    <row r="410" ht="15.75" customHeight="1" x14ac:dyDescent="0.65"/>
    <row r="411" ht="15.75" customHeight="1" x14ac:dyDescent="0.65"/>
    <row r="412" ht="15.75" customHeight="1" x14ac:dyDescent="0.65"/>
    <row r="413" ht="15.75" customHeight="1" x14ac:dyDescent="0.65"/>
    <row r="414" ht="15.75" customHeight="1" x14ac:dyDescent="0.65"/>
    <row r="415" ht="15.75" customHeight="1" x14ac:dyDescent="0.65"/>
    <row r="416" ht="15.75" customHeight="1" x14ac:dyDescent="0.65"/>
    <row r="417" ht="15.75" customHeight="1" x14ac:dyDescent="0.65"/>
    <row r="418" ht="15.75" customHeight="1" x14ac:dyDescent="0.65"/>
    <row r="419" ht="15.75" customHeight="1" x14ac:dyDescent="0.65"/>
    <row r="420" ht="15.75" customHeight="1" x14ac:dyDescent="0.65"/>
    <row r="421" ht="15.75" customHeight="1" x14ac:dyDescent="0.65"/>
    <row r="422" ht="15.75" customHeight="1" x14ac:dyDescent="0.65"/>
    <row r="423" ht="15.75" customHeight="1" x14ac:dyDescent="0.65"/>
    <row r="424" ht="15.75" customHeight="1" x14ac:dyDescent="0.65"/>
    <row r="425" ht="15.75" customHeight="1" x14ac:dyDescent="0.65"/>
    <row r="426" ht="15.75" customHeight="1" x14ac:dyDescent="0.65"/>
    <row r="427" ht="15.75" customHeight="1" x14ac:dyDescent="0.65"/>
    <row r="428" ht="15.75" customHeight="1" x14ac:dyDescent="0.65"/>
    <row r="429" ht="15.75" customHeight="1" x14ac:dyDescent="0.65"/>
    <row r="430" ht="15.75" customHeight="1" x14ac:dyDescent="0.65"/>
    <row r="431" ht="15.75" customHeight="1" x14ac:dyDescent="0.65"/>
    <row r="432" ht="15.75" customHeight="1" x14ac:dyDescent="0.65"/>
    <row r="433" ht="15.75" customHeight="1" x14ac:dyDescent="0.65"/>
    <row r="434" ht="15.75" customHeight="1" x14ac:dyDescent="0.65"/>
    <row r="435" ht="15.75" customHeight="1" x14ac:dyDescent="0.65"/>
    <row r="436" ht="15.75" customHeight="1" x14ac:dyDescent="0.65"/>
    <row r="437" ht="15.75" customHeight="1" x14ac:dyDescent="0.65"/>
    <row r="438" ht="15.75" customHeight="1" x14ac:dyDescent="0.65"/>
    <row r="439" ht="15.75" customHeight="1" x14ac:dyDescent="0.65"/>
    <row r="440" ht="15.75" customHeight="1" x14ac:dyDescent="0.65"/>
    <row r="441" ht="15.75" customHeight="1" x14ac:dyDescent="0.65"/>
    <row r="442" ht="15.75" customHeight="1" x14ac:dyDescent="0.65"/>
    <row r="443" ht="15.75" customHeight="1" x14ac:dyDescent="0.65"/>
    <row r="444" ht="15.75" customHeight="1" x14ac:dyDescent="0.65"/>
    <row r="445" ht="15.75" customHeight="1" x14ac:dyDescent="0.65"/>
    <row r="446" ht="15.75" customHeight="1" x14ac:dyDescent="0.65"/>
    <row r="447" ht="15.75" customHeight="1" x14ac:dyDescent="0.65"/>
    <row r="448" ht="15.75" customHeight="1" x14ac:dyDescent="0.65"/>
    <row r="449" ht="15.75" customHeight="1" x14ac:dyDescent="0.65"/>
    <row r="450" ht="15.75" customHeight="1" x14ac:dyDescent="0.65"/>
    <row r="451" ht="15.75" customHeight="1" x14ac:dyDescent="0.65"/>
    <row r="452" ht="15.75" customHeight="1" x14ac:dyDescent="0.65"/>
    <row r="453" ht="15.75" customHeight="1" x14ac:dyDescent="0.65"/>
    <row r="454" ht="15.75" customHeight="1" x14ac:dyDescent="0.65"/>
    <row r="455" ht="15.75" customHeight="1" x14ac:dyDescent="0.65"/>
    <row r="456" ht="15.75" customHeight="1" x14ac:dyDescent="0.65"/>
    <row r="457" ht="15.75" customHeight="1" x14ac:dyDescent="0.65"/>
    <row r="458" ht="15.75" customHeight="1" x14ac:dyDescent="0.65"/>
    <row r="459" ht="15.75" customHeight="1" x14ac:dyDescent="0.65"/>
    <row r="460" ht="15.75" customHeight="1" x14ac:dyDescent="0.65"/>
    <row r="461" ht="15.75" customHeight="1" x14ac:dyDescent="0.65"/>
    <row r="462" ht="15.75" customHeight="1" x14ac:dyDescent="0.65"/>
    <row r="463" ht="15.75" customHeight="1" x14ac:dyDescent="0.65"/>
    <row r="464" ht="15.75" customHeight="1" x14ac:dyDescent="0.65"/>
    <row r="465" ht="15.75" customHeight="1" x14ac:dyDescent="0.65"/>
    <row r="466" ht="15.75" customHeight="1" x14ac:dyDescent="0.65"/>
    <row r="467" ht="15.75" customHeight="1" x14ac:dyDescent="0.65"/>
    <row r="468" ht="15.75" customHeight="1" x14ac:dyDescent="0.65"/>
    <row r="469" ht="15.75" customHeight="1" x14ac:dyDescent="0.65"/>
    <row r="470" ht="15.75" customHeight="1" x14ac:dyDescent="0.65"/>
    <row r="471" ht="15.75" customHeight="1" x14ac:dyDescent="0.65"/>
    <row r="472" ht="15.75" customHeight="1" x14ac:dyDescent="0.65"/>
    <row r="473" ht="15.75" customHeight="1" x14ac:dyDescent="0.65"/>
    <row r="474" ht="15.75" customHeight="1" x14ac:dyDescent="0.65"/>
    <row r="475" ht="15.75" customHeight="1" x14ac:dyDescent="0.65"/>
    <row r="476" ht="15.75" customHeight="1" x14ac:dyDescent="0.65"/>
    <row r="477" ht="15.75" customHeight="1" x14ac:dyDescent="0.65"/>
    <row r="478" ht="15.75" customHeight="1" x14ac:dyDescent="0.65"/>
    <row r="479" ht="15.75" customHeight="1" x14ac:dyDescent="0.65"/>
    <row r="480" ht="15.75" customHeight="1" x14ac:dyDescent="0.65"/>
    <row r="481" ht="15.75" customHeight="1" x14ac:dyDescent="0.65"/>
    <row r="482" ht="15.75" customHeight="1" x14ac:dyDescent="0.65"/>
    <row r="483" ht="15.75" customHeight="1" x14ac:dyDescent="0.65"/>
    <row r="484" ht="15.75" customHeight="1" x14ac:dyDescent="0.65"/>
    <row r="485" ht="15.75" customHeight="1" x14ac:dyDescent="0.65"/>
    <row r="486" ht="15.75" customHeight="1" x14ac:dyDescent="0.65"/>
    <row r="487" ht="15.75" customHeight="1" x14ac:dyDescent="0.65"/>
    <row r="488" ht="15.75" customHeight="1" x14ac:dyDescent="0.65"/>
    <row r="489" ht="15.75" customHeight="1" x14ac:dyDescent="0.65"/>
    <row r="490" ht="15.75" customHeight="1" x14ac:dyDescent="0.65"/>
    <row r="491" ht="15.75" customHeight="1" x14ac:dyDescent="0.65"/>
    <row r="492" ht="15.75" customHeight="1" x14ac:dyDescent="0.65"/>
    <row r="493" ht="15.75" customHeight="1" x14ac:dyDescent="0.65"/>
    <row r="494" ht="15.75" customHeight="1" x14ac:dyDescent="0.65"/>
    <row r="495" ht="15.75" customHeight="1" x14ac:dyDescent="0.65"/>
    <row r="496" ht="15.75" customHeight="1" x14ac:dyDescent="0.65"/>
    <row r="497" ht="15.75" customHeight="1" x14ac:dyDescent="0.65"/>
    <row r="498" ht="15.75" customHeight="1" x14ac:dyDescent="0.65"/>
    <row r="499" ht="15.75" customHeight="1" x14ac:dyDescent="0.65"/>
    <row r="500" ht="15.75" customHeight="1" x14ac:dyDescent="0.65"/>
    <row r="501" ht="15.75" customHeight="1" x14ac:dyDescent="0.65"/>
    <row r="502" ht="15.75" customHeight="1" x14ac:dyDescent="0.65"/>
    <row r="503" ht="15.75" customHeight="1" x14ac:dyDescent="0.65"/>
    <row r="504" ht="15.75" customHeight="1" x14ac:dyDescent="0.65"/>
    <row r="505" ht="15.75" customHeight="1" x14ac:dyDescent="0.65"/>
    <row r="506" ht="15.75" customHeight="1" x14ac:dyDescent="0.65"/>
    <row r="507" ht="15.75" customHeight="1" x14ac:dyDescent="0.65"/>
    <row r="508" ht="15.75" customHeight="1" x14ac:dyDescent="0.65"/>
    <row r="509" ht="15.75" customHeight="1" x14ac:dyDescent="0.65"/>
    <row r="510" ht="15.75" customHeight="1" x14ac:dyDescent="0.65"/>
    <row r="511" ht="15.75" customHeight="1" x14ac:dyDescent="0.65"/>
    <row r="512" ht="15.75" customHeight="1" x14ac:dyDescent="0.65"/>
    <row r="513" ht="15.75" customHeight="1" x14ac:dyDescent="0.65"/>
    <row r="514" ht="15.75" customHeight="1" x14ac:dyDescent="0.65"/>
    <row r="515" ht="15.75" customHeight="1" x14ac:dyDescent="0.65"/>
    <row r="516" ht="15.75" customHeight="1" x14ac:dyDescent="0.65"/>
    <row r="517" ht="15.75" customHeight="1" x14ac:dyDescent="0.65"/>
    <row r="518" ht="15.75" customHeight="1" x14ac:dyDescent="0.65"/>
    <row r="519" ht="15.75" customHeight="1" x14ac:dyDescent="0.65"/>
    <row r="520" ht="15.75" customHeight="1" x14ac:dyDescent="0.65"/>
    <row r="521" ht="15.75" customHeight="1" x14ac:dyDescent="0.65"/>
    <row r="522" ht="15.75" customHeight="1" x14ac:dyDescent="0.65"/>
    <row r="523" ht="15.75" customHeight="1" x14ac:dyDescent="0.65"/>
    <row r="524" ht="15.75" customHeight="1" x14ac:dyDescent="0.65"/>
    <row r="525" ht="15.75" customHeight="1" x14ac:dyDescent="0.65"/>
    <row r="526" ht="15.75" customHeight="1" x14ac:dyDescent="0.65"/>
    <row r="527" ht="15.75" customHeight="1" x14ac:dyDescent="0.65"/>
    <row r="528" ht="15.75" customHeight="1" x14ac:dyDescent="0.65"/>
    <row r="529" ht="15.75" customHeight="1" x14ac:dyDescent="0.65"/>
    <row r="530" ht="15.75" customHeight="1" x14ac:dyDescent="0.65"/>
    <row r="531" ht="15.75" customHeight="1" x14ac:dyDescent="0.65"/>
    <row r="532" ht="15.75" customHeight="1" x14ac:dyDescent="0.65"/>
    <row r="533" ht="15.75" customHeight="1" x14ac:dyDescent="0.65"/>
    <row r="534" ht="15.75" customHeight="1" x14ac:dyDescent="0.65"/>
    <row r="535" ht="15.75" customHeight="1" x14ac:dyDescent="0.65"/>
    <row r="536" ht="15.75" customHeight="1" x14ac:dyDescent="0.65"/>
    <row r="537" ht="15.75" customHeight="1" x14ac:dyDescent="0.65"/>
    <row r="538" ht="15.75" customHeight="1" x14ac:dyDescent="0.65"/>
    <row r="539" ht="15.75" customHeight="1" x14ac:dyDescent="0.65"/>
    <row r="540" ht="15.75" customHeight="1" x14ac:dyDescent="0.65"/>
    <row r="541" ht="15.75" customHeight="1" x14ac:dyDescent="0.65"/>
    <row r="542" ht="15.75" customHeight="1" x14ac:dyDescent="0.65"/>
    <row r="543" ht="15.75" customHeight="1" x14ac:dyDescent="0.65"/>
    <row r="544" ht="15.75" customHeight="1" x14ac:dyDescent="0.65"/>
    <row r="545" ht="15.75" customHeight="1" x14ac:dyDescent="0.65"/>
    <row r="546" ht="15.75" customHeight="1" x14ac:dyDescent="0.65"/>
    <row r="547" ht="15.75" customHeight="1" x14ac:dyDescent="0.65"/>
    <row r="548" ht="15.75" customHeight="1" x14ac:dyDescent="0.65"/>
    <row r="549" ht="15.75" customHeight="1" x14ac:dyDescent="0.65"/>
    <row r="550" ht="15.75" customHeight="1" x14ac:dyDescent="0.65"/>
    <row r="551" ht="15.75" customHeight="1" x14ac:dyDescent="0.65"/>
    <row r="552" ht="15.75" customHeight="1" x14ac:dyDescent="0.65"/>
    <row r="553" ht="15.75" customHeight="1" x14ac:dyDescent="0.65"/>
    <row r="554" ht="15.75" customHeight="1" x14ac:dyDescent="0.65"/>
    <row r="555" ht="15.75" customHeight="1" x14ac:dyDescent="0.65"/>
    <row r="556" ht="15.75" customHeight="1" x14ac:dyDescent="0.65"/>
    <row r="557" ht="15.75" customHeight="1" x14ac:dyDescent="0.65"/>
    <row r="558" ht="15.75" customHeight="1" x14ac:dyDescent="0.65"/>
    <row r="559" ht="15.75" customHeight="1" x14ac:dyDescent="0.65"/>
    <row r="560" ht="15.75" customHeight="1" x14ac:dyDescent="0.65"/>
    <row r="561" ht="15.75" customHeight="1" x14ac:dyDescent="0.65"/>
    <row r="562" ht="15.75" customHeight="1" x14ac:dyDescent="0.65"/>
    <row r="563" ht="15.75" customHeight="1" x14ac:dyDescent="0.65"/>
    <row r="564" ht="15.75" customHeight="1" x14ac:dyDescent="0.65"/>
    <row r="565" ht="15.75" customHeight="1" x14ac:dyDescent="0.65"/>
    <row r="566" ht="15.75" customHeight="1" x14ac:dyDescent="0.65"/>
    <row r="567" ht="15.75" customHeight="1" x14ac:dyDescent="0.65"/>
    <row r="568" ht="15.75" customHeight="1" x14ac:dyDescent="0.65"/>
    <row r="569" ht="15.75" customHeight="1" x14ac:dyDescent="0.65"/>
    <row r="570" ht="15.75" customHeight="1" x14ac:dyDescent="0.65"/>
    <row r="571" ht="15.75" customHeight="1" x14ac:dyDescent="0.65"/>
    <row r="572" ht="15.75" customHeight="1" x14ac:dyDescent="0.65"/>
    <row r="573" ht="15.75" customHeight="1" x14ac:dyDescent="0.65"/>
    <row r="574" ht="15.75" customHeight="1" x14ac:dyDescent="0.65"/>
    <row r="575" ht="15.75" customHeight="1" x14ac:dyDescent="0.65"/>
    <row r="576" ht="15.75" customHeight="1" x14ac:dyDescent="0.65"/>
    <row r="577" ht="15.75" customHeight="1" x14ac:dyDescent="0.65"/>
    <row r="578" ht="15.75" customHeight="1" x14ac:dyDescent="0.65"/>
    <row r="579" ht="15.75" customHeight="1" x14ac:dyDescent="0.65"/>
    <row r="580" ht="15.75" customHeight="1" x14ac:dyDescent="0.65"/>
    <row r="581" ht="15.75" customHeight="1" x14ac:dyDescent="0.65"/>
    <row r="582" ht="15.75" customHeight="1" x14ac:dyDescent="0.65"/>
    <row r="583" ht="15.75" customHeight="1" x14ac:dyDescent="0.65"/>
    <row r="584" ht="15.75" customHeight="1" x14ac:dyDescent="0.65"/>
    <row r="585" ht="15.75" customHeight="1" x14ac:dyDescent="0.65"/>
    <row r="586" ht="15.75" customHeight="1" x14ac:dyDescent="0.65"/>
    <row r="587" ht="15.75" customHeight="1" x14ac:dyDescent="0.65"/>
    <row r="588" ht="15.75" customHeight="1" x14ac:dyDescent="0.65"/>
    <row r="589" ht="15.75" customHeight="1" x14ac:dyDescent="0.65"/>
    <row r="590" ht="15.75" customHeight="1" x14ac:dyDescent="0.65"/>
    <row r="591" ht="15.75" customHeight="1" x14ac:dyDescent="0.65"/>
    <row r="592" ht="15.75" customHeight="1" x14ac:dyDescent="0.65"/>
    <row r="593" ht="15.75" customHeight="1" x14ac:dyDescent="0.65"/>
    <row r="594" ht="15.75" customHeight="1" x14ac:dyDescent="0.65"/>
    <row r="595" ht="15.75" customHeight="1" x14ac:dyDescent="0.65"/>
    <row r="596" ht="15.75" customHeight="1" x14ac:dyDescent="0.65"/>
    <row r="597" ht="15.75" customHeight="1" x14ac:dyDescent="0.65"/>
    <row r="598" ht="15.75" customHeight="1" x14ac:dyDescent="0.65"/>
    <row r="599" ht="15.75" customHeight="1" x14ac:dyDescent="0.65"/>
    <row r="600" ht="15.75" customHeight="1" x14ac:dyDescent="0.65"/>
    <row r="601" ht="15.75" customHeight="1" x14ac:dyDescent="0.65"/>
    <row r="602" ht="15.75" customHeight="1" x14ac:dyDescent="0.65"/>
    <row r="603" ht="15.75" customHeight="1" x14ac:dyDescent="0.65"/>
    <row r="604" ht="15.75" customHeight="1" x14ac:dyDescent="0.65"/>
    <row r="605" ht="15.75" customHeight="1" x14ac:dyDescent="0.65"/>
    <row r="606" ht="15.75" customHeight="1" x14ac:dyDescent="0.65"/>
    <row r="607" ht="15.75" customHeight="1" x14ac:dyDescent="0.65"/>
    <row r="608" ht="15.75" customHeight="1" x14ac:dyDescent="0.65"/>
    <row r="609" ht="15.75" customHeight="1" x14ac:dyDescent="0.65"/>
    <row r="610" ht="15.75" customHeight="1" x14ac:dyDescent="0.65"/>
    <row r="611" ht="15.75" customHeight="1" x14ac:dyDescent="0.65"/>
    <row r="612" ht="15.75" customHeight="1" x14ac:dyDescent="0.65"/>
    <row r="613" ht="15.75" customHeight="1" x14ac:dyDescent="0.65"/>
    <row r="614" ht="15.75" customHeight="1" x14ac:dyDescent="0.65"/>
    <row r="615" ht="15.75" customHeight="1" x14ac:dyDescent="0.65"/>
    <row r="616" ht="15.75" customHeight="1" x14ac:dyDescent="0.65"/>
    <row r="617" ht="15.75" customHeight="1" x14ac:dyDescent="0.65"/>
    <row r="618" ht="15.75" customHeight="1" x14ac:dyDescent="0.65"/>
    <row r="619" ht="15.75" customHeight="1" x14ac:dyDescent="0.65"/>
    <row r="620" ht="15.75" customHeight="1" x14ac:dyDescent="0.65"/>
    <row r="621" ht="15.75" customHeight="1" x14ac:dyDescent="0.65"/>
    <row r="622" ht="15.75" customHeight="1" x14ac:dyDescent="0.65"/>
    <row r="623" ht="15.75" customHeight="1" x14ac:dyDescent="0.65"/>
    <row r="624" ht="15.75" customHeight="1" x14ac:dyDescent="0.65"/>
    <row r="625" ht="15.75" customHeight="1" x14ac:dyDescent="0.65"/>
    <row r="626" ht="15.75" customHeight="1" x14ac:dyDescent="0.65"/>
    <row r="627" ht="15.75" customHeight="1" x14ac:dyDescent="0.65"/>
    <row r="628" ht="15.75" customHeight="1" x14ac:dyDescent="0.65"/>
    <row r="629" ht="15.75" customHeight="1" x14ac:dyDescent="0.65"/>
    <row r="630" ht="15.75" customHeight="1" x14ac:dyDescent="0.65"/>
    <row r="631" ht="15.75" customHeight="1" x14ac:dyDescent="0.65"/>
    <row r="632" ht="15.75" customHeight="1" x14ac:dyDescent="0.65"/>
    <row r="633" ht="15.75" customHeight="1" x14ac:dyDescent="0.65"/>
    <row r="634" ht="15.75" customHeight="1" x14ac:dyDescent="0.65"/>
    <row r="635" ht="15.75" customHeight="1" x14ac:dyDescent="0.65"/>
    <row r="636" ht="15.75" customHeight="1" x14ac:dyDescent="0.65"/>
    <row r="637" ht="15.75" customHeight="1" x14ac:dyDescent="0.65"/>
    <row r="638" ht="15.75" customHeight="1" x14ac:dyDescent="0.65"/>
    <row r="639" ht="15.75" customHeight="1" x14ac:dyDescent="0.65"/>
    <row r="640" ht="15.75" customHeight="1" x14ac:dyDescent="0.65"/>
    <row r="641" ht="15.75" customHeight="1" x14ac:dyDescent="0.65"/>
    <row r="642" ht="15.75" customHeight="1" x14ac:dyDescent="0.65"/>
    <row r="643" ht="15.75" customHeight="1" x14ac:dyDescent="0.65"/>
    <row r="644" ht="15.75" customHeight="1" x14ac:dyDescent="0.65"/>
    <row r="645" ht="15.75" customHeight="1" x14ac:dyDescent="0.65"/>
    <row r="646" ht="15.75" customHeight="1" x14ac:dyDescent="0.65"/>
    <row r="647" ht="15.75" customHeight="1" x14ac:dyDescent="0.65"/>
    <row r="648" ht="15.75" customHeight="1" x14ac:dyDescent="0.65"/>
    <row r="649" ht="15.75" customHeight="1" x14ac:dyDescent="0.65"/>
    <row r="650" ht="15.75" customHeight="1" x14ac:dyDescent="0.65"/>
    <row r="651" ht="15.75" customHeight="1" x14ac:dyDescent="0.65"/>
    <row r="652" ht="15.75" customHeight="1" x14ac:dyDescent="0.65"/>
    <row r="653" ht="15.75" customHeight="1" x14ac:dyDescent="0.65"/>
    <row r="654" ht="15.75" customHeight="1" x14ac:dyDescent="0.65"/>
    <row r="655" ht="15.75" customHeight="1" x14ac:dyDescent="0.65"/>
    <row r="656" ht="15.75" customHeight="1" x14ac:dyDescent="0.65"/>
    <row r="657" ht="15.75" customHeight="1" x14ac:dyDescent="0.65"/>
    <row r="658" ht="15.75" customHeight="1" x14ac:dyDescent="0.65"/>
    <row r="659" ht="15.75" customHeight="1" x14ac:dyDescent="0.65"/>
    <row r="660" ht="15.75" customHeight="1" x14ac:dyDescent="0.65"/>
    <row r="661" ht="15.75" customHeight="1" x14ac:dyDescent="0.65"/>
    <row r="662" ht="15.75" customHeight="1" x14ac:dyDescent="0.65"/>
    <row r="663" ht="15.75" customHeight="1" x14ac:dyDescent="0.65"/>
    <row r="664" ht="15.75" customHeight="1" x14ac:dyDescent="0.65"/>
    <row r="665" ht="15.75" customHeight="1" x14ac:dyDescent="0.65"/>
    <row r="666" ht="15.75" customHeight="1" x14ac:dyDescent="0.65"/>
    <row r="667" ht="15.75" customHeight="1" x14ac:dyDescent="0.65"/>
    <row r="668" ht="15.75" customHeight="1" x14ac:dyDescent="0.65"/>
    <row r="669" ht="15.75" customHeight="1" x14ac:dyDescent="0.65"/>
    <row r="670" ht="15.75" customHeight="1" x14ac:dyDescent="0.65"/>
    <row r="671" ht="15.75" customHeight="1" x14ac:dyDescent="0.65"/>
    <row r="672" ht="15.75" customHeight="1" x14ac:dyDescent="0.65"/>
    <row r="673" ht="15.75" customHeight="1" x14ac:dyDescent="0.65"/>
    <row r="674" ht="15.75" customHeight="1" x14ac:dyDescent="0.65"/>
    <row r="675" ht="15.75" customHeight="1" x14ac:dyDescent="0.65"/>
    <row r="676" ht="15.75" customHeight="1" x14ac:dyDescent="0.65"/>
    <row r="677" ht="15.75" customHeight="1" x14ac:dyDescent="0.65"/>
    <row r="678" ht="15.75" customHeight="1" x14ac:dyDescent="0.65"/>
    <row r="679" ht="15.75" customHeight="1" x14ac:dyDescent="0.65"/>
    <row r="680" ht="15.75" customHeight="1" x14ac:dyDescent="0.65"/>
    <row r="681" ht="15.75" customHeight="1" x14ac:dyDescent="0.65"/>
    <row r="682" ht="15.75" customHeight="1" x14ac:dyDescent="0.65"/>
    <row r="683" ht="15.75" customHeight="1" x14ac:dyDescent="0.65"/>
    <row r="684" ht="15.75" customHeight="1" x14ac:dyDescent="0.65"/>
    <row r="685" ht="15.75" customHeight="1" x14ac:dyDescent="0.65"/>
    <row r="686" ht="15.75" customHeight="1" x14ac:dyDescent="0.65"/>
    <row r="687" ht="15.75" customHeight="1" x14ac:dyDescent="0.65"/>
    <row r="688" ht="15.75" customHeight="1" x14ac:dyDescent="0.65"/>
    <row r="689" ht="15.75" customHeight="1" x14ac:dyDescent="0.65"/>
    <row r="690" ht="15.75" customHeight="1" x14ac:dyDescent="0.65"/>
    <row r="691" ht="15.75" customHeight="1" x14ac:dyDescent="0.65"/>
    <row r="692" ht="15.75" customHeight="1" x14ac:dyDescent="0.65"/>
    <row r="693" ht="15.75" customHeight="1" x14ac:dyDescent="0.65"/>
    <row r="694" ht="15.75" customHeight="1" x14ac:dyDescent="0.65"/>
    <row r="695" ht="15.75" customHeight="1" x14ac:dyDescent="0.65"/>
    <row r="696" ht="15.75" customHeight="1" x14ac:dyDescent="0.65"/>
    <row r="697" ht="15.75" customHeight="1" x14ac:dyDescent="0.65"/>
    <row r="698" ht="15.75" customHeight="1" x14ac:dyDescent="0.65"/>
    <row r="699" ht="15.75" customHeight="1" x14ac:dyDescent="0.65"/>
    <row r="700" ht="15.75" customHeight="1" x14ac:dyDescent="0.65"/>
    <row r="701" ht="15.75" customHeight="1" x14ac:dyDescent="0.65"/>
    <row r="702" ht="15.75" customHeight="1" x14ac:dyDescent="0.65"/>
    <row r="703" ht="15.75" customHeight="1" x14ac:dyDescent="0.65"/>
    <row r="704" ht="15.75" customHeight="1" x14ac:dyDescent="0.65"/>
    <row r="705" ht="15.75" customHeight="1" x14ac:dyDescent="0.65"/>
    <row r="706" ht="15.75" customHeight="1" x14ac:dyDescent="0.65"/>
    <row r="707" ht="15.75" customHeight="1" x14ac:dyDescent="0.65"/>
    <row r="708" ht="15.75" customHeight="1" x14ac:dyDescent="0.65"/>
    <row r="709" ht="15.75" customHeight="1" x14ac:dyDescent="0.65"/>
    <row r="710" ht="15.75" customHeight="1" x14ac:dyDescent="0.65"/>
    <row r="711" ht="15.75" customHeight="1" x14ac:dyDescent="0.65"/>
    <row r="712" ht="15.75" customHeight="1" x14ac:dyDescent="0.65"/>
    <row r="713" ht="15.75" customHeight="1" x14ac:dyDescent="0.65"/>
    <row r="714" ht="15.75" customHeight="1" x14ac:dyDescent="0.65"/>
    <row r="715" ht="15.75" customHeight="1" x14ac:dyDescent="0.65"/>
    <row r="716" ht="15.75" customHeight="1" x14ac:dyDescent="0.65"/>
    <row r="717" ht="15.75" customHeight="1" x14ac:dyDescent="0.65"/>
    <row r="718" ht="15.75" customHeight="1" x14ac:dyDescent="0.65"/>
    <row r="719" ht="15.75" customHeight="1" x14ac:dyDescent="0.65"/>
    <row r="720" ht="15.75" customHeight="1" x14ac:dyDescent="0.65"/>
    <row r="721" ht="15.75" customHeight="1" x14ac:dyDescent="0.65"/>
    <row r="722" ht="15.75" customHeight="1" x14ac:dyDescent="0.65"/>
    <row r="723" ht="15.75" customHeight="1" x14ac:dyDescent="0.65"/>
    <row r="724" ht="15.75" customHeight="1" x14ac:dyDescent="0.65"/>
    <row r="725" ht="15.75" customHeight="1" x14ac:dyDescent="0.65"/>
    <row r="726" ht="15.75" customHeight="1" x14ac:dyDescent="0.65"/>
    <row r="727" ht="15.75" customHeight="1" x14ac:dyDescent="0.65"/>
    <row r="728" ht="15.75" customHeight="1" x14ac:dyDescent="0.65"/>
    <row r="729" ht="15.75" customHeight="1" x14ac:dyDescent="0.65"/>
    <row r="730" ht="15.75" customHeight="1" x14ac:dyDescent="0.65"/>
    <row r="731" ht="15.75" customHeight="1" x14ac:dyDescent="0.65"/>
    <row r="732" ht="15.75" customHeight="1" x14ac:dyDescent="0.65"/>
    <row r="733" ht="15.75" customHeight="1" x14ac:dyDescent="0.65"/>
    <row r="734" ht="15.75" customHeight="1" x14ac:dyDescent="0.65"/>
    <row r="735" ht="15.75" customHeight="1" x14ac:dyDescent="0.65"/>
    <row r="736" ht="15.75" customHeight="1" x14ac:dyDescent="0.65"/>
    <row r="737" ht="15.75" customHeight="1" x14ac:dyDescent="0.65"/>
    <row r="738" ht="15.75" customHeight="1" x14ac:dyDescent="0.65"/>
    <row r="739" ht="15.75" customHeight="1" x14ac:dyDescent="0.65"/>
    <row r="740" ht="15.75" customHeight="1" x14ac:dyDescent="0.65"/>
    <row r="741" ht="15.75" customHeight="1" x14ac:dyDescent="0.65"/>
    <row r="742" ht="15.75" customHeight="1" x14ac:dyDescent="0.65"/>
    <row r="743" ht="15.75" customHeight="1" x14ac:dyDescent="0.65"/>
    <row r="744" ht="15.75" customHeight="1" x14ac:dyDescent="0.65"/>
    <row r="745" ht="15.75" customHeight="1" x14ac:dyDescent="0.65"/>
    <row r="746" ht="15.75" customHeight="1" x14ac:dyDescent="0.65"/>
    <row r="747" ht="15.75" customHeight="1" x14ac:dyDescent="0.65"/>
    <row r="748" ht="15.75" customHeight="1" x14ac:dyDescent="0.65"/>
    <row r="749" ht="15.75" customHeight="1" x14ac:dyDescent="0.65"/>
    <row r="750" ht="15.75" customHeight="1" x14ac:dyDescent="0.65"/>
    <row r="751" ht="15.75" customHeight="1" x14ac:dyDescent="0.65"/>
    <row r="752" ht="15.75" customHeight="1" x14ac:dyDescent="0.65"/>
    <row r="753" ht="15.75" customHeight="1" x14ac:dyDescent="0.65"/>
    <row r="754" ht="15.75" customHeight="1" x14ac:dyDescent="0.65"/>
    <row r="755" ht="15.75" customHeight="1" x14ac:dyDescent="0.65"/>
    <row r="756" ht="15.75" customHeight="1" x14ac:dyDescent="0.65"/>
    <row r="757" ht="15.75" customHeight="1" x14ac:dyDescent="0.65"/>
    <row r="758" ht="15.75" customHeight="1" x14ac:dyDescent="0.65"/>
    <row r="759" ht="15.75" customHeight="1" x14ac:dyDescent="0.65"/>
    <row r="760" ht="15.75" customHeight="1" x14ac:dyDescent="0.65"/>
    <row r="761" ht="15.75" customHeight="1" x14ac:dyDescent="0.65"/>
    <row r="762" ht="15.75" customHeight="1" x14ac:dyDescent="0.65"/>
    <row r="763" ht="15.75" customHeight="1" x14ac:dyDescent="0.65"/>
    <row r="764" ht="15.75" customHeight="1" x14ac:dyDescent="0.65"/>
    <row r="765" ht="15.75" customHeight="1" x14ac:dyDescent="0.65"/>
    <row r="766" ht="15.75" customHeight="1" x14ac:dyDescent="0.65"/>
    <row r="767" ht="15.75" customHeight="1" x14ac:dyDescent="0.65"/>
    <row r="768" ht="15.75" customHeight="1" x14ac:dyDescent="0.65"/>
    <row r="769" ht="15.75" customHeight="1" x14ac:dyDescent="0.65"/>
    <row r="770" ht="15.75" customHeight="1" x14ac:dyDescent="0.65"/>
    <row r="771" ht="15.75" customHeight="1" x14ac:dyDescent="0.65"/>
    <row r="772" ht="15.75" customHeight="1" x14ac:dyDescent="0.65"/>
    <row r="773" ht="15.75" customHeight="1" x14ac:dyDescent="0.65"/>
    <row r="774" ht="15.75" customHeight="1" x14ac:dyDescent="0.65"/>
    <row r="775" ht="15.75" customHeight="1" x14ac:dyDescent="0.65"/>
    <row r="776" ht="15.75" customHeight="1" x14ac:dyDescent="0.65"/>
    <row r="777" ht="15.75" customHeight="1" x14ac:dyDescent="0.65"/>
    <row r="778" ht="15.75" customHeight="1" x14ac:dyDescent="0.65"/>
    <row r="779" ht="15.75" customHeight="1" x14ac:dyDescent="0.65"/>
    <row r="780" ht="15.75" customHeight="1" x14ac:dyDescent="0.65"/>
    <row r="781" ht="15.75" customHeight="1" x14ac:dyDescent="0.65"/>
    <row r="782" ht="15.75" customHeight="1" x14ac:dyDescent="0.65"/>
    <row r="783" ht="15.75" customHeight="1" x14ac:dyDescent="0.65"/>
    <row r="784" ht="15.75" customHeight="1" x14ac:dyDescent="0.65"/>
    <row r="785" ht="15.75" customHeight="1" x14ac:dyDescent="0.65"/>
    <row r="786" ht="15.75" customHeight="1" x14ac:dyDescent="0.65"/>
    <row r="787" ht="15.75" customHeight="1" x14ac:dyDescent="0.65"/>
    <row r="788" ht="15.75" customHeight="1" x14ac:dyDescent="0.65"/>
    <row r="789" ht="15.75" customHeight="1" x14ac:dyDescent="0.65"/>
    <row r="790" ht="15.75" customHeight="1" x14ac:dyDescent="0.65"/>
    <row r="791" ht="15.75" customHeight="1" x14ac:dyDescent="0.65"/>
    <row r="792" ht="15.75" customHeight="1" x14ac:dyDescent="0.65"/>
    <row r="793" ht="15.75" customHeight="1" x14ac:dyDescent="0.65"/>
    <row r="794" ht="15.75" customHeight="1" x14ac:dyDescent="0.65"/>
    <row r="795" ht="15.75" customHeight="1" x14ac:dyDescent="0.65"/>
    <row r="796" ht="15.75" customHeight="1" x14ac:dyDescent="0.65"/>
    <row r="797" ht="15.75" customHeight="1" x14ac:dyDescent="0.65"/>
    <row r="798" ht="15.75" customHeight="1" x14ac:dyDescent="0.65"/>
    <row r="799" ht="15.75" customHeight="1" x14ac:dyDescent="0.65"/>
    <row r="800" ht="15.75" customHeight="1" x14ac:dyDescent="0.65"/>
    <row r="801" ht="15.75" customHeight="1" x14ac:dyDescent="0.65"/>
    <row r="802" ht="15.75" customHeight="1" x14ac:dyDescent="0.65"/>
    <row r="803" ht="15.75" customHeight="1" x14ac:dyDescent="0.65"/>
    <row r="804" ht="15.75" customHeight="1" x14ac:dyDescent="0.65"/>
    <row r="805" ht="15.75" customHeight="1" x14ac:dyDescent="0.65"/>
    <row r="806" ht="15.75" customHeight="1" x14ac:dyDescent="0.65"/>
    <row r="807" ht="15.75" customHeight="1" x14ac:dyDescent="0.65"/>
    <row r="808" ht="15.75" customHeight="1" x14ac:dyDescent="0.65"/>
    <row r="809" ht="15.75" customHeight="1" x14ac:dyDescent="0.65"/>
    <row r="810" ht="15.75" customHeight="1" x14ac:dyDescent="0.65"/>
    <row r="811" ht="15.75" customHeight="1" x14ac:dyDescent="0.65"/>
    <row r="812" ht="15.75" customHeight="1" x14ac:dyDescent="0.65"/>
    <row r="813" ht="15.75" customHeight="1" x14ac:dyDescent="0.65"/>
    <row r="814" ht="15.75" customHeight="1" x14ac:dyDescent="0.65"/>
    <row r="815" ht="15.75" customHeight="1" x14ac:dyDescent="0.65"/>
    <row r="816" ht="15.75" customHeight="1" x14ac:dyDescent="0.65"/>
    <row r="817" ht="15.75" customHeight="1" x14ac:dyDescent="0.65"/>
    <row r="818" ht="15.75" customHeight="1" x14ac:dyDescent="0.65"/>
    <row r="819" ht="15.75" customHeight="1" x14ac:dyDescent="0.65"/>
    <row r="820" ht="15.75" customHeight="1" x14ac:dyDescent="0.65"/>
    <row r="821" ht="15.75" customHeight="1" x14ac:dyDescent="0.65"/>
    <row r="822" ht="15.75" customHeight="1" x14ac:dyDescent="0.65"/>
    <row r="823" ht="15.75" customHeight="1" x14ac:dyDescent="0.65"/>
    <row r="824" ht="15.75" customHeight="1" x14ac:dyDescent="0.65"/>
    <row r="825" ht="15.75" customHeight="1" x14ac:dyDescent="0.65"/>
    <row r="826" ht="15.75" customHeight="1" x14ac:dyDescent="0.65"/>
    <row r="827" ht="15.75" customHeight="1" x14ac:dyDescent="0.65"/>
    <row r="828" ht="15.75" customHeight="1" x14ac:dyDescent="0.65"/>
    <row r="829" ht="15.75" customHeight="1" x14ac:dyDescent="0.65"/>
    <row r="830" ht="15.75" customHeight="1" x14ac:dyDescent="0.65"/>
    <row r="831" ht="15.75" customHeight="1" x14ac:dyDescent="0.65"/>
    <row r="832" ht="15.75" customHeight="1" x14ac:dyDescent="0.65"/>
    <row r="833" ht="15.75" customHeight="1" x14ac:dyDescent="0.65"/>
    <row r="834" ht="15.75" customHeight="1" x14ac:dyDescent="0.65"/>
    <row r="835" ht="15.75" customHeight="1" x14ac:dyDescent="0.65"/>
    <row r="836" ht="15.75" customHeight="1" x14ac:dyDescent="0.65"/>
    <row r="837" ht="15.75" customHeight="1" x14ac:dyDescent="0.65"/>
    <row r="838" ht="15.75" customHeight="1" x14ac:dyDescent="0.65"/>
    <row r="839" ht="15.75" customHeight="1" x14ac:dyDescent="0.65"/>
    <row r="840" ht="15.75" customHeight="1" x14ac:dyDescent="0.65"/>
    <row r="841" ht="15.75" customHeight="1" x14ac:dyDescent="0.65"/>
    <row r="842" ht="15.75" customHeight="1" x14ac:dyDescent="0.65"/>
    <row r="843" ht="15.75" customHeight="1" x14ac:dyDescent="0.65"/>
    <row r="844" ht="15.75" customHeight="1" x14ac:dyDescent="0.65"/>
    <row r="845" ht="15.75" customHeight="1" x14ac:dyDescent="0.65"/>
    <row r="846" ht="15.75" customHeight="1" x14ac:dyDescent="0.65"/>
    <row r="847" ht="15.75" customHeight="1" x14ac:dyDescent="0.65"/>
    <row r="848" ht="15.75" customHeight="1" x14ac:dyDescent="0.65"/>
    <row r="849" ht="15.75" customHeight="1" x14ac:dyDescent="0.65"/>
    <row r="850" ht="15.75" customHeight="1" x14ac:dyDescent="0.65"/>
    <row r="851" ht="15.75" customHeight="1" x14ac:dyDescent="0.65"/>
    <row r="852" ht="15.75" customHeight="1" x14ac:dyDescent="0.65"/>
    <row r="853" ht="15.75" customHeight="1" x14ac:dyDescent="0.65"/>
    <row r="854" ht="15.75" customHeight="1" x14ac:dyDescent="0.65"/>
    <row r="855" ht="15.75" customHeight="1" x14ac:dyDescent="0.65"/>
    <row r="856" ht="15.75" customHeight="1" x14ac:dyDescent="0.65"/>
    <row r="857" ht="15.75" customHeight="1" x14ac:dyDescent="0.65"/>
    <row r="858" ht="15.75" customHeight="1" x14ac:dyDescent="0.65"/>
    <row r="859" ht="15.75" customHeight="1" x14ac:dyDescent="0.65"/>
    <row r="860" ht="15.75" customHeight="1" x14ac:dyDescent="0.65"/>
    <row r="861" ht="15.75" customHeight="1" x14ac:dyDescent="0.65"/>
    <row r="862" ht="15.75" customHeight="1" x14ac:dyDescent="0.65"/>
    <row r="863" ht="15.75" customHeight="1" x14ac:dyDescent="0.65"/>
    <row r="864" ht="15.75" customHeight="1" x14ac:dyDescent="0.65"/>
    <row r="865" ht="15.75" customHeight="1" x14ac:dyDescent="0.65"/>
    <row r="866" ht="15.75" customHeight="1" x14ac:dyDescent="0.65"/>
    <row r="867" ht="15.75" customHeight="1" x14ac:dyDescent="0.65"/>
    <row r="868" ht="15.75" customHeight="1" x14ac:dyDescent="0.65"/>
    <row r="869" ht="15.75" customHeight="1" x14ac:dyDescent="0.65"/>
    <row r="870" ht="15.75" customHeight="1" x14ac:dyDescent="0.65"/>
    <row r="871" ht="15.75" customHeight="1" x14ac:dyDescent="0.65"/>
    <row r="872" ht="15.75" customHeight="1" x14ac:dyDescent="0.65"/>
    <row r="873" ht="15.75" customHeight="1" x14ac:dyDescent="0.65"/>
    <row r="874" ht="15.75" customHeight="1" x14ac:dyDescent="0.65"/>
    <row r="875" ht="15.75" customHeight="1" x14ac:dyDescent="0.65"/>
    <row r="876" ht="15.75" customHeight="1" x14ac:dyDescent="0.65"/>
    <row r="877" ht="15.75" customHeight="1" x14ac:dyDescent="0.65"/>
    <row r="878" ht="15.75" customHeight="1" x14ac:dyDescent="0.65"/>
    <row r="879" ht="15.75" customHeight="1" x14ac:dyDescent="0.65"/>
    <row r="880" ht="15.75" customHeight="1" x14ac:dyDescent="0.65"/>
    <row r="881" ht="15.75" customHeight="1" x14ac:dyDescent="0.65"/>
    <row r="882" ht="15.75" customHeight="1" x14ac:dyDescent="0.65"/>
    <row r="883" ht="15.75" customHeight="1" x14ac:dyDescent="0.65"/>
    <row r="884" ht="15.75" customHeight="1" x14ac:dyDescent="0.65"/>
    <row r="885" ht="15.75" customHeight="1" x14ac:dyDescent="0.65"/>
    <row r="886" ht="15.75" customHeight="1" x14ac:dyDescent="0.65"/>
    <row r="887" ht="15.75" customHeight="1" x14ac:dyDescent="0.65"/>
    <row r="888" ht="15.75" customHeight="1" x14ac:dyDescent="0.65"/>
    <row r="889" ht="15.75" customHeight="1" x14ac:dyDescent="0.65"/>
    <row r="890" ht="15.75" customHeight="1" x14ac:dyDescent="0.65"/>
    <row r="891" ht="15.75" customHeight="1" x14ac:dyDescent="0.65"/>
    <row r="892" ht="15.75" customHeight="1" x14ac:dyDescent="0.65"/>
    <row r="893" ht="15.75" customHeight="1" x14ac:dyDescent="0.65"/>
    <row r="894" ht="15.75" customHeight="1" x14ac:dyDescent="0.65"/>
    <row r="895" ht="15.75" customHeight="1" x14ac:dyDescent="0.65"/>
    <row r="896" ht="15.75" customHeight="1" x14ac:dyDescent="0.65"/>
    <row r="897" ht="15.75" customHeight="1" x14ac:dyDescent="0.65"/>
    <row r="898" ht="15.75" customHeight="1" x14ac:dyDescent="0.65"/>
    <row r="899" ht="15.75" customHeight="1" x14ac:dyDescent="0.65"/>
    <row r="900" ht="15.75" customHeight="1" x14ac:dyDescent="0.65"/>
    <row r="901" ht="15.75" customHeight="1" x14ac:dyDescent="0.65"/>
    <row r="902" ht="15.75" customHeight="1" x14ac:dyDescent="0.65"/>
    <row r="903" ht="15.75" customHeight="1" x14ac:dyDescent="0.65"/>
    <row r="904" ht="15.75" customHeight="1" x14ac:dyDescent="0.65"/>
    <row r="905" ht="15.75" customHeight="1" x14ac:dyDescent="0.65"/>
    <row r="906" ht="15.75" customHeight="1" x14ac:dyDescent="0.65"/>
    <row r="907" ht="15.75" customHeight="1" x14ac:dyDescent="0.65"/>
    <row r="908" ht="15.75" customHeight="1" x14ac:dyDescent="0.65"/>
    <row r="909" ht="15.75" customHeight="1" x14ac:dyDescent="0.65"/>
    <row r="910" ht="15.75" customHeight="1" x14ac:dyDescent="0.65"/>
    <row r="911" ht="15.75" customHeight="1" x14ac:dyDescent="0.65"/>
    <row r="912" ht="15.75" customHeight="1" x14ac:dyDescent="0.65"/>
    <row r="913" ht="15.75" customHeight="1" x14ac:dyDescent="0.65"/>
    <row r="914" ht="15.75" customHeight="1" x14ac:dyDescent="0.65"/>
    <row r="915" ht="15.75" customHeight="1" x14ac:dyDescent="0.65"/>
    <row r="916" ht="15.75" customHeight="1" x14ac:dyDescent="0.65"/>
    <row r="917" ht="15.75" customHeight="1" x14ac:dyDescent="0.65"/>
    <row r="918" ht="15.75" customHeight="1" x14ac:dyDescent="0.65"/>
    <row r="919" ht="15.75" customHeight="1" x14ac:dyDescent="0.65"/>
    <row r="920" ht="15.75" customHeight="1" x14ac:dyDescent="0.65"/>
    <row r="921" ht="15.75" customHeight="1" x14ac:dyDescent="0.65"/>
    <row r="922" ht="15.75" customHeight="1" x14ac:dyDescent="0.65"/>
    <row r="923" ht="15.75" customHeight="1" x14ac:dyDescent="0.65"/>
    <row r="924" ht="15.75" customHeight="1" x14ac:dyDescent="0.65"/>
    <row r="925" ht="15.75" customHeight="1" x14ac:dyDescent="0.65"/>
    <row r="926" ht="15.75" customHeight="1" x14ac:dyDescent="0.65"/>
    <row r="927" ht="15.75" customHeight="1" x14ac:dyDescent="0.65"/>
    <row r="928" ht="15.75" customHeight="1" x14ac:dyDescent="0.65"/>
    <row r="929" ht="15.75" customHeight="1" x14ac:dyDescent="0.65"/>
    <row r="930" ht="15.75" customHeight="1" x14ac:dyDescent="0.65"/>
    <row r="931" ht="15.75" customHeight="1" x14ac:dyDescent="0.65"/>
    <row r="932" ht="15.75" customHeight="1" x14ac:dyDescent="0.65"/>
    <row r="933" ht="15.75" customHeight="1" x14ac:dyDescent="0.65"/>
    <row r="934" ht="15.75" customHeight="1" x14ac:dyDescent="0.65"/>
    <row r="935" ht="15.75" customHeight="1" x14ac:dyDescent="0.65"/>
    <row r="936" ht="15.75" customHeight="1" x14ac:dyDescent="0.65"/>
    <row r="937" ht="15.75" customHeight="1" x14ac:dyDescent="0.65"/>
    <row r="938" ht="15.75" customHeight="1" x14ac:dyDescent="0.65"/>
    <row r="939" ht="15.75" customHeight="1" x14ac:dyDescent="0.65"/>
    <row r="940" ht="15.75" customHeight="1" x14ac:dyDescent="0.65"/>
    <row r="941" ht="15.75" customHeight="1" x14ac:dyDescent="0.65"/>
    <row r="942" ht="15.75" customHeight="1" x14ac:dyDescent="0.65"/>
    <row r="943" ht="15.75" customHeight="1" x14ac:dyDescent="0.65"/>
    <row r="944" ht="15.75" customHeight="1" x14ac:dyDescent="0.65"/>
    <row r="945" ht="15.75" customHeight="1" x14ac:dyDescent="0.65"/>
    <row r="946" ht="15.75" customHeight="1" x14ac:dyDescent="0.65"/>
    <row r="947" ht="15.75" customHeight="1" x14ac:dyDescent="0.65"/>
    <row r="948" ht="15.75" customHeight="1" x14ac:dyDescent="0.65"/>
    <row r="949" ht="15.75" customHeight="1" x14ac:dyDescent="0.65"/>
    <row r="950" ht="15.75" customHeight="1" x14ac:dyDescent="0.65"/>
    <row r="951" ht="15.75" customHeight="1" x14ac:dyDescent="0.65"/>
    <row r="952" ht="15.75" customHeight="1" x14ac:dyDescent="0.65"/>
    <row r="953" ht="15.75" customHeight="1" x14ac:dyDescent="0.65"/>
    <row r="954" ht="15.75" customHeight="1" x14ac:dyDescent="0.65"/>
    <row r="955" ht="15.75" customHeight="1" x14ac:dyDescent="0.65"/>
    <row r="956" ht="15.75" customHeight="1" x14ac:dyDescent="0.65"/>
    <row r="957" ht="15.75" customHeight="1" x14ac:dyDescent="0.65"/>
    <row r="958" ht="15.75" customHeight="1" x14ac:dyDescent="0.65"/>
    <row r="959" ht="15.75" customHeight="1" x14ac:dyDescent="0.65"/>
    <row r="960" ht="15.75" customHeight="1" x14ac:dyDescent="0.65"/>
    <row r="961" ht="15.75" customHeight="1" x14ac:dyDescent="0.65"/>
    <row r="962" ht="15.75" customHeight="1" x14ac:dyDescent="0.65"/>
    <row r="963" ht="15.75" customHeight="1" x14ac:dyDescent="0.65"/>
    <row r="964" ht="15.75" customHeight="1" x14ac:dyDescent="0.65"/>
    <row r="965" ht="15.75" customHeight="1" x14ac:dyDescent="0.65"/>
    <row r="966" ht="15.75" customHeight="1" x14ac:dyDescent="0.65"/>
    <row r="967" ht="15.75" customHeight="1" x14ac:dyDescent="0.65"/>
    <row r="968" ht="15.75" customHeight="1" x14ac:dyDescent="0.65"/>
    <row r="969" ht="15.75" customHeight="1" x14ac:dyDescent="0.65"/>
    <row r="970" ht="15.75" customHeight="1" x14ac:dyDescent="0.65"/>
    <row r="971" ht="15.75" customHeight="1" x14ac:dyDescent="0.65"/>
    <row r="972" ht="15.75" customHeight="1" x14ac:dyDescent="0.65"/>
    <row r="973" ht="15.75" customHeight="1" x14ac:dyDescent="0.65"/>
    <row r="974" ht="15.75" customHeight="1" x14ac:dyDescent="0.65"/>
    <row r="975" ht="15.75" customHeight="1" x14ac:dyDescent="0.65"/>
    <row r="976" ht="15.75" customHeight="1" x14ac:dyDescent="0.65"/>
    <row r="977" ht="15.75" customHeight="1" x14ac:dyDescent="0.65"/>
    <row r="978" ht="15.75" customHeight="1" x14ac:dyDescent="0.65"/>
    <row r="979" ht="15.75" customHeight="1" x14ac:dyDescent="0.65"/>
    <row r="980" ht="15.75" customHeight="1" x14ac:dyDescent="0.65"/>
    <row r="981" ht="15.75" customHeight="1" x14ac:dyDescent="0.65"/>
    <row r="982" ht="15.75" customHeight="1" x14ac:dyDescent="0.65"/>
    <row r="983" ht="15.75" customHeight="1" x14ac:dyDescent="0.65"/>
    <row r="984" ht="15.75" customHeight="1" x14ac:dyDescent="0.65"/>
    <row r="985" ht="15.75" customHeight="1" x14ac:dyDescent="0.65"/>
    <row r="986" ht="15.75" customHeight="1" x14ac:dyDescent="0.65"/>
    <row r="987" ht="15.75" customHeight="1" x14ac:dyDescent="0.65"/>
    <row r="988" ht="15.75" customHeight="1" x14ac:dyDescent="0.65"/>
    <row r="989" ht="15.75" customHeight="1" x14ac:dyDescent="0.65"/>
    <row r="990" ht="15.75" customHeight="1" x14ac:dyDescent="0.65"/>
    <row r="991" ht="15.75" customHeight="1" x14ac:dyDescent="0.65"/>
    <row r="992" ht="15.75" customHeight="1" x14ac:dyDescent="0.65"/>
    <row r="993" ht="15.75" customHeight="1" x14ac:dyDescent="0.65"/>
    <row r="994" ht="15.75" customHeight="1" x14ac:dyDescent="0.65"/>
    <row r="995" ht="15.75" customHeight="1" x14ac:dyDescent="0.65"/>
    <row r="996" ht="15.75" customHeight="1" x14ac:dyDescent="0.65"/>
    <row r="997" ht="15.75" customHeight="1" x14ac:dyDescent="0.65"/>
    <row r="998" ht="15.75" customHeight="1" x14ac:dyDescent="0.65"/>
    <row r="999" ht="15.75" customHeight="1" x14ac:dyDescent="0.65"/>
    <row r="1000" ht="15.75" customHeight="1" x14ac:dyDescent="0.6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About</vt:lpstr>
      <vt:lpstr>Table 6-4</vt:lpstr>
      <vt:lpstr>CCS capacity</vt:lpstr>
      <vt:lpstr>CCS Assumptions</vt:lpstr>
      <vt:lpstr>coal ban</vt:lpstr>
      <vt:lpstr>Population by state</vt:lpstr>
      <vt:lpstr>solar PV</vt:lpstr>
      <vt:lpstr>solar thermal</vt:lpstr>
      <vt:lpstr>offshore wind</vt:lpstr>
      <vt:lpstr>onshore wind</vt:lpstr>
      <vt:lpstr>bio</vt:lpstr>
      <vt:lpstr>geothermal</vt:lpstr>
      <vt:lpstr>hydro</vt:lpstr>
      <vt:lpstr>Data</vt:lpstr>
      <vt:lpstr>MPCbS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2015-01-16T02:18:43Z</dcterms:created>
  <dcterms:modified xsi:type="dcterms:W3CDTF">2024-06-06T22:48:36Z</dcterms:modified>
</cp:coreProperties>
</file>